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5405\Downloads\"/>
    </mc:Choice>
  </mc:AlternateContent>
  <xr:revisionPtr revIDLastSave="0" documentId="13_ncr:1_{DEA338BE-8917-48B3-8D8B-F452F23B61F4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Summary" sheetId="1" r:id="rId1"/>
    <sheet name="EC" sheetId="2" r:id="rId2"/>
    <sheet name="FS" sheetId="3" r:id="rId3"/>
    <sheet name="GT" sheetId="4" r:id="rId4"/>
    <sheet name="KZN" sheetId="5" r:id="rId5"/>
    <sheet name="LP" sheetId="6" r:id="rId6"/>
    <sheet name="MP" sheetId="7" r:id="rId7"/>
    <sheet name="NW" sheetId="8" r:id="rId8"/>
    <sheet name="NC" sheetId="9" r:id="rId9"/>
    <sheet name="WC" sheetId="10" r:id="rId10"/>
  </sheets>
  <definedNames>
    <definedName name="_xlnm.Print_Area" localSheetId="1">EC!$A$1:$X$127</definedName>
    <definedName name="_xlnm.Print_Area" localSheetId="2">FS!$A$1:$X$127</definedName>
    <definedName name="_xlnm.Print_Area" localSheetId="3">GT!$A$1:$X$127</definedName>
    <definedName name="_xlnm.Print_Area" localSheetId="4">KZN!$A$1:$X$127</definedName>
    <definedName name="_xlnm.Print_Area" localSheetId="5">LP!$A$1:$X$127</definedName>
    <definedName name="_xlnm.Print_Area" localSheetId="6">MP!$A$1:$X$127</definedName>
    <definedName name="_xlnm.Print_Area" localSheetId="8">NC!$A$1:$X$127</definedName>
    <definedName name="_xlnm.Print_Area" localSheetId="7">NW!$A$1:$X$127</definedName>
    <definedName name="_xlnm.Print_Area" localSheetId="0">Summary!$A$1:$X$127</definedName>
    <definedName name="_xlnm.Print_Area" localSheetId="9">WC!$A$1:$X$127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P9" i="10"/>
  <c r="Q9" i="10"/>
  <c r="R9" i="10"/>
  <c r="S9" i="10"/>
  <c r="E10" i="10"/>
  <c r="P10" i="10"/>
  <c r="T10" i="10" s="1"/>
  <c r="Q10" i="10"/>
  <c r="U10" i="10" s="1"/>
  <c r="R10" i="10"/>
  <c r="S10" i="10"/>
  <c r="E11" i="10"/>
  <c r="P11" i="10"/>
  <c r="Q11" i="10"/>
  <c r="R11" i="10"/>
  <c r="S11" i="10"/>
  <c r="T11" i="10"/>
  <c r="U11" i="10"/>
  <c r="E12" i="10"/>
  <c r="P12" i="10"/>
  <c r="Q12" i="10"/>
  <c r="R12" i="10"/>
  <c r="S12" i="10"/>
  <c r="T12" i="10"/>
  <c r="U12" i="10"/>
  <c r="E13" i="10"/>
  <c r="T13" i="10" s="1"/>
  <c r="P13" i="10"/>
  <c r="Q13" i="10"/>
  <c r="R13" i="10"/>
  <c r="S13" i="10"/>
  <c r="U13" i="10"/>
  <c r="E14" i="10"/>
  <c r="P14" i="10"/>
  <c r="T14" i="10" s="1"/>
  <c r="Q14" i="10"/>
  <c r="R14" i="10"/>
  <c r="S14" i="10"/>
  <c r="U14" i="10"/>
  <c r="B15" i="10"/>
  <c r="E15" i="10" s="1"/>
  <c r="C15" i="10"/>
  <c r="F15" i="10"/>
  <c r="G15" i="10"/>
  <c r="H15" i="10"/>
  <c r="I15" i="10"/>
  <c r="Q15" i="10" s="1"/>
  <c r="U15" i="10" s="1"/>
  <c r="J15" i="10"/>
  <c r="P15" i="10" s="1"/>
  <c r="K15" i="10"/>
  <c r="L15" i="10"/>
  <c r="M15" i="10"/>
  <c r="N15" i="10"/>
  <c r="O15" i="10"/>
  <c r="R15" i="10"/>
  <c r="S15" i="10"/>
  <c r="V15" i="10"/>
  <c r="E17" i="10"/>
  <c r="P17" i="10"/>
  <c r="Q17" i="10"/>
  <c r="R17" i="10"/>
  <c r="S17" i="10"/>
  <c r="T17" i="10"/>
  <c r="U17" i="10"/>
  <c r="E18" i="10"/>
  <c r="P18" i="10"/>
  <c r="Q18" i="10"/>
  <c r="R18" i="10"/>
  <c r="S18" i="10"/>
  <c r="T18" i="10"/>
  <c r="U18" i="10"/>
  <c r="E19" i="10"/>
  <c r="P19" i="10"/>
  <c r="Q19" i="10"/>
  <c r="R19" i="10"/>
  <c r="S19" i="10"/>
  <c r="T19" i="10"/>
  <c r="U19" i="10"/>
  <c r="E20" i="10"/>
  <c r="P20" i="10"/>
  <c r="Q20" i="10"/>
  <c r="R20" i="10"/>
  <c r="S20" i="10"/>
  <c r="T20" i="10"/>
  <c r="U20" i="10"/>
  <c r="E21" i="10"/>
  <c r="U21" i="10" s="1"/>
  <c r="P21" i="10"/>
  <c r="Q21" i="10"/>
  <c r="R21" i="10"/>
  <c r="S21" i="10"/>
  <c r="E22" i="10"/>
  <c r="T22" i="10" s="1"/>
  <c r="P22" i="10"/>
  <c r="Q22" i="10"/>
  <c r="R22" i="10"/>
  <c r="S22" i="10"/>
  <c r="E23" i="10"/>
  <c r="T23" i="10" s="1"/>
  <c r="P23" i="10"/>
  <c r="Q23" i="10"/>
  <c r="R23" i="10"/>
  <c r="S23" i="10"/>
  <c r="B24" i="10"/>
  <c r="C24" i="10"/>
  <c r="E24" i="10"/>
  <c r="U24" i="10" s="1"/>
  <c r="F24" i="10"/>
  <c r="G24" i="10"/>
  <c r="H24" i="10"/>
  <c r="R24" i="10" s="1"/>
  <c r="I24" i="10"/>
  <c r="S24" i="10" s="1"/>
  <c r="J24" i="10"/>
  <c r="K24" i="10"/>
  <c r="L24" i="10"/>
  <c r="M24" i="10"/>
  <c r="Q24" i="10" s="1"/>
  <c r="N24" i="10"/>
  <c r="P24" i="10" s="1"/>
  <c r="O24" i="10"/>
  <c r="V24" i="10"/>
  <c r="E26" i="10"/>
  <c r="T26" i="10" s="1"/>
  <c r="P26" i="10"/>
  <c r="Q26" i="10"/>
  <c r="R26" i="10"/>
  <c r="S26" i="10"/>
  <c r="U26" i="10"/>
  <c r="E27" i="10"/>
  <c r="T27" i="10" s="1"/>
  <c r="P27" i="10"/>
  <c r="Q27" i="10"/>
  <c r="R27" i="10"/>
  <c r="S27" i="10"/>
  <c r="E28" i="10"/>
  <c r="T28" i="10" s="1"/>
  <c r="P28" i="10"/>
  <c r="Q28" i="10"/>
  <c r="R28" i="10"/>
  <c r="S28" i="10"/>
  <c r="E29" i="10"/>
  <c r="T29" i="10" s="1"/>
  <c r="P29" i="10"/>
  <c r="Q29" i="10"/>
  <c r="R29" i="10"/>
  <c r="S29" i="10"/>
  <c r="B30" i="10"/>
  <c r="C30" i="10"/>
  <c r="E30" i="10"/>
  <c r="F30" i="10"/>
  <c r="G30" i="10"/>
  <c r="H30" i="10"/>
  <c r="R30" i="10" s="1"/>
  <c r="I30" i="10"/>
  <c r="S30" i="10" s="1"/>
  <c r="J30" i="10"/>
  <c r="K30" i="10"/>
  <c r="L30" i="10"/>
  <c r="M30" i="10"/>
  <c r="Q30" i="10" s="1"/>
  <c r="N30" i="10"/>
  <c r="P30" i="10" s="1"/>
  <c r="O30" i="10"/>
  <c r="V30" i="10"/>
  <c r="E32" i="10"/>
  <c r="T32" i="10" s="1"/>
  <c r="P32" i="10"/>
  <c r="Q32" i="10"/>
  <c r="R32" i="10"/>
  <c r="S32" i="10"/>
  <c r="U32" i="10"/>
  <c r="B33" i="10"/>
  <c r="E33" i="10" s="1"/>
  <c r="C33" i="10"/>
  <c r="F33" i="10"/>
  <c r="G33" i="10"/>
  <c r="H33" i="10"/>
  <c r="I33" i="10"/>
  <c r="J33" i="10"/>
  <c r="P33" i="10" s="1"/>
  <c r="K33" i="10"/>
  <c r="Q33" i="10" s="1"/>
  <c r="L33" i="10"/>
  <c r="M33" i="10"/>
  <c r="N33" i="10"/>
  <c r="O33" i="10"/>
  <c r="R33" i="10"/>
  <c r="S33" i="10"/>
  <c r="V33" i="10"/>
  <c r="E35" i="10"/>
  <c r="P35" i="10"/>
  <c r="Q35" i="10"/>
  <c r="R35" i="10"/>
  <c r="S35" i="10"/>
  <c r="T35" i="10"/>
  <c r="U35" i="10"/>
  <c r="E36" i="10"/>
  <c r="P36" i="10"/>
  <c r="Q36" i="10"/>
  <c r="R36" i="10"/>
  <c r="S36" i="10"/>
  <c r="T36" i="10"/>
  <c r="U36" i="10"/>
  <c r="E37" i="10"/>
  <c r="P37" i="10"/>
  <c r="Q37" i="10"/>
  <c r="R37" i="10"/>
  <c r="S37" i="10"/>
  <c r="T37" i="10"/>
  <c r="U37" i="10"/>
  <c r="E38" i="10"/>
  <c r="T38" i="10" s="1"/>
  <c r="P38" i="10"/>
  <c r="Q38" i="10"/>
  <c r="R38" i="10"/>
  <c r="S38" i="10"/>
  <c r="U38" i="10"/>
  <c r="E39" i="10"/>
  <c r="U39" i="10" s="1"/>
  <c r="P39" i="10"/>
  <c r="Q39" i="10"/>
  <c r="R39" i="10"/>
  <c r="S39" i="10"/>
  <c r="B40" i="10"/>
  <c r="E40" i="10" s="1"/>
  <c r="C40" i="10"/>
  <c r="F40" i="10"/>
  <c r="G40" i="10"/>
  <c r="H40" i="10"/>
  <c r="I40" i="10"/>
  <c r="J40" i="10"/>
  <c r="P40" i="10" s="1"/>
  <c r="T40" i="10" s="1"/>
  <c r="K40" i="10"/>
  <c r="Q40" i="10" s="1"/>
  <c r="U40" i="10" s="1"/>
  <c r="L40" i="10"/>
  <c r="M40" i="10"/>
  <c r="N40" i="10"/>
  <c r="O40" i="10"/>
  <c r="R40" i="10"/>
  <c r="S40" i="10"/>
  <c r="V40" i="10"/>
  <c r="E42" i="10"/>
  <c r="P42" i="10"/>
  <c r="Q42" i="10"/>
  <c r="R42" i="10"/>
  <c r="S42" i="10"/>
  <c r="T42" i="10"/>
  <c r="U42" i="10"/>
  <c r="E43" i="10"/>
  <c r="T53" i="10" s="1"/>
  <c r="P43" i="10"/>
  <c r="Q43" i="10"/>
  <c r="R43" i="10"/>
  <c r="S43" i="10"/>
  <c r="T43" i="10"/>
  <c r="U43" i="10"/>
  <c r="E44" i="10"/>
  <c r="T44" i="10" s="1"/>
  <c r="P44" i="10"/>
  <c r="Q44" i="10"/>
  <c r="R44" i="10"/>
  <c r="S44" i="10"/>
  <c r="U44" i="10"/>
  <c r="E45" i="10"/>
  <c r="P45" i="10"/>
  <c r="Q45" i="10"/>
  <c r="R45" i="10"/>
  <c r="S45" i="10"/>
  <c r="E46" i="10"/>
  <c r="T46" i="10" s="1"/>
  <c r="P46" i="10"/>
  <c r="Q46" i="10"/>
  <c r="R46" i="10"/>
  <c r="S46" i="10"/>
  <c r="E47" i="10"/>
  <c r="T47" i="10" s="1"/>
  <c r="P47" i="10"/>
  <c r="Q47" i="10"/>
  <c r="R47" i="10"/>
  <c r="S47" i="10"/>
  <c r="E48" i="10"/>
  <c r="P48" i="10"/>
  <c r="Q48" i="10"/>
  <c r="R48" i="10"/>
  <c r="S48" i="10"/>
  <c r="T48" i="10"/>
  <c r="U48" i="10"/>
  <c r="E49" i="10"/>
  <c r="P49" i="10"/>
  <c r="Q49" i="10"/>
  <c r="R49" i="10"/>
  <c r="S49" i="10"/>
  <c r="T49" i="10"/>
  <c r="U49" i="10"/>
  <c r="E50" i="10"/>
  <c r="P50" i="10"/>
  <c r="Q50" i="10"/>
  <c r="R50" i="10"/>
  <c r="S50" i="10"/>
  <c r="T50" i="10"/>
  <c r="U50" i="10"/>
  <c r="E51" i="10"/>
  <c r="T51" i="10" s="1"/>
  <c r="P51" i="10"/>
  <c r="Q51" i="10"/>
  <c r="R51" i="10"/>
  <c r="S51" i="10"/>
  <c r="U51" i="10"/>
  <c r="E52" i="10"/>
  <c r="T52" i="10" s="1"/>
  <c r="P52" i="10"/>
  <c r="Q52" i="10"/>
  <c r="R52" i="10"/>
  <c r="S52" i="10"/>
  <c r="U52" i="10"/>
  <c r="B53" i="10"/>
  <c r="E53" i="10" s="1"/>
  <c r="C53" i="10"/>
  <c r="F53" i="10"/>
  <c r="G53" i="10"/>
  <c r="H53" i="10"/>
  <c r="I53" i="10"/>
  <c r="Q53" i="10" s="1"/>
  <c r="J53" i="10"/>
  <c r="P53" i="10" s="1"/>
  <c r="K53" i="10"/>
  <c r="L53" i="10"/>
  <c r="M53" i="10"/>
  <c r="N53" i="10"/>
  <c r="O53" i="10"/>
  <c r="R53" i="10"/>
  <c r="S53" i="10"/>
  <c r="V53" i="10"/>
  <c r="E55" i="10"/>
  <c r="P55" i="10"/>
  <c r="Q55" i="10"/>
  <c r="R55" i="10"/>
  <c r="S55" i="10"/>
  <c r="T55" i="10"/>
  <c r="U55" i="10"/>
  <c r="E56" i="10"/>
  <c r="P56" i="10"/>
  <c r="Q56" i="10"/>
  <c r="R56" i="10"/>
  <c r="S56" i="10"/>
  <c r="T56" i="10"/>
  <c r="U56" i="10"/>
  <c r="E57" i="10"/>
  <c r="T57" i="10" s="1"/>
  <c r="P57" i="10"/>
  <c r="Q57" i="10"/>
  <c r="R57" i="10"/>
  <c r="S57" i="10"/>
  <c r="U57" i="10"/>
  <c r="E58" i="10"/>
  <c r="T58" i="10" s="1"/>
  <c r="P58" i="10"/>
  <c r="Q58" i="10"/>
  <c r="R58" i="10"/>
  <c r="S58" i="10"/>
  <c r="U58" i="10"/>
  <c r="B59" i="10"/>
  <c r="E59" i="10" s="1"/>
  <c r="C59" i="10"/>
  <c r="F59" i="10"/>
  <c r="G59" i="10"/>
  <c r="H59" i="10"/>
  <c r="I59" i="10"/>
  <c r="J59" i="10"/>
  <c r="P59" i="10" s="1"/>
  <c r="K59" i="10"/>
  <c r="Q59" i="10" s="1"/>
  <c r="L59" i="10"/>
  <c r="M59" i="10"/>
  <c r="N59" i="10"/>
  <c r="O59" i="10"/>
  <c r="R59" i="10"/>
  <c r="S59" i="10"/>
  <c r="V59" i="10"/>
  <c r="E61" i="10"/>
  <c r="P61" i="10"/>
  <c r="Q61" i="10"/>
  <c r="R61" i="10"/>
  <c r="S61" i="10"/>
  <c r="T61" i="10"/>
  <c r="U61" i="10"/>
  <c r="E62" i="10"/>
  <c r="P62" i="10"/>
  <c r="Q62" i="10"/>
  <c r="R62" i="10"/>
  <c r="S62" i="10"/>
  <c r="T62" i="10"/>
  <c r="U62" i="10"/>
  <c r="E63" i="10"/>
  <c r="P63" i="10"/>
  <c r="Q63" i="10"/>
  <c r="R63" i="10"/>
  <c r="S63" i="10"/>
  <c r="U63" i="10"/>
  <c r="E64" i="10"/>
  <c r="T64" i="10" s="1"/>
  <c r="P64" i="10"/>
  <c r="Q64" i="10"/>
  <c r="R64" i="10"/>
  <c r="S64" i="10"/>
  <c r="U64" i="10"/>
  <c r="E65" i="10"/>
  <c r="T72" i="10" s="1"/>
  <c r="P65" i="10"/>
  <c r="Q65" i="10"/>
  <c r="R65" i="10"/>
  <c r="S65" i="10"/>
  <c r="B66" i="10"/>
  <c r="E66" i="10" s="1"/>
  <c r="C66" i="10"/>
  <c r="F66" i="10"/>
  <c r="G66" i="10"/>
  <c r="H66" i="10"/>
  <c r="I66" i="10"/>
  <c r="J66" i="10"/>
  <c r="P66" i="10" s="1"/>
  <c r="T66" i="10" s="1"/>
  <c r="K66" i="10"/>
  <c r="Q66" i="10" s="1"/>
  <c r="L66" i="10"/>
  <c r="M66" i="10"/>
  <c r="N66" i="10"/>
  <c r="O66" i="10"/>
  <c r="R66" i="10"/>
  <c r="S66" i="10"/>
  <c r="V66" i="10"/>
  <c r="B67" i="10"/>
  <c r="E67" i="10" s="1"/>
  <c r="C67" i="10"/>
  <c r="F67" i="10"/>
  <c r="G67" i="10"/>
  <c r="H67" i="10"/>
  <c r="P67" i="10" s="1"/>
  <c r="I67" i="10"/>
  <c r="S67" i="10" s="1"/>
  <c r="J67" i="10"/>
  <c r="K67" i="10"/>
  <c r="L67" i="10"/>
  <c r="M67" i="10"/>
  <c r="N67" i="10"/>
  <c r="O67" i="10"/>
  <c r="Q67" i="10" s="1"/>
  <c r="R67" i="10"/>
  <c r="V67" i="10"/>
  <c r="E69" i="10"/>
  <c r="T69" i="10" s="1"/>
  <c r="P69" i="10"/>
  <c r="Q69" i="10"/>
  <c r="R69" i="10"/>
  <c r="S69" i="10"/>
  <c r="B70" i="10"/>
  <c r="C70" i="10"/>
  <c r="E70" i="10"/>
  <c r="T70" i="10" s="1"/>
  <c r="F70" i="10"/>
  <c r="G70" i="10"/>
  <c r="H70" i="10"/>
  <c r="R70" i="10" s="1"/>
  <c r="I70" i="10"/>
  <c r="J70" i="10"/>
  <c r="K70" i="10"/>
  <c r="Q70" i="10" s="1"/>
  <c r="U70" i="10" s="1"/>
  <c r="L70" i="10"/>
  <c r="P70" i="10" s="1"/>
  <c r="M70" i="10"/>
  <c r="N70" i="10"/>
  <c r="O70" i="10"/>
  <c r="S70" i="10"/>
  <c r="V70" i="10"/>
  <c r="B71" i="10"/>
  <c r="E71" i="10" s="1"/>
  <c r="C71" i="10"/>
  <c r="F71" i="10"/>
  <c r="G71" i="10"/>
  <c r="H71" i="10"/>
  <c r="R71" i="10" s="1"/>
  <c r="I71" i="10"/>
  <c r="J71" i="10"/>
  <c r="K71" i="10"/>
  <c r="Q71" i="10" s="1"/>
  <c r="L71" i="10"/>
  <c r="M71" i="10"/>
  <c r="N71" i="10"/>
  <c r="O71" i="10"/>
  <c r="P71" i="10"/>
  <c r="S71" i="10"/>
  <c r="V71" i="10"/>
  <c r="B72" i="10"/>
  <c r="C72" i="10"/>
  <c r="E72" i="10"/>
  <c r="F72" i="10"/>
  <c r="G72" i="10"/>
  <c r="H72" i="10"/>
  <c r="I72" i="10"/>
  <c r="J72" i="10"/>
  <c r="P72" i="10" s="1"/>
  <c r="K72" i="10"/>
  <c r="Q72" i="10" s="1"/>
  <c r="U72" i="10" s="1"/>
  <c r="L72" i="10"/>
  <c r="M72" i="10"/>
  <c r="N72" i="10"/>
  <c r="O72" i="10"/>
  <c r="R72" i="10"/>
  <c r="S72" i="10"/>
  <c r="V72" i="10"/>
  <c r="A76" i="10"/>
  <c r="B79" i="10"/>
  <c r="C79" i="10"/>
  <c r="D79" i="10"/>
  <c r="F79" i="10"/>
  <c r="G79" i="10"/>
  <c r="H79" i="10"/>
  <c r="I79" i="10"/>
  <c r="J79" i="10"/>
  <c r="K79" i="10"/>
  <c r="L79" i="10"/>
  <c r="M79" i="10"/>
  <c r="V79" i="10"/>
  <c r="W79" i="10"/>
  <c r="E80" i="10"/>
  <c r="E79" i="10" s="1"/>
  <c r="E81" i="10"/>
  <c r="E82" i="10"/>
  <c r="E83" i="10"/>
  <c r="E86" i="10"/>
  <c r="U86" i="10" s="1"/>
  <c r="P86" i="10"/>
  <c r="Q86" i="10"/>
  <c r="R86" i="10"/>
  <c r="S86" i="10"/>
  <c r="T86" i="10"/>
  <c r="E87" i="10"/>
  <c r="P87" i="10"/>
  <c r="Q87" i="10"/>
  <c r="R87" i="10"/>
  <c r="S87" i="10"/>
  <c r="T87" i="10"/>
  <c r="U87" i="10"/>
  <c r="E88" i="10"/>
  <c r="P88" i="10"/>
  <c r="Q88" i="10"/>
  <c r="R88" i="10"/>
  <c r="S88" i="10"/>
  <c r="T88" i="10"/>
  <c r="U88" i="10"/>
  <c r="E89" i="10"/>
  <c r="T89" i="10" s="1"/>
  <c r="P89" i="10"/>
  <c r="Q89" i="10"/>
  <c r="R89" i="10"/>
  <c r="S89" i="10"/>
  <c r="E90" i="10"/>
  <c r="T90" i="10" s="1"/>
  <c r="P90" i="10"/>
  <c r="Q90" i="10"/>
  <c r="R90" i="10"/>
  <c r="S90" i="10"/>
  <c r="E91" i="10"/>
  <c r="T91" i="10" s="1"/>
  <c r="P91" i="10"/>
  <c r="Q91" i="10"/>
  <c r="R91" i="10"/>
  <c r="S91" i="10"/>
  <c r="E92" i="10"/>
  <c r="T92" i="10" s="1"/>
  <c r="P92" i="10"/>
  <c r="Q92" i="10"/>
  <c r="R92" i="10"/>
  <c r="S92" i="10"/>
  <c r="E93" i="10"/>
  <c r="T93" i="10" s="1"/>
  <c r="P93" i="10"/>
  <c r="Q93" i="10"/>
  <c r="R93" i="10"/>
  <c r="S93" i="10"/>
  <c r="B95" i="10"/>
  <c r="C95" i="10"/>
  <c r="D95" i="10"/>
  <c r="F95" i="10"/>
  <c r="G95" i="10"/>
  <c r="G112" i="10" s="1"/>
  <c r="H95" i="10"/>
  <c r="H112" i="10" s="1"/>
  <c r="I95" i="10"/>
  <c r="J95" i="10"/>
  <c r="K95" i="10"/>
  <c r="L95" i="10"/>
  <c r="M95" i="10"/>
  <c r="R95" i="10"/>
  <c r="S95" i="10"/>
  <c r="V95" i="10"/>
  <c r="W95" i="10"/>
  <c r="W112" i="10" s="1"/>
  <c r="E96" i="10"/>
  <c r="U96" i="10" s="1"/>
  <c r="R96" i="10"/>
  <c r="S96" i="10"/>
  <c r="T96" i="10"/>
  <c r="E97" i="10"/>
  <c r="R97" i="10"/>
  <c r="S97" i="10"/>
  <c r="T97" i="10"/>
  <c r="U97" i="10"/>
  <c r="E98" i="10"/>
  <c r="E95" i="10" s="1"/>
  <c r="R98" i="10"/>
  <c r="S98" i="10"/>
  <c r="E99" i="10"/>
  <c r="R99" i="10"/>
  <c r="S99" i="10"/>
  <c r="T99" i="10"/>
  <c r="U99" i="10"/>
  <c r="E100" i="10"/>
  <c r="R100" i="10"/>
  <c r="S100" i="10"/>
  <c r="T100" i="10"/>
  <c r="U100" i="10"/>
  <c r="E101" i="10"/>
  <c r="T101" i="10" s="1"/>
  <c r="R101" i="10"/>
  <c r="S101" i="10"/>
  <c r="E102" i="10"/>
  <c r="R102" i="10"/>
  <c r="S102" i="10"/>
  <c r="T102" i="10"/>
  <c r="U102" i="10"/>
  <c r="E103" i="10"/>
  <c r="T103" i="10" s="1"/>
  <c r="R103" i="10"/>
  <c r="S103" i="10"/>
  <c r="E104" i="10"/>
  <c r="U104" i="10" s="1"/>
  <c r="R104" i="10"/>
  <c r="S104" i="10"/>
  <c r="T104" i="10"/>
  <c r="E105" i="10"/>
  <c r="R105" i="10"/>
  <c r="S105" i="10"/>
  <c r="T105" i="10"/>
  <c r="U105" i="10"/>
  <c r="E106" i="10"/>
  <c r="T106" i="10" s="1"/>
  <c r="R106" i="10"/>
  <c r="S106" i="10"/>
  <c r="E107" i="10"/>
  <c r="R107" i="10"/>
  <c r="S107" i="10"/>
  <c r="T107" i="10"/>
  <c r="U107" i="10"/>
  <c r="E108" i="10"/>
  <c r="R108" i="10"/>
  <c r="S108" i="10"/>
  <c r="T108" i="10"/>
  <c r="U108" i="10"/>
  <c r="E109" i="10"/>
  <c r="T109" i="10" s="1"/>
  <c r="R109" i="10"/>
  <c r="S109" i="10"/>
  <c r="E110" i="10"/>
  <c r="R110" i="10"/>
  <c r="S110" i="10"/>
  <c r="T110" i="10"/>
  <c r="U110" i="10"/>
  <c r="R111" i="10"/>
  <c r="S111" i="10"/>
  <c r="T111" i="10"/>
  <c r="U111" i="10"/>
  <c r="B112" i="10"/>
  <c r="C112" i="10"/>
  <c r="D112" i="10"/>
  <c r="F112" i="10"/>
  <c r="I112" i="10"/>
  <c r="J112" i="10"/>
  <c r="K112" i="10"/>
  <c r="L112" i="10"/>
  <c r="R112" i="10" s="1"/>
  <c r="M112" i="10"/>
  <c r="S112" i="10" s="1"/>
  <c r="N112" i="10"/>
  <c r="O112" i="10"/>
  <c r="P112" i="10"/>
  <c r="Q112" i="10"/>
  <c r="V112" i="10"/>
  <c r="B113" i="10"/>
  <c r="C113" i="10"/>
  <c r="D113" i="10"/>
  <c r="E113" i="10"/>
  <c r="T113" i="10" s="1"/>
  <c r="F113" i="10"/>
  <c r="G113" i="10"/>
  <c r="H113" i="10"/>
  <c r="I113" i="10"/>
  <c r="J113" i="10"/>
  <c r="K113" i="10"/>
  <c r="L113" i="10"/>
  <c r="R113" i="10" s="1"/>
  <c r="M113" i="10"/>
  <c r="S113" i="10" s="1"/>
  <c r="N113" i="10"/>
  <c r="O113" i="10"/>
  <c r="P113" i="10"/>
  <c r="Q113" i="10"/>
  <c r="U113" i="10"/>
  <c r="V113" i="10"/>
  <c r="W113" i="10"/>
  <c r="T59" i="10" l="1"/>
  <c r="U59" i="10"/>
  <c r="T71" i="10"/>
  <c r="U71" i="10"/>
  <c r="U53" i="10"/>
  <c r="T15" i="10"/>
  <c r="T95" i="10"/>
  <c r="U95" i="10"/>
  <c r="E112" i="10"/>
  <c r="U66" i="10"/>
  <c r="T33" i="10"/>
  <c r="U33" i="10"/>
  <c r="U30" i="10"/>
  <c r="U89" i="10"/>
  <c r="U90" i="10"/>
  <c r="T63" i="10"/>
  <c r="U103" i="10"/>
  <c r="U91" i="10"/>
  <c r="U65" i="10"/>
  <c r="T30" i="10"/>
  <c r="U27" i="10"/>
  <c r="T24" i="10"/>
  <c r="U98" i="10"/>
  <c r="U92" i="10"/>
  <c r="U69" i="10"/>
  <c r="U67" i="10"/>
  <c r="T65" i="10"/>
  <c r="U46" i="10"/>
  <c r="T45" i="10"/>
  <c r="T39" i="10"/>
  <c r="U28" i="10"/>
  <c r="U22" i="10"/>
  <c r="T21" i="10"/>
  <c r="U106" i="10"/>
  <c r="U109" i="10"/>
  <c r="U101" i="10"/>
  <c r="T98" i="10"/>
  <c r="U93" i="10"/>
  <c r="T67" i="10"/>
  <c r="U47" i="10"/>
  <c r="U29" i="10"/>
  <c r="U23" i="10"/>
  <c r="U9" i="10"/>
  <c r="U45" i="10"/>
  <c r="T9" i="10"/>
  <c r="E9" i="9"/>
  <c r="U9" i="9" s="1"/>
  <c r="P9" i="9"/>
  <c r="Q9" i="9"/>
  <c r="R9" i="9"/>
  <c r="S9" i="9"/>
  <c r="T9" i="9"/>
  <c r="E10" i="9"/>
  <c r="T10" i="9" s="1"/>
  <c r="P10" i="9"/>
  <c r="Q10" i="9"/>
  <c r="R10" i="9"/>
  <c r="S10" i="9"/>
  <c r="E11" i="9"/>
  <c r="P11" i="9"/>
  <c r="Q11" i="9"/>
  <c r="R11" i="9"/>
  <c r="S11" i="9"/>
  <c r="T11" i="9"/>
  <c r="U11" i="9"/>
  <c r="E12" i="9"/>
  <c r="P12" i="9"/>
  <c r="Q12" i="9"/>
  <c r="R12" i="9"/>
  <c r="S12" i="9"/>
  <c r="T12" i="9"/>
  <c r="U12" i="9"/>
  <c r="E13" i="9"/>
  <c r="T13" i="9" s="1"/>
  <c r="P13" i="9"/>
  <c r="Q13" i="9"/>
  <c r="R13" i="9"/>
  <c r="S13" i="9"/>
  <c r="U13" i="9"/>
  <c r="E14" i="9"/>
  <c r="T14" i="9" s="1"/>
  <c r="P14" i="9"/>
  <c r="Q14" i="9"/>
  <c r="R14" i="9"/>
  <c r="S14" i="9"/>
  <c r="B15" i="9"/>
  <c r="E15" i="9" s="1"/>
  <c r="C15" i="9"/>
  <c r="F15" i="9"/>
  <c r="G15" i="9"/>
  <c r="H15" i="9"/>
  <c r="R15" i="9" s="1"/>
  <c r="I15" i="9"/>
  <c r="J15" i="9"/>
  <c r="K15" i="9"/>
  <c r="Q15" i="9" s="1"/>
  <c r="L15" i="9"/>
  <c r="M15" i="9"/>
  <c r="N15" i="9"/>
  <c r="O15" i="9"/>
  <c r="P15" i="9"/>
  <c r="S15" i="9"/>
  <c r="T15" i="9"/>
  <c r="V15" i="9"/>
  <c r="E17" i="9"/>
  <c r="P17" i="9"/>
  <c r="Q17" i="9"/>
  <c r="R17" i="9"/>
  <c r="S17" i="9"/>
  <c r="T17" i="9"/>
  <c r="U17" i="9"/>
  <c r="E18" i="9"/>
  <c r="P18" i="9"/>
  <c r="Q18" i="9"/>
  <c r="R18" i="9"/>
  <c r="S18" i="9"/>
  <c r="T18" i="9"/>
  <c r="U18" i="9"/>
  <c r="E19" i="9"/>
  <c r="T19" i="9" s="1"/>
  <c r="P19" i="9"/>
  <c r="Q19" i="9"/>
  <c r="R19" i="9"/>
  <c r="S19" i="9"/>
  <c r="U19" i="9"/>
  <c r="E20" i="9"/>
  <c r="P20" i="9"/>
  <c r="Q20" i="9"/>
  <c r="R20" i="9"/>
  <c r="S20" i="9"/>
  <c r="E21" i="9"/>
  <c r="T21" i="9" s="1"/>
  <c r="P21" i="9"/>
  <c r="Q21" i="9"/>
  <c r="R21" i="9"/>
  <c r="S21" i="9"/>
  <c r="E22" i="9"/>
  <c r="P22" i="9"/>
  <c r="Q22" i="9"/>
  <c r="R22" i="9"/>
  <c r="S22" i="9"/>
  <c r="T22" i="9"/>
  <c r="U22" i="9"/>
  <c r="E23" i="9"/>
  <c r="P23" i="9"/>
  <c r="Q23" i="9"/>
  <c r="R23" i="9"/>
  <c r="S23" i="9"/>
  <c r="T23" i="9"/>
  <c r="U23" i="9"/>
  <c r="B24" i="9"/>
  <c r="E24" i="9" s="1"/>
  <c r="C24" i="9"/>
  <c r="F24" i="9"/>
  <c r="G24" i="9"/>
  <c r="H24" i="9"/>
  <c r="R24" i="9" s="1"/>
  <c r="I24" i="9"/>
  <c r="J24" i="9"/>
  <c r="K24" i="9"/>
  <c r="Q24" i="9" s="1"/>
  <c r="L24" i="9"/>
  <c r="M24" i="9"/>
  <c r="N24" i="9"/>
  <c r="P24" i="9" s="1"/>
  <c r="O24" i="9"/>
  <c r="S24" i="9"/>
  <c r="V24" i="9"/>
  <c r="E26" i="9"/>
  <c r="T26" i="9" s="1"/>
  <c r="P26" i="9"/>
  <c r="Q26" i="9"/>
  <c r="R26" i="9"/>
  <c r="S26" i="9"/>
  <c r="E27" i="9"/>
  <c r="T27" i="9" s="1"/>
  <c r="P27" i="9"/>
  <c r="Q27" i="9"/>
  <c r="R27" i="9"/>
  <c r="S27" i="9"/>
  <c r="E28" i="9"/>
  <c r="P28" i="9"/>
  <c r="Q28" i="9"/>
  <c r="R28" i="9"/>
  <c r="S28" i="9"/>
  <c r="T28" i="9"/>
  <c r="U28" i="9"/>
  <c r="E29" i="9"/>
  <c r="P29" i="9"/>
  <c r="Q29" i="9"/>
  <c r="U29" i="9" s="1"/>
  <c r="R29" i="9"/>
  <c r="S29" i="9"/>
  <c r="T29" i="9"/>
  <c r="B30" i="9"/>
  <c r="E30" i="9" s="1"/>
  <c r="C30" i="9"/>
  <c r="F30" i="9"/>
  <c r="G30" i="9"/>
  <c r="H30" i="9"/>
  <c r="R30" i="9" s="1"/>
  <c r="I30" i="9"/>
  <c r="J30" i="9"/>
  <c r="K30" i="9"/>
  <c r="Q30" i="9" s="1"/>
  <c r="L30" i="9"/>
  <c r="M30" i="9"/>
  <c r="N30" i="9"/>
  <c r="P30" i="9" s="1"/>
  <c r="O30" i="9"/>
  <c r="S30" i="9"/>
  <c r="V30" i="9"/>
  <c r="E32" i="9"/>
  <c r="T32" i="9" s="1"/>
  <c r="P32" i="9"/>
  <c r="Q32" i="9"/>
  <c r="R32" i="9"/>
  <c r="S32" i="9"/>
  <c r="B33" i="9"/>
  <c r="E33" i="9" s="1"/>
  <c r="C33" i="9"/>
  <c r="F33" i="9"/>
  <c r="G33" i="9"/>
  <c r="H33" i="9"/>
  <c r="R33" i="9" s="1"/>
  <c r="I33" i="9"/>
  <c r="J33" i="9"/>
  <c r="K33" i="9"/>
  <c r="Q33" i="9" s="1"/>
  <c r="L33" i="9"/>
  <c r="M33" i="9"/>
  <c r="N33" i="9"/>
  <c r="O33" i="9"/>
  <c r="P33" i="9"/>
  <c r="S33" i="9"/>
  <c r="V33" i="9"/>
  <c r="E35" i="9"/>
  <c r="P35" i="9"/>
  <c r="T35" i="9" s="1"/>
  <c r="Q35" i="9"/>
  <c r="R35" i="9"/>
  <c r="S35" i="9"/>
  <c r="U35" i="9"/>
  <c r="E36" i="9"/>
  <c r="P36" i="9"/>
  <c r="Q36" i="9"/>
  <c r="U36" i="9" s="1"/>
  <c r="R36" i="9"/>
  <c r="S36" i="9"/>
  <c r="T36" i="9"/>
  <c r="E37" i="9"/>
  <c r="T37" i="9" s="1"/>
  <c r="P37" i="9"/>
  <c r="Q37" i="9"/>
  <c r="R37" i="9"/>
  <c r="S37" i="9"/>
  <c r="U37" i="9"/>
  <c r="E38" i="9"/>
  <c r="T38" i="9" s="1"/>
  <c r="P38" i="9"/>
  <c r="Q38" i="9"/>
  <c r="R38" i="9"/>
  <c r="S38" i="9"/>
  <c r="E39" i="9"/>
  <c r="T39" i="9" s="1"/>
  <c r="P39" i="9"/>
  <c r="Q39" i="9"/>
  <c r="R39" i="9"/>
  <c r="S39" i="9"/>
  <c r="B40" i="9"/>
  <c r="C40" i="9"/>
  <c r="E40" i="9" s="1"/>
  <c r="F40" i="9"/>
  <c r="G40" i="9"/>
  <c r="H40" i="9"/>
  <c r="R40" i="9" s="1"/>
  <c r="I40" i="9"/>
  <c r="S40" i="9" s="1"/>
  <c r="J40" i="9"/>
  <c r="K40" i="9"/>
  <c r="L40" i="9"/>
  <c r="P40" i="9" s="1"/>
  <c r="T40" i="9" s="1"/>
  <c r="M40" i="9"/>
  <c r="N40" i="9"/>
  <c r="O40" i="9"/>
  <c r="Q40" i="9"/>
  <c r="U40" i="9" s="1"/>
  <c r="V40" i="9"/>
  <c r="E42" i="9"/>
  <c r="P42" i="9"/>
  <c r="Q42" i="9"/>
  <c r="R42" i="9"/>
  <c r="S42" i="9"/>
  <c r="T42" i="9"/>
  <c r="U42" i="9"/>
  <c r="E43" i="9"/>
  <c r="T43" i="9" s="1"/>
  <c r="P43" i="9"/>
  <c r="Q43" i="9"/>
  <c r="R43" i="9"/>
  <c r="S43" i="9"/>
  <c r="U43" i="9"/>
  <c r="E44" i="9"/>
  <c r="T44" i="9" s="1"/>
  <c r="P44" i="9"/>
  <c r="Q44" i="9"/>
  <c r="R44" i="9"/>
  <c r="S44" i="9"/>
  <c r="E45" i="9"/>
  <c r="T53" i="9" s="1"/>
  <c r="P45" i="9"/>
  <c r="Q45" i="9"/>
  <c r="R45" i="9"/>
  <c r="S45" i="9"/>
  <c r="E46" i="9"/>
  <c r="P46" i="9"/>
  <c r="Q46" i="9"/>
  <c r="R46" i="9"/>
  <c r="S46" i="9"/>
  <c r="T46" i="9"/>
  <c r="U46" i="9"/>
  <c r="E47" i="9"/>
  <c r="P47" i="9"/>
  <c r="Q47" i="9"/>
  <c r="R47" i="9"/>
  <c r="S47" i="9"/>
  <c r="T47" i="9"/>
  <c r="U47" i="9"/>
  <c r="E48" i="9"/>
  <c r="T48" i="9" s="1"/>
  <c r="P48" i="9"/>
  <c r="Q48" i="9"/>
  <c r="R48" i="9"/>
  <c r="S48" i="9"/>
  <c r="E49" i="9"/>
  <c r="P49" i="9"/>
  <c r="Q49" i="9"/>
  <c r="R49" i="9"/>
  <c r="S49" i="9"/>
  <c r="T49" i="9"/>
  <c r="U49" i="9"/>
  <c r="E50" i="9"/>
  <c r="P50" i="9"/>
  <c r="Q50" i="9"/>
  <c r="R50" i="9"/>
  <c r="S50" i="9"/>
  <c r="T50" i="9"/>
  <c r="U50" i="9"/>
  <c r="E51" i="9"/>
  <c r="T51" i="9" s="1"/>
  <c r="P51" i="9"/>
  <c r="Q51" i="9"/>
  <c r="R51" i="9"/>
  <c r="S51" i="9"/>
  <c r="U51" i="9"/>
  <c r="E52" i="9"/>
  <c r="T52" i="9" s="1"/>
  <c r="P52" i="9"/>
  <c r="Q52" i="9"/>
  <c r="R52" i="9"/>
  <c r="S52" i="9"/>
  <c r="B53" i="9"/>
  <c r="E53" i="9" s="1"/>
  <c r="C53" i="9"/>
  <c r="F53" i="9"/>
  <c r="G53" i="9"/>
  <c r="H53" i="9"/>
  <c r="R53" i="9" s="1"/>
  <c r="I53" i="9"/>
  <c r="J53" i="9"/>
  <c r="K53" i="9"/>
  <c r="Q53" i="9" s="1"/>
  <c r="L53" i="9"/>
  <c r="M53" i="9"/>
  <c r="N53" i="9"/>
  <c r="O53" i="9"/>
  <c r="P53" i="9"/>
  <c r="S53" i="9"/>
  <c r="V53" i="9"/>
  <c r="E55" i="9"/>
  <c r="P55" i="9"/>
  <c r="Q55" i="9"/>
  <c r="R55" i="9"/>
  <c r="S55" i="9"/>
  <c r="T55" i="9"/>
  <c r="U55" i="9"/>
  <c r="E56" i="9"/>
  <c r="P56" i="9"/>
  <c r="Q56" i="9"/>
  <c r="R56" i="9"/>
  <c r="S56" i="9"/>
  <c r="T56" i="9"/>
  <c r="U56" i="9"/>
  <c r="E57" i="9"/>
  <c r="T57" i="9" s="1"/>
  <c r="P57" i="9"/>
  <c r="Q57" i="9"/>
  <c r="R57" i="9"/>
  <c r="S57" i="9"/>
  <c r="U57" i="9"/>
  <c r="E58" i="9"/>
  <c r="T58" i="9" s="1"/>
  <c r="P58" i="9"/>
  <c r="Q58" i="9"/>
  <c r="R58" i="9"/>
  <c r="S58" i="9"/>
  <c r="B59" i="9"/>
  <c r="E59" i="9" s="1"/>
  <c r="C59" i="9"/>
  <c r="F59" i="9"/>
  <c r="G59" i="9"/>
  <c r="H59" i="9"/>
  <c r="R59" i="9" s="1"/>
  <c r="I59" i="9"/>
  <c r="J59" i="9"/>
  <c r="K59" i="9"/>
  <c r="Q59" i="9" s="1"/>
  <c r="L59" i="9"/>
  <c r="M59" i="9"/>
  <c r="N59" i="9"/>
  <c r="O59" i="9"/>
  <c r="P59" i="9"/>
  <c r="S59" i="9"/>
  <c r="V59" i="9"/>
  <c r="E61" i="9"/>
  <c r="P61" i="9"/>
  <c r="Q61" i="9"/>
  <c r="R61" i="9"/>
  <c r="S61" i="9"/>
  <c r="T61" i="9"/>
  <c r="U61" i="9"/>
  <c r="E62" i="9"/>
  <c r="P62" i="9"/>
  <c r="Q62" i="9"/>
  <c r="R62" i="9"/>
  <c r="S62" i="9"/>
  <c r="T62" i="9"/>
  <c r="U62" i="9"/>
  <c r="E63" i="9"/>
  <c r="T63" i="9" s="1"/>
  <c r="P63" i="9"/>
  <c r="Q63" i="9"/>
  <c r="R63" i="9"/>
  <c r="S63" i="9"/>
  <c r="U63" i="9"/>
  <c r="E64" i="9"/>
  <c r="T64" i="9" s="1"/>
  <c r="P64" i="9"/>
  <c r="Q64" i="9"/>
  <c r="R64" i="9"/>
  <c r="S64" i="9"/>
  <c r="E65" i="9"/>
  <c r="U66" i="9" s="1"/>
  <c r="P65" i="9"/>
  <c r="Q65" i="9"/>
  <c r="R65" i="9"/>
  <c r="S65" i="9"/>
  <c r="B66" i="9"/>
  <c r="C66" i="9"/>
  <c r="E66" i="9" s="1"/>
  <c r="F66" i="9"/>
  <c r="G66" i="9"/>
  <c r="H66" i="9"/>
  <c r="R66" i="9" s="1"/>
  <c r="I66" i="9"/>
  <c r="S66" i="9" s="1"/>
  <c r="J66" i="9"/>
  <c r="K66" i="9"/>
  <c r="L66" i="9"/>
  <c r="P66" i="9" s="1"/>
  <c r="M66" i="9"/>
  <c r="N66" i="9"/>
  <c r="O66" i="9"/>
  <c r="Q66" i="9"/>
  <c r="T66" i="9"/>
  <c r="V66" i="9"/>
  <c r="B67" i="9"/>
  <c r="C67" i="9"/>
  <c r="E67" i="9"/>
  <c r="F67" i="9"/>
  <c r="G67" i="9"/>
  <c r="H67" i="9"/>
  <c r="R67" i="9" s="1"/>
  <c r="I67" i="9"/>
  <c r="S67" i="9" s="1"/>
  <c r="J67" i="9"/>
  <c r="K67" i="9"/>
  <c r="L67" i="9"/>
  <c r="M67" i="9"/>
  <c r="N67" i="9"/>
  <c r="O67" i="9"/>
  <c r="V67" i="9"/>
  <c r="E69" i="9"/>
  <c r="P69" i="9"/>
  <c r="T69" i="9" s="1"/>
  <c r="Q69" i="9"/>
  <c r="U69" i="9" s="1"/>
  <c r="R69" i="9"/>
  <c r="S69" i="9"/>
  <c r="B70" i="9"/>
  <c r="C70" i="9"/>
  <c r="E70" i="9"/>
  <c r="T70" i="9" s="1"/>
  <c r="F70" i="9"/>
  <c r="G70" i="9"/>
  <c r="H70" i="9"/>
  <c r="I70" i="9"/>
  <c r="S70" i="9" s="1"/>
  <c r="J70" i="9"/>
  <c r="P70" i="9" s="1"/>
  <c r="K70" i="9"/>
  <c r="L70" i="9"/>
  <c r="M70" i="9"/>
  <c r="Q70" i="9" s="1"/>
  <c r="U70" i="9" s="1"/>
  <c r="N70" i="9"/>
  <c r="O70" i="9"/>
  <c r="R70" i="9"/>
  <c r="V70" i="9"/>
  <c r="B71" i="9"/>
  <c r="E71" i="9" s="1"/>
  <c r="C71" i="9"/>
  <c r="F71" i="9"/>
  <c r="G71" i="9"/>
  <c r="H71" i="9"/>
  <c r="I71" i="9"/>
  <c r="S71" i="9" s="1"/>
  <c r="J71" i="9"/>
  <c r="P71" i="9" s="1"/>
  <c r="K71" i="9"/>
  <c r="L71" i="9"/>
  <c r="M71" i="9"/>
  <c r="N71" i="9"/>
  <c r="O71" i="9"/>
  <c r="Q71" i="9"/>
  <c r="R71" i="9"/>
  <c r="V71" i="9"/>
  <c r="B72" i="9"/>
  <c r="C72" i="9"/>
  <c r="E72" i="9"/>
  <c r="F72" i="9"/>
  <c r="G72" i="9"/>
  <c r="H72" i="9"/>
  <c r="I72" i="9"/>
  <c r="S72" i="9" s="1"/>
  <c r="J72" i="9"/>
  <c r="P72" i="9" s="1"/>
  <c r="K72" i="9"/>
  <c r="L72" i="9"/>
  <c r="M72" i="9"/>
  <c r="Q72" i="9" s="1"/>
  <c r="U72" i="9" s="1"/>
  <c r="N72" i="9"/>
  <c r="O72" i="9"/>
  <c r="R72" i="9"/>
  <c r="V72" i="9"/>
  <c r="A76" i="9"/>
  <c r="B79" i="9"/>
  <c r="C79" i="9"/>
  <c r="D79" i="9"/>
  <c r="F79" i="9"/>
  <c r="G79" i="9"/>
  <c r="H79" i="9"/>
  <c r="I79" i="9"/>
  <c r="J79" i="9"/>
  <c r="K79" i="9"/>
  <c r="L79" i="9"/>
  <c r="M79" i="9"/>
  <c r="V79" i="9"/>
  <c r="W79" i="9"/>
  <c r="E80" i="9"/>
  <c r="E79" i="9" s="1"/>
  <c r="E81" i="9"/>
  <c r="E82" i="9"/>
  <c r="E83" i="9"/>
  <c r="E86" i="9"/>
  <c r="T86" i="9" s="1"/>
  <c r="P86" i="9"/>
  <c r="Q86" i="9"/>
  <c r="R86" i="9"/>
  <c r="S86" i="9"/>
  <c r="E87" i="9"/>
  <c r="P87" i="9"/>
  <c r="Q87" i="9"/>
  <c r="R87" i="9"/>
  <c r="S87" i="9"/>
  <c r="T87" i="9"/>
  <c r="U87" i="9"/>
  <c r="E88" i="9"/>
  <c r="P88" i="9"/>
  <c r="Q88" i="9"/>
  <c r="R88" i="9"/>
  <c r="S88" i="9"/>
  <c r="T88" i="9"/>
  <c r="U88" i="9"/>
  <c r="E89" i="9"/>
  <c r="T89" i="9" s="1"/>
  <c r="P89" i="9"/>
  <c r="Q89" i="9"/>
  <c r="R89" i="9"/>
  <c r="S89" i="9"/>
  <c r="U89" i="9"/>
  <c r="E90" i="9"/>
  <c r="T90" i="9" s="1"/>
  <c r="P90" i="9"/>
  <c r="Q90" i="9"/>
  <c r="R90" i="9"/>
  <c r="S90" i="9"/>
  <c r="E91" i="9"/>
  <c r="T91" i="9" s="1"/>
  <c r="P91" i="9"/>
  <c r="Q91" i="9"/>
  <c r="R91" i="9"/>
  <c r="S91" i="9"/>
  <c r="E92" i="9"/>
  <c r="P92" i="9"/>
  <c r="Q92" i="9"/>
  <c r="R92" i="9"/>
  <c r="S92" i="9"/>
  <c r="T92" i="9"/>
  <c r="U92" i="9"/>
  <c r="E93" i="9"/>
  <c r="P93" i="9"/>
  <c r="Q93" i="9"/>
  <c r="R93" i="9"/>
  <c r="S93" i="9"/>
  <c r="T93" i="9"/>
  <c r="U93" i="9"/>
  <c r="B95" i="9"/>
  <c r="B112" i="9" s="1"/>
  <c r="C95" i="9"/>
  <c r="D95" i="9"/>
  <c r="F95" i="9"/>
  <c r="F112" i="9" s="1"/>
  <c r="G95" i="9"/>
  <c r="H95" i="9"/>
  <c r="H112" i="9" s="1"/>
  <c r="I95" i="9"/>
  <c r="J95" i="9"/>
  <c r="J112" i="9" s="1"/>
  <c r="K95" i="9"/>
  <c r="L95" i="9"/>
  <c r="M95" i="9"/>
  <c r="S95" i="9" s="1"/>
  <c r="R95" i="9"/>
  <c r="V95" i="9"/>
  <c r="V112" i="9" s="1"/>
  <c r="W95" i="9"/>
  <c r="E96" i="9"/>
  <c r="R96" i="9"/>
  <c r="S96" i="9"/>
  <c r="T96" i="9"/>
  <c r="U96" i="9"/>
  <c r="E97" i="9"/>
  <c r="T97" i="9" s="1"/>
  <c r="R97" i="9"/>
  <c r="S97" i="9"/>
  <c r="U97" i="9"/>
  <c r="E98" i="9"/>
  <c r="E95" i="9" s="1"/>
  <c r="R98" i="9"/>
  <c r="S98" i="9"/>
  <c r="E99" i="9"/>
  <c r="R99" i="9"/>
  <c r="S99" i="9"/>
  <c r="T99" i="9"/>
  <c r="U99" i="9"/>
  <c r="E100" i="9"/>
  <c r="T100" i="9" s="1"/>
  <c r="R100" i="9"/>
  <c r="S100" i="9"/>
  <c r="E101" i="9"/>
  <c r="T101" i="9" s="1"/>
  <c r="R101" i="9"/>
  <c r="S101" i="9"/>
  <c r="E102" i="9"/>
  <c r="R102" i="9"/>
  <c r="S102" i="9"/>
  <c r="T102" i="9"/>
  <c r="U102" i="9"/>
  <c r="E103" i="9"/>
  <c r="U103" i="9" s="1"/>
  <c r="R103" i="9"/>
  <c r="S103" i="9"/>
  <c r="T103" i="9"/>
  <c r="E104" i="9"/>
  <c r="R104" i="9"/>
  <c r="S104" i="9"/>
  <c r="T104" i="9"/>
  <c r="U104" i="9"/>
  <c r="E105" i="9"/>
  <c r="T105" i="9" s="1"/>
  <c r="R105" i="9"/>
  <c r="S105" i="9"/>
  <c r="U105" i="9"/>
  <c r="E106" i="9"/>
  <c r="U106" i="9" s="1"/>
  <c r="R106" i="9"/>
  <c r="S106" i="9"/>
  <c r="E107" i="9"/>
  <c r="R107" i="9"/>
  <c r="S107" i="9"/>
  <c r="T107" i="9"/>
  <c r="U107" i="9"/>
  <c r="E108" i="9"/>
  <c r="T108" i="9" s="1"/>
  <c r="R108" i="9"/>
  <c r="S108" i="9"/>
  <c r="E109" i="9"/>
  <c r="T109" i="9" s="1"/>
  <c r="R109" i="9"/>
  <c r="S109" i="9"/>
  <c r="E110" i="9"/>
  <c r="R110" i="9"/>
  <c r="S110" i="9"/>
  <c r="T110" i="9"/>
  <c r="U110" i="9"/>
  <c r="R111" i="9"/>
  <c r="S111" i="9"/>
  <c r="T111" i="9"/>
  <c r="U111" i="9"/>
  <c r="C112" i="9"/>
  <c r="D112" i="9"/>
  <c r="G112" i="9"/>
  <c r="I112" i="9"/>
  <c r="K112" i="9"/>
  <c r="L112" i="9"/>
  <c r="R112" i="9" s="1"/>
  <c r="M112" i="9"/>
  <c r="S112" i="9" s="1"/>
  <c r="N112" i="9"/>
  <c r="O112" i="9"/>
  <c r="P112" i="9"/>
  <c r="Q112" i="9"/>
  <c r="W112" i="9"/>
  <c r="B113" i="9"/>
  <c r="C113" i="9"/>
  <c r="D113" i="9"/>
  <c r="E113" i="9"/>
  <c r="F113" i="9"/>
  <c r="G113" i="9"/>
  <c r="H113" i="9"/>
  <c r="I113" i="9"/>
  <c r="J113" i="9"/>
  <c r="K113" i="9"/>
  <c r="L113" i="9"/>
  <c r="M113" i="9"/>
  <c r="N113" i="9"/>
  <c r="O113" i="9"/>
  <c r="P113" i="9"/>
  <c r="Q113" i="9"/>
  <c r="R113" i="9"/>
  <c r="S113" i="9"/>
  <c r="T113" i="9"/>
  <c r="U113" i="9"/>
  <c r="V113" i="9"/>
  <c r="W113" i="9"/>
  <c r="E112" i="9" l="1"/>
  <c r="T95" i="9"/>
  <c r="U95" i="9"/>
  <c r="T30" i="9"/>
  <c r="U30" i="9"/>
  <c r="T71" i="9"/>
  <c r="U71" i="9"/>
  <c r="T33" i="9"/>
  <c r="U33" i="9"/>
  <c r="T24" i="9"/>
  <c r="U24" i="9"/>
  <c r="T59" i="9"/>
  <c r="U59" i="9"/>
  <c r="P67" i="9"/>
  <c r="T67" i="9" s="1"/>
  <c r="U108" i="9"/>
  <c r="U100" i="9"/>
  <c r="U90" i="9"/>
  <c r="T72" i="9"/>
  <c r="U64" i="9"/>
  <c r="U58" i="9"/>
  <c r="U52" i="9"/>
  <c r="U44" i="9"/>
  <c r="U38" i="9"/>
  <c r="U32" i="9"/>
  <c r="U26" i="9"/>
  <c r="U20" i="9"/>
  <c r="U14" i="9"/>
  <c r="Q67" i="9"/>
  <c r="U67" i="9" s="1"/>
  <c r="U91" i="9"/>
  <c r="U65" i="9"/>
  <c r="U45" i="9"/>
  <c r="U39" i="9"/>
  <c r="U27" i="9"/>
  <c r="U21" i="9"/>
  <c r="T20" i="9"/>
  <c r="U98" i="9"/>
  <c r="T65" i="9"/>
  <c r="T45" i="9"/>
  <c r="U109" i="9"/>
  <c r="T106" i="9"/>
  <c r="U101" i="9"/>
  <c r="T98" i="9"/>
  <c r="U86" i="9"/>
  <c r="U48" i="9"/>
  <c r="U10" i="9"/>
  <c r="U53" i="9"/>
  <c r="U15" i="9"/>
  <c r="U112" i="10"/>
  <c r="T112" i="10"/>
  <c r="E9" i="8"/>
  <c r="P9" i="8"/>
  <c r="Q9" i="8"/>
  <c r="R9" i="8"/>
  <c r="S9" i="8"/>
  <c r="T9" i="8"/>
  <c r="U9" i="8"/>
  <c r="E10" i="8"/>
  <c r="U10" i="8" s="1"/>
  <c r="P10" i="8"/>
  <c r="Q10" i="8"/>
  <c r="R10" i="8"/>
  <c r="S10" i="8"/>
  <c r="T10" i="8"/>
  <c r="E11" i="8"/>
  <c r="T11" i="8" s="1"/>
  <c r="P11" i="8"/>
  <c r="Q11" i="8"/>
  <c r="R11" i="8"/>
  <c r="S11" i="8"/>
  <c r="U11" i="8"/>
  <c r="E12" i="8"/>
  <c r="T12" i="8" s="1"/>
  <c r="P12" i="8"/>
  <c r="Q12" i="8"/>
  <c r="R12" i="8"/>
  <c r="S12" i="8"/>
  <c r="E13" i="8"/>
  <c r="T13" i="8" s="1"/>
  <c r="P13" i="8"/>
  <c r="Q13" i="8"/>
  <c r="R13" i="8"/>
  <c r="S13" i="8"/>
  <c r="E14" i="8"/>
  <c r="P14" i="8"/>
  <c r="T14" i="8" s="1"/>
  <c r="Q14" i="8"/>
  <c r="U14" i="8" s="1"/>
  <c r="R14" i="8"/>
  <c r="S14" i="8"/>
  <c r="B15" i="8"/>
  <c r="C15" i="8"/>
  <c r="E15" i="8"/>
  <c r="F15" i="8"/>
  <c r="G15" i="8"/>
  <c r="H15" i="8"/>
  <c r="R15" i="8" s="1"/>
  <c r="I15" i="8"/>
  <c r="S15" i="8" s="1"/>
  <c r="J15" i="8"/>
  <c r="K15" i="8"/>
  <c r="L15" i="8"/>
  <c r="M15" i="8"/>
  <c r="Q15" i="8" s="1"/>
  <c r="U15" i="8" s="1"/>
  <c r="N15" i="8"/>
  <c r="O15" i="8"/>
  <c r="P15" i="8"/>
  <c r="V15" i="8"/>
  <c r="E17" i="8"/>
  <c r="T17" i="8" s="1"/>
  <c r="P17" i="8"/>
  <c r="Q17" i="8"/>
  <c r="R17" i="8"/>
  <c r="S17" i="8"/>
  <c r="U17" i="8"/>
  <c r="E18" i="8"/>
  <c r="T18" i="8" s="1"/>
  <c r="P18" i="8"/>
  <c r="Q18" i="8"/>
  <c r="R18" i="8"/>
  <c r="S18" i="8"/>
  <c r="E19" i="8"/>
  <c r="T19" i="8" s="1"/>
  <c r="P19" i="8"/>
  <c r="Q19" i="8"/>
  <c r="R19" i="8"/>
  <c r="S19" i="8"/>
  <c r="E20" i="8"/>
  <c r="P20" i="8"/>
  <c r="T20" i="8" s="1"/>
  <c r="Q20" i="8"/>
  <c r="U20" i="8" s="1"/>
  <c r="R20" i="8"/>
  <c r="S20" i="8"/>
  <c r="E21" i="8"/>
  <c r="P21" i="8"/>
  <c r="Q21" i="8"/>
  <c r="R21" i="8"/>
  <c r="S21" i="8"/>
  <c r="T21" i="8"/>
  <c r="U21" i="8"/>
  <c r="E22" i="8"/>
  <c r="P22" i="8"/>
  <c r="Q22" i="8"/>
  <c r="R22" i="8"/>
  <c r="S22" i="8"/>
  <c r="T22" i="8"/>
  <c r="U22" i="8"/>
  <c r="E23" i="8"/>
  <c r="P23" i="8"/>
  <c r="Q23" i="8"/>
  <c r="R23" i="8"/>
  <c r="S23" i="8"/>
  <c r="T23" i="8"/>
  <c r="U23" i="8"/>
  <c r="B24" i="8"/>
  <c r="E24" i="8" s="1"/>
  <c r="C24" i="8"/>
  <c r="F24" i="8"/>
  <c r="G24" i="8"/>
  <c r="H24" i="8"/>
  <c r="R24" i="8" s="1"/>
  <c r="I24" i="8"/>
  <c r="J24" i="8"/>
  <c r="K24" i="8"/>
  <c r="Q24" i="8" s="1"/>
  <c r="L24" i="8"/>
  <c r="M24" i="8"/>
  <c r="N24" i="8"/>
  <c r="O24" i="8"/>
  <c r="P24" i="8"/>
  <c r="S24" i="8"/>
  <c r="V24" i="8"/>
  <c r="E26" i="8"/>
  <c r="P26" i="8"/>
  <c r="Q26" i="8"/>
  <c r="R26" i="8"/>
  <c r="S26" i="8"/>
  <c r="T26" i="8"/>
  <c r="U26" i="8"/>
  <c r="E27" i="8"/>
  <c r="P27" i="8"/>
  <c r="Q27" i="8"/>
  <c r="R27" i="8"/>
  <c r="S27" i="8"/>
  <c r="T27" i="8"/>
  <c r="U27" i="8"/>
  <c r="E28" i="8"/>
  <c r="P28" i="8"/>
  <c r="Q28" i="8"/>
  <c r="R28" i="8"/>
  <c r="S28" i="8"/>
  <c r="T28" i="8"/>
  <c r="U28" i="8"/>
  <c r="E29" i="8"/>
  <c r="P29" i="8"/>
  <c r="Q29" i="8"/>
  <c r="R29" i="8"/>
  <c r="S29" i="8"/>
  <c r="T29" i="8"/>
  <c r="U29" i="8"/>
  <c r="B30" i="8"/>
  <c r="E30" i="8" s="1"/>
  <c r="C30" i="8"/>
  <c r="F30" i="8"/>
  <c r="G30" i="8"/>
  <c r="H30" i="8"/>
  <c r="R30" i="8" s="1"/>
  <c r="I30" i="8"/>
  <c r="J30" i="8"/>
  <c r="K30" i="8"/>
  <c r="Q30" i="8" s="1"/>
  <c r="L30" i="8"/>
  <c r="M30" i="8"/>
  <c r="N30" i="8"/>
  <c r="O30" i="8"/>
  <c r="P30" i="8"/>
  <c r="S30" i="8"/>
  <c r="V30" i="8"/>
  <c r="E32" i="8"/>
  <c r="P32" i="8"/>
  <c r="T32" i="8" s="1"/>
  <c r="Q32" i="8"/>
  <c r="U32" i="8" s="1"/>
  <c r="R32" i="8"/>
  <c r="S32" i="8"/>
  <c r="B33" i="8"/>
  <c r="C33" i="8"/>
  <c r="E33" i="8"/>
  <c r="T33" i="8" s="1"/>
  <c r="F33" i="8"/>
  <c r="G33" i="8"/>
  <c r="H33" i="8"/>
  <c r="R33" i="8" s="1"/>
  <c r="I33" i="8"/>
  <c r="S33" i="8" s="1"/>
  <c r="J33" i="8"/>
  <c r="K33" i="8"/>
  <c r="L33" i="8"/>
  <c r="M33" i="8"/>
  <c r="Q33" i="8" s="1"/>
  <c r="U33" i="8" s="1"/>
  <c r="N33" i="8"/>
  <c r="O33" i="8"/>
  <c r="P33" i="8"/>
  <c r="V33" i="8"/>
  <c r="E35" i="8"/>
  <c r="T40" i="8" s="1"/>
  <c r="P35" i="8"/>
  <c r="Q35" i="8"/>
  <c r="R35" i="8"/>
  <c r="S35" i="8"/>
  <c r="U35" i="8"/>
  <c r="E36" i="8"/>
  <c r="T36" i="8" s="1"/>
  <c r="P36" i="8"/>
  <c r="Q36" i="8"/>
  <c r="R36" i="8"/>
  <c r="S36" i="8"/>
  <c r="E37" i="8"/>
  <c r="T37" i="8" s="1"/>
  <c r="P37" i="8"/>
  <c r="Q37" i="8"/>
  <c r="R37" i="8"/>
  <c r="S37" i="8"/>
  <c r="E38" i="8"/>
  <c r="P38" i="8"/>
  <c r="T38" i="8" s="1"/>
  <c r="Q38" i="8"/>
  <c r="U38" i="8" s="1"/>
  <c r="R38" i="8"/>
  <c r="S38" i="8"/>
  <c r="E39" i="8"/>
  <c r="P39" i="8"/>
  <c r="Q39" i="8"/>
  <c r="R39" i="8"/>
  <c r="S39" i="8"/>
  <c r="T39" i="8"/>
  <c r="U39" i="8"/>
  <c r="B40" i="8"/>
  <c r="E40" i="8" s="1"/>
  <c r="C40" i="8"/>
  <c r="F40" i="8"/>
  <c r="G40" i="8"/>
  <c r="H40" i="8"/>
  <c r="R40" i="8" s="1"/>
  <c r="I40" i="8"/>
  <c r="S40" i="8" s="1"/>
  <c r="J40" i="8"/>
  <c r="K40" i="8"/>
  <c r="L40" i="8"/>
  <c r="M40" i="8"/>
  <c r="N40" i="8"/>
  <c r="O40" i="8"/>
  <c r="P40" i="8"/>
  <c r="Q40" i="8"/>
  <c r="V40" i="8"/>
  <c r="E42" i="8"/>
  <c r="T42" i="8" s="1"/>
  <c r="P42" i="8"/>
  <c r="Q42" i="8"/>
  <c r="R42" i="8"/>
  <c r="S42" i="8"/>
  <c r="E43" i="8"/>
  <c r="T43" i="8" s="1"/>
  <c r="P43" i="8"/>
  <c r="Q43" i="8"/>
  <c r="R43" i="8"/>
  <c r="S43" i="8"/>
  <c r="E44" i="8"/>
  <c r="P44" i="8"/>
  <c r="T44" i="8" s="1"/>
  <c r="Q44" i="8"/>
  <c r="U44" i="8" s="1"/>
  <c r="R44" i="8"/>
  <c r="S44" i="8"/>
  <c r="E45" i="8"/>
  <c r="P45" i="8"/>
  <c r="Q45" i="8"/>
  <c r="R45" i="8"/>
  <c r="S45" i="8"/>
  <c r="T45" i="8"/>
  <c r="U45" i="8"/>
  <c r="E46" i="8"/>
  <c r="P46" i="8"/>
  <c r="Q46" i="8"/>
  <c r="R46" i="8"/>
  <c r="S46" i="8"/>
  <c r="T46" i="8"/>
  <c r="U46" i="8"/>
  <c r="E47" i="8"/>
  <c r="P47" i="8"/>
  <c r="Q47" i="8"/>
  <c r="R47" i="8"/>
  <c r="S47" i="8"/>
  <c r="T47" i="8"/>
  <c r="U47" i="8"/>
  <c r="E48" i="8"/>
  <c r="U48" i="8" s="1"/>
  <c r="P48" i="8"/>
  <c r="Q48" i="8"/>
  <c r="R48" i="8"/>
  <c r="S48" i="8"/>
  <c r="E49" i="8"/>
  <c r="T49" i="8" s="1"/>
  <c r="P49" i="8"/>
  <c r="Q49" i="8"/>
  <c r="R49" i="8"/>
  <c r="S49" i="8"/>
  <c r="E50" i="8"/>
  <c r="T50" i="8" s="1"/>
  <c r="P50" i="8"/>
  <c r="Q50" i="8"/>
  <c r="R50" i="8"/>
  <c r="S50" i="8"/>
  <c r="E51" i="8"/>
  <c r="T51" i="8" s="1"/>
  <c r="P51" i="8"/>
  <c r="Q51" i="8"/>
  <c r="R51" i="8"/>
  <c r="S51" i="8"/>
  <c r="E52" i="8"/>
  <c r="P52" i="8"/>
  <c r="T52" i="8" s="1"/>
  <c r="Q52" i="8"/>
  <c r="U52" i="8" s="1"/>
  <c r="R52" i="8"/>
  <c r="S52" i="8"/>
  <c r="B53" i="8"/>
  <c r="C53" i="8"/>
  <c r="E53" i="8"/>
  <c r="F53" i="8"/>
  <c r="G53" i="8"/>
  <c r="H53" i="8"/>
  <c r="R53" i="8" s="1"/>
  <c r="I53" i="8"/>
  <c r="S53" i="8" s="1"/>
  <c r="J53" i="8"/>
  <c r="K53" i="8"/>
  <c r="L53" i="8"/>
  <c r="M53" i="8"/>
  <c r="Q53" i="8" s="1"/>
  <c r="U53" i="8" s="1"/>
  <c r="N53" i="8"/>
  <c r="O53" i="8"/>
  <c r="P53" i="8"/>
  <c r="V53" i="8"/>
  <c r="E55" i="8"/>
  <c r="T55" i="8" s="1"/>
  <c r="P55" i="8"/>
  <c r="Q55" i="8"/>
  <c r="R55" i="8"/>
  <c r="S55" i="8"/>
  <c r="E56" i="8"/>
  <c r="T56" i="8" s="1"/>
  <c r="P56" i="8"/>
  <c r="Q56" i="8"/>
  <c r="R56" i="8"/>
  <c r="S56" i="8"/>
  <c r="E57" i="8"/>
  <c r="T57" i="8" s="1"/>
  <c r="P57" i="8"/>
  <c r="Q57" i="8"/>
  <c r="R57" i="8"/>
  <c r="S57" i="8"/>
  <c r="E58" i="8"/>
  <c r="P58" i="8"/>
  <c r="Q58" i="8"/>
  <c r="R58" i="8"/>
  <c r="S58" i="8"/>
  <c r="T58" i="8"/>
  <c r="U58" i="8"/>
  <c r="B59" i="8"/>
  <c r="C59" i="8"/>
  <c r="E59" i="8"/>
  <c r="T59" i="8" s="1"/>
  <c r="F59" i="8"/>
  <c r="G59" i="8"/>
  <c r="H59" i="8"/>
  <c r="R59" i="8" s="1"/>
  <c r="I59" i="8"/>
  <c r="S59" i="8" s="1"/>
  <c r="J59" i="8"/>
  <c r="K59" i="8"/>
  <c r="L59" i="8"/>
  <c r="M59" i="8"/>
  <c r="Q59" i="8" s="1"/>
  <c r="N59" i="8"/>
  <c r="O59" i="8"/>
  <c r="P59" i="8"/>
  <c r="U59" i="8"/>
  <c r="V59" i="8"/>
  <c r="E61" i="8"/>
  <c r="T66" i="8" s="1"/>
  <c r="P61" i="8"/>
  <c r="Q61" i="8"/>
  <c r="R61" i="8"/>
  <c r="S61" i="8"/>
  <c r="E62" i="8"/>
  <c r="T62" i="8" s="1"/>
  <c r="P62" i="8"/>
  <c r="Q62" i="8"/>
  <c r="R62" i="8"/>
  <c r="S62" i="8"/>
  <c r="E63" i="8"/>
  <c r="T63" i="8" s="1"/>
  <c r="P63" i="8"/>
  <c r="Q63" i="8"/>
  <c r="R63" i="8"/>
  <c r="S63" i="8"/>
  <c r="E64" i="8"/>
  <c r="P64" i="8"/>
  <c r="Q64" i="8"/>
  <c r="R64" i="8"/>
  <c r="S64" i="8"/>
  <c r="T64" i="8"/>
  <c r="U64" i="8"/>
  <c r="E65" i="8"/>
  <c r="P65" i="8"/>
  <c r="Q65" i="8"/>
  <c r="R65" i="8"/>
  <c r="S65" i="8"/>
  <c r="T65" i="8"/>
  <c r="U65" i="8"/>
  <c r="B66" i="8"/>
  <c r="E66" i="8" s="1"/>
  <c r="C66" i="8"/>
  <c r="F66" i="8"/>
  <c r="G66" i="8"/>
  <c r="H66" i="8"/>
  <c r="R66" i="8" s="1"/>
  <c r="I66" i="8"/>
  <c r="S66" i="8" s="1"/>
  <c r="J66" i="8"/>
  <c r="K66" i="8"/>
  <c r="L66" i="8"/>
  <c r="M66" i="8"/>
  <c r="N66" i="8"/>
  <c r="O66" i="8"/>
  <c r="P66" i="8"/>
  <c r="Q66" i="8"/>
  <c r="V66" i="8"/>
  <c r="B67" i="8"/>
  <c r="C67" i="8"/>
  <c r="E67" i="8" s="1"/>
  <c r="F67" i="8"/>
  <c r="G67" i="8"/>
  <c r="H67" i="8"/>
  <c r="I67" i="8"/>
  <c r="J67" i="8"/>
  <c r="P67" i="8" s="1"/>
  <c r="T67" i="8" s="1"/>
  <c r="K67" i="8"/>
  <c r="Q67" i="8" s="1"/>
  <c r="U67" i="8" s="1"/>
  <c r="L67" i="8"/>
  <c r="M67" i="8"/>
  <c r="N67" i="8"/>
  <c r="O67" i="8"/>
  <c r="R67" i="8"/>
  <c r="S67" i="8"/>
  <c r="V67" i="8"/>
  <c r="E69" i="8"/>
  <c r="P69" i="8"/>
  <c r="Q69" i="8"/>
  <c r="R69" i="8"/>
  <c r="S69" i="8"/>
  <c r="T69" i="8"/>
  <c r="U69" i="8"/>
  <c r="B70" i="8"/>
  <c r="E70" i="8" s="1"/>
  <c r="C70" i="8"/>
  <c r="F70" i="8"/>
  <c r="G70" i="8"/>
  <c r="H70" i="8"/>
  <c r="I70" i="8"/>
  <c r="S70" i="8" s="1"/>
  <c r="J70" i="8"/>
  <c r="P70" i="8" s="1"/>
  <c r="K70" i="8"/>
  <c r="L70" i="8"/>
  <c r="M70" i="8"/>
  <c r="N70" i="8"/>
  <c r="O70" i="8"/>
  <c r="Q70" i="8"/>
  <c r="R70" i="8"/>
  <c r="V70" i="8"/>
  <c r="B71" i="8"/>
  <c r="C71" i="8"/>
  <c r="E71" i="8"/>
  <c r="T71" i="8" s="1"/>
  <c r="F71" i="8"/>
  <c r="G71" i="8"/>
  <c r="H71" i="8"/>
  <c r="R71" i="8" s="1"/>
  <c r="I71" i="8"/>
  <c r="J71" i="8"/>
  <c r="K71" i="8"/>
  <c r="Q71" i="8" s="1"/>
  <c r="U71" i="8" s="1"/>
  <c r="L71" i="8"/>
  <c r="P71" i="8" s="1"/>
  <c r="M71" i="8"/>
  <c r="N71" i="8"/>
  <c r="O71" i="8"/>
  <c r="S71" i="8"/>
  <c r="V71" i="8"/>
  <c r="B72" i="8"/>
  <c r="E72" i="8" s="1"/>
  <c r="C72" i="8"/>
  <c r="F72" i="8"/>
  <c r="G72" i="8"/>
  <c r="H72" i="8"/>
  <c r="I72" i="8"/>
  <c r="S72" i="8" s="1"/>
  <c r="J72" i="8"/>
  <c r="P72" i="8" s="1"/>
  <c r="T72" i="8" s="1"/>
  <c r="K72" i="8"/>
  <c r="L72" i="8"/>
  <c r="M72" i="8"/>
  <c r="N72" i="8"/>
  <c r="O72" i="8"/>
  <c r="Q72" i="8"/>
  <c r="R72" i="8"/>
  <c r="V72" i="8"/>
  <c r="A76" i="8"/>
  <c r="B79" i="8"/>
  <c r="C79" i="8"/>
  <c r="D79" i="8"/>
  <c r="F79" i="8"/>
  <c r="G79" i="8"/>
  <c r="H79" i="8"/>
  <c r="I79" i="8"/>
  <c r="J79" i="8"/>
  <c r="K79" i="8"/>
  <c r="L79" i="8"/>
  <c r="M79" i="8"/>
  <c r="V79" i="8"/>
  <c r="W79" i="8"/>
  <c r="E80" i="8"/>
  <c r="E81" i="8"/>
  <c r="E79" i="8" s="1"/>
  <c r="E82" i="8"/>
  <c r="E83" i="8"/>
  <c r="E86" i="8"/>
  <c r="U86" i="8" s="1"/>
  <c r="P86" i="8"/>
  <c r="Q86" i="8"/>
  <c r="R86" i="8"/>
  <c r="S86" i="8"/>
  <c r="E87" i="8"/>
  <c r="T87" i="8" s="1"/>
  <c r="P87" i="8"/>
  <c r="Q87" i="8"/>
  <c r="R87" i="8"/>
  <c r="S87" i="8"/>
  <c r="E88" i="8"/>
  <c r="T88" i="8" s="1"/>
  <c r="P88" i="8"/>
  <c r="Q88" i="8"/>
  <c r="R88" i="8"/>
  <c r="S88" i="8"/>
  <c r="E89" i="8"/>
  <c r="U89" i="8" s="1"/>
  <c r="P89" i="8"/>
  <c r="Q89" i="8"/>
  <c r="R89" i="8"/>
  <c r="S89" i="8"/>
  <c r="T89" i="8"/>
  <c r="E90" i="8"/>
  <c r="P90" i="8"/>
  <c r="Q90" i="8"/>
  <c r="R90" i="8"/>
  <c r="S90" i="8"/>
  <c r="T90" i="8"/>
  <c r="U90" i="8"/>
  <c r="E91" i="8"/>
  <c r="P91" i="8"/>
  <c r="Q91" i="8"/>
  <c r="R91" i="8"/>
  <c r="S91" i="8"/>
  <c r="T91" i="8"/>
  <c r="U91" i="8"/>
  <c r="E92" i="8"/>
  <c r="P92" i="8"/>
  <c r="Q92" i="8"/>
  <c r="R92" i="8"/>
  <c r="S92" i="8"/>
  <c r="T92" i="8"/>
  <c r="U92" i="8"/>
  <c r="E93" i="8"/>
  <c r="P93" i="8"/>
  <c r="Q93" i="8"/>
  <c r="R93" i="8"/>
  <c r="S93" i="8"/>
  <c r="T93" i="8"/>
  <c r="U93" i="8"/>
  <c r="B95" i="8"/>
  <c r="B112" i="8" s="1"/>
  <c r="C95" i="8"/>
  <c r="D95" i="8"/>
  <c r="D112" i="8" s="1"/>
  <c r="F95" i="8"/>
  <c r="G95" i="8"/>
  <c r="H95" i="8"/>
  <c r="I95" i="8"/>
  <c r="J95" i="8"/>
  <c r="J112" i="8" s="1"/>
  <c r="K95" i="8"/>
  <c r="L95" i="8"/>
  <c r="L112" i="8" s="1"/>
  <c r="R112" i="8" s="1"/>
  <c r="M95" i="8"/>
  <c r="S95" i="8"/>
  <c r="V95" i="8"/>
  <c r="V112" i="8" s="1"/>
  <c r="W95" i="8"/>
  <c r="E96" i="8"/>
  <c r="E95" i="8" s="1"/>
  <c r="R96" i="8"/>
  <c r="S96" i="8"/>
  <c r="U96" i="8"/>
  <c r="E97" i="8"/>
  <c r="T97" i="8" s="1"/>
  <c r="R97" i="8"/>
  <c r="S97" i="8"/>
  <c r="E98" i="8"/>
  <c r="R98" i="8"/>
  <c r="S98" i="8"/>
  <c r="T98" i="8"/>
  <c r="U98" i="8"/>
  <c r="E99" i="8"/>
  <c r="T99" i="8" s="1"/>
  <c r="R99" i="8"/>
  <c r="S99" i="8"/>
  <c r="U99" i="8"/>
  <c r="E100" i="8"/>
  <c r="T100" i="8" s="1"/>
  <c r="R100" i="8"/>
  <c r="S100" i="8"/>
  <c r="E101" i="8"/>
  <c r="R101" i="8"/>
  <c r="S101" i="8"/>
  <c r="T101" i="8"/>
  <c r="U101" i="8"/>
  <c r="E102" i="8"/>
  <c r="T102" i="8" s="1"/>
  <c r="R102" i="8"/>
  <c r="S102" i="8"/>
  <c r="E103" i="8"/>
  <c r="U103" i="8" s="1"/>
  <c r="R103" i="8"/>
  <c r="S103" i="8"/>
  <c r="T103" i="8"/>
  <c r="E104" i="8"/>
  <c r="T104" i="8" s="1"/>
  <c r="R104" i="8"/>
  <c r="S104" i="8"/>
  <c r="U104" i="8"/>
  <c r="E105" i="8"/>
  <c r="T105" i="8" s="1"/>
  <c r="R105" i="8"/>
  <c r="S105" i="8"/>
  <c r="E106" i="8"/>
  <c r="R106" i="8"/>
  <c r="S106" i="8"/>
  <c r="T106" i="8"/>
  <c r="U106" i="8"/>
  <c r="E107" i="8"/>
  <c r="T107" i="8" s="1"/>
  <c r="R107" i="8"/>
  <c r="S107" i="8"/>
  <c r="U107" i="8"/>
  <c r="E108" i="8"/>
  <c r="T108" i="8" s="1"/>
  <c r="R108" i="8"/>
  <c r="S108" i="8"/>
  <c r="E109" i="8"/>
  <c r="R109" i="8"/>
  <c r="S109" i="8"/>
  <c r="T109" i="8"/>
  <c r="U109" i="8"/>
  <c r="E110" i="8"/>
  <c r="T110" i="8" s="1"/>
  <c r="R110" i="8"/>
  <c r="S110" i="8"/>
  <c r="R111" i="8"/>
  <c r="S111" i="8"/>
  <c r="T111" i="8"/>
  <c r="U111" i="8"/>
  <c r="C112" i="8"/>
  <c r="F112" i="8"/>
  <c r="G112" i="8"/>
  <c r="H112" i="8"/>
  <c r="I112" i="8"/>
  <c r="K112" i="8"/>
  <c r="M112" i="8"/>
  <c r="N112" i="8"/>
  <c r="O112" i="8"/>
  <c r="P112" i="8"/>
  <c r="Q112" i="8"/>
  <c r="S112" i="8"/>
  <c r="W112" i="8"/>
  <c r="B113" i="8"/>
  <c r="C113" i="8"/>
  <c r="D113" i="8"/>
  <c r="E113" i="8"/>
  <c r="T113" i="8" s="1"/>
  <c r="F113" i="8"/>
  <c r="G113" i="8"/>
  <c r="H113" i="8"/>
  <c r="I113" i="8"/>
  <c r="J113" i="8"/>
  <c r="K113" i="8"/>
  <c r="L113" i="8"/>
  <c r="M113" i="8"/>
  <c r="N113" i="8"/>
  <c r="O113" i="8"/>
  <c r="P113" i="8"/>
  <c r="Q113" i="8"/>
  <c r="R113" i="8"/>
  <c r="S113" i="8"/>
  <c r="U113" i="8"/>
  <c r="V113" i="8"/>
  <c r="W113" i="8"/>
  <c r="T70" i="8" l="1"/>
  <c r="U70" i="8"/>
  <c r="T95" i="8"/>
  <c r="U95" i="8"/>
  <c r="E112" i="8"/>
  <c r="T30" i="8"/>
  <c r="U30" i="8"/>
  <c r="T24" i="8"/>
  <c r="U24" i="8"/>
  <c r="U87" i="8"/>
  <c r="T86" i="8"/>
  <c r="U61" i="8"/>
  <c r="U55" i="8"/>
  <c r="U49" i="8"/>
  <c r="T48" i="8"/>
  <c r="U110" i="8"/>
  <c r="U102" i="8"/>
  <c r="R95" i="8"/>
  <c r="U88" i="8"/>
  <c r="U66" i="8"/>
  <c r="U62" i="8"/>
  <c r="T61" i="8"/>
  <c r="U56" i="8"/>
  <c r="T53" i="8"/>
  <c r="U50" i="8"/>
  <c r="U42" i="8"/>
  <c r="U40" i="8"/>
  <c r="U36" i="8"/>
  <c r="T35" i="8"/>
  <c r="U18" i="8"/>
  <c r="T15" i="8"/>
  <c r="U12" i="8"/>
  <c r="T96" i="8"/>
  <c r="U105" i="8"/>
  <c r="U97" i="8"/>
  <c r="U72" i="8"/>
  <c r="U63" i="8"/>
  <c r="U57" i="8"/>
  <c r="U51" i="8"/>
  <c r="U43" i="8"/>
  <c r="U37" i="8"/>
  <c r="U19" i="8"/>
  <c r="U13" i="8"/>
  <c r="U108" i="8"/>
  <c r="U100" i="8"/>
  <c r="U112" i="9"/>
  <c r="T112" i="9"/>
  <c r="E9" i="7"/>
  <c r="P9" i="7"/>
  <c r="Q9" i="7"/>
  <c r="R9" i="7"/>
  <c r="S9" i="7"/>
  <c r="E10" i="7"/>
  <c r="P10" i="7"/>
  <c r="T10" i="7" s="1"/>
  <c r="Q10" i="7"/>
  <c r="U10" i="7" s="1"/>
  <c r="R10" i="7"/>
  <c r="S10" i="7"/>
  <c r="E11" i="7"/>
  <c r="T11" i="7" s="1"/>
  <c r="P11" i="7"/>
  <c r="Q11" i="7"/>
  <c r="U11" i="7" s="1"/>
  <c r="R11" i="7"/>
  <c r="S11" i="7"/>
  <c r="E12" i="7"/>
  <c r="T12" i="7" s="1"/>
  <c r="P12" i="7"/>
  <c r="Q12" i="7"/>
  <c r="R12" i="7"/>
  <c r="S12" i="7"/>
  <c r="E13" i="7"/>
  <c r="U13" i="7" s="1"/>
  <c r="P13" i="7"/>
  <c r="Q13" i="7"/>
  <c r="R13" i="7"/>
  <c r="S13" i="7"/>
  <c r="T13" i="7"/>
  <c r="E14" i="7"/>
  <c r="P14" i="7"/>
  <c r="Q14" i="7"/>
  <c r="R14" i="7"/>
  <c r="S14" i="7"/>
  <c r="T14" i="7"/>
  <c r="U14" i="7"/>
  <c r="B15" i="7"/>
  <c r="C15" i="7"/>
  <c r="E15" i="7"/>
  <c r="F15" i="7"/>
  <c r="G15" i="7"/>
  <c r="H15" i="7"/>
  <c r="I15" i="7"/>
  <c r="S15" i="7" s="1"/>
  <c r="J15" i="7"/>
  <c r="P15" i="7" s="1"/>
  <c r="K15" i="7"/>
  <c r="L15" i="7"/>
  <c r="M15" i="7"/>
  <c r="N15" i="7"/>
  <c r="O15" i="7"/>
  <c r="R15" i="7"/>
  <c r="V15" i="7"/>
  <c r="E17" i="7"/>
  <c r="T17" i="7" s="1"/>
  <c r="P17" i="7"/>
  <c r="Q17" i="7"/>
  <c r="U17" i="7" s="1"/>
  <c r="R17" i="7"/>
  <c r="S17" i="7"/>
  <c r="E18" i="7"/>
  <c r="T18" i="7" s="1"/>
  <c r="P18" i="7"/>
  <c r="Q18" i="7"/>
  <c r="R18" i="7"/>
  <c r="S18" i="7"/>
  <c r="E19" i="7"/>
  <c r="U19" i="7" s="1"/>
  <c r="P19" i="7"/>
  <c r="Q19" i="7"/>
  <c r="R19" i="7"/>
  <c r="S19" i="7"/>
  <c r="T19" i="7"/>
  <c r="E20" i="7"/>
  <c r="P20" i="7"/>
  <c r="Q20" i="7"/>
  <c r="R20" i="7"/>
  <c r="S20" i="7"/>
  <c r="T20" i="7"/>
  <c r="U20" i="7"/>
  <c r="E21" i="7"/>
  <c r="P21" i="7"/>
  <c r="Q21" i="7"/>
  <c r="R21" i="7"/>
  <c r="S21" i="7"/>
  <c r="T21" i="7"/>
  <c r="U21" i="7"/>
  <c r="E22" i="7"/>
  <c r="T22" i="7" s="1"/>
  <c r="P22" i="7"/>
  <c r="Q22" i="7"/>
  <c r="R22" i="7"/>
  <c r="S22" i="7"/>
  <c r="E23" i="7"/>
  <c r="T23" i="7" s="1"/>
  <c r="P23" i="7"/>
  <c r="Q23" i="7"/>
  <c r="R23" i="7"/>
  <c r="S23" i="7"/>
  <c r="B24" i="7"/>
  <c r="C24" i="7"/>
  <c r="E24" i="7" s="1"/>
  <c r="F24" i="7"/>
  <c r="G24" i="7"/>
  <c r="H24" i="7"/>
  <c r="R24" i="7" s="1"/>
  <c r="I24" i="7"/>
  <c r="S24" i="7" s="1"/>
  <c r="J24" i="7"/>
  <c r="K24" i="7"/>
  <c r="L24" i="7"/>
  <c r="P24" i="7" s="1"/>
  <c r="M24" i="7"/>
  <c r="Q24" i="7" s="1"/>
  <c r="N24" i="7"/>
  <c r="O24" i="7"/>
  <c r="V24" i="7"/>
  <c r="E26" i="7"/>
  <c r="P26" i="7"/>
  <c r="Q26" i="7"/>
  <c r="R26" i="7"/>
  <c r="S26" i="7"/>
  <c r="T26" i="7"/>
  <c r="U26" i="7"/>
  <c r="E27" i="7"/>
  <c r="P27" i="7"/>
  <c r="Q27" i="7"/>
  <c r="R27" i="7"/>
  <c r="S27" i="7"/>
  <c r="T27" i="7"/>
  <c r="U27" i="7"/>
  <c r="E28" i="7"/>
  <c r="T28" i="7" s="1"/>
  <c r="P28" i="7"/>
  <c r="Q28" i="7"/>
  <c r="R28" i="7"/>
  <c r="S28" i="7"/>
  <c r="E29" i="7"/>
  <c r="T72" i="7" s="1"/>
  <c r="P29" i="7"/>
  <c r="Q29" i="7"/>
  <c r="R29" i="7"/>
  <c r="S29" i="7"/>
  <c r="B30" i="7"/>
  <c r="C30" i="7"/>
  <c r="E30" i="7" s="1"/>
  <c r="F30" i="7"/>
  <c r="G30" i="7"/>
  <c r="H30" i="7"/>
  <c r="R30" i="7" s="1"/>
  <c r="I30" i="7"/>
  <c r="S30" i="7" s="1"/>
  <c r="J30" i="7"/>
  <c r="K30" i="7"/>
  <c r="L30" i="7"/>
  <c r="P30" i="7" s="1"/>
  <c r="M30" i="7"/>
  <c r="Q30" i="7" s="1"/>
  <c r="N30" i="7"/>
  <c r="O30" i="7"/>
  <c r="V30" i="7"/>
  <c r="E32" i="7"/>
  <c r="P32" i="7"/>
  <c r="Q32" i="7"/>
  <c r="R32" i="7"/>
  <c r="S32" i="7"/>
  <c r="T32" i="7"/>
  <c r="U32" i="7"/>
  <c r="B33" i="7"/>
  <c r="C33" i="7"/>
  <c r="E33" i="7"/>
  <c r="F33" i="7"/>
  <c r="G33" i="7"/>
  <c r="H33" i="7"/>
  <c r="I33" i="7"/>
  <c r="S33" i="7" s="1"/>
  <c r="J33" i="7"/>
  <c r="P33" i="7" s="1"/>
  <c r="K33" i="7"/>
  <c r="L33" i="7"/>
  <c r="M33" i="7"/>
  <c r="N33" i="7"/>
  <c r="O33" i="7"/>
  <c r="Q33" i="7"/>
  <c r="U33" i="7" s="1"/>
  <c r="R33" i="7"/>
  <c r="V33" i="7"/>
  <c r="E35" i="7"/>
  <c r="T40" i="7" s="1"/>
  <c r="P35" i="7"/>
  <c r="Q35" i="7"/>
  <c r="U35" i="7" s="1"/>
  <c r="R35" i="7"/>
  <c r="S35" i="7"/>
  <c r="E36" i="7"/>
  <c r="T36" i="7" s="1"/>
  <c r="P36" i="7"/>
  <c r="Q36" i="7"/>
  <c r="R36" i="7"/>
  <c r="S36" i="7"/>
  <c r="E37" i="7"/>
  <c r="U37" i="7" s="1"/>
  <c r="P37" i="7"/>
  <c r="Q37" i="7"/>
  <c r="R37" i="7"/>
  <c r="S37" i="7"/>
  <c r="T37" i="7"/>
  <c r="E38" i="7"/>
  <c r="P38" i="7"/>
  <c r="Q38" i="7"/>
  <c r="R38" i="7"/>
  <c r="S38" i="7"/>
  <c r="T38" i="7"/>
  <c r="U38" i="7"/>
  <c r="E39" i="7"/>
  <c r="P39" i="7"/>
  <c r="Q39" i="7"/>
  <c r="R39" i="7"/>
  <c r="S39" i="7"/>
  <c r="T39" i="7"/>
  <c r="U39" i="7"/>
  <c r="B40" i="7"/>
  <c r="E40" i="7" s="1"/>
  <c r="C40" i="7"/>
  <c r="F40" i="7"/>
  <c r="G40" i="7"/>
  <c r="H40" i="7"/>
  <c r="I40" i="7"/>
  <c r="J40" i="7"/>
  <c r="P40" i="7" s="1"/>
  <c r="K40" i="7"/>
  <c r="Q40" i="7" s="1"/>
  <c r="U40" i="7" s="1"/>
  <c r="L40" i="7"/>
  <c r="M40" i="7"/>
  <c r="N40" i="7"/>
  <c r="O40" i="7"/>
  <c r="R40" i="7"/>
  <c r="S40" i="7"/>
  <c r="V40" i="7"/>
  <c r="E42" i="7"/>
  <c r="T42" i="7" s="1"/>
  <c r="P42" i="7"/>
  <c r="Q42" i="7"/>
  <c r="R42" i="7"/>
  <c r="S42" i="7"/>
  <c r="E43" i="7"/>
  <c r="U43" i="7" s="1"/>
  <c r="P43" i="7"/>
  <c r="Q43" i="7"/>
  <c r="R43" i="7"/>
  <c r="S43" i="7"/>
  <c r="T43" i="7"/>
  <c r="E44" i="7"/>
  <c r="P44" i="7"/>
  <c r="Q44" i="7"/>
  <c r="R44" i="7"/>
  <c r="S44" i="7"/>
  <c r="T44" i="7"/>
  <c r="U44" i="7"/>
  <c r="E45" i="7"/>
  <c r="P45" i="7"/>
  <c r="Q45" i="7"/>
  <c r="R45" i="7"/>
  <c r="S45" i="7"/>
  <c r="T45" i="7"/>
  <c r="U45" i="7"/>
  <c r="E46" i="7"/>
  <c r="T46" i="7" s="1"/>
  <c r="P46" i="7"/>
  <c r="Q46" i="7"/>
  <c r="R46" i="7"/>
  <c r="S46" i="7"/>
  <c r="E47" i="7"/>
  <c r="P47" i="7"/>
  <c r="Q47" i="7"/>
  <c r="R47" i="7"/>
  <c r="S47" i="7"/>
  <c r="E48" i="7"/>
  <c r="P48" i="7"/>
  <c r="Q48" i="7"/>
  <c r="R48" i="7"/>
  <c r="S48" i="7"/>
  <c r="T48" i="7"/>
  <c r="U48" i="7"/>
  <c r="E49" i="7"/>
  <c r="T49" i="7" s="1"/>
  <c r="P49" i="7"/>
  <c r="Q49" i="7"/>
  <c r="R49" i="7"/>
  <c r="S49" i="7"/>
  <c r="U49" i="7"/>
  <c r="E50" i="7"/>
  <c r="T50" i="7" s="1"/>
  <c r="P50" i="7"/>
  <c r="Q50" i="7"/>
  <c r="R50" i="7"/>
  <c r="S50" i="7"/>
  <c r="E51" i="7"/>
  <c r="U51" i="7" s="1"/>
  <c r="P51" i="7"/>
  <c r="Q51" i="7"/>
  <c r="R51" i="7"/>
  <c r="S51" i="7"/>
  <c r="T51" i="7"/>
  <c r="E52" i="7"/>
  <c r="P52" i="7"/>
  <c r="Q52" i="7"/>
  <c r="R52" i="7"/>
  <c r="S52" i="7"/>
  <c r="T52" i="7"/>
  <c r="U52" i="7"/>
  <c r="B53" i="7"/>
  <c r="C53" i="7"/>
  <c r="E53" i="7"/>
  <c r="F53" i="7"/>
  <c r="G53" i="7"/>
  <c r="H53" i="7"/>
  <c r="I53" i="7"/>
  <c r="S53" i="7" s="1"/>
  <c r="J53" i="7"/>
  <c r="P53" i="7" s="1"/>
  <c r="K53" i="7"/>
  <c r="L53" i="7"/>
  <c r="M53" i="7"/>
  <c r="N53" i="7"/>
  <c r="O53" i="7"/>
  <c r="R53" i="7"/>
  <c r="V53" i="7"/>
  <c r="E55" i="7"/>
  <c r="T55" i="7" s="1"/>
  <c r="P55" i="7"/>
  <c r="Q55" i="7"/>
  <c r="R55" i="7"/>
  <c r="S55" i="7"/>
  <c r="U55" i="7"/>
  <c r="E56" i="7"/>
  <c r="T56" i="7" s="1"/>
  <c r="P56" i="7"/>
  <c r="Q56" i="7"/>
  <c r="R56" i="7"/>
  <c r="S56" i="7"/>
  <c r="E57" i="7"/>
  <c r="U57" i="7" s="1"/>
  <c r="P57" i="7"/>
  <c r="Q57" i="7"/>
  <c r="R57" i="7"/>
  <c r="S57" i="7"/>
  <c r="T57" i="7"/>
  <c r="E58" i="7"/>
  <c r="P58" i="7"/>
  <c r="Q58" i="7"/>
  <c r="R58" i="7"/>
  <c r="S58" i="7"/>
  <c r="T58" i="7"/>
  <c r="U58" i="7"/>
  <c r="B59" i="7"/>
  <c r="C59" i="7"/>
  <c r="E59" i="7"/>
  <c r="T59" i="7" s="1"/>
  <c r="F59" i="7"/>
  <c r="G59" i="7"/>
  <c r="H59" i="7"/>
  <c r="I59" i="7"/>
  <c r="S59" i="7" s="1"/>
  <c r="J59" i="7"/>
  <c r="P59" i="7" s="1"/>
  <c r="K59" i="7"/>
  <c r="L59" i="7"/>
  <c r="M59" i="7"/>
  <c r="N59" i="7"/>
  <c r="O59" i="7"/>
  <c r="R59" i="7"/>
  <c r="U59" i="7"/>
  <c r="V59" i="7"/>
  <c r="E61" i="7"/>
  <c r="T66" i="7" s="1"/>
  <c r="P61" i="7"/>
  <c r="Q61" i="7"/>
  <c r="R61" i="7"/>
  <c r="S61" i="7"/>
  <c r="U61" i="7"/>
  <c r="E62" i="7"/>
  <c r="T62" i="7" s="1"/>
  <c r="P62" i="7"/>
  <c r="Q62" i="7"/>
  <c r="R62" i="7"/>
  <c r="S62" i="7"/>
  <c r="E63" i="7"/>
  <c r="U63" i="7" s="1"/>
  <c r="P63" i="7"/>
  <c r="Q63" i="7"/>
  <c r="R63" i="7"/>
  <c r="S63" i="7"/>
  <c r="T63" i="7"/>
  <c r="E64" i="7"/>
  <c r="P64" i="7"/>
  <c r="Q64" i="7"/>
  <c r="R64" i="7"/>
  <c r="S64" i="7"/>
  <c r="T64" i="7"/>
  <c r="U64" i="7"/>
  <c r="E65" i="7"/>
  <c r="P65" i="7"/>
  <c r="Q65" i="7"/>
  <c r="R65" i="7"/>
  <c r="S65" i="7"/>
  <c r="T65" i="7"/>
  <c r="U65" i="7"/>
  <c r="B66" i="7"/>
  <c r="E66" i="7" s="1"/>
  <c r="C66" i="7"/>
  <c r="F66" i="7"/>
  <c r="G66" i="7"/>
  <c r="H66" i="7"/>
  <c r="I66" i="7"/>
  <c r="J66" i="7"/>
  <c r="P66" i="7" s="1"/>
  <c r="K66" i="7"/>
  <c r="Q66" i="7" s="1"/>
  <c r="L66" i="7"/>
  <c r="M66" i="7"/>
  <c r="N66" i="7"/>
  <c r="O66" i="7"/>
  <c r="R66" i="7"/>
  <c r="S66" i="7"/>
  <c r="V66" i="7"/>
  <c r="B67" i="7"/>
  <c r="E67" i="7" s="1"/>
  <c r="C67" i="7"/>
  <c r="F67" i="7"/>
  <c r="G67" i="7"/>
  <c r="H67" i="7"/>
  <c r="I67" i="7"/>
  <c r="J67" i="7"/>
  <c r="P67" i="7" s="1"/>
  <c r="K67" i="7"/>
  <c r="Q67" i="7" s="1"/>
  <c r="L67" i="7"/>
  <c r="M67" i="7"/>
  <c r="N67" i="7"/>
  <c r="O67" i="7"/>
  <c r="R67" i="7"/>
  <c r="S67" i="7"/>
  <c r="V67" i="7"/>
  <c r="E69" i="7"/>
  <c r="T69" i="7" s="1"/>
  <c r="P69" i="7"/>
  <c r="Q69" i="7"/>
  <c r="R69" i="7"/>
  <c r="S69" i="7"/>
  <c r="B70" i="7"/>
  <c r="E70" i="7" s="1"/>
  <c r="C70" i="7"/>
  <c r="F70" i="7"/>
  <c r="G70" i="7"/>
  <c r="H70" i="7"/>
  <c r="R70" i="7" s="1"/>
  <c r="I70" i="7"/>
  <c r="J70" i="7"/>
  <c r="K70" i="7"/>
  <c r="Q70" i="7" s="1"/>
  <c r="L70" i="7"/>
  <c r="M70" i="7"/>
  <c r="N70" i="7"/>
  <c r="O70" i="7"/>
  <c r="P70" i="7"/>
  <c r="S70" i="7"/>
  <c r="V70" i="7"/>
  <c r="B71" i="7"/>
  <c r="E71" i="7" s="1"/>
  <c r="C71" i="7"/>
  <c r="F71" i="7"/>
  <c r="G71" i="7"/>
  <c r="H71" i="7"/>
  <c r="R71" i="7" s="1"/>
  <c r="I71" i="7"/>
  <c r="J71" i="7"/>
  <c r="K71" i="7"/>
  <c r="Q71" i="7" s="1"/>
  <c r="L71" i="7"/>
  <c r="P71" i="7" s="1"/>
  <c r="M71" i="7"/>
  <c r="N71" i="7"/>
  <c r="O71" i="7"/>
  <c r="S71" i="7"/>
  <c r="V71" i="7"/>
  <c r="B72" i="7"/>
  <c r="E72" i="7" s="1"/>
  <c r="C72" i="7"/>
  <c r="F72" i="7"/>
  <c r="G72" i="7"/>
  <c r="H72" i="7"/>
  <c r="P72" i="7" s="1"/>
  <c r="I72" i="7"/>
  <c r="J72" i="7"/>
  <c r="K72" i="7"/>
  <c r="Q72" i="7" s="1"/>
  <c r="L72" i="7"/>
  <c r="M72" i="7"/>
  <c r="N72" i="7"/>
  <c r="O72" i="7"/>
  <c r="S72" i="7"/>
  <c r="V72" i="7"/>
  <c r="A76" i="7"/>
  <c r="B79" i="7"/>
  <c r="C79" i="7"/>
  <c r="D79" i="7"/>
  <c r="E79" i="7"/>
  <c r="F79" i="7"/>
  <c r="G79" i="7"/>
  <c r="H79" i="7"/>
  <c r="I79" i="7"/>
  <c r="J79" i="7"/>
  <c r="K79" i="7"/>
  <c r="L79" i="7"/>
  <c r="M79" i="7"/>
  <c r="V79" i="7"/>
  <c r="W79" i="7"/>
  <c r="E80" i="7"/>
  <c r="E81" i="7"/>
  <c r="E82" i="7"/>
  <c r="E83" i="7"/>
  <c r="E86" i="7"/>
  <c r="P86" i="7"/>
  <c r="Q86" i="7"/>
  <c r="R86" i="7"/>
  <c r="S86" i="7"/>
  <c r="T86" i="7"/>
  <c r="U86" i="7"/>
  <c r="E87" i="7"/>
  <c r="P87" i="7"/>
  <c r="Q87" i="7"/>
  <c r="R87" i="7"/>
  <c r="S87" i="7"/>
  <c r="T87" i="7"/>
  <c r="U87" i="7"/>
  <c r="E88" i="7"/>
  <c r="T88" i="7" s="1"/>
  <c r="P88" i="7"/>
  <c r="Q88" i="7"/>
  <c r="R88" i="7"/>
  <c r="S88" i="7"/>
  <c r="E89" i="7"/>
  <c r="U89" i="7" s="1"/>
  <c r="P89" i="7"/>
  <c r="Q89" i="7"/>
  <c r="R89" i="7"/>
  <c r="S89" i="7"/>
  <c r="T89" i="7"/>
  <c r="E90" i="7"/>
  <c r="P90" i="7"/>
  <c r="Q90" i="7"/>
  <c r="R90" i="7"/>
  <c r="S90" i="7"/>
  <c r="T90" i="7"/>
  <c r="U90" i="7"/>
  <c r="E91" i="7"/>
  <c r="P91" i="7"/>
  <c r="Q91" i="7"/>
  <c r="R91" i="7"/>
  <c r="S91" i="7"/>
  <c r="T91" i="7"/>
  <c r="U91" i="7"/>
  <c r="E92" i="7"/>
  <c r="T92" i="7" s="1"/>
  <c r="P92" i="7"/>
  <c r="Q92" i="7"/>
  <c r="R92" i="7"/>
  <c r="S92" i="7"/>
  <c r="E93" i="7"/>
  <c r="T93" i="7" s="1"/>
  <c r="P93" i="7"/>
  <c r="Q93" i="7"/>
  <c r="R93" i="7"/>
  <c r="S93" i="7"/>
  <c r="B95" i="7"/>
  <c r="C95" i="7"/>
  <c r="C112" i="7" s="1"/>
  <c r="D95" i="7"/>
  <c r="D112" i="7" s="1"/>
  <c r="F95" i="7"/>
  <c r="G95" i="7"/>
  <c r="H95" i="7"/>
  <c r="H112" i="7" s="1"/>
  <c r="I95" i="7"/>
  <c r="J95" i="7"/>
  <c r="K95" i="7"/>
  <c r="K112" i="7" s="1"/>
  <c r="L95" i="7"/>
  <c r="L112" i="7" s="1"/>
  <c r="R112" i="7" s="1"/>
  <c r="M95" i="7"/>
  <c r="S95" i="7"/>
  <c r="V95" i="7"/>
  <c r="W95" i="7"/>
  <c r="W112" i="7" s="1"/>
  <c r="E96" i="7"/>
  <c r="E95" i="7" s="1"/>
  <c r="R96" i="7"/>
  <c r="S96" i="7"/>
  <c r="E97" i="7"/>
  <c r="U97" i="7" s="1"/>
  <c r="R97" i="7"/>
  <c r="S97" i="7"/>
  <c r="T97" i="7"/>
  <c r="E98" i="7"/>
  <c r="T98" i="7" s="1"/>
  <c r="R98" i="7"/>
  <c r="S98" i="7"/>
  <c r="E99" i="7"/>
  <c r="T99" i="7" s="1"/>
  <c r="R99" i="7"/>
  <c r="S99" i="7"/>
  <c r="E100" i="7"/>
  <c r="R100" i="7"/>
  <c r="S100" i="7"/>
  <c r="T100" i="7"/>
  <c r="U100" i="7"/>
  <c r="E101" i="7"/>
  <c r="R101" i="7"/>
  <c r="S101" i="7"/>
  <c r="T101" i="7"/>
  <c r="U101" i="7"/>
  <c r="E102" i="7"/>
  <c r="T102" i="7" s="1"/>
  <c r="R102" i="7"/>
  <c r="S102" i="7"/>
  <c r="U102" i="7"/>
  <c r="E103" i="7"/>
  <c r="T103" i="7" s="1"/>
  <c r="R103" i="7"/>
  <c r="S103" i="7"/>
  <c r="U103" i="7"/>
  <c r="E104" i="7"/>
  <c r="T104" i="7" s="1"/>
  <c r="R104" i="7"/>
  <c r="S104" i="7"/>
  <c r="E105" i="7"/>
  <c r="U105" i="7" s="1"/>
  <c r="R105" i="7"/>
  <c r="S105" i="7"/>
  <c r="T105" i="7"/>
  <c r="E106" i="7"/>
  <c r="T106" i="7" s="1"/>
  <c r="R106" i="7"/>
  <c r="S106" i="7"/>
  <c r="E107" i="7"/>
  <c r="T107" i="7" s="1"/>
  <c r="R107" i="7"/>
  <c r="S107" i="7"/>
  <c r="E108" i="7"/>
  <c r="R108" i="7"/>
  <c r="S108" i="7"/>
  <c r="T108" i="7"/>
  <c r="U108" i="7"/>
  <c r="E109" i="7"/>
  <c r="R109" i="7"/>
  <c r="S109" i="7"/>
  <c r="T109" i="7"/>
  <c r="U109" i="7"/>
  <c r="E110" i="7"/>
  <c r="T110" i="7" s="1"/>
  <c r="R110" i="7"/>
  <c r="S110" i="7"/>
  <c r="R111" i="7"/>
  <c r="S111" i="7"/>
  <c r="T111" i="7"/>
  <c r="U111" i="7"/>
  <c r="B112" i="7"/>
  <c r="F112" i="7"/>
  <c r="G112" i="7"/>
  <c r="I112" i="7"/>
  <c r="J112" i="7"/>
  <c r="M112" i="7"/>
  <c r="N112" i="7"/>
  <c r="O112" i="7"/>
  <c r="P112" i="7"/>
  <c r="Q112" i="7"/>
  <c r="S112" i="7"/>
  <c r="V112" i="7"/>
  <c r="B113" i="7"/>
  <c r="C113" i="7"/>
  <c r="D113" i="7"/>
  <c r="E113" i="7"/>
  <c r="F113" i="7"/>
  <c r="G113" i="7"/>
  <c r="H113" i="7"/>
  <c r="I113" i="7"/>
  <c r="J113" i="7"/>
  <c r="K113" i="7"/>
  <c r="L113" i="7"/>
  <c r="R113" i="7" s="1"/>
  <c r="M113" i="7"/>
  <c r="S113" i="7" s="1"/>
  <c r="N113" i="7"/>
  <c r="O113" i="7"/>
  <c r="P113" i="7"/>
  <c r="Q113" i="7"/>
  <c r="T113" i="7"/>
  <c r="U113" i="7"/>
  <c r="V113" i="7"/>
  <c r="W113" i="7"/>
  <c r="T70" i="7" l="1"/>
  <c r="U70" i="7"/>
  <c r="T71" i="7"/>
  <c r="U71" i="7"/>
  <c r="U24" i="7"/>
  <c r="T24" i="7"/>
  <c r="U72" i="7"/>
  <c r="E112" i="7"/>
  <c r="T95" i="7"/>
  <c r="U95" i="7"/>
  <c r="U30" i="7"/>
  <c r="T30" i="7"/>
  <c r="U53" i="7"/>
  <c r="T33" i="7"/>
  <c r="Q53" i="7"/>
  <c r="Q15" i="7"/>
  <c r="U15" i="7" s="1"/>
  <c r="U106" i="7"/>
  <c r="U98" i="7"/>
  <c r="U92" i="7"/>
  <c r="R72" i="7"/>
  <c r="U69" i="7"/>
  <c r="U67" i="7"/>
  <c r="U46" i="7"/>
  <c r="U28" i="7"/>
  <c r="U22" i="7"/>
  <c r="U93" i="7"/>
  <c r="T67" i="7"/>
  <c r="U47" i="7"/>
  <c r="U29" i="7"/>
  <c r="U23" i="7"/>
  <c r="U9" i="7"/>
  <c r="U96" i="7"/>
  <c r="T47" i="7"/>
  <c r="T29" i="7"/>
  <c r="T9" i="7"/>
  <c r="T112" i="8"/>
  <c r="U112" i="8"/>
  <c r="Q59" i="7"/>
  <c r="U107" i="7"/>
  <c r="U99" i="7"/>
  <c r="T96" i="7"/>
  <c r="R95" i="7"/>
  <c r="U88" i="7"/>
  <c r="U66" i="7"/>
  <c r="U62" i="7"/>
  <c r="T61" i="7"/>
  <c r="U56" i="7"/>
  <c r="T53" i="7"/>
  <c r="U50" i="7"/>
  <c r="U42" i="7"/>
  <c r="U36" i="7"/>
  <c r="T35" i="7"/>
  <c r="U18" i="7"/>
  <c r="T15" i="7"/>
  <c r="U12" i="7"/>
  <c r="U104" i="7"/>
  <c r="U110" i="7"/>
  <c r="E9" i="6"/>
  <c r="T15" i="6" s="1"/>
  <c r="P9" i="6"/>
  <c r="Q9" i="6"/>
  <c r="R9" i="6"/>
  <c r="S9" i="6"/>
  <c r="T9" i="6"/>
  <c r="U9" i="6"/>
  <c r="E10" i="6"/>
  <c r="T10" i="6" s="1"/>
  <c r="P10" i="6"/>
  <c r="Q10" i="6"/>
  <c r="R10" i="6"/>
  <c r="S10" i="6"/>
  <c r="U10" i="6"/>
  <c r="E11" i="6"/>
  <c r="T11" i="6" s="1"/>
  <c r="P11" i="6"/>
  <c r="Q11" i="6"/>
  <c r="R11" i="6"/>
  <c r="S11" i="6"/>
  <c r="E12" i="6"/>
  <c r="P12" i="6"/>
  <c r="Q12" i="6"/>
  <c r="R12" i="6"/>
  <c r="S12" i="6"/>
  <c r="E13" i="6"/>
  <c r="P13" i="6"/>
  <c r="T13" i="6" s="1"/>
  <c r="Q13" i="6"/>
  <c r="R13" i="6"/>
  <c r="S13" i="6"/>
  <c r="U13" i="6"/>
  <c r="E14" i="6"/>
  <c r="P14" i="6"/>
  <c r="Q14" i="6"/>
  <c r="U14" i="6" s="1"/>
  <c r="R14" i="6"/>
  <c r="S14" i="6"/>
  <c r="T14" i="6"/>
  <c r="B15" i="6"/>
  <c r="E15" i="6" s="1"/>
  <c r="C15" i="6"/>
  <c r="F15" i="6"/>
  <c r="G15" i="6"/>
  <c r="H15" i="6"/>
  <c r="R15" i="6" s="1"/>
  <c r="I15" i="6"/>
  <c r="J15" i="6"/>
  <c r="K15" i="6"/>
  <c r="Q15" i="6" s="1"/>
  <c r="L15" i="6"/>
  <c r="M15" i="6"/>
  <c r="N15" i="6"/>
  <c r="P15" i="6" s="1"/>
  <c r="O15" i="6"/>
  <c r="S15" i="6"/>
  <c r="V15" i="6"/>
  <c r="E17" i="6"/>
  <c r="T17" i="6" s="1"/>
  <c r="P17" i="6"/>
  <c r="Q17" i="6"/>
  <c r="R17" i="6"/>
  <c r="S17" i="6"/>
  <c r="E18" i="6"/>
  <c r="T18" i="6" s="1"/>
  <c r="P18" i="6"/>
  <c r="Q18" i="6"/>
  <c r="R18" i="6"/>
  <c r="S18" i="6"/>
  <c r="E19" i="6"/>
  <c r="P19" i="6"/>
  <c r="T19" i="6" s="1"/>
  <c r="Q19" i="6"/>
  <c r="R19" i="6"/>
  <c r="S19" i="6"/>
  <c r="U19" i="6"/>
  <c r="E20" i="6"/>
  <c r="P20" i="6"/>
  <c r="Q20" i="6"/>
  <c r="U20" i="6" s="1"/>
  <c r="R20" i="6"/>
  <c r="S20" i="6"/>
  <c r="T20" i="6"/>
  <c r="E21" i="6"/>
  <c r="T21" i="6" s="1"/>
  <c r="P21" i="6"/>
  <c r="Q21" i="6"/>
  <c r="R21" i="6"/>
  <c r="S21" i="6"/>
  <c r="E22" i="6"/>
  <c r="P22" i="6"/>
  <c r="Q22" i="6"/>
  <c r="R22" i="6"/>
  <c r="S22" i="6"/>
  <c r="T22" i="6"/>
  <c r="U22" i="6"/>
  <c r="E23" i="6"/>
  <c r="P23" i="6"/>
  <c r="Q23" i="6"/>
  <c r="R23" i="6"/>
  <c r="S23" i="6"/>
  <c r="T23" i="6"/>
  <c r="U23" i="6"/>
  <c r="B24" i="6"/>
  <c r="E24" i="6" s="1"/>
  <c r="C24" i="6"/>
  <c r="F24" i="6"/>
  <c r="G24" i="6"/>
  <c r="H24" i="6"/>
  <c r="I24" i="6"/>
  <c r="S24" i="6" s="1"/>
  <c r="J24" i="6"/>
  <c r="P24" i="6" s="1"/>
  <c r="K24" i="6"/>
  <c r="L24" i="6"/>
  <c r="M24" i="6"/>
  <c r="N24" i="6"/>
  <c r="O24" i="6"/>
  <c r="R24" i="6"/>
  <c r="V24" i="6"/>
  <c r="E26" i="6"/>
  <c r="P26" i="6"/>
  <c r="Q26" i="6"/>
  <c r="R26" i="6"/>
  <c r="S26" i="6"/>
  <c r="T26" i="6"/>
  <c r="U26" i="6"/>
  <c r="E27" i="6"/>
  <c r="T27" i="6" s="1"/>
  <c r="P27" i="6"/>
  <c r="Q27" i="6"/>
  <c r="R27" i="6"/>
  <c r="S27" i="6"/>
  <c r="E28" i="6"/>
  <c r="P28" i="6"/>
  <c r="T28" i="6" s="1"/>
  <c r="Q28" i="6"/>
  <c r="R28" i="6"/>
  <c r="S28" i="6"/>
  <c r="U28" i="6"/>
  <c r="E29" i="6"/>
  <c r="P29" i="6"/>
  <c r="Q29" i="6"/>
  <c r="U29" i="6" s="1"/>
  <c r="R29" i="6"/>
  <c r="S29" i="6"/>
  <c r="T29" i="6"/>
  <c r="B30" i="6"/>
  <c r="E30" i="6" s="1"/>
  <c r="C30" i="6"/>
  <c r="F30" i="6"/>
  <c r="G30" i="6"/>
  <c r="H30" i="6"/>
  <c r="I30" i="6"/>
  <c r="S30" i="6" s="1"/>
  <c r="J30" i="6"/>
  <c r="P30" i="6" s="1"/>
  <c r="K30" i="6"/>
  <c r="L30" i="6"/>
  <c r="M30" i="6"/>
  <c r="N30" i="6"/>
  <c r="O30" i="6"/>
  <c r="R30" i="6"/>
  <c r="V30" i="6"/>
  <c r="E32" i="6"/>
  <c r="P32" i="6"/>
  <c r="Q32" i="6"/>
  <c r="U32" i="6" s="1"/>
  <c r="R32" i="6"/>
  <c r="S32" i="6"/>
  <c r="T32" i="6"/>
  <c r="B33" i="6"/>
  <c r="E33" i="6" s="1"/>
  <c r="C33" i="6"/>
  <c r="F33" i="6"/>
  <c r="G33" i="6"/>
  <c r="H33" i="6"/>
  <c r="R33" i="6" s="1"/>
  <c r="I33" i="6"/>
  <c r="J33" i="6"/>
  <c r="K33" i="6"/>
  <c r="Q33" i="6" s="1"/>
  <c r="L33" i="6"/>
  <c r="M33" i="6"/>
  <c r="N33" i="6"/>
  <c r="P33" i="6" s="1"/>
  <c r="O33" i="6"/>
  <c r="S33" i="6"/>
  <c r="V33" i="6"/>
  <c r="E35" i="6"/>
  <c r="T35" i="6" s="1"/>
  <c r="P35" i="6"/>
  <c r="Q35" i="6"/>
  <c r="R35" i="6"/>
  <c r="S35" i="6"/>
  <c r="E36" i="6"/>
  <c r="T36" i="6" s="1"/>
  <c r="P36" i="6"/>
  <c r="Q36" i="6"/>
  <c r="R36" i="6"/>
  <c r="S36" i="6"/>
  <c r="E37" i="6"/>
  <c r="P37" i="6"/>
  <c r="Q37" i="6"/>
  <c r="R37" i="6"/>
  <c r="S37" i="6"/>
  <c r="T37" i="6"/>
  <c r="U37" i="6"/>
  <c r="E38" i="6"/>
  <c r="P38" i="6"/>
  <c r="Q38" i="6"/>
  <c r="U38" i="6" s="1"/>
  <c r="R38" i="6"/>
  <c r="S38" i="6"/>
  <c r="T38" i="6"/>
  <c r="E39" i="6"/>
  <c r="T39" i="6" s="1"/>
  <c r="P39" i="6"/>
  <c r="Q39" i="6"/>
  <c r="R39" i="6"/>
  <c r="S39" i="6"/>
  <c r="B40" i="6"/>
  <c r="E40" i="6" s="1"/>
  <c r="C40" i="6"/>
  <c r="F40" i="6"/>
  <c r="G40" i="6"/>
  <c r="H40" i="6"/>
  <c r="R40" i="6" s="1"/>
  <c r="I40" i="6"/>
  <c r="S40" i="6" s="1"/>
  <c r="J40" i="6"/>
  <c r="K40" i="6"/>
  <c r="L40" i="6"/>
  <c r="M40" i="6"/>
  <c r="N40" i="6"/>
  <c r="O40" i="6"/>
  <c r="Q40" i="6" s="1"/>
  <c r="P40" i="6"/>
  <c r="T40" i="6" s="1"/>
  <c r="V40" i="6"/>
  <c r="E42" i="6"/>
  <c r="T42" i="6" s="1"/>
  <c r="P42" i="6"/>
  <c r="Q42" i="6"/>
  <c r="R42" i="6"/>
  <c r="S42" i="6"/>
  <c r="E43" i="6"/>
  <c r="P43" i="6"/>
  <c r="T43" i="6" s="1"/>
  <c r="Q43" i="6"/>
  <c r="U43" i="6" s="1"/>
  <c r="R43" i="6"/>
  <c r="S43" i="6"/>
  <c r="E44" i="6"/>
  <c r="P44" i="6"/>
  <c r="Q44" i="6"/>
  <c r="U44" i="6" s="1"/>
  <c r="R44" i="6"/>
  <c r="S44" i="6"/>
  <c r="T44" i="6"/>
  <c r="E45" i="6"/>
  <c r="T45" i="6" s="1"/>
  <c r="P45" i="6"/>
  <c r="Q45" i="6"/>
  <c r="R45" i="6"/>
  <c r="S45" i="6"/>
  <c r="E46" i="6"/>
  <c r="P46" i="6"/>
  <c r="Q46" i="6"/>
  <c r="R46" i="6"/>
  <c r="S46" i="6"/>
  <c r="T46" i="6"/>
  <c r="U46" i="6"/>
  <c r="E47" i="6"/>
  <c r="P47" i="6"/>
  <c r="Q47" i="6"/>
  <c r="R47" i="6"/>
  <c r="S47" i="6"/>
  <c r="T47" i="6"/>
  <c r="U47" i="6"/>
  <c r="E48" i="6"/>
  <c r="T48" i="6" s="1"/>
  <c r="P48" i="6"/>
  <c r="Q48" i="6"/>
  <c r="R48" i="6"/>
  <c r="S48" i="6"/>
  <c r="U48" i="6"/>
  <c r="E49" i="6"/>
  <c r="T49" i="6" s="1"/>
  <c r="P49" i="6"/>
  <c r="Q49" i="6"/>
  <c r="R49" i="6"/>
  <c r="S49" i="6"/>
  <c r="E50" i="6"/>
  <c r="T50" i="6" s="1"/>
  <c r="P50" i="6"/>
  <c r="Q50" i="6"/>
  <c r="R50" i="6"/>
  <c r="S50" i="6"/>
  <c r="E51" i="6"/>
  <c r="P51" i="6"/>
  <c r="T51" i="6" s="1"/>
  <c r="Q51" i="6"/>
  <c r="U51" i="6" s="1"/>
  <c r="R51" i="6"/>
  <c r="S51" i="6"/>
  <c r="E52" i="6"/>
  <c r="P52" i="6"/>
  <c r="Q52" i="6"/>
  <c r="U52" i="6" s="1"/>
  <c r="R52" i="6"/>
  <c r="S52" i="6"/>
  <c r="T52" i="6"/>
  <c r="B53" i="6"/>
  <c r="E53" i="6" s="1"/>
  <c r="C53" i="6"/>
  <c r="F53" i="6"/>
  <c r="G53" i="6"/>
  <c r="H53" i="6"/>
  <c r="R53" i="6" s="1"/>
  <c r="I53" i="6"/>
  <c r="J53" i="6"/>
  <c r="K53" i="6"/>
  <c r="Q53" i="6" s="1"/>
  <c r="L53" i="6"/>
  <c r="M53" i="6"/>
  <c r="N53" i="6"/>
  <c r="P53" i="6" s="1"/>
  <c r="O53" i="6"/>
  <c r="S53" i="6"/>
  <c r="V53" i="6"/>
  <c r="E55" i="6"/>
  <c r="T55" i="6" s="1"/>
  <c r="P55" i="6"/>
  <c r="Q55" i="6"/>
  <c r="R55" i="6"/>
  <c r="S55" i="6"/>
  <c r="E56" i="6"/>
  <c r="T56" i="6" s="1"/>
  <c r="P56" i="6"/>
  <c r="Q56" i="6"/>
  <c r="R56" i="6"/>
  <c r="S56" i="6"/>
  <c r="E57" i="6"/>
  <c r="P57" i="6"/>
  <c r="Q57" i="6"/>
  <c r="R57" i="6"/>
  <c r="S57" i="6"/>
  <c r="T57" i="6"/>
  <c r="U57" i="6"/>
  <c r="E58" i="6"/>
  <c r="P58" i="6"/>
  <c r="Q58" i="6"/>
  <c r="R58" i="6"/>
  <c r="S58" i="6"/>
  <c r="T58" i="6"/>
  <c r="U58" i="6"/>
  <c r="B59" i="6"/>
  <c r="E59" i="6" s="1"/>
  <c r="C59" i="6"/>
  <c r="F59" i="6"/>
  <c r="G59" i="6"/>
  <c r="H59" i="6"/>
  <c r="R59" i="6" s="1"/>
  <c r="I59" i="6"/>
  <c r="J59" i="6"/>
  <c r="K59" i="6"/>
  <c r="Q59" i="6" s="1"/>
  <c r="L59" i="6"/>
  <c r="M59" i="6"/>
  <c r="N59" i="6"/>
  <c r="P59" i="6" s="1"/>
  <c r="O59" i="6"/>
  <c r="S59" i="6"/>
  <c r="V59" i="6"/>
  <c r="E61" i="6"/>
  <c r="T66" i="6" s="1"/>
  <c r="P61" i="6"/>
  <c r="Q61" i="6"/>
  <c r="R61" i="6"/>
  <c r="S61" i="6"/>
  <c r="E62" i="6"/>
  <c r="T62" i="6" s="1"/>
  <c r="P62" i="6"/>
  <c r="Q62" i="6"/>
  <c r="R62" i="6"/>
  <c r="S62" i="6"/>
  <c r="E63" i="6"/>
  <c r="P63" i="6"/>
  <c r="Q63" i="6"/>
  <c r="R63" i="6"/>
  <c r="S63" i="6"/>
  <c r="T63" i="6"/>
  <c r="U63" i="6"/>
  <c r="E64" i="6"/>
  <c r="P64" i="6"/>
  <c r="Q64" i="6"/>
  <c r="R64" i="6"/>
  <c r="S64" i="6"/>
  <c r="T64" i="6"/>
  <c r="U64" i="6"/>
  <c r="E65" i="6"/>
  <c r="T65" i="6" s="1"/>
  <c r="P65" i="6"/>
  <c r="Q65" i="6"/>
  <c r="R65" i="6"/>
  <c r="S65" i="6"/>
  <c r="B66" i="6"/>
  <c r="E66" i="6" s="1"/>
  <c r="C66" i="6"/>
  <c r="F66" i="6"/>
  <c r="G66" i="6"/>
  <c r="H66" i="6"/>
  <c r="R66" i="6" s="1"/>
  <c r="I66" i="6"/>
  <c r="S66" i="6" s="1"/>
  <c r="J66" i="6"/>
  <c r="K66" i="6"/>
  <c r="L66" i="6"/>
  <c r="M66" i="6"/>
  <c r="N66" i="6"/>
  <c r="O66" i="6"/>
  <c r="Q66" i="6" s="1"/>
  <c r="P66" i="6"/>
  <c r="V66" i="6"/>
  <c r="B67" i="6"/>
  <c r="E67" i="6" s="1"/>
  <c r="C67" i="6"/>
  <c r="F67" i="6"/>
  <c r="G67" i="6"/>
  <c r="H67" i="6"/>
  <c r="P67" i="6" s="1"/>
  <c r="T67" i="6" s="1"/>
  <c r="I67" i="6"/>
  <c r="J67" i="6"/>
  <c r="K67" i="6"/>
  <c r="Q67" i="6" s="1"/>
  <c r="L67" i="6"/>
  <c r="M67" i="6"/>
  <c r="N67" i="6"/>
  <c r="O67" i="6"/>
  <c r="S67" i="6"/>
  <c r="V67" i="6"/>
  <c r="E69" i="6"/>
  <c r="P69" i="6"/>
  <c r="Q69" i="6"/>
  <c r="R69" i="6"/>
  <c r="S69" i="6"/>
  <c r="T69" i="6"/>
  <c r="U69" i="6"/>
  <c r="B70" i="6"/>
  <c r="C70" i="6"/>
  <c r="E70" i="6"/>
  <c r="T70" i="6" s="1"/>
  <c r="F70" i="6"/>
  <c r="G70" i="6"/>
  <c r="H70" i="6"/>
  <c r="R70" i="6" s="1"/>
  <c r="I70" i="6"/>
  <c r="S70" i="6" s="1"/>
  <c r="J70" i="6"/>
  <c r="K70" i="6"/>
  <c r="L70" i="6"/>
  <c r="M70" i="6"/>
  <c r="N70" i="6"/>
  <c r="O70" i="6"/>
  <c r="P70" i="6"/>
  <c r="Q70" i="6"/>
  <c r="U70" i="6" s="1"/>
  <c r="V70" i="6"/>
  <c r="B71" i="6"/>
  <c r="C71" i="6"/>
  <c r="E71" i="6"/>
  <c r="T71" i="6" s="1"/>
  <c r="F71" i="6"/>
  <c r="G71" i="6"/>
  <c r="H71" i="6"/>
  <c r="R71" i="6" s="1"/>
  <c r="I71" i="6"/>
  <c r="S71" i="6" s="1"/>
  <c r="J71" i="6"/>
  <c r="K71" i="6"/>
  <c r="L71" i="6"/>
  <c r="P71" i="6" s="1"/>
  <c r="M71" i="6"/>
  <c r="Q71" i="6" s="1"/>
  <c r="U71" i="6" s="1"/>
  <c r="N71" i="6"/>
  <c r="O71" i="6"/>
  <c r="V71" i="6"/>
  <c r="B72" i="6"/>
  <c r="C72" i="6"/>
  <c r="E72" i="6"/>
  <c r="F72" i="6"/>
  <c r="G72" i="6"/>
  <c r="H72" i="6"/>
  <c r="R72" i="6" s="1"/>
  <c r="I72" i="6"/>
  <c r="S72" i="6" s="1"/>
  <c r="J72" i="6"/>
  <c r="K72" i="6"/>
  <c r="L72" i="6"/>
  <c r="M72" i="6"/>
  <c r="N72" i="6"/>
  <c r="O72" i="6"/>
  <c r="Q72" i="6"/>
  <c r="U72" i="6" s="1"/>
  <c r="V72" i="6"/>
  <c r="A76" i="6"/>
  <c r="B79" i="6"/>
  <c r="C79" i="6"/>
  <c r="D79" i="6"/>
  <c r="F79" i="6"/>
  <c r="G79" i="6"/>
  <c r="H79" i="6"/>
  <c r="I79" i="6"/>
  <c r="J79" i="6"/>
  <c r="K79" i="6"/>
  <c r="L79" i="6"/>
  <c r="M79" i="6"/>
  <c r="V79" i="6"/>
  <c r="W79" i="6"/>
  <c r="E80" i="6"/>
  <c r="E81" i="6"/>
  <c r="E82" i="6"/>
  <c r="E79" i="6" s="1"/>
  <c r="E83" i="6"/>
  <c r="E86" i="6"/>
  <c r="T86" i="6" s="1"/>
  <c r="P86" i="6"/>
  <c r="Q86" i="6"/>
  <c r="R86" i="6"/>
  <c r="S86" i="6"/>
  <c r="U86" i="6"/>
  <c r="E87" i="6"/>
  <c r="T87" i="6" s="1"/>
  <c r="P87" i="6"/>
  <c r="Q87" i="6"/>
  <c r="R87" i="6"/>
  <c r="S87" i="6"/>
  <c r="E88" i="6"/>
  <c r="U88" i="6" s="1"/>
  <c r="P88" i="6"/>
  <c r="Q88" i="6"/>
  <c r="R88" i="6"/>
  <c r="S88" i="6"/>
  <c r="T88" i="6"/>
  <c r="E89" i="6"/>
  <c r="P89" i="6"/>
  <c r="Q89" i="6"/>
  <c r="R89" i="6"/>
  <c r="S89" i="6"/>
  <c r="T89" i="6"/>
  <c r="U89" i="6"/>
  <c r="E90" i="6"/>
  <c r="P90" i="6"/>
  <c r="Q90" i="6"/>
  <c r="R90" i="6"/>
  <c r="S90" i="6"/>
  <c r="T90" i="6"/>
  <c r="U90" i="6"/>
  <c r="E91" i="6"/>
  <c r="T91" i="6" s="1"/>
  <c r="P91" i="6"/>
  <c r="Q91" i="6"/>
  <c r="R91" i="6"/>
  <c r="S91" i="6"/>
  <c r="E92" i="6"/>
  <c r="P92" i="6"/>
  <c r="Q92" i="6"/>
  <c r="R92" i="6"/>
  <c r="S92" i="6"/>
  <c r="T92" i="6"/>
  <c r="U92" i="6"/>
  <c r="E93" i="6"/>
  <c r="P93" i="6"/>
  <c r="Q93" i="6"/>
  <c r="R93" i="6"/>
  <c r="S93" i="6"/>
  <c r="T93" i="6"/>
  <c r="U93" i="6"/>
  <c r="B95" i="6"/>
  <c r="C95" i="6"/>
  <c r="C112" i="6" s="1"/>
  <c r="D95" i="6"/>
  <c r="F95" i="6"/>
  <c r="G95" i="6"/>
  <c r="H95" i="6"/>
  <c r="I95" i="6"/>
  <c r="I112" i="6" s="1"/>
  <c r="J95" i="6"/>
  <c r="K95" i="6"/>
  <c r="K112" i="6" s="1"/>
  <c r="L95" i="6"/>
  <c r="R95" i="6" s="1"/>
  <c r="M95" i="6"/>
  <c r="M112" i="6" s="1"/>
  <c r="S112" i="6" s="1"/>
  <c r="V95" i="6"/>
  <c r="V112" i="6" s="1"/>
  <c r="W95" i="6"/>
  <c r="E96" i="6"/>
  <c r="T96" i="6" s="1"/>
  <c r="R96" i="6"/>
  <c r="S96" i="6"/>
  <c r="U96" i="6"/>
  <c r="E97" i="6"/>
  <c r="E95" i="6" s="1"/>
  <c r="R97" i="6"/>
  <c r="S97" i="6"/>
  <c r="E98" i="6"/>
  <c r="R98" i="6"/>
  <c r="S98" i="6"/>
  <c r="T98" i="6"/>
  <c r="U98" i="6"/>
  <c r="E99" i="6"/>
  <c r="T99" i="6" s="1"/>
  <c r="R99" i="6"/>
  <c r="S99" i="6"/>
  <c r="E100" i="6"/>
  <c r="T100" i="6" s="1"/>
  <c r="R100" i="6"/>
  <c r="S100" i="6"/>
  <c r="E101" i="6"/>
  <c r="T101" i="6" s="1"/>
  <c r="R101" i="6"/>
  <c r="S101" i="6"/>
  <c r="U101" i="6"/>
  <c r="E102" i="6"/>
  <c r="U102" i="6" s="1"/>
  <c r="R102" i="6"/>
  <c r="S102" i="6"/>
  <c r="T102" i="6"/>
  <c r="E103" i="6"/>
  <c r="R103" i="6"/>
  <c r="S103" i="6"/>
  <c r="T103" i="6"/>
  <c r="U103" i="6"/>
  <c r="E104" i="6"/>
  <c r="T104" i="6" s="1"/>
  <c r="R104" i="6"/>
  <c r="S104" i="6"/>
  <c r="U104" i="6"/>
  <c r="E105" i="6"/>
  <c r="U105" i="6" s="1"/>
  <c r="R105" i="6"/>
  <c r="S105" i="6"/>
  <c r="E106" i="6"/>
  <c r="R106" i="6"/>
  <c r="S106" i="6"/>
  <c r="T106" i="6"/>
  <c r="U106" i="6"/>
  <c r="E107" i="6"/>
  <c r="T107" i="6" s="1"/>
  <c r="R107" i="6"/>
  <c r="S107" i="6"/>
  <c r="E108" i="6"/>
  <c r="T108" i="6" s="1"/>
  <c r="R108" i="6"/>
  <c r="S108" i="6"/>
  <c r="E109" i="6"/>
  <c r="T109" i="6" s="1"/>
  <c r="R109" i="6"/>
  <c r="S109" i="6"/>
  <c r="U109" i="6"/>
  <c r="E110" i="6"/>
  <c r="U110" i="6" s="1"/>
  <c r="R110" i="6"/>
  <c r="S110" i="6"/>
  <c r="T110" i="6"/>
  <c r="R111" i="6"/>
  <c r="S111" i="6"/>
  <c r="T111" i="6"/>
  <c r="U111" i="6"/>
  <c r="B112" i="6"/>
  <c r="D112" i="6"/>
  <c r="F112" i="6"/>
  <c r="G112" i="6"/>
  <c r="H112" i="6"/>
  <c r="J112" i="6"/>
  <c r="L112" i="6"/>
  <c r="R112" i="6" s="1"/>
  <c r="N112" i="6"/>
  <c r="O112" i="6"/>
  <c r="P112" i="6"/>
  <c r="Q112" i="6"/>
  <c r="W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E112" i="6" l="1"/>
  <c r="U95" i="6"/>
  <c r="T95" i="6"/>
  <c r="T30" i="6"/>
  <c r="T59" i="6"/>
  <c r="U59" i="6"/>
  <c r="T33" i="6"/>
  <c r="U33" i="6"/>
  <c r="T24" i="6"/>
  <c r="U67" i="6"/>
  <c r="P72" i="6"/>
  <c r="T112" i="7"/>
  <c r="U112" i="7"/>
  <c r="U107" i="6"/>
  <c r="U99" i="6"/>
  <c r="S95" i="6"/>
  <c r="U87" i="6"/>
  <c r="R67" i="6"/>
  <c r="U61" i="6"/>
  <c r="U55" i="6"/>
  <c r="U53" i="6"/>
  <c r="U49" i="6"/>
  <c r="U35" i="6"/>
  <c r="U17" i="6"/>
  <c r="U15" i="6"/>
  <c r="U11" i="6"/>
  <c r="Q30" i="6"/>
  <c r="U30" i="6" s="1"/>
  <c r="Q24" i="6"/>
  <c r="U24" i="6" s="1"/>
  <c r="U66" i="6"/>
  <c r="U62" i="6"/>
  <c r="T61" i="6"/>
  <c r="U56" i="6"/>
  <c r="T53" i="6"/>
  <c r="U50" i="6"/>
  <c r="U42" i="6"/>
  <c r="U40" i="6"/>
  <c r="U36" i="6"/>
  <c r="U18" i="6"/>
  <c r="U12" i="6"/>
  <c r="T12" i="6"/>
  <c r="U97" i="6"/>
  <c r="U108" i="6"/>
  <c r="T105" i="6"/>
  <c r="U100" i="6"/>
  <c r="T97" i="6"/>
  <c r="T72" i="6"/>
  <c r="U91" i="6"/>
  <c r="U65" i="6"/>
  <c r="U45" i="6"/>
  <c r="U39" i="6"/>
  <c r="U27" i="6"/>
  <c r="U21" i="6"/>
  <c r="E9" i="5"/>
  <c r="T15" i="5" s="1"/>
  <c r="P9" i="5"/>
  <c r="Q9" i="5"/>
  <c r="U9" i="5" s="1"/>
  <c r="R9" i="5"/>
  <c r="S9" i="5"/>
  <c r="E10" i="5"/>
  <c r="T10" i="5" s="1"/>
  <c r="P10" i="5"/>
  <c r="Q10" i="5"/>
  <c r="U10" i="5" s="1"/>
  <c r="R10" i="5"/>
  <c r="S10" i="5"/>
  <c r="E11" i="5"/>
  <c r="T11" i="5" s="1"/>
  <c r="P11" i="5"/>
  <c r="Q11" i="5"/>
  <c r="R11" i="5"/>
  <c r="S11" i="5"/>
  <c r="E12" i="5"/>
  <c r="U12" i="5" s="1"/>
  <c r="P12" i="5"/>
  <c r="Q12" i="5"/>
  <c r="R12" i="5"/>
  <c r="S12" i="5"/>
  <c r="T12" i="5"/>
  <c r="E13" i="5"/>
  <c r="P13" i="5"/>
  <c r="Q13" i="5"/>
  <c r="R13" i="5"/>
  <c r="S13" i="5"/>
  <c r="T13" i="5"/>
  <c r="U13" i="5"/>
  <c r="E14" i="5"/>
  <c r="P14" i="5"/>
  <c r="Q14" i="5"/>
  <c r="R14" i="5"/>
  <c r="S14" i="5"/>
  <c r="T14" i="5"/>
  <c r="U14" i="5"/>
  <c r="B15" i="5"/>
  <c r="E15" i="5" s="1"/>
  <c r="C15" i="5"/>
  <c r="F15" i="5"/>
  <c r="G15" i="5"/>
  <c r="H15" i="5"/>
  <c r="I15" i="5"/>
  <c r="J15" i="5"/>
  <c r="P15" i="5" s="1"/>
  <c r="K15" i="5"/>
  <c r="Q15" i="5" s="1"/>
  <c r="L15" i="5"/>
  <c r="M15" i="5"/>
  <c r="N15" i="5"/>
  <c r="O15" i="5"/>
  <c r="R15" i="5"/>
  <c r="S15" i="5"/>
  <c r="V15" i="5"/>
  <c r="E17" i="5"/>
  <c r="T17" i="5" s="1"/>
  <c r="P17" i="5"/>
  <c r="Q17" i="5"/>
  <c r="R17" i="5"/>
  <c r="S17" i="5"/>
  <c r="E18" i="5"/>
  <c r="U18" i="5" s="1"/>
  <c r="P18" i="5"/>
  <c r="Q18" i="5"/>
  <c r="R18" i="5"/>
  <c r="S18" i="5"/>
  <c r="T18" i="5"/>
  <c r="E19" i="5"/>
  <c r="P19" i="5"/>
  <c r="Q19" i="5"/>
  <c r="R19" i="5"/>
  <c r="S19" i="5"/>
  <c r="T19" i="5"/>
  <c r="U19" i="5"/>
  <c r="E20" i="5"/>
  <c r="P20" i="5"/>
  <c r="Q20" i="5"/>
  <c r="R20" i="5"/>
  <c r="S20" i="5"/>
  <c r="T20" i="5"/>
  <c r="U20" i="5"/>
  <c r="E21" i="5"/>
  <c r="T21" i="5" s="1"/>
  <c r="P21" i="5"/>
  <c r="Q21" i="5"/>
  <c r="R21" i="5"/>
  <c r="S21" i="5"/>
  <c r="E22" i="5"/>
  <c r="U72" i="5" s="1"/>
  <c r="P22" i="5"/>
  <c r="Q22" i="5"/>
  <c r="R22" i="5"/>
  <c r="S22" i="5"/>
  <c r="E23" i="5"/>
  <c r="P23" i="5"/>
  <c r="Q23" i="5"/>
  <c r="R23" i="5"/>
  <c r="S23" i="5"/>
  <c r="T23" i="5"/>
  <c r="U23" i="5"/>
  <c r="B24" i="5"/>
  <c r="C24" i="5"/>
  <c r="E24" i="5"/>
  <c r="T24" i="5" s="1"/>
  <c r="F24" i="5"/>
  <c r="G24" i="5"/>
  <c r="H24" i="5"/>
  <c r="I24" i="5"/>
  <c r="S24" i="5" s="1"/>
  <c r="J24" i="5"/>
  <c r="P24" i="5" s="1"/>
  <c r="K24" i="5"/>
  <c r="L24" i="5"/>
  <c r="M24" i="5"/>
  <c r="Q24" i="5" s="1"/>
  <c r="U24" i="5" s="1"/>
  <c r="N24" i="5"/>
  <c r="O24" i="5"/>
  <c r="R24" i="5"/>
  <c r="V24" i="5"/>
  <c r="E26" i="5"/>
  <c r="P26" i="5"/>
  <c r="Q26" i="5"/>
  <c r="R26" i="5"/>
  <c r="S26" i="5"/>
  <c r="T26" i="5"/>
  <c r="U26" i="5"/>
  <c r="E27" i="5"/>
  <c r="T27" i="5" s="1"/>
  <c r="P27" i="5"/>
  <c r="Q27" i="5"/>
  <c r="R27" i="5"/>
  <c r="S27" i="5"/>
  <c r="E28" i="5"/>
  <c r="T28" i="5" s="1"/>
  <c r="P28" i="5"/>
  <c r="Q28" i="5"/>
  <c r="R28" i="5"/>
  <c r="S28" i="5"/>
  <c r="E29" i="5"/>
  <c r="P29" i="5"/>
  <c r="T29" i="5" s="1"/>
  <c r="Q29" i="5"/>
  <c r="U29" i="5" s="1"/>
  <c r="R29" i="5"/>
  <c r="S29" i="5"/>
  <c r="B30" i="5"/>
  <c r="C30" i="5"/>
  <c r="E30" i="5"/>
  <c r="F30" i="5"/>
  <c r="G30" i="5"/>
  <c r="H30" i="5"/>
  <c r="I30" i="5"/>
  <c r="S30" i="5" s="1"/>
  <c r="J30" i="5"/>
  <c r="P30" i="5" s="1"/>
  <c r="K30" i="5"/>
  <c r="L30" i="5"/>
  <c r="M30" i="5"/>
  <c r="Q30" i="5" s="1"/>
  <c r="U30" i="5" s="1"/>
  <c r="N30" i="5"/>
  <c r="O30" i="5"/>
  <c r="R30" i="5"/>
  <c r="V30" i="5"/>
  <c r="E32" i="5"/>
  <c r="P32" i="5"/>
  <c r="Q32" i="5"/>
  <c r="R32" i="5"/>
  <c r="S32" i="5"/>
  <c r="T32" i="5"/>
  <c r="U32" i="5"/>
  <c r="B33" i="5"/>
  <c r="E33" i="5" s="1"/>
  <c r="C33" i="5"/>
  <c r="F33" i="5"/>
  <c r="G33" i="5"/>
  <c r="H33" i="5"/>
  <c r="I33" i="5"/>
  <c r="J33" i="5"/>
  <c r="P33" i="5" s="1"/>
  <c r="K33" i="5"/>
  <c r="Q33" i="5" s="1"/>
  <c r="L33" i="5"/>
  <c r="M33" i="5"/>
  <c r="N33" i="5"/>
  <c r="O33" i="5"/>
  <c r="R33" i="5"/>
  <c r="S33" i="5"/>
  <c r="V33" i="5"/>
  <c r="E35" i="5"/>
  <c r="T35" i="5" s="1"/>
  <c r="P35" i="5"/>
  <c r="Q35" i="5"/>
  <c r="R35" i="5"/>
  <c r="S35" i="5"/>
  <c r="E36" i="5"/>
  <c r="U36" i="5" s="1"/>
  <c r="P36" i="5"/>
  <c r="Q36" i="5"/>
  <c r="R36" i="5"/>
  <c r="S36" i="5"/>
  <c r="T36" i="5"/>
  <c r="E37" i="5"/>
  <c r="P37" i="5"/>
  <c r="Q37" i="5"/>
  <c r="R37" i="5"/>
  <c r="S37" i="5"/>
  <c r="T37" i="5"/>
  <c r="U37" i="5"/>
  <c r="E38" i="5"/>
  <c r="P38" i="5"/>
  <c r="Q38" i="5"/>
  <c r="R38" i="5"/>
  <c r="S38" i="5"/>
  <c r="T38" i="5"/>
  <c r="U38" i="5"/>
  <c r="E39" i="5"/>
  <c r="T39" i="5" s="1"/>
  <c r="P39" i="5"/>
  <c r="Q39" i="5"/>
  <c r="R39" i="5"/>
  <c r="S39" i="5"/>
  <c r="B40" i="5"/>
  <c r="E40" i="5" s="1"/>
  <c r="C40" i="5"/>
  <c r="F40" i="5"/>
  <c r="G40" i="5"/>
  <c r="H40" i="5"/>
  <c r="R40" i="5" s="1"/>
  <c r="I40" i="5"/>
  <c r="J40" i="5"/>
  <c r="K40" i="5"/>
  <c r="Q40" i="5" s="1"/>
  <c r="L40" i="5"/>
  <c r="M40" i="5"/>
  <c r="N40" i="5"/>
  <c r="O40" i="5"/>
  <c r="P40" i="5"/>
  <c r="S40" i="5"/>
  <c r="T40" i="5"/>
  <c r="V40" i="5"/>
  <c r="E42" i="5"/>
  <c r="U42" i="5" s="1"/>
  <c r="P42" i="5"/>
  <c r="Q42" i="5"/>
  <c r="R42" i="5"/>
  <c r="S42" i="5"/>
  <c r="T42" i="5"/>
  <c r="E43" i="5"/>
  <c r="P43" i="5"/>
  <c r="Q43" i="5"/>
  <c r="R43" i="5"/>
  <c r="S43" i="5"/>
  <c r="T43" i="5"/>
  <c r="U43" i="5"/>
  <c r="E44" i="5"/>
  <c r="P44" i="5"/>
  <c r="Q44" i="5"/>
  <c r="R44" i="5"/>
  <c r="S44" i="5"/>
  <c r="T44" i="5"/>
  <c r="U44" i="5"/>
  <c r="E45" i="5"/>
  <c r="T53" i="5" s="1"/>
  <c r="P45" i="5"/>
  <c r="Q45" i="5"/>
  <c r="R45" i="5"/>
  <c r="S45" i="5"/>
  <c r="E46" i="5"/>
  <c r="T46" i="5" s="1"/>
  <c r="P46" i="5"/>
  <c r="Q46" i="5"/>
  <c r="R46" i="5"/>
  <c r="S46" i="5"/>
  <c r="E47" i="5"/>
  <c r="P47" i="5"/>
  <c r="Q47" i="5"/>
  <c r="R47" i="5"/>
  <c r="S47" i="5"/>
  <c r="T47" i="5"/>
  <c r="U47" i="5"/>
  <c r="E48" i="5"/>
  <c r="P48" i="5"/>
  <c r="Q48" i="5"/>
  <c r="R48" i="5"/>
  <c r="S48" i="5"/>
  <c r="T48" i="5"/>
  <c r="U48" i="5"/>
  <c r="E49" i="5"/>
  <c r="T49" i="5" s="1"/>
  <c r="P49" i="5"/>
  <c r="Q49" i="5"/>
  <c r="R49" i="5"/>
  <c r="S49" i="5"/>
  <c r="E50" i="5"/>
  <c r="U50" i="5" s="1"/>
  <c r="P50" i="5"/>
  <c r="Q50" i="5"/>
  <c r="R50" i="5"/>
  <c r="S50" i="5"/>
  <c r="T50" i="5"/>
  <c r="E51" i="5"/>
  <c r="P51" i="5"/>
  <c r="Q51" i="5"/>
  <c r="R51" i="5"/>
  <c r="S51" i="5"/>
  <c r="T51" i="5"/>
  <c r="U51" i="5"/>
  <c r="E52" i="5"/>
  <c r="P52" i="5"/>
  <c r="Q52" i="5"/>
  <c r="R52" i="5"/>
  <c r="S52" i="5"/>
  <c r="T52" i="5"/>
  <c r="U52" i="5"/>
  <c r="B53" i="5"/>
  <c r="E53" i="5" s="1"/>
  <c r="C53" i="5"/>
  <c r="F53" i="5"/>
  <c r="G53" i="5"/>
  <c r="H53" i="5"/>
  <c r="I53" i="5"/>
  <c r="J53" i="5"/>
  <c r="P53" i="5" s="1"/>
  <c r="K53" i="5"/>
  <c r="Q53" i="5" s="1"/>
  <c r="L53" i="5"/>
  <c r="M53" i="5"/>
  <c r="N53" i="5"/>
  <c r="O53" i="5"/>
  <c r="R53" i="5"/>
  <c r="S53" i="5"/>
  <c r="V53" i="5"/>
  <c r="E55" i="5"/>
  <c r="T55" i="5" s="1"/>
  <c r="P55" i="5"/>
  <c r="Q55" i="5"/>
  <c r="R55" i="5"/>
  <c r="S55" i="5"/>
  <c r="E56" i="5"/>
  <c r="U56" i="5" s="1"/>
  <c r="P56" i="5"/>
  <c r="Q56" i="5"/>
  <c r="R56" i="5"/>
  <c r="S56" i="5"/>
  <c r="T56" i="5"/>
  <c r="E57" i="5"/>
  <c r="P57" i="5"/>
  <c r="Q57" i="5"/>
  <c r="R57" i="5"/>
  <c r="S57" i="5"/>
  <c r="T57" i="5"/>
  <c r="U57" i="5"/>
  <c r="E58" i="5"/>
  <c r="P58" i="5"/>
  <c r="Q58" i="5"/>
  <c r="R58" i="5"/>
  <c r="S58" i="5"/>
  <c r="T58" i="5"/>
  <c r="U58" i="5"/>
  <c r="B59" i="5"/>
  <c r="E59" i="5" s="1"/>
  <c r="C59" i="5"/>
  <c r="F59" i="5"/>
  <c r="G59" i="5"/>
  <c r="H59" i="5"/>
  <c r="I59" i="5"/>
  <c r="J59" i="5"/>
  <c r="P59" i="5" s="1"/>
  <c r="K59" i="5"/>
  <c r="Q59" i="5" s="1"/>
  <c r="L59" i="5"/>
  <c r="M59" i="5"/>
  <c r="N59" i="5"/>
  <c r="O59" i="5"/>
  <c r="R59" i="5"/>
  <c r="S59" i="5"/>
  <c r="V59" i="5"/>
  <c r="E61" i="5"/>
  <c r="T61" i="5" s="1"/>
  <c r="P61" i="5"/>
  <c r="Q61" i="5"/>
  <c r="R61" i="5"/>
  <c r="S61" i="5"/>
  <c r="E62" i="5"/>
  <c r="U62" i="5" s="1"/>
  <c r="P62" i="5"/>
  <c r="Q62" i="5"/>
  <c r="R62" i="5"/>
  <c r="S62" i="5"/>
  <c r="T62" i="5"/>
  <c r="E63" i="5"/>
  <c r="P63" i="5"/>
  <c r="Q63" i="5"/>
  <c r="R63" i="5"/>
  <c r="S63" i="5"/>
  <c r="T63" i="5"/>
  <c r="U63" i="5"/>
  <c r="E64" i="5"/>
  <c r="P64" i="5"/>
  <c r="Q64" i="5"/>
  <c r="R64" i="5"/>
  <c r="S64" i="5"/>
  <c r="T64" i="5"/>
  <c r="U64" i="5"/>
  <c r="E65" i="5"/>
  <c r="T65" i="5" s="1"/>
  <c r="P65" i="5"/>
  <c r="Q65" i="5"/>
  <c r="R65" i="5"/>
  <c r="S65" i="5"/>
  <c r="B66" i="5"/>
  <c r="E66" i="5" s="1"/>
  <c r="C66" i="5"/>
  <c r="F66" i="5"/>
  <c r="G66" i="5"/>
  <c r="H66" i="5"/>
  <c r="R66" i="5" s="1"/>
  <c r="I66" i="5"/>
  <c r="J66" i="5"/>
  <c r="K66" i="5"/>
  <c r="Q66" i="5" s="1"/>
  <c r="L66" i="5"/>
  <c r="M66" i="5"/>
  <c r="N66" i="5"/>
  <c r="O66" i="5"/>
  <c r="P66" i="5"/>
  <c r="T66" i="5" s="1"/>
  <c r="S66" i="5"/>
  <c r="V66" i="5"/>
  <c r="B67" i="5"/>
  <c r="E67" i="5" s="1"/>
  <c r="C67" i="5"/>
  <c r="F67" i="5"/>
  <c r="G67" i="5"/>
  <c r="H67" i="5"/>
  <c r="R67" i="5" s="1"/>
  <c r="I67" i="5"/>
  <c r="J67" i="5"/>
  <c r="K67" i="5"/>
  <c r="Q67" i="5" s="1"/>
  <c r="L67" i="5"/>
  <c r="P67" i="5" s="1"/>
  <c r="M67" i="5"/>
  <c r="N67" i="5"/>
  <c r="O67" i="5"/>
  <c r="S67" i="5"/>
  <c r="V67" i="5"/>
  <c r="E69" i="5"/>
  <c r="T69" i="5" s="1"/>
  <c r="P69" i="5"/>
  <c r="Q69" i="5"/>
  <c r="R69" i="5"/>
  <c r="S69" i="5"/>
  <c r="B70" i="5"/>
  <c r="C70" i="5"/>
  <c r="E70" i="5" s="1"/>
  <c r="F70" i="5"/>
  <c r="G70" i="5"/>
  <c r="H70" i="5"/>
  <c r="R70" i="5" s="1"/>
  <c r="I70" i="5"/>
  <c r="Q70" i="5" s="1"/>
  <c r="J70" i="5"/>
  <c r="K70" i="5"/>
  <c r="L70" i="5"/>
  <c r="P70" i="5" s="1"/>
  <c r="M70" i="5"/>
  <c r="N70" i="5"/>
  <c r="O70" i="5"/>
  <c r="V70" i="5"/>
  <c r="B71" i="5"/>
  <c r="C71" i="5"/>
  <c r="E71" i="5"/>
  <c r="T71" i="5" s="1"/>
  <c r="F71" i="5"/>
  <c r="G71" i="5"/>
  <c r="H71" i="5"/>
  <c r="R71" i="5" s="1"/>
  <c r="I71" i="5"/>
  <c r="S71" i="5" s="1"/>
  <c r="J71" i="5"/>
  <c r="K71" i="5"/>
  <c r="L71" i="5"/>
  <c r="M71" i="5"/>
  <c r="Q71" i="5" s="1"/>
  <c r="U71" i="5" s="1"/>
  <c r="N71" i="5"/>
  <c r="O71" i="5"/>
  <c r="P71" i="5"/>
  <c r="V71" i="5"/>
  <c r="B72" i="5"/>
  <c r="C72" i="5"/>
  <c r="E72" i="5" s="1"/>
  <c r="F72" i="5"/>
  <c r="G72" i="5"/>
  <c r="H72" i="5"/>
  <c r="R72" i="5" s="1"/>
  <c r="I72" i="5"/>
  <c r="Q72" i="5" s="1"/>
  <c r="J72" i="5"/>
  <c r="K72" i="5"/>
  <c r="L72" i="5"/>
  <c r="P72" i="5" s="1"/>
  <c r="T72" i="5" s="1"/>
  <c r="M72" i="5"/>
  <c r="N72" i="5"/>
  <c r="O72" i="5"/>
  <c r="V72" i="5"/>
  <c r="A76" i="5"/>
  <c r="B79" i="5"/>
  <c r="C79" i="5"/>
  <c r="D79" i="5"/>
  <c r="F79" i="5"/>
  <c r="G79" i="5"/>
  <c r="H79" i="5"/>
  <c r="I79" i="5"/>
  <c r="J79" i="5"/>
  <c r="K79" i="5"/>
  <c r="L79" i="5"/>
  <c r="M79" i="5"/>
  <c r="V79" i="5"/>
  <c r="W79" i="5"/>
  <c r="E80" i="5"/>
  <c r="E81" i="5"/>
  <c r="E82" i="5"/>
  <c r="E79" i="5" s="1"/>
  <c r="E83" i="5"/>
  <c r="E86" i="5"/>
  <c r="P86" i="5"/>
  <c r="Q86" i="5"/>
  <c r="R86" i="5"/>
  <c r="S86" i="5"/>
  <c r="T86" i="5"/>
  <c r="U86" i="5"/>
  <c r="E87" i="5"/>
  <c r="T87" i="5" s="1"/>
  <c r="P87" i="5"/>
  <c r="Q87" i="5"/>
  <c r="R87" i="5"/>
  <c r="S87" i="5"/>
  <c r="E88" i="5"/>
  <c r="U88" i="5" s="1"/>
  <c r="P88" i="5"/>
  <c r="Q88" i="5"/>
  <c r="R88" i="5"/>
  <c r="S88" i="5"/>
  <c r="T88" i="5"/>
  <c r="E89" i="5"/>
  <c r="P89" i="5"/>
  <c r="Q89" i="5"/>
  <c r="R89" i="5"/>
  <c r="S89" i="5"/>
  <c r="T89" i="5"/>
  <c r="U89" i="5"/>
  <c r="E90" i="5"/>
  <c r="P90" i="5"/>
  <c r="Q90" i="5"/>
  <c r="R90" i="5"/>
  <c r="S90" i="5"/>
  <c r="T90" i="5"/>
  <c r="U90" i="5"/>
  <c r="E91" i="5"/>
  <c r="T91" i="5" s="1"/>
  <c r="P91" i="5"/>
  <c r="Q91" i="5"/>
  <c r="R91" i="5"/>
  <c r="S91" i="5"/>
  <c r="E92" i="5"/>
  <c r="T92" i="5" s="1"/>
  <c r="P92" i="5"/>
  <c r="Q92" i="5"/>
  <c r="R92" i="5"/>
  <c r="S92" i="5"/>
  <c r="E93" i="5"/>
  <c r="P93" i="5"/>
  <c r="Q93" i="5"/>
  <c r="R93" i="5"/>
  <c r="S93" i="5"/>
  <c r="T93" i="5"/>
  <c r="U93" i="5"/>
  <c r="B95" i="5"/>
  <c r="C95" i="5"/>
  <c r="D95" i="5"/>
  <c r="D112" i="5" s="1"/>
  <c r="F95" i="5"/>
  <c r="G95" i="5"/>
  <c r="H95" i="5"/>
  <c r="I95" i="5"/>
  <c r="I112" i="5" s="1"/>
  <c r="J95" i="5"/>
  <c r="K95" i="5"/>
  <c r="L95" i="5"/>
  <c r="L112" i="5" s="1"/>
  <c r="R112" i="5" s="1"/>
  <c r="M95" i="5"/>
  <c r="M112" i="5" s="1"/>
  <c r="S112" i="5" s="1"/>
  <c r="V95" i="5"/>
  <c r="W95" i="5"/>
  <c r="E96" i="5"/>
  <c r="E95" i="5" s="1"/>
  <c r="R96" i="5"/>
  <c r="S96" i="5"/>
  <c r="E97" i="5"/>
  <c r="R97" i="5"/>
  <c r="S97" i="5"/>
  <c r="T97" i="5"/>
  <c r="U97" i="5"/>
  <c r="E98" i="5"/>
  <c r="U98" i="5" s="1"/>
  <c r="R98" i="5"/>
  <c r="S98" i="5"/>
  <c r="T98" i="5"/>
  <c r="E99" i="5"/>
  <c r="T99" i="5" s="1"/>
  <c r="R99" i="5"/>
  <c r="S99" i="5"/>
  <c r="E100" i="5"/>
  <c r="T100" i="5" s="1"/>
  <c r="R100" i="5"/>
  <c r="S100" i="5"/>
  <c r="U100" i="5"/>
  <c r="E101" i="5"/>
  <c r="T101" i="5" s="1"/>
  <c r="R101" i="5"/>
  <c r="S101" i="5"/>
  <c r="E102" i="5"/>
  <c r="R102" i="5"/>
  <c r="S102" i="5"/>
  <c r="T102" i="5"/>
  <c r="U102" i="5"/>
  <c r="E103" i="5"/>
  <c r="T103" i="5" s="1"/>
  <c r="R103" i="5"/>
  <c r="S103" i="5"/>
  <c r="U103" i="5"/>
  <c r="E104" i="5"/>
  <c r="T104" i="5" s="1"/>
  <c r="R104" i="5"/>
  <c r="S104" i="5"/>
  <c r="E105" i="5"/>
  <c r="R105" i="5"/>
  <c r="S105" i="5"/>
  <c r="T105" i="5"/>
  <c r="U105" i="5"/>
  <c r="E106" i="5"/>
  <c r="U106" i="5" s="1"/>
  <c r="R106" i="5"/>
  <c r="S106" i="5"/>
  <c r="T106" i="5"/>
  <c r="E107" i="5"/>
  <c r="T107" i="5" s="1"/>
  <c r="R107" i="5"/>
  <c r="S107" i="5"/>
  <c r="E108" i="5"/>
  <c r="T108" i="5" s="1"/>
  <c r="R108" i="5"/>
  <c r="S108" i="5"/>
  <c r="U108" i="5"/>
  <c r="E109" i="5"/>
  <c r="U109" i="5" s="1"/>
  <c r="R109" i="5"/>
  <c r="S109" i="5"/>
  <c r="E110" i="5"/>
  <c r="R110" i="5"/>
  <c r="S110" i="5"/>
  <c r="T110" i="5"/>
  <c r="U110" i="5"/>
  <c r="R111" i="5"/>
  <c r="S111" i="5"/>
  <c r="T111" i="5"/>
  <c r="U111" i="5"/>
  <c r="B112" i="5"/>
  <c r="C112" i="5"/>
  <c r="F112" i="5"/>
  <c r="G112" i="5"/>
  <c r="H112" i="5"/>
  <c r="J112" i="5"/>
  <c r="K112" i="5"/>
  <c r="N112" i="5"/>
  <c r="O112" i="5"/>
  <c r="P112" i="5"/>
  <c r="Q112" i="5"/>
  <c r="V112" i="5"/>
  <c r="W112" i="5"/>
  <c r="B113" i="5"/>
  <c r="C113" i="5"/>
  <c r="D113" i="5"/>
  <c r="E113" i="5"/>
  <c r="T113" i="5" s="1"/>
  <c r="F113" i="5"/>
  <c r="G113" i="5"/>
  <c r="H113" i="5"/>
  <c r="I113" i="5"/>
  <c r="J113" i="5"/>
  <c r="K113" i="5"/>
  <c r="L113" i="5"/>
  <c r="M113" i="5"/>
  <c r="S113" i="5" s="1"/>
  <c r="N113" i="5"/>
  <c r="O113" i="5"/>
  <c r="P113" i="5"/>
  <c r="Q113" i="5"/>
  <c r="R113" i="5"/>
  <c r="U113" i="5"/>
  <c r="V113" i="5"/>
  <c r="W113" i="5"/>
  <c r="T30" i="5" l="1"/>
  <c r="E112" i="5"/>
  <c r="T95" i="5"/>
  <c r="U95" i="5"/>
  <c r="U70" i="5"/>
  <c r="T70" i="5"/>
  <c r="T59" i="5"/>
  <c r="U59" i="5"/>
  <c r="T33" i="5"/>
  <c r="U33" i="5"/>
  <c r="U91" i="5"/>
  <c r="S72" i="5"/>
  <c r="S70" i="5"/>
  <c r="U65" i="5"/>
  <c r="U45" i="5"/>
  <c r="U39" i="5"/>
  <c r="U27" i="5"/>
  <c r="U21" i="5"/>
  <c r="U92" i="5"/>
  <c r="U69" i="5"/>
  <c r="U67" i="5"/>
  <c r="U46" i="5"/>
  <c r="T45" i="5"/>
  <c r="U28" i="5"/>
  <c r="U22" i="5"/>
  <c r="T22" i="5"/>
  <c r="U101" i="5"/>
  <c r="T67" i="5"/>
  <c r="T109" i="5"/>
  <c r="T9" i="5"/>
  <c r="U104" i="5"/>
  <c r="U99" i="5"/>
  <c r="T96" i="5"/>
  <c r="S95" i="5"/>
  <c r="U87" i="5"/>
  <c r="U61" i="5"/>
  <c r="U55" i="5"/>
  <c r="U53" i="5"/>
  <c r="U49" i="5"/>
  <c r="U35" i="5"/>
  <c r="U17" i="5"/>
  <c r="U15" i="5"/>
  <c r="U11" i="5"/>
  <c r="U96" i="5"/>
  <c r="U107" i="5"/>
  <c r="R95" i="5"/>
  <c r="U66" i="5"/>
  <c r="U40" i="5"/>
  <c r="T112" i="6"/>
  <c r="U112" i="6"/>
  <c r="E9" i="4"/>
  <c r="P9" i="4"/>
  <c r="Q9" i="4"/>
  <c r="R9" i="4"/>
  <c r="S9" i="4"/>
  <c r="T9" i="4"/>
  <c r="U9" i="4"/>
  <c r="E10" i="4"/>
  <c r="P10" i="4"/>
  <c r="Q10" i="4"/>
  <c r="R10" i="4"/>
  <c r="S10" i="4"/>
  <c r="T10" i="4"/>
  <c r="U10" i="4"/>
  <c r="E11" i="4"/>
  <c r="T11" i="4" s="1"/>
  <c r="P11" i="4"/>
  <c r="Q11" i="4"/>
  <c r="R11" i="4"/>
  <c r="S11" i="4"/>
  <c r="E12" i="4"/>
  <c r="P12" i="4"/>
  <c r="Q12" i="4"/>
  <c r="R12" i="4"/>
  <c r="S12" i="4"/>
  <c r="E13" i="4"/>
  <c r="U13" i="4" s="1"/>
  <c r="P13" i="4"/>
  <c r="T13" i="4" s="1"/>
  <c r="Q13" i="4"/>
  <c r="R13" i="4"/>
  <c r="S13" i="4"/>
  <c r="E14" i="4"/>
  <c r="T14" i="4" s="1"/>
  <c r="P14" i="4"/>
  <c r="Q14" i="4"/>
  <c r="U14" i="4" s="1"/>
  <c r="R14" i="4"/>
  <c r="S14" i="4"/>
  <c r="B15" i="4"/>
  <c r="C15" i="4"/>
  <c r="E15" i="4" s="1"/>
  <c r="F15" i="4"/>
  <c r="G15" i="4"/>
  <c r="H15" i="4"/>
  <c r="I15" i="4"/>
  <c r="S15" i="4" s="1"/>
  <c r="J15" i="4"/>
  <c r="P15" i="4" s="1"/>
  <c r="K15" i="4"/>
  <c r="L15" i="4"/>
  <c r="M15" i="4"/>
  <c r="N15" i="4"/>
  <c r="O15" i="4"/>
  <c r="Q15" i="4" s="1"/>
  <c r="R15" i="4"/>
  <c r="V15" i="4"/>
  <c r="E17" i="4"/>
  <c r="T17" i="4" s="1"/>
  <c r="P17" i="4"/>
  <c r="Q17" i="4"/>
  <c r="R17" i="4"/>
  <c r="S17" i="4"/>
  <c r="E18" i="4"/>
  <c r="T18" i="4" s="1"/>
  <c r="P18" i="4"/>
  <c r="Q18" i="4"/>
  <c r="R18" i="4"/>
  <c r="S18" i="4"/>
  <c r="E19" i="4"/>
  <c r="U19" i="4" s="1"/>
  <c r="P19" i="4"/>
  <c r="Q19" i="4"/>
  <c r="R19" i="4"/>
  <c r="S19" i="4"/>
  <c r="T19" i="4"/>
  <c r="E20" i="4"/>
  <c r="P20" i="4"/>
  <c r="Q20" i="4"/>
  <c r="U20" i="4" s="1"/>
  <c r="R20" i="4"/>
  <c r="S20" i="4"/>
  <c r="T20" i="4"/>
  <c r="E21" i="4"/>
  <c r="T21" i="4" s="1"/>
  <c r="P21" i="4"/>
  <c r="Q21" i="4"/>
  <c r="R21" i="4"/>
  <c r="S21" i="4"/>
  <c r="U21" i="4"/>
  <c r="E22" i="4"/>
  <c r="T22" i="4" s="1"/>
  <c r="P22" i="4"/>
  <c r="Q22" i="4"/>
  <c r="R22" i="4"/>
  <c r="S22" i="4"/>
  <c r="E23" i="4"/>
  <c r="P23" i="4"/>
  <c r="Q23" i="4"/>
  <c r="R23" i="4"/>
  <c r="S23" i="4"/>
  <c r="T23" i="4"/>
  <c r="U23" i="4"/>
  <c r="B24" i="4"/>
  <c r="C24" i="4"/>
  <c r="E24" i="4"/>
  <c r="T24" i="4" s="1"/>
  <c r="F24" i="4"/>
  <c r="G24" i="4"/>
  <c r="H24" i="4"/>
  <c r="I24" i="4"/>
  <c r="S24" i="4" s="1"/>
  <c r="J24" i="4"/>
  <c r="K24" i="4"/>
  <c r="L24" i="4"/>
  <c r="M24" i="4"/>
  <c r="N24" i="4"/>
  <c r="O24" i="4"/>
  <c r="P24" i="4"/>
  <c r="R24" i="4"/>
  <c r="V24" i="4"/>
  <c r="E26" i="4"/>
  <c r="P26" i="4"/>
  <c r="Q26" i="4"/>
  <c r="R26" i="4"/>
  <c r="S26" i="4"/>
  <c r="T26" i="4"/>
  <c r="U26" i="4"/>
  <c r="E27" i="4"/>
  <c r="T27" i="4" s="1"/>
  <c r="P27" i="4"/>
  <c r="Q27" i="4"/>
  <c r="R27" i="4"/>
  <c r="S27" i="4"/>
  <c r="U27" i="4"/>
  <c r="E28" i="4"/>
  <c r="T28" i="4" s="1"/>
  <c r="P28" i="4"/>
  <c r="Q28" i="4"/>
  <c r="R28" i="4"/>
  <c r="S28" i="4"/>
  <c r="E29" i="4"/>
  <c r="P29" i="4"/>
  <c r="Q29" i="4"/>
  <c r="R29" i="4"/>
  <c r="S29" i="4"/>
  <c r="T29" i="4"/>
  <c r="U29" i="4"/>
  <c r="B30" i="4"/>
  <c r="C30" i="4"/>
  <c r="E30" i="4"/>
  <c r="T30" i="4" s="1"/>
  <c r="F30" i="4"/>
  <c r="G30" i="4"/>
  <c r="H30" i="4"/>
  <c r="R30" i="4" s="1"/>
  <c r="I30" i="4"/>
  <c r="S30" i="4" s="1"/>
  <c r="J30" i="4"/>
  <c r="K30" i="4"/>
  <c r="L30" i="4"/>
  <c r="M30" i="4"/>
  <c r="N30" i="4"/>
  <c r="O30" i="4"/>
  <c r="P30" i="4"/>
  <c r="V30" i="4"/>
  <c r="E32" i="4"/>
  <c r="T32" i="4" s="1"/>
  <c r="P32" i="4"/>
  <c r="Q32" i="4"/>
  <c r="U32" i="4" s="1"/>
  <c r="R32" i="4"/>
  <c r="S32" i="4"/>
  <c r="B33" i="4"/>
  <c r="C33" i="4"/>
  <c r="E33" i="4"/>
  <c r="T33" i="4" s="1"/>
  <c r="F33" i="4"/>
  <c r="G33" i="4"/>
  <c r="H33" i="4"/>
  <c r="I33" i="4"/>
  <c r="J33" i="4"/>
  <c r="P33" i="4" s="1"/>
  <c r="K33" i="4"/>
  <c r="L33" i="4"/>
  <c r="M33" i="4"/>
  <c r="Q33" i="4" s="1"/>
  <c r="U33" i="4" s="1"/>
  <c r="N33" i="4"/>
  <c r="O33" i="4"/>
  <c r="R33" i="4"/>
  <c r="S33" i="4"/>
  <c r="V33" i="4"/>
  <c r="E35" i="4"/>
  <c r="T35" i="4" s="1"/>
  <c r="P35" i="4"/>
  <c r="Q35" i="4"/>
  <c r="R35" i="4"/>
  <c r="S35" i="4"/>
  <c r="U35" i="4"/>
  <c r="E36" i="4"/>
  <c r="T36" i="4" s="1"/>
  <c r="P36" i="4"/>
  <c r="Q36" i="4"/>
  <c r="R36" i="4"/>
  <c r="S36" i="4"/>
  <c r="E37" i="4"/>
  <c r="U37" i="4" s="1"/>
  <c r="P37" i="4"/>
  <c r="Q37" i="4"/>
  <c r="R37" i="4"/>
  <c r="S37" i="4"/>
  <c r="T37" i="4"/>
  <c r="E38" i="4"/>
  <c r="P38" i="4"/>
  <c r="T38" i="4" s="1"/>
  <c r="Q38" i="4"/>
  <c r="U38" i="4" s="1"/>
  <c r="R38" i="4"/>
  <c r="S38" i="4"/>
  <c r="E39" i="4"/>
  <c r="T39" i="4" s="1"/>
  <c r="P39" i="4"/>
  <c r="Q39" i="4"/>
  <c r="R39" i="4"/>
  <c r="S39" i="4"/>
  <c r="U39" i="4"/>
  <c r="B40" i="4"/>
  <c r="E40" i="4" s="1"/>
  <c r="C40" i="4"/>
  <c r="F40" i="4"/>
  <c r="G40" i="4"/>
  <c r="H40" i="4"/>
  <c r="I40" i="4"/>
  <c r="J40" i="4"/>
  <c r="K40" i="4"/>
  <c r="Q40" i="4" s="1"/>
  <c r="U40" i="4" s="1"/>
  <c r="L40" i="4"/>
  <c r="M40" i="4"/>
  <c r="N40" i="4"/>
  <c r="P40" i="4" s="1"/>
  <c r="T40" i="4" s="1"/>
  <c r="O40" i="4"/>
  <c r="R40" i="4"/>
  <c r="S40" i="4"/>
  <c r="V40" i="4"/>
  <c r="E42" i="4"/>
  <c r="T42" i="4" s="1"/>
  <c r="P42" i="4"/>
  <c r="Q42" i="4"/>
  <c r="R42" i="4"/>
  <c r="S42" i="4"/>
  <c r="E43" i="4"/>
  <c r="U43" i="4" s="1"/>
  <c r="P43" i="4"/>
  <c r="Q43" i="4"/>
  <c r="R43" i="4"/>
  <c r="S43" i="4"/>
  <c r="T43" i="4"/>
  <c r="E44" i="4"/>
  <c r="P44" i="4"/>
  <c r="T44" i="4" s="1"/>
  <c r="Q44" i="4"/>
  <c r="U44" i="4" s="1"/>
  <c r="R44" i="4"/>
  <c r="S44" i="4"/>
  <c r="E45" i="4"/>
  <c r="T45" i="4" s="1"/>
  <c r="P45" i="4"/>
  <c r="Q45" i="4"/>
  <c r="R45" i="4"/>
  <c r="S45" i="4"/>
  <c r="U45" i="4"/>
  <c r="E46" i="4"/>
  <c r="T46" i="4" s="1"/>
  <c r="P46" i="4"/>
  <c r="Q46" i="4"/>
  <c r="R46" i="4"/>
  <c r="S46" i="4"/>
  <c r="E47" i="4"/>
  <c r="U47" i="4" s="1"/>
  <c r="P47" i="4"/>
  <c r="Q47" i="4"/>
  <c r="R47" i="4"/>
  <c r="S47" i="4"/>
  <c r="T47" i="4"/>
  <c r="E48" i="4"/>
  <c r="P48" i="4"/>
  <c r="Q48" i="4"/>
  <c r="R48" i="4"/>
  <c r="S48" i="4"/>
  <c r="T48" i="4"/>
  <c r="U48" i="4"/>
  <c r="E49" i="4"/>
  <c r="P49" i="4"/>
  <c r="Q49" i="4"/>
  <c r="R49" i="4"/>
  <c r="S49" i="4"/>
  <c r="T49" i="4"/>
  <c r="U49" i="4"/>
  <c r="E50" i="4"/>
  <c r="T50" i="4" s="1"/>
  <c r="P50" i="4"/>
  <c r="Q50" i="4"/>
  <c r="R50" i="4"/>
  <c r="S50" i="4"/>
  <c r="E51" i="4"/>
  <c r="U51" i="4" s="1"/>
  <c r="P51" i="4"/>
  <c r="T51" i="4" s="1"/>
  <c r="Q51" i="4"/>
  <c r="R51" i="4"/>
  <c r="S51" i="4"/>
  <c r="E52" i="4"/>
  <c r="P52" i="4"/>
  <c r="Q52" i="4"/>
  <c r="R52" i="4"/>
  <c r="S52" i="4"/>
  <c r="T52" i="4"/>
  <c r="U52" i="4"/>
  <c r="B53" i="4"/>
  <c r="C53" i="4"/>
  <c r="E53" i="4" s="1"/>
  <c r="F53" i="4"/>
  <c r="G53" i="4"/>
  <c r="H53" i="4"/>
  <c r="I53" i="4"/>
  <c r="J53" i="4"/>
  <c r="P53" i="4" s="1"/>
  <c r="T53" i="4" s="1"/>
  <c r="K53" i="4"/>
  <c r="L53" i="4"/>
  <c r="M53" i="4"/>
  <c r="Q53" i="4" s="1"/>
  <c r="U53" i="4" s="1"/>
  <c r="N53" i="4"/>
  <c r="O53" i="4"/>
  <c r="R53" i="4"/>
  <c r="S53" i="4"/>
  <c r="V53" i="4"/>
  <c r="E55" i="4"/>
  <c r="P55" i="4"/>
  <c r="Q55" i="4"/>
  <c r="R55" i="4"/>
  <c r="S55" i="4"/>
  <c r="T55" i="4"/>
  <c r="U55" i="4"/>
  <c r="E56" i="4"/>
  <c r="T56" i="4" s="1"/>
  <c r="P56" i="4"/>
  <c r="Q56" i="4"/>
  <c r="R56" i="4"/>
  <c r="S56" i="4"/>
  <c r="E57" i="4"/>
  <c r="U57" i="4" s="1"/>
  <c r="P57" i="4"/>
  <c r="Q57" i="4"/>
  <c r="R57" i="4"/>
  <c r="S57" i="4"/>
  <c r="T57" i="4"/>
  <c r="E58" i="4"/>
  <c r="T58" i="4" s="1"/>
  <c r="P58" i="4"/>
  <c r="Q58" i="4"/>
  <c r="R58" i="4"/>
  <c r="S58" i="4"/>
  <c r="U58" i="4"/>
  <c r="B59" i="4"/>
  <c r="C59" i="4"/>
  <c r="E59" i="4"/>
  <c r="T59" i="4" s="1"/>
  <c r="F59" i="4"/>
  <c r="G59" i="4"/>
  <c r="H59" i="4"/>
  <c r="I59" i="4"/>
  <c r="J59" i="4"/>
  <c r="P59" i="4" s="1"/>
  <c r="K59" i="4"/>
  <c r="L59" i="4"/>
  <c r="M59" i="4"/>
  <c r="Q59" i="4" s="1"/>
  <c r="N59" i="4"/>
  <c r="O59" i="4"/>
  <c r="R59" i="4"/>
  <c r="S59" i="4"/>
  <c r="U59" i="4"/>
  <c r="V59" i="4"/>
  <c r="E61" i="4"/>
  <c r="P61" i="4"/>
  <c r="Q61" i="4"/>
  <c r="R61" i="4"/>
  <c r="S61" i="4"/>
  <c r="T61" i="4"/>
  <c r="U61" i="4"/>
  <c r="E62" i="4"/>
  <c r="T62" i="4" s="1"/>
  <c r="P62" i="4"/>
  <c r="Q62" i="4"/>
  <c r="R62" i="4"/>
  <c r="S62" i="4"/>
  <c r="E63" i="4"/>
  <c r="U63" i="4" s="1"/>
  <c r="P63" i="4"/>
  <c r="Q63" i="4"/>
  <c r="R63" i="4"/>
  <c r="S63" i="4"/>
  <c r="T63" i="4"/>
  <c r="E64" i="4"/>
  <c r="T64" i="4" s="1"/>
  <c r="P64" i="4"/>
  <c r="Q64" i="4"/>
  <c r="R64" i="4"/>
  <c r="S64" i="4"/>
  <c r="U64" i="4"/>
  <c r="E65" i="4"/>
  <c r="T65" i="4" s="1"/>
  <c r="P65" i="4"/>
  <c r="Q65" i="4"/>
  <c r="U65" i="4" s="1"/>
  <c r="R65" i="4"/>
  <c r="S65" i="4"/>
  <c r="B66" i="4"/>
  <c r="E66" i="4" s="1"/>
  <c r="C66" i="4"/>
  <c r="F66" i="4"/>
  <c r="G66" i="4"/>
  <c r="H66" i="4"/>
  <c r="I66" i="4"/>
  <c r="J66" i="4"/>
  <c r="P66" i="4" s="1"/>
  <c r="T66" i="4" s="1"/>
  <c r="K66" i="4"/>
  <c r="Q66" i="4" s="1"/>
  <c r="U66" i="4" s="1"/>
  <c r="L66" i="4"/>
  <c r="M66" i="4"/>
  <c r="N66" i="4"/>
  <c r="O66" i="4"/>
  <c r="R66" i="4"/>
  <c r="S66" i="4"/>
  <c r="V66" i="4"/>
  <c r="B67" i="4"/>
  <c r="E67" i="4" s="1"/>
  <c r="C67" i="4"/>
  <c r="F67" i="4"/>
  <c r="G67" i="4"/>
  <c r="H67" i="4"/>
  <c r="I67" i="4"/>
  <c r="J67" i="4"/>
  <c r="P67" i="4" s="1"/>
  <c r="K67" i="4"/>
  <c r="Q67" i="4" s="1"/>
  <c r="L67" i="4"/>
  <c r="M67" i="4"/>
  <c r="N67" i="4"/>
  <c r="O67" i="4"/>
  <c r="R67" i="4"/>
  <c r="S67" i="4"/>
  <c r="V67" i="4"/>
  <c r="E69" i="4"/>
  <c r="T69" i="4" s="1"/>
  <c r="P69" i="4"/>
  <c r="Q69" i="4"/>
  <c r="R69" i="4"/>
  <c r="S69" i="4"/>
  <c r="B70" i="4"/>
  <c r="E70" i="4" s="1"/>
  <c r="C70" i="4"/>
  <c r="F70" i="4"/>
  <c r="G70" i="4"/>
  <c r="H70" i="4"/>
  <c r="R70" i="4" s="1"/>
  <c r="I70" i="4"/>
  <c r="J70" i="4"/>
  <c r="K70" i="4"/>
  <c r="Q70" i="4" s="1"/>
  <c r="L70" i="4"/>
  <c r="M70" i="4"/>
  <c r="N70" i="4"/>
  <c r="O70" i="4"/>
  <c r="S70" i="4"/>
  <c r="V70" i="4"/>
  <c r="B71" i="4"/>
  <c r="E71" i="4" s="1"/>
  <c r="C71" i="4"/>
  <c r="F71" i="4"/>
  <c r="G71" i="4"/>
  <c r="H71" i="4"/>
  <c r="R71" i="4" s="1"/>
  <c r="I71" i="4"/>
  <c r="J71" i="4"/>
  <c r="K71" i="4"/>
  <c r="Q71" i="4" s="1"/>
  <c r="L71" i="4"/>
  <c r="P71" i="4" s="1"/>
  <c r="M71" i="4"/>
  <c r="N71" i="4"/>
  <c r="O71" i="4"/>
  <c r="S71" i="4"/>
  <c r="V71" i="4"/>
  <c r="B72" i="4"/>
  <c r="E72" i="4" s="1"/>
  <c r="C72" i="4"/>
  <c r="F72" i="4"/>
  <c r="G72" i="4"/>
  <c r="H72" i="4"/>
  <c r="R72" i="4" s="1"/>
  <c r="I72" i="4"/>
  <c r="J72" i="4"/>
  <c r="K72" i="4"/>
  <c r="Q72" i="4" s="1"/>
  <c r="L72" i="4"/>
  <c r="M72" i="4"/>
  <c r="N72" i="4"/>
  <c r="O72" i="4"/>
  <c r="S72" i="4"/>
  <c r="V72" i="4"/>
  <c r="A76" i="4"/>
  <c r="B79" i="4"/>
  <c r="C79" i="4"/>
  <c r="D79" i="4"/>
  <c r="F79" i="4"/>
  <c r="G79" i="4"/>
  <c r="H79" i="4"/>
  <c r="I79" i="4"/>
  <c r="J79" i="4"/>
  <c r="K79" i="4"/>
  <c r="L79" i="4"/>
  <c r="M79" i="4"/>
  <c r="V79" i="4"/>
  <c r="W79" i="4"/>
  <c r="E80" i="4"/>
  <c r="E81" i="4"/>
  <c r="E79" i="4" s="1"/>
  <c r="E82" i="4"/>
  <c r="E83" i="4"/>
  <c r="E86" i="4"/>
  <c r="P86" i="4"/>
  <c r="Q86" i="4"/>
  <c r="R86" i="4"/>
  <c r="S86" i="4"/>
  <c r="T86" i="4"/>
  <c r="U86" i="4"/>
  <c r="E87" i="4"/>
  <c r="P87" i="4"/>
  <c r="Q87" i="4"/>
  <c r="R87" i="4"/>
  <c r="S87" i="4"/>
  <c r="T87" i="4"/>
  <c r="U87" i="4"/>
  <c r="E88" i="4"/>
  <c r="T88" i="4" s="1"/>
  <c r="P88" i="4"/>
  <c r="Q88" i="4"/>
  <c r="R88" i="4"/>
  <c r="S88" i="4"/>
  <c r="E89" i="4"/>
  <c r="U89" i="4" s="1"/>
  <c r="P89" i="4"/>
  <c r="Q89" i="4"/>
  <c r="R89" i="4"/>
  <c r="S89" i="4"/>
  <c r="T89" i="4"/>
  <c r="E90" i="4"/>
  <c r="P90" i="4"/>
  <c r="Q90" i="4"/>
  <c r="R90" i="4"/>
  <c r="S90" i="4"/>
  <c r="T90" i="4"/>
  <c r="U90" i="4"/>
  <c r="E91" i="4"/>
  <c r="T91" i="4" s="1"/>
  <c r="P91" i="4"/>
  <c r="Q91" i="4"/>
  <c r="R91" i="4"/>
  <c r="S91" i="4"/>
  <c r="U91" i="4"/>
  <c r="E92" i="4"/>
  <c r="T92" i="4" s="1"/>
  <c r="P92" i="4"/>
  <c r="Q92" i="4"/>
  <c r="R92" i="4"/>
  <c r="S92" i="4"/>
  <c r="E93" i="4"/>
  <c r="U93" i="4" s="1"/>
  <c r="P93" i="4"/>
  <c r="Q93" i="4"/>
  <c r="R93" i="4"/>
  <c r="S93" i="4"/>
  <c r="T93" i="4"/>
  <c r="B95" i="4"/>
  <c r="C95" i="4"/>
  <c r="D95" i="4"/>
  <c r="D112" i="4" s="1"/>
  <c r="F95" i="4"/>
  <c r="G95" i="4"/>
  <c r="H95" i="4"/>
  <c r="H112" i="4" s="1"/>
  <c r="I95" i="4"/>
  <c r="J95" i="4"/>
  <c r="K95" i="4"/>
  <c r="L95" i="4"/>
  <c r="L112" i="4" s="1"/>
  <c r="R112" i="4" s="1"/>
  <c r="M95" i="4"/>
  <c r="S95" i="4"/>
  <c r="V95" i="4"/>
  <c r="W95" i="4"/>
  <c r="E96" i="4"/>
  <c r="E95" i="4" s="1"/>
  <c r="R96" i="4"/>
  <c r="S96" i="4"/>
  <c r="U96" i="4"/>
  <c r="E97" i="4"/>
  <c r="R97" i="4"/>
  <c r="S97" i="4"/>
  <c r="T97" i="4"/>
  <c r="U97" i="4"/>
  <c r="E98" i="4"/>
  <c r="T98" i="4" s="1"/>
  <c r="R98" i="4"/>
  <c r="S98" i="4"/>
  <c r="E99" i="4"/>
  <c r="T99" i="4" s="1"/>
  <c r="R99" i="4"/>
  <c r="S99" i="4"/>
  <c r="U99" i="4"/>
  <c r="E100" i="4"/>
  <c r="T100" i="4" s="1"/>
  <c r="R100" i="4"/>
  <c r="S100" i="4"/>
  <c r="E101" i="4"/>
  <c r="U101" i="4" s="1"/>
  <c r="R101" i="4"/>
  <c r="S101" i="4"/>
  <c r="T101" i="4"/>
  <c r="E102" i="4"/>
  <c r="R102" i="4"/>
  <c r="S102" i="4"/>
  <c r="T102" i="4"/>
  <c r="U102" i="4"/>
  <c r="E103" i="4"/>
  <c r="T103" i="4" s="1"/>
  <c r="R103" i="4"/>
  <c r="S103" i="4"/>
  <c r="E104" i="4"/>
  <c r="T104" i="4" s="1"/>
  <c r="R104" i="4"/>
  <c r="S104" i="4"/>
  <c r="U104" i="4"/>
  <c r="E105" i="4"/>
  <c r="R105" i="4"/>
  <c r="S105" i="4"/>
  <c r="T105" i="4"/>
  <c r="U105" i="4"/>
  <c r="E106" i="4"/>
  <c r="T106" i="4" s="1"/>
  <c r="R106" i="4"/>
  <c r="S106" i="4"/>
  <c r="E107" i="4"/>
  <c r="T107" i="4" s="1"/>
  <c r="R107" i="4"/>
  <c r="S107" i="4"/>
  <c r="U107" i="4"/>
  <c r="E108" i="4"/>
  <c r="T108" i="4" s="1"/>
  <c r="R108" i="4"/>
  <c r="S108" i="4"/>
  <c r="E109" i="4"/>
  <c r="U109" i="4" s="1"/>
  <c r="R109" i="4"/>
  <c r="S109" i="4"/>
  <c r="T109" i="4"/>
  <c r="E110" i="4"/>
  <c r="R110" i="4"/>
  <c r="S110" i="4"/>
  <c r="T110" i="4"/>
  <c r="U110" i="4"/>
  <c r="R111" i="4"/>
  <c r="S111" i="4"/>
  <c r="T111" i="4"/>
  <c r="U111" i="4"/>
  <c r="B112" i="4"/>
  <c r="C112" i="4"/>
  <c r="F112" i="4"/>
  <c r="G112" i="4"/>
  <c r="I112" i="4"/>
  <c r="J112" i="4"/>
  <c r="K112" i="4"/>
  <c r="M112" i="4"/>
  <c r="N112" i="4"/>
  <c r="O112" i="4"/>
  <c r="P112" i="4"/>
  <c r="Q112" i="4"/>
  <c r="S112" i="4"/>
  <c r="V112" i="4"/>
  <c r="W112" i="4"/>
  <c r="B113" i="4"/>
  <c r="C113" i="4"/>
  <c r="D113" i="4"/>
  <c r="E113" i="4"/>
  <c r="T113" i="4" s="1"/>
  <c r="F113" i="4"/>
  <c r="G113" i="4"/>
  <c r="H113" i="4"/>
  <c r="I113" i="4"/>
  <c r="J113" i="4"/>
  <c r="K113" i="4"/>
  <c r="L113" i="4"/>
  <c r="R113" i="4" s="1"/>
  <c r="M113" i="4"/>
  <c r="S113" i="4" s="1"/>
  <c r="N113" i="4"/>
  <c r="O113" i="4"/>
  <c r="P113" i="4"/>
  <c r="Q113" i="4"/>
  <c r="U113" i="4"/>
  <c r="V113" i="4"/>
  <c r="W113" i="4"/>
  <c r="U71" i="4" l="1"/>
  <c r="T71" i="4"/>
  <c r="U95" i="4"/>
  <c r="T95" i="4"/>
  <c r="E112" i="4"/>
  <c r="T67" i="4"/>
  <c r="U70" i="4"/>
  <c r="P72" i="4"/>
  <c r="T72" i="4" s="1"/>
  <c r="P70" i="4"/>
  <c r="T70" i="4" s="1"/>
  <c r="T96" i="4"/>
  <c r="U17" i="4"/>
  <c r="U15" i="4"/>
  <c r="U11" i="4"/>
  <c r="Q24" i="4"/>
  <c r="U24" i="4" s="1"/>
  <c r="R95" i="4"/>
  <c r="U88" i="4"/>
  <c r="U62" i="4"/>
  <c r="U56" i="4"/>
  <c r="U50" i="4"/>
  <c r="U42" i="4"/>
  <c r="U36" i="4"/>
  <c r="U18" i="4"/>
  <c r="T15" i="4"/>
  <c r="U12" i="4"/>
  <c r="Q30" i="4"/>
  <c r="U30" i="4" s="1"/>
  <c r="U72" i="4"/>
  <c r="T12" i="4"/>
  <c r="U100" i="4"/>
  <c r="U108" i="4"/>
  <c r="U103" i="4"/>
  <c r="U106" i="4"/>
  <c r="U98" i="4"/>
  <c r="U92" i="4"/>
  <c r="U69" i="4"/>
  <c r="U67" i="4"/>
  <c r="U46" i="4"/>
  <c r="U28" i="4"/>
  <c r="U22" i="4"/>
  <c r="T112" i="5"/>
  <c r="U112" i="5"/>
  <c r="E9" i="3"/>
  <c r="U9" i="3" s="1"/>
  <c r="P9" i="3"/>
  <c r="Q9" i="3"/>
  <c r="R9" i="3"/>
  <c r="S9" i="3"/>
  <c r="T9" i="3"/>
  <c r="E10" i="3"/>
  <c r="T10" i="3" s="1"/>
  <c r="P10" i="3"/>
  <c r="Q10" i="3"/>
  <c r="R10" i="3"/>
  <c r="S10" i="3"/>
  <c r="U10" i="3"/>
  <c r="E11" i="3"/>
  <c r="T11" i="3" s="1"/>
  <c r="P11" i="3"/>
  <c r="Q11" i="3"/>
  <c r="R11" i="3"/>
  <c r="S11" i="3"/>
  <c r="E12" i="3"/>
  <c r="P12" i="3"/>
  <c r="Q12" i="3"/>
  <c r="R12" i="3"/>
  <c r="S12" i="3"/>
  <c r="E13" i="3"/>
  <c r="T13" i="3" s="1"/>
  <c r="P13" i="3"/>
  <c r="Q13" i="3"/>
  <c r="R13" i="3"/>
  <c r="S13" i="3"/>
  <c r="U13" i="3"/>
  <c r="E14" i="3"/>
  <c r="U14" i="3" s="1"/>
  <c r="P14" i="3"/>
  <c r="Q14" i="3"/>
  <c r="R14" i="3"/>
  <c r="S14" i="3"/>
  <c r="T14" i="3"/>
  <c r="B15" i="3"/>
  <c r="E15" i="3" s="1"/>
  <c r="C15" i="3"/>
  <c r="F15" i="3"/>
  <c r="G15" i="3"/>
  <c r="H15" i="3"/>
  <c r="R15" i="3" s="1"/>
  <c r="I15" i="3"/>
  <c r="S15" i="3" s="1"/>
  <c r="J15" i="3"/>
  <c r="K15" i="3"/>
  <c r="L15" i="3"/>
  <c r="M15" i="3"/>
  <c r="N15" i="3"/>
  <c r="P15" i="3" s="1"/>
  <c r="O15" i="3"/>
  <c r="Q15" i="3"/>
  <c r="V15" i="3"/>
  <c r="E17" i="3"/>
  <c r="T17" i="3" s="1"/>
  <c r="P17" i="3"/>
  <c r="Q17" i="3"/>
  <c r="R17" i="3"/>
  <c r="S17" i="3"/>
  <c r="E18" i="3"/>
  <c r="P18" i="3"/>
  <c r="Q18" i="3"/>
  <c r="R18" i="3"/>
  <c r="S18" i="3"/>
  <c r="E19" i="3"/>
  <c r="P19" i="3"/>
  <c r="T19" i="3" s="1"/>
  <c r="Q19" i="3"/>
  <c r="R19" i="3"/>
  <c r="S19" i="3"/>
  <c r="U19" i="3"/>
  <c r="E20" i="3"/>
  <c r="P20" i="3"/>
  <c r="Q20" i="3"/>
  <c r="R20" i="3"/>
  <c r="S20" i="3"/>
  <c r="T20" i="3"/>
  <c r="U20" i="3"/>
  <c r="E21" i="3"/>
  <c r="P21" i="3"/>
  <c r="Q21" i="3"/>
  <c r="R21" i="3"/>
  <c r="S21" i="3"/>
  <c r="T21" i="3"/>
  <c r="U21" i="3"/>
  <c r="E22" i="3"/>
  <c r="P22" i="3"/>
  <c r="Q22" i="3"/>
  <c r="R22" i="3"/>
  <c r="S22" i="3"/>
  <c r="T22" i="3"/>
  <c r="U22" i="3"/>
  <c r="E23" i="3"/>
  <c r="U23" i="3" s="1"/>
  <c r="P23" i="3"/>
  <c r="Q23" i="3"/>
  <c r="R23" i="3"/>
  <c r="S23" i="3"/>
  <c r="T23" i="3"/>
  <c r="B24" i="3"/>
  <c r="E24" i="3" s="1"/>
  <c r="C24" i="3"/>
  <c r="F24" i="3"/>
  <c r="G24" i="3"/>
  <c r="H24" i="3"/>
  <c r="I24" i="3"/>
  <c r="S24" i="3" s="1"/>
  <c r="J24" i="3"/>
  <c r="P24" i="3" s="1"/>
  <c r="K24" i="3"/>
  <c r="L24" i="3"/>
  <c r="M24" i="3"/>
  <c r="N24" i="3"/>
  <c r="O24" i="3"/>
  <c r="R24" i="3"/>
  <c r="V24" i="3"/>
  <c r="E26" i="3"/>
  <c r="P26" i="3"/>
  <c r="Q26" i="3"/>
  <c r="R26" i="3"/>
  <c r="S26" i="3"/>
  <c r="T26" i="3"/>
  <c r="U26" i="3"/>
  <c r="E27" i="3"/>
  <c r="P27" i="3"/>
  <c r="Q27" i="3"/>
  <c r="R27" i="3"/>
  <c r="S27" i="3"/>
  <c r="T27" i="3"/>
  <c r="U27" i="3"/>
  <c r="E28" i="3"/>
  <c r="P28" i="3"/>
  <c r="T28" i="3" s="1"/>
  <c r="Q28" i="3"/>
  <c r="R28" i="3"/>
  <c r="S28" i="3"/>
  <c r="U28" i="3"/>
  <c r="E29" i="3"/>
  <c r="U29" i="3" s="1"/>
  <c r="P29" i="3"/>
  <c r="Q29" i="3"/>
  <c r="R29" i="3"/>
  <c r="S29" i="3"/>
  <c r="T29" i="3"/>
  <c r="B30" i="3"/>
  <c r="E30" i="3" s="1"/>
  <c r="C30" i="3"/>
  <c r="F30" i="3"/>
  <c r="G30" i="3"/>
  <c r="H30" i="3"/>
  <c r="I30" i="3"/>
  <c r="S30" i="3" s="1"/>
  <c r="J30" i="3"/>
  <c r="P30" i="3" s="1"/>
  <c r="K30" i="3"/>
  <c r="L30" i="3"/>
  <c r="M30" i="3"/>
  <c r="N30" i="3"/>
  <c r="O30" i="3"/>
  <c r="R30" i="3"/>
  <c r="V30" i="3"/>
  <c r="E32" i="3"/>
  <c r="P32" i="3"/>
  <c r="Q32" i="3"/>
  <c r="U32" i="3" s="1"/>
  <c r="R32" i="3"/>
  <c r="S32" i="3"/>
  <c r="T32" i="3"/>
  <c r="B33" i="3"/>
  <c r="E33" i="3" s="1"/>
  <c r="C33" i="3"/>
  <c r="F33" i="3"/>
  <c r="G33" i="3"/>
  <c r="H33" i="3"/>
  <c r="R33" i="3" s="1"/>
  <c r="I33" i="3"/>
  <c r="S33" i="3" s="1"/>
  <c r="J33" i="3"/>
  <c r="K33" i="3"/>
  <c r="L33" i="3"/>
  <c r="M33" i="3"/>
  <c r="N33" i="3"/>
  <c r="P33" i="3" s="1"/>
  <c r="O33" i="3"/>
  <c r="Q33" i="3"/>
  <c r="V33" i="3"/>
  <c r="E35" i="3"/>
  <c r="T35" i="3" s="1"/>
  <c r="P35" i="3"/>
  <c r="Q35" i="3"/>
  <c r="R35" i="3"/>
  <c r="S35" i="3"/>
  <c r="E36" i="3"/>
  <c r="T36" i="3" s="1"/>
  <c r="P36" i="3"/>
  <c r="Q36" i="3"/>
  <c r="R36" i="3"/>
  <c r="S36" i="3"/>
  <c r="E37" i="3"/>
  <c r="P37" i="3"/>
  <c r="Q37" i="3"/>
  <c r="R37" i="3"/>
  <c r="S37" i="3"/>
  <c r="T37" i="3"/>
  <c r="U37" i="3"/>
  <c r="E38" i="3"/>
  <c r="P38" i="3"/>
  <c r="Q38" i="3"/>
  <c r="U38" i="3" s="1"/>
  <c r="R38" i="3"/>
  <c r="S38" i="3"/>
  <c r="T38" i="3"/>
  <c r="E39" i="3"/>
  <c r="P39" i="3"/>
  <c r="Q39" i="3"/>
  <c r="R39" i="3"/>
  <c r="S39" i="3"/>
  <c r="T39" i="3"/>
  <c r="U39" i="3"/>
  <c r="B40" i="3"/>
  <c r="E40" i="3" s="1"/>
  <c r="C40" i="3"/>
  <c r="F40" i="3"/>
  <c r="G40" i="3"/>
  <c r="H40" i="3"/>
  <c r="I40" i="3"/>
  <c r="S40" i="3" s="1"/>
  <c r="J40" i="3"/>
  <c r="P40" i="3" s="1"/>
  <c r="T40" i="3" s="1"/>
  <c r="K40" i="3"/>
  <c r="L40" i="3"/>
  <c r="M40" i="3"/>
  <c r="N40" i="3"/>
  <c r="O40" i="3"/>
  <c r="Q40" i="3" s="1"/>
  <c r="R40" i="3"/>
  <c r="V40" i="3"/>
  <c r="E42" i="3"/>
  <c r="T42" i="3" s="1"/>
  <c r="P42" i="3"/>
  <c r="Q42" i="3"/>
  <c r="R42" i="3"/>
  <c r="S42" i="3"/>
  <c r="E43" i="3"/>
  <c r="P43" i="3"/>
  <c r="T43" i="3" s="1"/>
  <c r="Q43" i="3"/>
  <c r="R43" i="3"/>
  <c r="S43" i="3"/>
  <c r="U43" i="3"/>
  <c r="E44" i="3"/>
  <c r="P44" i="3"/>
  <c r="Q44" i="3"/>
  <c r="U44" i="3" s="1"/>
  <c r="R44" i="3"/>
  <c r="S44" i="3"/>
  <c r="T44" i="3"/>
  <c r="E45" i="3"/>
  <c r="T53" i="3" s="1"/>
  <c r="P45" i="3"/>
  <c r="Q45" i="3"/>
  <c r="R45" i="3"/>
  <c r="S45" i="3"/>
  <c r="T45" i="3"/>
  <c r="U45" i="3"/>
  <c r="E46" i="3"/>
  <c r="P46" i="3"/>
  <c r="Q46" i="3"/>
  <c r="R46" i="3"/>
  <c r="S46" i="3"/>
  <c r="T46" i="3"/>
  <c r="U46" i="3"/>
  <c r="E47" i="3"/>
  <c r="U47" i="3" s="1"/>
  <c r="P47" i="3"/>
  <c r="Q47" i="3"/>
  <c r="R47" i="3"/>
  <c r="S47" i="3"/>
  <c r="T47" i="3"/>
  <c r="E48" i="3"/>
  <c r="T48" i="3" s="1"/>
  <c r="P48" i="3"/>
  <c r="Q48" i="3"/>
  <c r="R48" i="3"/>
  <c r="S48" i="3"/>
  <c r="U48" i="3"/>
  <c r="E49" i="3"/>
  <c r="T49" i="3" s="1"/>
  <c r="P49" i="3"/>
  <c r="Q49" i="3"/>
  <c r="R49" i="3"/>
  <c r="S49" i="3"/>
  <c r="E50" i="3"/>
  <c r="T50" i="3" s="1"/>
  <c r="P50" i="3"/>
  <c r="Q50" i="3"/>
  <c r="R50" i="3"/>
  <c r="S50" i="3"/>
  <c r="E51" i="3"/>
  <c r="P51" i="3"/>
  <c r="T51" i="3" s="1"/>
  <c r="Q51" i="3"/>
  <c r="R51" i="3"/>
  <c r="S51" i="3"/>
  <c r="U51" i="3"/>
  <c r="E52" i="3"/>
  <c r="P52" i="3"/>
  <c r="Q52" i="3"/>
  <c r="U52" i="3" s="1"/>
  <c r="R52" i="3"/>
  <c r="S52" i="3"/>
  <c r="T52" i="3"/>
  <c r="B53" i="3"/>
  <c r="E53" i="3" s="1"/>
  <c r="C53" i="3"/>
  <c r="F53" i="3"/>
  <c r="G53" i="3"/>
  <c r="H53" i="3"/>
  <c r="R53" i="3" s="1"/>
  <c r="I53" i="3"/>
  <c r="S53" i="3" s="1"/>
  <c r="J53" i="3"/>
  <c r="K53" i="3"/>
  <c r="L53" i="3"/>
  <c r="M53" i="3"/>
  <c r="N53" i="3"/>
  <c r="P53" i="3" s="1"/>
  <c r="O53" i="3"/>
  <c r="Q53" i="3"/>
  <c r="V53" i="3"/>
  <c r="E55" i="3"/>
  <c r="T55" i="3" s="1"/>
  <c r="P55" i="3"/>
  <c r="Q55" i="3"/>
  <c r="R55" i="3"/>
  <c r="S55" i="3"/>
  <c r="E56" i="3"/>
  <c r="P56" i="3"/>
  <c r="Q56" i="3"/>
  <c r="R56" i="3"/>
  <c r="S56" i="3"/>
  <c r="E57" i="3"/>
  <c r="P57" i="3"/>
  <c r="Q57" i="3"/>
  <c r="R57" i="3"/>
  <c r="S57" i="3"/>
  <c r="T57" i="3"/>
  <c r="U57" i="3"/>
  <c r="E58" i="3"/>
  <c r="P58" i="3"/>
  <c r="Q58" i="3"/>
  <c r="R58" i="3"/>
  <c r="S58" i="3"/>
  <c r="T58" i="3"/>
  <c r="U58" i="3"/>
  <c r="B59" i="3"/>
  <c r="E59" i="3" s="1"/>
  <c r="C59" i="3"/>
  <c r="F59" i="3"/>
  <c r="G59" i="3"/>
  <c r="H59" i="3"/>
  <c r="R59" i="3" s="1"/>
  <c r="I59" i="3"/>
  <c r="S59" i="3" s="1"/>
  <c r="J59" i="3"/>
  <c r="K59" i="3"/>
  <c r="L59" i="3"/>
  <c r="M59" i="3"/>
  <c r="N59" i="3"/>
  <c r="P59" i="3" s="1"/>
  <c r="O59" i="3"/>
  <c r="Q59" i="3"/>
  <c r="V59" i="3"/>
  <c r="E61" i="3"/>
  <c r="T61" i="3" s="1"/>
  <c r="P61" i="3"/>
  <c r="Q61" i="3"/>
  <c r="R61" i="3"/>
  <c r="S61" i="3"/>
  <c r="E62" i="3"/>
  <c r="T62" i="3" s="1"/>
  <c r="P62" i="3"/>
  <c r="Q62" i="3"/>
  <c r="R62" i="3"/>
  <c r="S62" i="3"/>
  <c r="E63" i="3"/>
  <c r="P63" i="3"/>
  <c r="Q63" i="3"/>
  <c r="R63" i="3"/>
  <c r="S63" i="3"/>
  <c r="T63" i="3"/>
  <c r="U63" i="3"/>
  <c r="E64" i="3"/>
  <c r="P64" i="3"/>
  <c r="Q64" i="3"/>
  <c r="R64" i="3"/>
  <c r="S64" i="3"/>
  <c r="T64" i="3"/>
  <c r="U64" i="3"/>
  <c r="E65" i="3"/>
  <c r="P65" i="3"/>
  <c r="Q65" i="3"/>
  <c r="R65" i="3"/>
  <c r="S65" i="3"/>
  <c r="T65" i="3"/>
  <c r="U65" i="3"/>
  <c r="B66" i="3"/>
  <c r="E66" i="3" s="1"/>
  <c r="C66" i="3"/>
  <c r="F66" i="3"/>
  <c r="G66" i="3"/>
  <c r="H66" i="3"/>
  <c r="I66" i="3"/>
  <c r="S66" i="3" s="1"/>
  <c r="J66" i="3"/>
  <c r="P66" i="3" s="1"/>
  <c r="T66" i="3" s="1"/>
  <c r="K66" i="3"/>
  <c r="L66" i="3"/>
  <c r="M66" i="3"/>
  <c r="N66" i="3"/>
  <c r="O66" i="3"/>
  <c r="Q66" i="3" s="1"/>
  <c r="R66" i="3"/>
  <c r="V66" i="3"/>
  <c r="B67" i="3"/>
  <c r="E67" i="3" s="1"/>
  <c r="C67" i="3"/>
  <c r="F67" i="3"/>
  <c r="G67" i="3"/>
  <c r="H67" i="3"/>
  <c r="R67" i="3" s="1"/>
  <c r="I67" i="3"/>
  <c r="J67" i="3"/>
  <c r="K67" i="3"/>
  <c r="Q67" i="3" s="1"/>
  <c r="L67" i="3"/>
  <c r="P67" i="3" s="1"/>
  <c r="M67" i="3"/>
  <c r="N67" i="3"/>
  <c r="O67" i="3"/>
  <c r="S67" i="3"/>
  <c r="V67" i="3"/>
  <c r="E69" i="3"/>
  <c r="P69" i="3"/>
  <c r="Q69" i="3"/>
  <c r="R69" i="3"/>
  <c r="S69" i="3"/>
  <c r="T69" i="3"/>
  <c r="U69" i="3"/>
  <c r="B70" i="3"/>
  <c r="E70" i="3" s="1"/>
  <c r="C70" i="3"/>
  <c r="F70" i="3"/>
  <c r="G70" i="3"/>
  <c r="H70" i="3"/>
  <c r="R70" i="3" s="1"/>
  <c r="I70" i="3"/>
  <c r="J70" i="3"/>
  <c r="K70" i="3"/>
  <c r="Q70" i="3" s="1"/>
  <c r="L70" i="3"/>
  <c r="M70" i="3"/>
  <c r="N70" i="3"/>
  <c r="O70" i="3"/>
  <c r="P70" i="3"/>
  <c r="S70" i="3"/>
  <c r="V70" i="3"/>
  <c r="B71" i="3"/>
  <c r="C71" i="3"/>
  <c r="E71" i="3" s="1"/>
  <c r="F71" i="3"/>
  <c r="G71" i="3"/>
  <c r="H71" i="3"/>
  <c r="R71" i="3" s="1"/>
  <c r="I71" i="3"/>
  <c r="S71" i="3" s="1"/>
  <c r="J71" i="3"/>
  <c r="K71" i="3"/>
  <c r="L71" i="3"/>
  <c r="P71" i="3" s="1"/>
  <c r="M71" i="3"/>
  <c r="N71" i="3"/>
  <c r="O71" i="3"/>
  <c r="Q71" i="3" s="1"/>
  <c r="V71" i="3"/>
  <c r="B72" i="3"/>
  <c r="E72" i="3" s="1"/>
  <c r="C72" i="3"/>
  <c r="F72" i="3"/>
  <c r="G72" i="3"/>
  <c r="H72" i="3"/>
  <c r="R72" i="3" s="1"/>
  <c r="I72" i="3"/>
  <c r="J72" i="3"/>
  <c r="K72" i="3"/>
  <c r="Q72" i="3" s="1"/>
  <c r="L72" i="3"/>
  <c r="M72" i="3"/>
  <c r="N72" i="3"/>
  <c r="O72" i="3"/>
  <c r="S72" i="3"/>
  <c r="V72" i="3"/>
  <c r="A76" i="3"/>
  <c r="B79" i="3"/>
  <c r="C79" i="3"/>
  <c r="D79" i="3"/>
  <c r="F79" i="3"/>
  <c r="G79" i="3"/>
  <c r="H79" i="3"/>
  <c r="I79" i="3"/>
  <c r="J79" i="3"/>
  <c r="K79" i="3"/>
  <c r="L79" i="3"/>
  <c r="M79" i="3"/>
  <c r="V79" i="3"/>
  <c r="W79" i="3"/>
  <c r="E80" i="3"/>
  <c r="E81" i="3"/>
  <c r="E82" i="3"/>
  <c r="E79" i="3" s="1"/>
  <c r="E83" i="3"/>
  <c r="E86" i="3"/>
  <c r="T86" i="3" s="1"/>
  <c r="P86" i="3"/>
  <c r="Q86" i="3"/>
  <c r="R86" i="3"/>
  <c r="S86" i="3"/>
  <c r="U86" i="3"/>
  <c r="E87" i="3"/>
  <c r="T87" i="3" s="1"/>
  <c r="P87" i="3"/>
  <c r="Q87" i="3"/>
  <c r="R87" i="3"/>
  <c r="S87" i="3"/>
  <c r="E88" i="3"/>
  <c r="T88" i="3" s="1"/>
  <c r="P88" i="3"/>
  <c r="Q88" i="3"/>
  <c r="R88" i="3"/>
  <c r="S88" i="3"/>
  <c r="E89" i="3"/>
  <c r="P89" i="3"/>
  <c r="Q89" i="3"/>
  <c r="R89" i="3"/>
  <c r="S89" i="3"/>
  <c r="T89" i="3"/>
  <c r="U89" i="3"/>
  <c r="E90" i="3"/>
  <c r="P90" i="3"/>
  <c r="Q90" i="3"/>
  <c r="R90" i="3"/>
  <c r="S90" i="3"/>
  <c r="T90" i="3"/>
  <c r="U90" i="3"/>
  <c r="E91" i="3"/>
  <c r="P91" i="3"/>
  <c r="Q91" i="3"/>
  <c r="R91" i="3"/>
  <c r="S91" i="3"/>
  <c r="T91" i="3"/>
  <c r="U91" i="3"/>
  <c r="E92" i="3"/>
  <c r="P92" i="3"/>
  <c r="Q92" i="3"/>
  <c r="R92" i="3"/>
  <c r="S92" i="3"/>
  <c r="T92" i="3"/>
  <c r="U92" i="3"/>
  <c r="E93" i="3"/>
  <c r="U93" i="3" s="1"/>
  <c r="P93" i="3"/>
  <c r="Q93" i="3"/>
  <c r="R93" i="3"/>
  <c r="S93" i="3"/>
  <c r="T93" i="3"/>
  <c r="B95" i="3"/>
  <c r="C95" i="3"/>
  <c r="C112" i="3" s="1"/>
  <c r="D95" i="3"/>
  <c r="F95" i="3"/>
  <c r="G95" i="3"/>
  <c r="H95" i="3"/>
  <c r="H112" i="3" s="1"/>
  <c r="I95" i="3"/>
  <c r="J95" i="3"/>
  <c r="K95" i="3"/>
  <c r="K112" i="3" s="1"/>
  <c r="L95" i="3"/>
  <c r="R95" i="3" s="1"/>
  <c r="M95" i="3"/>
  <c r="M112" i="3" s="1"/>
  <c r="S112" i="3" s="1"/>
  <c r="V95" i="3"/>
  <c r="V112" i="3" s="1"/>
  <c r="W95" i="3"/>
  <c r="E96" i="3"/>
  <c r="T96" i="3" s="1"/>
  <c r="R96" i="3"/>
  <c r="S96" i="3"/>
  <c r="U96" i="3"/>
  <c r="E97" i="3"/>
  <c r="T97" i="3" s="1"/>
  <c r="R97" i="3"/>
  <c r="S97" i="3"/>
  <c r="E98" i="3"/>
  <c r="R98" i="3"/>
  <c r="S98" i="3"/>
  <c r="T98" i="3"/>
  <c r="U98" i="3"/>
  <c r="E99" i="3"/>
  <c r="T99" i="3" s="1"/>
  <c r="R99" i="3"/>
  <c r="S99" i="3"/>
  <c r="E100" i="3"/>
  <c r="T100" i="3" s="1"/>
  <c r="R100" i="3"/>
  <c r="S100" i="3"/>
  <c r="E101" i="3"/>
  <c r="R101" i="3"/>
  <c r="S101" i="3"/>
  <c r="T101" i="3"/>
  <c r="U101" i="3"/>
  <c r="E102" i="3"/>
  <c r="T102" i="3" s="1"/>
  <c r="R102" i="3"/>
  <c r="S102" i="3"/>
  <c r="E103" i="3"/>
  <c r="R103" i="3"/>
  <c r="S103" i="3"/>
  <c r="T103" i="3"/>
  <c r="U103" i="3"/>
  <c r="E104" i="3"/>
  <c r="T104" i="3" s="1"/>
  <c r="R104" i="3"/>
  <c r="S104" i="3"/>
  <c r="U104" i="3"/>
  <c r="E105" i="3"/>
  <c r="T105" i="3" s="1"/>
  <c r="R105" i="3"/>
  <c r="S105" i="3"/>
  <c r="E106" i="3"/>
  <c r="R106" i="3"/>
  <c r="S106" i="3"/>
  <c r="T106" i="3"/>
  <c r="U106" i="3"/>
  <c r="E107" i="3"/>
  <c r="T107" i="3" s="1"/>
  <c r="R107" i="3"/>
  <c r="S107" i="3"/>
  <c r="E108" i="3"/>
  <c r="T108" i="3" s="1"/>
  <c r="R108" i="3"/>
  <c r="S108" i="3"/>
  <c r="E109" i="3"/>
  <c r="R109" i="3"/>
  <c r="S109" i="3"/>
  <c r="T109" i="3"/>
  <c r="U109" i="3"/>
  <c r="E110" i="3"/>
  <c r="T110" i="3" s="1"/>
  <c r="R110" i="3"/>
  <c r="S110" i="3"/>
  <c r="R111" i="3"/>
  <c r="S111" i="3"/>
  <c r="T111" i="3"/>
  <c r="U111" i="3"/>
  <c r="B112" i="3"/>
  <c r="D112" i="3"/>
  <c r="F112" i="3"/>
  <c r="G112" i="3"/>
  <c r="I112" i="3"/>
  <c r="J112" i="3"/>
  <c r="L112" i="3"/>
  <c r="N112" i="3"/>
  <c r="O112" i="3"/>
  <c r="P112" i="3"/>
  <c r="Q112" i="3"/>
  <c r="R112" i="3"/>
  <c r="W112" i="3"/>
  <c r="B113" i="3"/>
  <c r="C113" i="3"/>
  <c r="D113" i="3"/>
  <c r="E113" i="3"/>
  <c r="F113" i="3"/>
  <c r="G113" i="3"/>
  <c r="H113" i="3"/>
  <c r="I113" i="3"/>
  <c r="J113" i="3"/>
  <c r="K113" i="3"/>
  <c r="L113" i="3"/>
  <c r="R113" i="3" s="1"/>
  <c r="M113" i="3"/>
  <c r="N113" i="3"/>
  <c r="O113" i="3"/>
  <c r="P113" i="3"/>
  <c r="Q113" i="3"/>
  <c r="S113" i="3"/>
  <c r="T113" i="3"/>
  <c r="U113" i="3"/>
  <c r="V113" i="3"/>
  <c r="W113" i="3"/>
  <c r="T70" i="3" l="1"/>
  <c r="U70" i="3"/>
  <c r="T72" i="3"/>
  <c r="T59" i="3"/>
  <c r="U59" i="3"/>
  <c r="T33" i="3"/>
  <c r="U33" i="3"/>
  <c r="U67" i="3"/>
  <c r="T67" i="3"/>
  <c r="T30" i="3"/>
  <c r="U30" i="3"/>
  <c r="T24" i="3"/>
  <c r="U24" i="3"/>
  <c r="U71" i="3"/>
  <c r="T71" i="3"/>
  <c r="U107" i="3"/>
  <c r="U99" i="3"/>
  <c r="S95" i="3"/>
  <c r="U87" i="3"/>
  <c r="U61" i="3"/>
  <c r="U55" i="3"/>
  <c r="U53" i="3"/>
  <c r="U49" i="3"/>
  <c r="U35" i="3"/>
  <c r="U17" i="3"/>
  <c r="U15" i="3"/>
  <c r="U11" i="3"/>
  <c r="P72" i="3"/>
  <c r="Q30" i="3"/>
  <c r="Q24" i="3"/>
  <c r="U110" i="3"/>
  <c r="U102" i="3"/>
  <c r="U88" i="3"/>
  <c r="U66" i="3"/>
  <c r="U62" i="3"/>
  <c r="U56" i="3"/>
  <c r="U50" i="3"/>
  <c r="U42" i="3"/>
  <c r="U40" i="3"/>
  <c r="U36" i="3"/>
  <c r="U18" i="3"/>
  <c r="T15" i="3"/>
  <c r="U12" i="3"/>
  <c r="U105" i="3"/>
  <c r="E95" i="3"/>
  <c r="U72" i="3"/>
  <c r="T56" i="3"/>
  <c r="T18" i="3"/>
  <c r="T12" i="3"/>
  <c r="T112" i="4"/>
  <c r="U112" i="4"/>
  <c r="U97" i="3"/>
  <c r="U108" i="3"/>
  <c r="U100" i="3"/>
  <c r="E9" i="2"/>
  <c r="T9" i="2" s="1"/>
  <c r="P9" i="2"/>
  <c r="Q9" i="2"/>
  <c r="R9" i="2"/>
  <c r="S9" i="2"/>
  <c r="U9" i="2"/>
  <c r="E10" i="2"/>
  <c r="U10" i="2" s="1"/>
  <c r="P10" i="2"/>
  <c r="Q10" i="2"/>
  <c r="R10" i="2"/>
  <c r="S10" i="2"/>
  <c r="T10" i="2"/>
  <c r="E11" i="2"/>
  <c r="U67" i="2" s="1"/>
  <c r="P11" i="2"/>
  <c r="Q11" i="2"/>
  <c r="R11" i="2"/>
  <c r="S11" i="2"/>
  <c r="T11" i="2"/>
  <c r="U11" i="2"/>
  <c r="E12" i="2"/>
  <c r="P12" i="2"/>
  <c r="Q12" i="2"/>
  <c r="R12" i="2"/>
  <c r="S12" i="2"/>
  <c r="T12" i="2"/>
  <c r="U12" i="2"/>
  <c r="E13" i="2"/>
  <c r="U13" i="2" s="1"/>
  <c r="P13" i="2"/>
  <c r="Q13" i="2"/>
  <c r="R13" i="2"/>
  <c r="S13" i="2"/>
  <c r="T13" i="2"/>
  <c r="E14" i="2"/>
  <c r="T14" i="2" s="1"/>
  <c r="P14" i="2"/>
  <c r="Q14" i="2"/>
  <c r="R14" i="2"/>
  <c r="S14" i="2"/>
  <c r="U14" i="2"/>
  <c r="B15" i="2"/>
  <c r="C15" i="2"/>
  <c r="E15" i="2"/>
  <c r="F15" i="2"/>
  <c r="G15" i="2"/>
  <c r="H15" i="2"/>
  <c r="I15" i="2"/>
  <c r="J15" i="2"/>
  <c r="P15" i="2" s="1"/>
  <c r="T15" i="2" s="1"/>
  <c r="K15" i="2"/>
  <c r="Q15" i="2" s="1"/>
  <c r="U15" i="2" s="1"/>
  <c r="L15" i="2"/>
  <c r="M15" i="2"/>
  <c r="N15" i="2"/>
  <c r="O15" i="2"/>
  <c r="R15" i="2"/>
  <c r="S15" i="2"/>
  <c r="V15" i="2"/>
  <c r="E17" i="2"/>
  <c r="P17" i="2"/>
  <c r="Q17" i="2"/>
  <c r="R17" i="2"/>
  <c r="S17" i="2"/>
  <c r="T17" i="2"/>
  <c r="U17" i="2"/>
  <c r="E18" i="2"/>
  <c r="P18" i="2"/>
  <c r="Q18" i="2"/>
  <c r="R18" i="2"/>
  <c r="S18" i="2"/>
  <c r="T18" i="2"/>
  <c r="U18" i="2"/>
  <c r="E19" i="2"/>
  <c r="U19" i="2" s="1"/>
  <c r="P19" i="2"/>
  <c r="Q19" i="2"/>
  <c r="R19" i="2"/>
  <c r="S19" i="2"/>
  <c r="T19" i="2"/>
  <c r="E20" i="2"/>
  <c r="T20" i="2" s="1"/>
  <c r="P20" i="2"/>
  <c r="Q20" i="2"/>
  <c r="R20" i="2"/>
  <c r="S20" i="2"/>
  <c r="U20" i="2"/>
  <c r="E21" i="2"/>
  <c r="T21" i="2" s="1"/>
  <c r="P21" i="2"/>
  <c r="Q21" i="2"/>
  <c r="R21" i="2"/>
  <c r="S21" i="2"/>
  <c r="E22" i="2"/>
  <c r="T22" i="2" s="1"/>
  <c r="P22" i="2"/>
  <c r="Q22" i="2"/>
  <c r="R22" i="2"/>
  <c r="S22" i="2"/>
  <c r="E23" i="2"/>
  <c r="P23" i="2"/>
  <c r="Q23" i="2"/>
  <c r="R23" i="2"/>
  <c r="S23" i="2"/>
  <c r="T23" i="2"/>
  <c r="U23" i="2"/>
  <c r="B24" i="2"/>
  <c r="C24" i="2"/>
  <c r="E24" i="2"/>
  <c r="T24" i="2" s="1"/>
  <c r="F24" i="2"/>
  <c r="G24" i="2"/>
  <c r="H24" i="2"/>
  <c r="R24" i="2" s="1"/>
  <c r="I24" i="2"/>
  <c r="S24" i="2" s="1"/>
  <c r="J24" i="2"/>
  <c r="K24" i="2"/>
  <c r="L24" i="2"/>
  <c r="M24" i="2"/>
  <c r="Q24" i="2" s="1"/>
  <c r="U24" i="2" s="1"/>
  <c r="N24" i="2"/>
  <c r="O24" i="2"/>
  <c r="P24" i="2"/>
  <c r="V24" i="2"/>
  <c r="E26" i="2"/>
  <c r="T26" i="2" s="1"/>
  <c r="P26" i="2"/>
  <c r="Q26" i="2"/>
  <c r="R26" i="2"/>
  <c r="S26" i="2"/>
  <c r="U26" i="2"/>
  <c r="E27" i="2"/>
  <c r="T27" i="2" s="1"/>
  <c r="P27" i="2"/>
  <c r="Q27" i="2"/>
  <c r="R27" i="2"/>
  <c r="S27" i="2"/>
  <c r="E28" i="2"/>
  <c r="T28" i="2" s="1"/>
  <c r="P28" i="2"/>
  <c r="Q28" i="2"/>
  <c r="R28" i="2"/>
  <c r="S28" i="2"/>
  <c r="E29" i="2"/>
  <c r="P29" i="2"/>
  <c r="T29" i="2" s="1"/>
  <c r="Q29" i="2"/>
  <c r="U29" i="2" s="1"/>
  <c r="R29" i="2"/>
  <c r="S29" i="2"/>
  <c r="B30" i="2"/>
  <c r="C30" i="2"/>
  <c r="E30" i="2"/>
  <c r="T30" i="2" s="1"/>
  <c r="F30" i="2"/>
  <c r="G30" i="2"/>
  <c r="H30" i="2"/>
  <c r="R30" i="2" s="1"/>
  <c r="I30" i="2"/>
  <c r="S30" i="2" s="1"/>
  <c r="J30" i="2"/>
  <c r="K30" i="2"/>
  <c r="L30" i="2"/>
  <c r="M30" i="2"/>
  <c r="Q30" i="2" s="1"/>
  <c r="U30" i="2" s="1"/>
  <c r="N30" i="2"/>
  <c r="O30" i="2"/>
  <c r="P30" i="2"/>
  <c r="V30" i="2"/>
  <c r="E32" i="2"/>
  <c r="T32" i="2" s="1"/>
  <c r="P32" i="2"/>
  <c r="Q32" i="2"/>
  <c r="R32" i="2"/>
  <c r="S32" i="2"/>
  <c r="U32" i="2"/>
  <c r="B33" i="2"/>
  <c r="C33" i="2"/>
  <c r="E33" i="2"/>
  <c r="F33" i="2"/>
  <c r="G33" i="2"/>
  <c r="H33" i="2"/>
  <c r="I33" i="2"/>
  <c r="J33" i="2"/>
  <c r="P33" i="2" s="1"/>
  <c r="T33" i="2" s="1"/>
  <c r="K33" i="2"/>
  <c r="Q33" i="2" s="1"/>
  <c r="U33" i="2" s="1"/>
  <c r="L33" i="2"/>
  <c r="M33" i="2"/>
  <c r="N33" i="2"/>
  <c r="O33" i="2"/>
  <c r="R33" i="2"/>
  <c r="S33" i="2"/>
  <c r="V33" i="2"/>
  <c r="E35" i="2"/>
  <c r="P35" i="2"/>
  <c r="Q35" i="2"/>
  <c r="R35" i="2"/>
  <c r="S35" i="2"/>
  <c r="T35" i="2"/>
  <c r="U35" i="2"/>
  <c r="E36" i="2"/>
  <c r="P36" i="2"/>
  <c r="Q36" i="2"/>
  <c r="R36" i="2"/>
  <c r="S36" i="2"/>
  <c r="T36" i="2"/>
  <c r="U36" i="2"/>
  <c r="E37" i="2"/>
  <c r="U37" i="2" s="1"/>
  <c r="P37" i="2"/>
  <c r="Q37" i="2"/>
  <c r="R37" i="2"/>
  <c r="S37" i="2"/>
  <c r="T37" i="2"/>
  <c r="E38" i="2"/>
  <c r="T38" i="2" s="1"/>
  <c r="P38" i="2"/>
  <c r="Q38" i="2"/>
  <c r="R38" i="2"/>
  <c r="S38" i="2"/>
  <c r="U38" i="2"/>
  <c r="E39" i="2"/>
  <c r="T39" i="2" s="1"/>
  <c r="P39" i="2"/>
  <c r="Q39" i="2"/>
  <c r="R39" i="2"/>
  <c r="S39" i="2"/>
  <c r="B40" i="2"/>
  <c r="E40" i="2" s="1"/>
  <c r="C40" i="2"/>
  <c r="F40" i="2"/>
  <c r="G40" i="2"/>
  <c r="H40" i="2"/>
  <c r="R40" i="2" s="1"/>
  <c r="I40" i="2"/>
  <c r="J40" i="2"/>
  <c r="K40" i="2"/>
  <c r="Q40" i="2" s="1"/>
  <c r="U40" i="2" s="1"/>
  <c r="L40" i="2"/>
  <c r="P40" i="2" s="1"/>
  <c r="T40" i="2" s="1"/>
  <c r="M40" i="2"/>
  <c r="N40" i="2"/>
  <c r="O40" i="2"/>
  <c r="S40" i="2"/>
  <c r="V40" i="2"/>
  <c r="E42" i="2"/>
  <c r="P42" i="2"/>
  <c r="Q42" i="2"/>
  <c r="R42" i="2"/>
  <c r="S42" i="2"/>
  <c r="T42" i="2"/>
  <c r="U42" i="2"/>
  <c r="E43" i="2"/>
  <c r="U43" i="2" s="1"/>
  <c r="P43" i="2"/>
  <c r="Q43" i="2"/>
  <c r="R43" i="2"/>
  <c r="S43" i="2"/>
  <c r="T43" i="2"/>
  <c r="E44" i="2"/>
  <c r="T44" i="2" s="1"/>
  <c r="P44" i="2"/>
  <c r="Q44" i="2"/>
  <c r="R44" i="2"/>
  <c r="S44" i="2"/>
  <c r="U44" i="2"/>
  <c r="E45" i="2"/>
  <c r="T45" i="2" s="1"/>
  <c r="P45" i="2"/>
  <c r="Q45" i="2"/>
  <c r="R45" i="2"/>
  <c r="S45" i="2"/>
  <c r="E46" i="2"/>
  <c r="T46" i="2" s="1"/>
  <c r="P46" i="2"/>
  <c r="Q46" i="2"/>
  <c r="R46" i="2"/>
  <c r="S46" i="2"/>
  <c r="E47" i="2"/>
  <c r="P47" i="2"/>
  <c r="Q47" i="2"/>
  <c r="R47" i="2"/>
  <c r="S47" i="2"/>
  <c r="T47" i="2"/>
  <c r="U47" i="2"/>
  <c r="E48" i="2"/>
  <c r="P48" i="2"/>
  <c r="Q48" i="2"/>
  <c r="R48" i="2"/>
  <c r="S48" i="2"/>
  <c r="T48" i="2"/>
  <c r="U48" i="2"/>
  <c r="E49" i="2"/>
  <c r="P49" i="2"/>
  <c r="Q49" i="2"/>
  <c r="R49" i="2"/>
  <c r="S49" i="2"/>
  <c r="T49" i="2"/>
  <c r="U49" i="2"/>
  <c r="E50" i="2"/>
  <c r="P50" i="2"/>
  <c r="Q50" i="2"/>
  <c r="R50" i="2"/>
  <c r="S50" i="2"/>
  <c r="T50" i="2"/>
  <c r="U50" i="2"/>
  <c r="E51" i="2"/>
  <c r="U51" i="2" s="1"/>
  <c r="P51" i="2"/>
  <c r="Q51" i="2"/>
  <c r="R51" i="2"/>
  <c r="S51" i="2"/>
  <c r="T51" i="2"/>
  <c r="E52" i="2"/>
  <c r="T52" i="2" s="1"/>
  <c r="P52" i="2"/>
  <c r="Q52" i="2"/>
  <c r="R52" i="2"/>
  <c r="S52" i="2"/>
  <c r="U52" i="2"/>
  <c r="B53" i="2"/>
  <c r="C53" i="2"/>
  <c r="E53" i="2"/>
  <c r="F53" i="2"/>
  <c r="G53" i="2"/>
  <c r="H53" i="2"/>
  <c r="I53" i="2"/>
  <c r="J53" i="2"/>
  <c r="P53" i="2" s="1"/>
  <c r="T53" i="2" s="1"/>
  <c r="K53" i="2"/>
  <c r="Q53" i="2" s="1"/>
  <c r="U53" i="2" s="1"/>
  <c r="L53" i="2"/>
  <c r="M53" i="2"/>
  <c r="N53" i="2"/>
  <c r="O53" i="2"/>
  <c r="R53" i="2"/>
  <c r="S53" i="2"/>
  <c r="V53" i="2"/>
  <c r="E55" i="2"/>
  <c r="P55" i="2"/>
  <c r="Q55" i="2"/>
  <c r="R55" i="2"/>
  <c r="S55" i="2"/>
  <c r="T55" i="2"/>
  <c r="U55" i="2"/>
  <c r="E56" i="2"/>
  <c r="P56" i="2"/>
  <c r="Q56" i="2"/>
  <c r="R56" i="2"/>
  <c r="S56" i="2"/>
  <c r="T56" i="2"/>
  <c r="U56" i="2"/>
  <c r="E57" i="2"/>
  <c r="U57" i="2" s="1"/>
  <c r="P57" i="2"/>
  <c r="Q57" i="2"/>
  <c r="R57" i="2"/>
  <c r="S57" i="2"/>
  <c r="T57" i="2"/>
  <c r="E58" i="2"/>
  <c r="T58" i="2" s="1"/>
  <c r="P58" i="2"/>
  <c r="Q58" i="2"/>
  <c r="R58" i="2"/>
  <c r="S58" i="2"/>
  <c r="U58" i="2"/>
  <c r="B59" i="2"/>
  <c r="C59" i="2"/>
  <c r="E59" i="2"/>
  <c r="F59" i="2"/>
  <c r="G59" i="2"/>
  <c r="H59" i="2"/>
  <c r="I59" i="2"/>
  <c r="J59" i="2"/>
  <c r="P59" i="2" s="1"/>
  <c r="K59" i="2"/>
  <c r="Q59" i="2" s="1"/>
  <c r="L59" i="2"/>
  <c r="M59" i="2"/>
  <c r="N59" i="2"/>
  <c r="O59" i="2"/>
  <c r="R59" i="2"/>
  <c r="S59" i="2"/>
  <c r="T59" i="2"/>
  <c r="U59" i="2"/>
  <c r="V59" i="2"/>
  <c r="E61" i="2"/>
  <c r="P61" i="2"/>
  <c r="Q61" i="2"/>
  <c r="R61" i="2"/>
  <c r="S61" i="2"/>
  <c r="T61" i="2"/>
  <c r="U61" i="2"/>
  <c r="E62" i="2"/>
  <c r="P62" i="2"/>
  <c r="Q62" i="2"/>
  <c r="R62" i="2"/>
  <c r="S62" i="2"/>
  <c r="T62" i="2"/>
  <c r="U62" i="2"/>
  <c r="E63" i="2"/>
  <c r="U63" i="2" s="1"/>
  <c r="P63" i="2"/>
  <c r="Q63" i="2"/>
  <c r="R63" i="2"/>
  <c r="S63" i="2"/>
  <c r="T63" i="2"/>
  <c r="E64" i="2"/>
  <c r="T64" i="2" s="1"/>
  <c r="P64" i="2"/>
  <c r="Q64" i="2"/>
  <c r="R64" i="2"/>
  <c r="S64" i="2"/>
  <c r="U64" i="2"/>
  <c r="E65" i="2"/>
  <c r="T65" i="2" s="1"/>
  <c r="P65" i="2"/>
  <c r="Q65" i="2"/>
  <c r="R65" i="2"/>
  <c r="S65" i="2"/>
  <c r="B66" i="2"/>
  <c r="E66" i="2" s="1"/>
  <c r="C66" i="2"/>
  <c r="F66" i="2"/>
  <c r="G66" i="2"/>
  <c r="H66" i="2"/>
  <c r="R66" i="2" s="1"/>
  <c r="I66" i="2"/>
  <c r="J66" i="2"/>
  <c r="K66" i="2"/>
  <c r="Q66" i="2" s="1"/>
  <c r="U66" i="2" s="1"/>
  <c r="L66" i="2"/>
  <c r="P66" i="2" s="1"/>
  <c r="M66" i="2"/>
  <c r="N66" i="2"/>
  <c r="O66" i="2"/>
  <c r="S66" i="2"/>
  <c r="V66" i="2"/>
  <c r="B67" i="2"/>
  <c r="E67" i="2" s="1"/>
  <c r="C67" i="2"/>
  <c r="F67" i="2"/>
  <c r="G67" i="2"/>
  <c r="H67" i="2"/>
  <c r="I67" i="2"/>
  <c r="S67" i="2" s="1"/>
  <c r="J67" i="2"/>
  <c r="P67" i="2" s="1"/>
  <c r="K67" i="2"/>
  <c r="L67" i="2"/>
  <c r="M67" i="2"/>
  <c r="N67" i="2"/>
  <c r="O67" i="2"/>
  <c r="Q67" i="2" s="1"/>
  <c r="R67" i="2"/>
  <c r="V67" i="2"/>
  <c r="E69" i="2"/>
  <c r="U72" i="2" s="1"/>
  <c r="P69" i="2"/>
  <c r="Q69" i="2"/>
  <c r="R69" i="2"/>
  <c r="S69" i="2"/>
  <c r="B70" i="2"/>
  <c r="C70" i="2"/>
  <c r="E70" i="2" s="1"/>
  <c r="F70" i="2"/>
  <c r="G70" i="2"/>
  <c r="H70" i="2"/>
  <c r="R70" i="2" s="1"/>
  <c r="I70" i="2"/>
  <c r="Q70" i="2" s="1"/>
  <c r="J70" i="2"/>
  <c r="K70" i="2"/>
  <c r="L70" i="2"/>
  <c r="P70" i="2" s="1"/>
  <c r="M70" i="2"/>
  <c r="N70" i="2"/>
  <c r="O70" i="2"/>
  <c r="V70" i="2"/>
  <c r="B71" i="2"/>
  <c r="E71" i="2" s="1"/>
  <c r="C71" i="2"/>
  <c r="F71" i="2"/>
  <c r="G71" i="2"/>
  <c r="H71" i="2"/>
  <c r="R71" i="2" s="1"/>
  <c r="I71" i="2"/>
  <c r="J71" i="2"/>
  <c r="K71" i="2"/>
  <c r="Q71" i="2" s="1"/>
  <c r="L71" i="2"/>
  <c r="M71" i="2"/>
  <c r="N71" i="2"/>
  <c r="O71" i="2"/>
  <c r="S71" i="2"/>
  <c r="V71" i="2"/>
  <c r="B72" i="2"/>
  <c r="C72" i="2"/>
  <c r="E72" i="2" s="1"/>
  <c r="F72" i="2"/>
  <c r="G72" i="2"/>
  <c r="H72" i="2"/>
  <c r="R72" i="2" s="1"/>
  <c r="I72" i="2"/>
  <c r="Q72" i="2" s="1"/>
  <c r="J72" i="2"/>
  <c r="K72" i="2"/>
  <c r="L72" i="2"/>
  <c r="P72" i="2" s="1"/>
  <c r="T72" i="2" s="1"/>
  <c r="M72" i="2"/>
  <c r="N72" i="2"/>
  <c r="O72" i="2"/>
  <c r="V72" i="2"/>
  <c r="A76" i="2"/>
  <c r="B79" i="2"/>
  <c r="C79" i="2"/>
  <c r="D79" i="2"/>
  <c r="F79" i="2"/>
  <c r="G79" i="2"/>
  <c r="H79" i="2"/>
  <c r="I79" i="2"/>
  <c r="J79" i="2"/>
  <c r="K79" i="2"/>
  <c r="L79" i="2"/>
  <c r="M79" i="2"/>
  <c r="V79" i="2"/>
  <c r="W79" i="2"/>
  <c r="E80" i="2"/>
  <c r="E79" i="2" s="1"/>
  <c r="E81" i="2"/>
  <c r="E82" i="2"/>
  <c r="E83" i="2"/>
  <c r="E86" i="2"/>
  <c r="P86" i="2"/>
  <c r="Q86" i="2"/>
  <c r="R86" i="2"/>
  <c r="S86" i="2"/>
  <c r="T86" i="2"/>
  <c r="U86" i="2"/>
  <c r="E87" i="2"/>
  <c r="P87" i="2"/>
  <c r="Q87" i="2"/>
  <c r="R87" i="2"/>
  <c r="S87" i="2"/>
  <c r="T87" i="2"/>
  <c r="U87" i="2"/>
  <c r="E88" i="2"/>
  <c r="P88" i="2"/>
  <c r="Q88" i="2"/>
  <c r="R88" i="2"/>
  <c r="S88" i="2"/>
  <c r="T88" i="2"/>
  <c r="U88" i="2"/>
  <c r="E89" i="2"/>
  <c r="U89" i="2" s="1"/>
  <c r="P89" i="2"/>
  <c r="Q89" i="2"/>
  <c r="R89" i="2"/>
  <c r="S89" i="2"/>
  <c r="T89" i="2"/>
  <c r="E90" i="2"/>
  <c r="T90" i="2" s="1"/>
  <c r="P90" i="2"/>
  <c r="Q90" i="2"/>
  <c r="R90" i="2"/>
  <c r="S90" i="2"/>
  <c r="U90" i="2"/>
  <c r="E91" i="2"/>
  <c r="T91" i="2" s="1"/>
  <c r="P91" i="2"/>
  <c r="Q91" i="2"/>
  <c r="R91" i="2"/>
  <c r="S91" i="2"/>
  <c r="E92" i="2"/>
  <c r="T92" i="2" s="1"/>
  <c r="P92" i="2"/>
  <c r="Q92" i="2"/>
  <c r="R92" i="2"/>
  <c r="S92" i="2"/>
  <c r="E93" i="2"/>
  <c r="P93" i="2"/>
  <c r="Q93" i="2"/>
  <c r="R93" i="2"/>
  <c r="S93" i="2"/>
  <c r="T93" i="2"/>
  <c r="U93" i="2"/>
  <c r="B95" i="2"/>
  <c r="C95" i="2"/>
  <c r="D95" i="2"/>
  <c r="D112" i="2" s="1"/>
  <c r="F95" i="2"/>
  <c r="G95" i="2"/>
  <c r="G112" i="2" s="1"/>
  <c r="H95" i="2"/>
  <c r="I95" i="2"/>
  <c r="I112" i="2" s="1"/>
  <c r="J95" i="2"/>
  <c r="K95" i="2"/>
  <c r="L95" i="2"/>
  <c r="L112" i="2" s="1"/>
  <c r="R112" i="2" s="1"/>
  <c r="M95" i="2"/>
  <c r="S95" i="2"/>
  <c r="V95" i="2"/>
  <c r="W95" i="2"/>
  <c r="E96" i="2"/>
  <c r="E95" i="2" s="1"/>
  <c r="R96" i="2"/>
  <c r="S96" i="2"/>
  <c r="E97" i="2"/>
  <c r="R97" i="2"/>
  <c r="S97" i="2"/>
  <c r="T97" i="2"/>
  <c r="U97" i="2"/>
  <c r="E98" i="2"/>
  <c r="T98" i="2" s="1"/>
  <c r="R98" i="2"/>
  <c r="S98" i="2"/>
  <c r="E99" i="2"/>
  <c r="R99" i="2"/>
  <c r="S99" i="2"/>
  <c r="T99" i="2"/>
  <c r="U99" i="2"/>
  <c r="E100" i="2"/>
  <c r="T100" i="2" s="1"/>
  <c r="R100" i="2"/>
  <c r="S100" i="2"/>
  <c r="U100" i="2"/>
  <c r="E101" i="2"/>
  <c r="T101" i="2" s="1"/>
  <c r="R101" i="2"/>
  <c r="S101" i="2"/>
  <c r="E102" i="2"/>
  <c r="R102" i="2"/>
  <c r="S102" i="2"/>
  <c r="T102" i="2"/>
  <c r="U102" i="2"/>
  <c r="E103" i="2"/>
  <c r="T103" i="2" s="1"/>
  <c r="R103" i="2"/>
  <c r="S103" i="2"/>
  <c r="E104" i="2"/>
  <c r="T104" i="2" s="1"/>
  <c r="R104" i="2"/>
  <c r="S104" i="2"/>
  <c r="E105" i="2"/>
  <c r="R105" i="2"/>
  <c r="S105" i="2"/>
  <c r="T105" i="2"/>
  <c r="U105" i="2"/>
  <c r="E106" i="2"/>
  <c r="T106" i="2" s="1"/>
  <c r="R106" i="2"/>
  <c r="S106" i="2"/>
  <c r="E107" i="2"/>
  <c r="R107" i="2"/>
  <c r="S107" i="2"/>
  <c r="T107" i="2"/>
  <c r="U107" i="2"/>
  <c r="E108" i="2"/>
  <c r="T108" i="2" s="1"/>
  <c r="R108" i="2"/>
  <c r="S108" i="2"/>
  <c r="U108" i="2"/>
  <c r="E109" i="2"/>
  <c r="T109" i="2" s="1"/>
  <c r="R109" i="2"/>
  <c r="S109" i="2"/>
  <c r="E110" i="2"/>
  <c r="R110" i="2"/>
  <c r="S110" i="2"/>
  <c r="T110" i="2"/>
  <c r="U110" i="2"/>
  <c r="R111" i="2"/>
  <c r="S111" i="2"/>
  <c r="T111" i="2"/>
  <c r="U111" i="2"/>
  <c r="B112" i="2"/>
  <c r="C112" i="2"/>
  <c r="F112" i="2"/>
  <c r="H112" i="2"/>
  <c r="J112" i="2"/>
  <c r="K112" i="2"/>
  <c r="M112" i="2"/>
  <c r="N112" i="2"/>
  <c r="O112" i="2"/>
  <c r="P112" i="2"/>
  <c r="Q112" i="2"/>
  <c r="S112" i="2"/>
  <c r="V112" i="2"/>
  <c r="W112" i="2"/>
  <c r="B113" i="2"/>
  <c r="C113" i="2"/>
  <c r="D113" i="2"/>
  <c r="E113" i="2"/>
  <c r="T113" i="2" s="1"/>
  <c r="F113" i="2"/>
  <c r="G113" i="2"/>
  <c r="H113" i="2"/>
  <c r="I113" i="2"/>
  <c r="J113" i="2"/>
  <c r="K113" i="2"/>
  <c r="L113" i="2"/>
  <c r="M113" i="2"/>
  <c r="S113" i="2" s="1"/>
  <c r="N113" i="2"/>
  <c r="O113" i="2"/>
  <c r="P113" i="2"/>
  <c r="Q113" i="2"/>
  <c r="R113" i="2"/>
  <c r="U113" i="2"/>
  <c r="V113" i="2"/>
  <c r="W113" i="2"/>
  <c r="U70" i="2" l="1"/>
  <c r="T70" i="2"/>
  <c r="U71" i="2"/>
  <c r="E112" i="2"/>
  <c r="T95" i="2"/>
  <c r="U95" i="2"/>
  <c r="P71" i="2"/>
  <c r="T71" i="2" s="1"/>
  <c r="U103" i="2"/>
  <c r="U91" i="2"/>
  <c r="S72" i="2"/>
  <c r="S70" i="2"/>
  <c r="U65" i="2"/>
  <c r="U45" i="2"/>
  <c r="U39" i="2"/>
  <c r="U27" i="2"/>
  <c r="U21" i="2"/>
  <c r="U106" i="2"/>
  <c r="U98" i="2"/>
  <c r="U92" i="2"/>
  <c r="U69" i="2"/>
  <c r="U46" i="2"/>
  <c r="U28" i="2"/>
  <c r="U22" i="2"/>
  <c r="T69" i="2"/>
  <c r="T67" i="2"/>
  <c r="U95" i="3"/>
  <c r="E112" i="3"/>
  <c r="T95" i="3"/>
  <c r="U109" i="2"/>
  <c r="U101" i="2"/>
  <c r="U104" i="2"/>
  <c r="U96" i="2"/>
  <c r="T96" i="2"/>
  <c r="R95" i="2"/>
  <c r="T66" i="2"/>
  <c r="W113" i="1"/>
  <c r="V113" i="1"/>
  <c r="S113" i="1"/>
  <c r="Q113" i="1"/>
  <c r="P113" i="1"/>
  <c r="O113" i="1"/>
  <c r="N113" i="1"/>
  <c r="M113" i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T108" i="1" s="1"/>
  <c r="S107" i="1"/>
  <c r="R107" i="1"/>
  <c r="E107" i="1"/>
  <c r="T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T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S99" i="1"/>
  <c r="R99" i="1"/>
  <c r="E99" i="1"/>
  <c r="T99" i="1" s="1"/>
  <c r="S98" i="1"/>
  <c r="R98" i="1"/>
  <c r="E98" i="1"/>
  <c r="T98" i="1" s="1"/>
  <c r="S97" i="1"/>
  <c r="R97" i="1"/>
  <c r="E97" i="1"/>
  <c r="U97" i="1" s="1"/>
  <c r="U96" i="1"/>
  <c r="S96" i="1"/>
  <c r="R96" i="1"/>
  <c r="E96" i="1"/>
  <c r="T96" i="1" s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T90" i="1" s="1"/>
  <c r="S89" i="1"/>
  <c r="R89" i="1"/>
  <c r="Q89" i="1"/>
  <c r="P89" i="1"/>
  <c r="E89" i="1"/>
  <c r="U89" i="1" s="1"/>
  <c r="U88" i="1"/>
  <c r="T88" i="1"/>
  <c r="S88" i="1"/>
  <c r="R88" i="1"/>
  <c r="Q88" i="1"/>
  <c r="P88" i="1"/>
  <c r="E88" i="1"/>
  <c r="U87" i="1"/>
  <c r="T87" i="1"/>
  <c r="S87" i="1"/>
  <c r="R87" i="1"/>
  <c r="Q87" i="1"/>
  <c r="P87" i="1"/>
  <c r="E87" i="1"/>
  <c r="S86" i="1"/>
  <c r="R86" i="1"/>
  <c r="Q86" i="1"/>
  <c r="P86" i="1"/>
  <c r="E86" i="1"/>
  <c r="T86" i="1" s="1"/>
  <c r="V72" i="1"/>
  <c r="O72" i="1"/>
  <c r="N72" i="1"/>
  <c r="M72" i="1"/>
  <c r="L72" i="1"/>
  <c r="K72" i="1"/>
  <c r="J72" i="1"/>
  <c r="I72" i="1"/>
  <c r="S72" i="1" s="1"/>
  <c r="H72" i="1"/>
  <c r="R72" i="1" s="1"/>
  <c r="G72" i="1"/>
  <c r="F72" i="1"/>
  <c r="C72" i="1"/>
  <c r="B72" i="1"/>
  <c r="V71" i="1"/>
  <c r="O71" i="1"/>
  <c r="N71" i="1"/>
  <c r="M71" i="1"/>
  <c r="L71" i="1"/>
  <c r="K71" i="1"/>
  <c r="J71" i="1"/>
  <c r="I71" i="1"/>
  <c r="S71" i="1" s="1"/>
  <c r="H71" i="1"/>
  <c r="G71" i="1"/>
  <c r="F71" i="1"/>
  <c r="C71" i="1"/>
  <c r="B71" i="1"/>
  <c r="E71" i="1" s="1"/>
  <c r="V70" i="1"/>
  <c r="S70" i="1"/>
  <c r="O70" i="1"/>
  <c r="N70" i="1"/>
  <c r="M70" i="1"/>
  <c r="L70" i="1"/>
  <c r="K70" i="1"/>
  <c r="J70" i="1"/>
  <c r="I70" i="1"/>
  <c r="H70" i="1"/>
  <c r="R70" i="1" s="1"/>
  <c r="G70" i="1"/>
  <c r="F70" i="1"/>
  <c r="C70" i="1"/>
  <c r="B70" i="1"/>
  <c r="S69" i="1"/>
  <c r="R69" i="1"/>
  <c r="Q69" i="1"/>
  <c r="P69" i="1"/>
  <c r="E69" i="1"/>
  <c r="V67" i="1"/>
  <c r="O67" i="1"/>
  <c r="N67" i="1"/>
  <c r="M67" i="1"/>
  <c r="L67" i="1"/>
  <c r="K67" i="1"/>
  <c r="J67" i="1"/>
  <c r="I67" i="1"/>
  <c r="S67" i="1" s="1"/>
  <c r="H67" i="1"/>
  <c r="R67" i="1" s="1"/>
  <c r="G67" i="1"/>
  <c r="F67" i="1"/>
  <c r="C67" i="1"/>
  <c r="B67" i="1"/>
  <c r="V66" i="1"/>
  <c r="S66" i="1"/>
  <c r="O66" i="1"/>
  <c r="N66" i="1"/>
  <c r="M66" i="1"/>
  <c r="L66" i="1"/>
  <c r="K66" i="1"/>
  <c r="J66" i="1"/>
  <c r="I66" i="1"/>
  <c r="H66" i="1"/>
  <c r="R66" i="1" s="1"/>
  <c r="G66" i="1"/>
  <c r="F66" i="1"/>
  <c r="C66" i="1"/>
  <c r="B66" i="1"/>
  <c r="S65" i="1"/>
  <c r="R65" i="1"/>
  <c r="Q65" i="1"/>
  <c r="U65" i="1" s="1"/>
  <c r="P65" i="1"/>
  <c r="E65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S59" i="1" s="1"/>
  <c r="H59" i="1"/>
  <c r="R59" i="1" s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U56" i="1"/>
  <c r="T56" i="1"/>
  <c r="S56" i="1"/>
  <c r="R56" i="1"/>
  <c r="Q56" i="1"/>
  <c r="P56" i="1"/>
  <c r="E56" i="1"/>
  <c r="U55" i="1"/>
  <c r="T55" i="1"/>
  <c r="S55" i="1"/>
  <c r="R55" i="1"/>
  <c r="Q55" i="1"/>
  <c r="P55" i="1"/>
  <c r="E55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U52" i="1"/>
  <c r="S52" i="1"/>
  <c r="R52" i="1"/>
  <c r="Q52" i="1"/>
  <c r="P52" i="1"/>
  <c r="E52" i="1"/>
  <c r="T52" i="1" s="1"/>
  <c r="S51" i="1"/>
  <c r="R51" i="1"/>
  <c r="Q51" i="1"/>
  <c r="P51" i="1"/>
  <c r="E51" i="1"/>
  <c r="T51" i="1" s="1"/>
  <c r="T50" i="1"/>
  <c r="S50" i="1"/>
  <c r="R50" i="1"/>
  <c r="Q50" i="1"/>
  <c r="P50" i="1"/>
  <c r="E50" i="1"/>
  <c r="U50" i="1" s="1"/>
  <c r="U49" i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U44" i="1"/>
  <c r="S44" i="1"/>
  <c r="R44" i="1"/>
  <c r="Q44" i="1"/>
  <c r="P44" i="1"/>
  <c r="E44" i="1"/>
  <c r="T44" i="1" s="1"/>
  <c r="S43" i="1"/>
  <c r="R43" i="1"/>
  <c r="Q43" i="1"/>
  <c r="P43" i="1"/>
  <c r="E43" i="1"/>
  <c r="U43" i="1" s="1"/>
  <c r="T42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I40" i="1"/>
  <c r="H40" i="1"/>
  <c r="G40" i="1"/>
  <c r="F40" i="1"/>
  <c r="C40" i="1"/>
  <c r="B40" i="1"/>
  <c r="U39" i="1"/>
  <c r="S39" i="1"/>
  <c r="R39" i="1"/>
  <c r="Q39" i="1"/>
  <c r="P39" i="1"/>
  <c r="E39" i="1"/>
  <c r="T39" i="1" s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S36" i="1"/>
  <c r="R36" i="1"/>
  <c r="Q36" i="1"/>
  <c r="P36" i="1"/>
  <c r="E36" i="1"/>
  <c r="U36" i="1" s="1"/>
  <c r="S35" i="1"/>
  <c r="R35" i="1"/>
  <c r="Q35" i="1"/>
  <c r="P35" i="1"/>
  <c r="E35" i="1"/>
  <c r="U35" i="1" s="1"/>
  <c r="V33" i="1"/>
  <c r="O33" i="1"/>
  <c r="N33" i="1"/>
  <c r="M33" i="1"/>
  <c r="L33" i="1"/>
  <c r="K33" i="1"/>
  <c r="J33" i="1"/>
  <c r="I33" i="1"/>
  <c r="S33" i="1" s="1"/>
  <c r="H33" i="1"/>
  <c r="G33" i="1"/>
  <c r="F33" i="1"/>
  <c r="C33" i="1"/>
  <c r="B33" i="1"/>
  <c r="E33" i="1" s="1"/>
  <c r="S32" i="1"/>
  <c r="R32" i="1"/>
  <c r="Q32" i="1"/>
  <c r="P32" i="1"/>
  <c r="T32" i="1" s="1"/>
  <c r="E32" i="1"/>
  <c r="U32" i="1" s="1"/>
  <c r="V30" i="1"/>
  <c r="S30" i="1"/>
  <c r="O30" i="1"/>
  <c r="N30" i="1"/>
  <c r="M30" i="1"/>
  <c r="L30" i="1"/>
  <c r="K30" i="1"/>
  <c r="J30" i="1"/>
  <c r="I30" i="1"/>
  <c r="H30" i="1"/>
  <c r="R30" i="1" s="1"/>
  <c r="G30" i="1"/>
  <c r="F30" i="1"/>
  <c r="C30" i="1"/>
  <c r="B30" i="1"/>
  <c r="S29" i="1"/>
  <c r="R29" i="1"/>
  <c r="Q29" i="1"/>
  <c r="P29" i="1"/>
  <c r="E29" i="1"/>
  <c r="T29" i="1" s="1"/>
  <c r="S28" i="1"/>
  <c r="R28" i="1"/>
  <c r="Q28" i="1"/>
  <c r="P28" i="1"/>
  <c r="T28" i="1" s="1"/>
  <c r="E28" i="1"/>
  <c r="U28" i="1" s="1"/>
  <c r="S27" i="1"/>
  <c r="R27" i="1"/>
  <c r="Q27" i="1"/>
  <c r="P27" i="1"/>
  <c r="E27" i="1"/>
  <c r="U27" i="1" s="1"/>
  <c r="S26" i="1"/>
  <c r="R26" i="1"/>
  <c r="Q26" i="1"/>
  <c r="P26" i="1"/>
  <c r="E26" i="1"/>
  <c r="U26" i="1" s="1"/>
  <c r="V24" i="1"/>
  <c r="O24" i="1"/>
  <c r="N24" i="1"/>
  <c r="M24" i="1"/>
  <c r="L24" i="1"/>
  <c r="K24" i="1"/>
  <c r="J24" i="1"/>
  <c r="I24" i="1"/>
  <c r="S24" i="1" s="1"/>
  <c r="H24" i="1"/>
  <c r="R24" i="1" s="1"/>
  <c r="G24" i="1"/>
  <c r="F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T21" i="1" s="1"/>
  <c r="S20" i="1"/>
  <c r="R20" i="1"/>
  <c r="Q20" i="1"/>
  <c r="U20" i="1" s="1"/>
  <c r="P20" i="1"/>
  <c r="E20" i="1"/>
  <c r="T20" i="1" s="1"/>
  <c r="U19" i="1"/>
  <c r="S19" i="1"/>
  <c r="R19" i="1"/>
  <c r="Q19" i="1"/>
  <c r="P19" i="1"/>
  <c r="T19" i="1" s="1"/>
  <c r="E19" i="1"/>
  <c r="S18" i="1"/>
  <c r="R18" i="1"/>
  <c r="Q18" i="1"/>
  <c r="P18" i="1"/>
  <c r="E18" i="1"/>
  <c r="U18" i="1" s="1"/>
  <c r="S17" i="1"/>
  <c r="R17" i="1"/>
  <c r="Q17" i="1"/>
  <c r="U17" i="1" s="1"/>
  <c r="P17" i="1"/>
  <c r="E17" i="1"/>
  <c r="V15" i="1"/>
  <c r="O15" i="1"/>
  <c r="N15" i="1"/>
  <c r="M15" i="1"/>
  <c r="L15" i="1"/>
  <c r="K15" i="1"/>
  <c r="J15" i="1"/>
  <c r="I15" i="1"/>
  <c r="S15" i="1" s="1"/>
  <c r="H15" i="1"/>
  <c r="G15" i="1"/>
  <c r="F15" i="1"/>
  <c r="C15" i="1"/>
  <c r="B15" i="1"/>
  <c r="S14" i="1"/>
  <c r="R14" i="1"/>
  <c r="Q14" i="1"/>
  <c r="P14" i="1"/>
  <c r="E14" i="1"/>
  <c r="U14" i="1" s="1"/>
  <c r="S13" i="1"/>
  <c r="R13" i="1"/>
  <c r="Q13" i="1"/>
  <c r="U13" i="1" s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S9" i="1"/>
  <c r="R9" i="1"/>
  <c r="Q9" i="1"/>
  <c r="P9" i="1"/>
  <c r="E9" i="1"/>
  <c r="U9" i="1" s="1"/>
  <c r="T112" i="2" l="1"/>
  <c r="U112" i="2"/>
  <c r="T112" i="3"/>
  <c r="U112" i="3"/>
  <c r="Q40" i="1"/>
  <c r="U40" i="1" s="1"/>
  <c r="U86" i="1"/>
  <c r="P40" i="1"/>
  <c r="U66" i="1"/>
  <c r="Q66" i="1"/>
  <c r="Q70" i="1"/>
  <c r="T12" i="1"/>
  <c r="U21" i="1"/>
  <c r="U10" i="1"/>
  <c r="P15" i="1"/>
  <c r="U29" i="1"/>
  <c r="Q30" i="1"/>
  <c r="U45" i="1"/>
  <c r="T48" i="1"/>
  <c r="E59" i="1"/>
  <c r="T13" i="1"/>
  <c r="T17" i="1"/>
  <c r="E66" i="1"/>
  <c r="E70" i="1"/>
  <c r="T97" i="1"/>
  <c r="U99" i="1"/>
  <c r="U104" i="1"/>
  <c r="T38" i="1"/>
  <c r="T43" i="1"/>
  <c r="T93" i="1"/>
  <c r="T18" i="1"/>
  <c r="E24" i="1"/>
  <c r="E30" i="1"/>
  <c r="P33" i="1"/>
  <c r="R33" i="1"/>
  <c r="T36" i="1"/>
  <c r="E40" i="1"/>
  <c r="U51" i="1"/>
  <c r="E53" i="1"/>
  <c r="U61" i="1"/>
  <c r="T64" i="1"/>
  <c r="P71" i="1"/>
  <c r="T71" i="1" s="1"/>
  <c r="R71" i="1"/>
  <c r="T89" i="1"/>
  <c r="U90" i="1"/>
  <c r="T14" i="1"/>
  <c r="E15" i="1"/>
  <c r="T65" i="1"/>
  <c r="U69" i="1"/>
  <c r="U98" i="1"/>
  <c r="Q53" i="1"/>
  <c r="U53" i="1" s="1"/>
  <c r="P53" i="1"/>
  <c r="T53" i="1" s="1"/>
  <c r="R53" i="1"/>
  <c r="U57" i="1"/>
  <c r="E67" i="1"/>
  <c r="Q59" i="1"/>
  <c r="E72" i="1"/>
  <c r="U106" i="1"/>
  <c r="E79" i="1"/>
  <c r="U59" i="1"/>
  <c r="T59" i="1"/>
  <c r="U30" i="1"/>
  <c r="U70" i="1"/>
  <c r="T40" i="1"/>
  <c r="P72" i="1"/>
  <c r="Q15" i="1"/>
  <c r="U15" i="1" s="1"/>
  <c r="S53" i="1"/>
  <c r="P66" i="1"/>
  <c r="Q72" i="1"/>
  <c r="U72" i="1" s="1"/>
  <c r="R15" i="1"/>
  <c r="S40" i="1"/>
  <c r="S95" i="1"/>
  <c r="P24" i="1"/>
  <c r="T24" i="1" s="1"/>
  <c r="Q33" i="1"/>
  <c r="U33" i="1" s="1"/>
  <c r="P67" i="1"/>
  <c r="T67" i="1" s="1"/>
  <c r="T105" i="1"/>
  <c r="T109" i="1"/>
  <c r="T15" i="1"/>
  <c r="R40" i="1"/>
  <c r="T27" i="1"/>
  <c r="T35" i="1"/>
  <c r="T47" i="1"/>
  <c r="P59" i="1"/>
  <c r="T63" i="1"/>
  <c r="Q67" i="1"/>
  <c r="U67" i="1" s="1"/>
  <c r="P70" i="1"/>
  <c r="T70" i="1" s="1"/>
  <c r="T92" i="1"/>
  <c r="T101" i="1"/>
  <c r="U107" i="1"/>
  <c r="T113" i="1"/>
  <c r="T23" i="1"/>
  <c r="Q24" i="1"/>
  <c r="U24" i="1" s="1"/>
  <c r="T22" i="1"/>
  <c r="T26" i="1"/>
  <c r="T46" i="1"/>
  <c r="T58" i="1"/>
  <c r="T62" i="1"/>
  <c r="T69" i="1"/>
  <c r="T91" i="1"/>
  <c r="E95" i="1"/>
  <c r="U95" i="1" s="1"/>
  <c r="T33" i="1"/>
  <c r="T66" i="1"/>
  <c r="T72" i="1"/>
  <c r="Q71" i="1"/>
  <c r="U71" i="1" s="1"/>
  <c r="P30" i="1"/>
  <c r="T30" i="1" s="1"/>
  <c r="T11" i="1"/>
  <c r="T10" i="1"/>
  <c r="T9" i="1"/>
  <c r="T61" i="1"/>
  <c r="U103" i="1"/>
  <c r="U100" i="1"/>
  <c r="U108" i="1"/>
  <c r="T102" i="1"/>
  <c r="T110" i="1"/>
  <c r="L112" i="1"/>
  <c r="R112" i="1" s="1"/>
  <c r="E112" i="1" l="1"/>
  <c r="U112" i="1" s="1"/>
  <c r="T95" i="1"/>
  <c r="T112" i="1"/>
</calcChain>
</file>

<file path=xl/sharedStrings.xml><?xml version="1.0" encoding="utf-8"?>
<sst xmlns="http://schemas.openxmlformats.org/spreadsheetml/2006/main" count="2320" uniqueCount="125">
  <si>
    <t>Figures Finalised as at 2023/10/16</t>
  </si>
  <si>
    <t/>
  </si>
  <si>
    <t>1st Quarter Ended 30 September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</si>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</sst>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5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2"/>
    <xf numFmtId="164" fontId="5" fillId="0" borderId="0" xfId="2" applyNumberFormat="1" applyFont="1"/>
    <xf numFmtId="0" fontId="3" fillId="0" borderId="0" xfId="2" applyFont="1"/>
    <xf numFmtId="169" fontId="2" fillId="0" borderId="0" xfId="2" applyNumberFormat="1" applyFont="1"/>
    <xf numFmtId="0" fontId="2" fillId="0" borderId="0" xfId="2" applyFont="1"/>
    <xf numFmtId="169" fontId="2" fillId="0" borderId="10" xfId="2" applyNumberFormat="1" applyFont="1" applyBorder="1"/>
    <xf numFmtId="0" fontId="2" fillId="0" borderId="9" xfId="2" applyFont="1" applyBorder="1"/>
    <xf numFmtId="169" fontId="2" fillId="0" borderId="2" xfId="2" applyNumberFormat="1" applyFont="1" applyBorder="1"/>
    <xf numFmtId="0" fontId="2" fillId="0" borderId="1" xfId="2" applyFont="1" applyBorder="1"/>
    <xf numFmtId="169" fontId="2" fillId="0" borderId="1" xfId="2" applyNumberFormat="1" applyFont="1" applyBorder="1"/>
    <xf numFmtId="169" fontId="3" fillId="2" borderId="3" xfId="2" applyNumberFormat="1" applyFont="1" applyFill="1" applyBorder="1" applyAlignment="1" applyProtection="1">
      <alignment horizontal="right"/>
      <protection locked="0"/>
    </xf>
    <xf numFmtId="169" fontId="3" fillId="2" borderId="4" xfId="2" applyNumberFormat="1" applyFont="1" applyFill="1" applyBorder="1" applyAlignment="1" applyProtection="1">
      <alignment horizontal="right"/>
      <protection locked="0"/>
    </xf>
    <xf numFmtId="169" fontId="3" fillId="0" borderId="3" xfId="2" applyNumberFormat="1" applyFont="1" applyBorder="1" applyAlignment="1">
      <alignment horizontal="right"/>
    </xf>
    <xf numFmtId="0" fontId="2" fillId="2" borderId="3" xfId="2" applyFont="1" applyFill="1" applyBorder="1" applyAlignment="1" applyProtection="1">
      <alignment horizontal="left" indent="1"/>
      <protection locked="0"/>
    </xf>
    <xf numFmtId="169" fontId="2" fillId="0" borderId="9" xfId="2" applyNumberFormat="1" applyFont="1" applyBorder="1" applyAlignment="1">
      <alignment horizontal="right"/>
    </xf>
    <xf numFmtId="169" fontId="2" fillId="0" borderId="10" xfId="2" applyNumberFormat="1" applyFont="1" applyBorder="1" applyAlignment="1">
      <alignment horizontal="right"/>
    </xf>
    <xf numFmtId="0" fontId="2" fillId="0" borderId="9" xfId="2" applyFont="1" applyBorder="1" applyAlignment="1">
      <alignment horizontal="centerContinuous" vertical="justify"/>
    </xf>
    <xf numFmtId="169" fontId="2" fillId="0" borderId="1" xfId="2" applyNumberFormat="1" applyFont="1" applyBorder="1" applyAlignment="1">
      <alignment horizontal="right"/>
    </xf>
    <xf numFmtId="169" fontId="2" fillId="0" borderId="2" xfId="2" applyNumberFormat="1" applyFont="1" applyBorder="1" applyAlignment="1">
      <alignment horizontal="right"/>
    </xf>
    <xf numFmtId="0" fontId="2" fillId="0" borderId="1" xfId="2" applyFont="1" applyBorder="1" applyAlignment="1">
      <alignment horizontal="left" indent="1"/>
    </xf>
    <xf numFmtId="169" fontId="2" fillId="0" borderId="3" xfId="2" applyNumberFormat="1" applyFont="1" applyBorder="1" applyAlignment="1">
      <alignment horizontal="right"/>
    </xf>
    <xf numFmtId="169" fontId="2" fillId="0" borderId="4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1"/>
    </xf>
    <xf numFmtId="169" fontId="2" fillId="0" borderId="32" xfId="2" applyNumberFormat="1" applyFont="1" applyBorder="1" applyAlignment="1">
      <alignment horizontal="right"/>
    </xf>
    <xf numFmtId="0" fontId="2" fillId="0" borderId="32" xfId="2" applyFont="1" applyBorder="1" applyAlignment="1">
      <alignment horizontal="left" indent="1"/>
    </xf>
    <xf numFmtId="169" fontId="2" fillId="0" borderId="34" xfId="2" applyNumberFormat="1" applyFont="1" applyBorder="1" applyAlignment="1">
      <alignment horizontal="right"/>
    </xf>
    <xf numFmtId="165" fontId="2" fillId="0" borderId="22" xfId="2" applyNumberFormat="1" applyFont="1" applyBorder="1" applyAlignment="1">
      <alignment horizontal="right"/>
    </xf>
    <xf numFmtId="169" fontId="2" fillId="0" borderId="22" xfId="2" applyNumberFormat="1" applyFont="1" applyBorder="1" applyAlignment="1">
      <alignment horizontal="right"/>
    </xf>
    <xf numFmtId="0" fontId="2" fillId="0" borderId="34" xfId="2" applyFont="1" applyBorder="1" applyAlignment="1">
      <alignment horizontal="left"/>
    </xf>
    <xf numFmtId="165" fontId="2" fillId="0" borderId="3" xfId="2" applyNumberFormat="1" applyFont="1" applyBorder="1" applyAlignment="1">
      <alignment horizontal="right"/>
    </xf>
    <xf numFmtId="165" fontId="2" fillId="0" borderId="4" xfId="2" applyNumberFormat="1" applyFont="1" applyBorder="1" applyAlignment="1">
      <alignment horizontal="right"/>
    </xf>
    <xf numFmtId="0" fontId="3" fillId="0" borderId="3" xfId="2" applyFont="1" applyBorder="1" applyAlignment="1">
      <alignment horizontal="left" indent="1"/>
    </xf>
    <xf numFmtId="169" fontId="3" fillId="0" borderId="3" xfId="2" applyNumberFormat="1" applyFont="1" applyBorder="1" applyAlignment="1" applyProtection="1">
      <alignment horizontal="right"/>
      <protection locked="0"/>
    </xf>
    <xf numFmtId="169" fontId="2" fillId="0" borderId="7" xfId="2" applyNumberFormat="1" applyFont="1" applyBorder="1" applyAlignment="1">
      <alignment horizontal="right"/>
    </xf>
    <xf numFmtId="165" fontId="2" fillId="0" borderId="7" xfId="2" applyNumberFormat="1" applyFont="1" applyBorder="1" applyAlignment="1">
      <alignment horizontal="right"/>
    </xf>
    <xf numFmtId="165" fontId="2" fillId="0" borderId="8" xfId="2" applyNumberFormat="1" applyFont="1" applyBorder="1" applyAlignment="1">
      <alignment horizontal="right"/>
    </xf>
    <xf numFmtId="169" fontId="2" fillId="0" borderId="8" xfId="2" applyNumberFormat="1" applyFont="1" applyBorder="1" applyAlignment="1">
      <alignment horizontal="right"/>
    </xf>
    <xf numFmtId="0" fontId="2" fillId="0" borderId="7" xfId="2" applyFont="1" applyBorder="1" applyAlignment="1">
      <alignment horizontal="left"/>
    </xf>
    <xf numFmtId="169" fontId="2" fillId="0" borderId="5" xfId="2" applyNumberFormat="1" applyFont="1" applyBorder="1" applyAlignment="1">
      <alignment horizontal="right"/>
    </xf>
    <xf numFmtId="165" fontId="2" fillId="0" borderId="5" xfId="2" applyNumberFormat="1" applyFont="1" applyBorder="1" applyAlignment="1">
      <alignment horizontal="right"/>
    </xf>
    <xf numFmtId="165" fontId="2" fillId="0" borderId="6" xfId="2" applyNumberFormat="1" applyFont="1" applyBorder="1" applyAlignment="1">
      <alignment horizontal="right"/>
    </xf>
    <xf numFmtId="169" fontId="2" fillId="0" borderId="6" xfId="2" applyNumberFormat="1" applyFont="1" applyBorder="1" applyAlignment="1">
      <alignment horizontal="right"/>
    </xf>
    <xf numFmtId="0" fontId="2" fillId="0" borderId="5" xfId="2" applyFont="1" applyBorder="1" applyAlignment="1">
      <alignment horizontal="left"/>
    </xf>
    <xf numFmtId="169" fontId="2" fillId="0" borderId="3" xfId="2" applyNumberFormat="1" applyFont="1" applyBorder="1" applyAlignment="1">
      <alignment horizontal="center" vertical="top" wrapText="1"/>
    </xf>
    <xf numFmtId="165" fontId="2" fillId="0" borderId="3" xfId="2" applyNumberFormat="1" applyFont="1" applyBorder="1" applyAlignment="1">
      <alignment horizontal="center" vertical="top" wrapText="1"/>
    </xf>
    <xf numFmtId="165" fontId="2" fillId="0" borderId="4" xfId="2" applyNumberFormat="1" applyFont="1" applyBorder="1" applyAlignment="1">
      <alignment horizontal="center" vertical="top" wrapText="1"/>
    </xf>
    <xf numFmtId="169" fontId="2" fillId="0" borderId="4" xfId="2" applyNumberFormat="1" applyFont="1" applyBorder="1" applyAlignment="1">
      <alignment horizontal="center" vertical="top" wrapText="1"/>
    </xf>
    <xf numFmtId="166" fontId="3" fillId="0" borderId="3" xfId="2" applyNumberFormat="1" applyFont="1" applyBorder="1"/>
    <xf numFmtId="165" fontId="2" fillId="0" borderId="1" xfId="2" applyNumberFormat="1" applyFont="1" applyBorder="1" applyAlignment="1">
      <alignment horizontal="center" vertical="top" wrapText="1"/>
    </xf>
    <xf numFmtId="165" fontId="2" fillId="0" borderId="2" xfId="2" applyNumberFormat="1" applyFont="1" applyBorder="1" applyAlignment="1">
      <alignment horizontal="center" vertical="top" wrapText="1"/>
    </xf>
    <xf numFmtId="164" fontId="2" fillId="0" borderId="1" xfId="2" applyNumberFormat="1" applyFont="1" applyBorder="1" applyAlignment="1">
      <alignment horizontal="left" vertical="top" wrapText="1"/>
    </xf>
    <xf numFmtId="49" fontId="2" fillId="0" borderId="32" xfId="2" applyNumberFormat="1" applyFont="1" applyBorder="1" applyAlignment="1">
      <alignment horizontal="center" vertical="top" wrapText="1"/>
    </xf>
    <xf numFmtId="165" fontId="2" fillId="0" borderId="32" xfId="2" applyNumberFormat="1" applyFont="1" applyBorder="1" applyAlignment="1">
      <alignment horizontal="center" vertical="top" wrapText="1"/>
    </xf>
    <xf numFmtId="164" fontId="2" fillId="0" borderId="32" xfId="2" applyNumberFormat="1" applyFont="1" applyBorder="1" applyAlignment="1">
      <alignment horizontal="center" vertical="top" wrapText="1"/>
    </xf>
    <xf numFmtId="164" fontId="2" fillId="0" borderId="3" xfId="2" applyNumberFormat="1" applyFont="1" applyBorder="1" applyAlignment="1">
      <alignment horizontal="center" vertical="top" wrapText="1"/>
    </xf>
    <xf numFmtId="164" fontId="2" fillId="0" borderId="4" xfId="2" applyNumberFormat="1" applyFont="1" applyBorder="1" applyAlignment="1">
      <alignment horizontal="center" vertical="top" wrapText="1"/>
    </xf>
    <xf numFmtId="49" fontId="2" fillId="0" borderId="33" xfId="2" applyNumberFormat="1" applyFont="1" applyBorder="1" applyAlignment="1">
      <alignment horizontal="center" vertical="top" wrapText="1"/>
    </xf>
    <xf numFmtId="164" fontId="2" fillId="0" borderId="32" xfId="2" applyNumberFormat="1" applyFont="1" applyBorder="1" applyAlignment="1">
      <alignment horizontal="left" vertical="top" wrapText="1"/>
    </xf>
    <xf numFmtId="0" fontId="1" fillId="0" borderId="31" xfId="2" applyBorder="1" applyAlignment="1">
      <alignment horizontal="center" vertical="center"/>
    </xf>
    <xf numFmtId="165" fontId="2" fillId="0" borderId="10" xfId="2" applyNumberFormat="1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165" fontId="2" fillId="0" borderId="10" xfId="2" applyNumberFormat="1" applyFont="1" applyBorder="1" applyAlignment="1">
      <alignment horizontal="center" vertical="center"/>
    </xf>
    <xf numFmtId="165" fontId="2" fillId="0" borderId="9" xfId="2" applyNumberFormat="1" applyFont="1" applyBorder="1" applyAlignment="1">
      <alignment horizontal="center" vertical="center"/>
    </xf>
    <xf numFmtId="165" fontId="2" fillId="0" borderId="31" xfId="2" applyNumberFormat="1" applyFont="1" applyBorder="1" applyAlignment="1">
      <alignment horizontal="center" vertical="center"/>
    </xf>
    <xf numFmtId="165" fontId="2" fillId="0" borderId="30" xfId="2" applyNumberFormat="1" applyFont="1" applyBorder="1" applyAlignment="1">
      <alignment horizontal="center" vertical="center"/>
    </xf>
    <xf numFmtId="165" fontId="3" fillId="0" borderId="29" xfId="2" applyNumberFormat="1" applyFont="1" applyBorder="1" applyAlignment="1">
      <alignment horizontal="center" vertical="center"/>
    </xf>
    <xf numFmtId="165" fontId="3" fillId="0" borderId="11" xfId="2" applyNumberFormat="1" applyFont="1" applyBorder="1" applyAlignment="1">
      <alignment horizontal="right"/>
    </xf>
    <xf numFmtId="165" fontId="3" fillId="0" borderId="4" xfId="2" applyNumberFormat="1" applyFont="1" applyBorder="1" applyAlignment="1">
      <alignment horizontal="right"/>
    </xf>
    <xf numFmtId="165" fontId="2" fillId="3" borderId="28" xfId="2" applyNumberFormat="1" applyFont="1" applyFill="1" applyBorder="1" applyAlignment="1">
      <alignment horizontal="right"/>
    </xf>
    <xf numFmtId="165" fontId="2" fillId="3" borderId="26" xfId="2" applyNumberFormat="1" applyFont="1" applyFill="1" applyBorder="1" applyAlignment="1">
      <alignment horizontal="right"/>
    </xf>
    <xf numFmtId="165" fontId="2" fillId="3" borderId="27" xfId="2" applyNumberFormat="1" applyFont="1" applyFill="1" applyBorder="1" applyAlignment="1">
      <alignment horizontal="right"/>
    </xf>
    <xf numFmtId="0" fontId="2" fillId="3" borderId="25" xfId="2" applyFont="1" applyFill="1" applyBorder="1" applyAlignment="1">
      <alignment horizontal="left" indent="1"/>
    </xf>
    <xf numFmtId="169" fontId="10" fillId="0" borderId="24" xfId="2" applyNumberFormat="1" applyFont="1" applyBorder="1"/>
    <xf numFmtId="169" fontId="10" fillId="0" borderId="23" xfId="2" applyNumberFormat="1" applyFont="1" applyBorder="1"/>
    <xf numFmtId="167" fontId="10" fillId="0" borderId="24" xfId="2" applyNumberFormat="1" applyFont="1" applyBorder="1" applyAlignment="1">
      <alignment shrinkToFit="1"/>
    </xf>
    <xf numFmtId="167" fontId="10" fillId="0" borderId="23" xfId="2" applyNumberFormat="1" applyFont="1" applyBorder="1"/>
    <xf numFmtId="167" fontId="10" fillId="0" borderId="24" xfId="2" applyNumberFormat="1" applyFont="1" applyBorder="1"/>
    <xf numFmtId="169" fontId="10" fillId="0" borderId="9" xfId="2" applyNumberFormat="1" applyFont="1" applyBorder="1"/>
    <xf numFmtId="0" fontId="10" fillId="0" borderId="10" xfId="2" applyFont="1" applyBorder="1"/>
    <xf numFmtId="169" fontId="10" fillId="0" borderId="16" xfId="2" applyNumberFormat="1" applyFont="1" applyBorder="1"/>
    <xf numFmtId="169" fontId="10" fillId="0" borderId="15" xfId="2" applyNumberFormat="1" applyFont="1" applyBorder="1"/>
    <xf numFmtId="167" fontId="10" fillId="0" borderId="16" xfId="2" applyNumberFormat="1" applyFont="1" applyBorder="1" applyAlignment="1">
      <alignment shrinkToFit="1"/>
    </xf>
    <xf numFmtId="167" fontId="10" fillId="0" borderId="15" xfId="2" applyNumberFormat="1" applyFont="1" applyBorder="1"/>
    <xf numFmtId="167" fontId="10" fillId="0" borderId="16" xfId="2" applyNumberFormat="1" applyFont="1" applyBorder="1"/>
    <xf numFmtId="169" fontId="10" fillId="0" borderId="22" xfId="2" applyNumberFormat="1" applyFont="1" applyBorder="1"/>
    <xf numFmtId="0" fontId="10" fillId="0" borderId="21" xfId="2" applyFont="1" applyBorder="1"/>
    <xf numFmtId="168" fontId="1" fillId="0" borderId="0" xfId="2" applyNumberFormat="1"/>
    <xf numFmtId="169" fontId="11" fillId="0" borderId="18" xfId="2" applyNumberFormat="1" applyFont="1" applyBorder="1" applyAlignment="1">
      <alignment wrapText="1"/>
    </xf>
    <xf numFmtId="169" fontId="11" fillId="0" borderId="17" xfId="2" applyNumberFormat="1" applyFont="1" applyBorder="1" applyAlignment="1">
      <alignment wrapText="1"/>
    </xf>
    <xf numFmtId="167" fontId="11" fillId="0" borderId="18" xfId="2" applyNumberFormat="1" applyFont="1" applyBorder="1" applyAlignment="1">
      <alignment shrinkToFit="1"/>
    </xf>
    <xf numFmtId="167" fontId="11" fillId="0" borderId="17" xfId="2" applyNumberFormat="1" applyFont="1" applyBorder="1" applyAlignment="1">
      <alignment wrapText="1"/>
    </xf>
    <xf numFmtId="167" fontId="11" fillId="0" borderId="18" xfId="2" applyNumberFormat="1" applyFont="1" applyBorder="1" applyAlignment="1">
      <alignment wrapText="1"/>
    </xf>
    <xf numFmtId="169" fontId="11" fillId="0" borderId="3" xfId="2" applyNumberFormat="1" applyFont="1" applyBorder="1" applyAlignment="1">
      <alignment wrapText="1"/>
    </xf>
    <xf numFmtId="168" fontId="1" fillId="0" borderId="4" xfId="2" applyNumberFormat="1" applyBorder="1"/>
    <xf numFmtId="169" fontId="10" fillId="0" borderId="18" xfId="2" applyNumberFormat="1" applyFont="1" applyBorder="1" applyAlignment="1">
      <alignment wrapText="1"/>
    </xf>
    <xf numFmtId="169" fontId="10" fillId="0" borderId="17" xfId="2" applyNumberFormat="1" applyFont="1" applyBorder="1" applyAlignment="1">
      <alignment wrapText="1"/>
    </xf>
    <xf numFmtId="167" fontId="10" fillId="0" borderId="18" xfId="2" applyNumberFormat="1" applyFont="1" applyBorder="1" applyAlignment="1">
      <alignment shrinkToFit="1"/>
    </xf>
    <xf numFmtId="167" fontId="10" fillId="0" borderId="17" xfId="2" applyNumberFormat="1" applyFont="1" applyBorder="1" applyAlignment="1">
      <alignment wrapText="1"/>
    </xf>
    <xf numFmtId="167" fontId="10" fillId="0" borderId="18" xfId="2" applyNumberFormat="1" applyFont="1" applyBorder="1" applyAlignment="1">
      <alignment wrapText="1"/>
    </xf>
    <xf numFmtId="169" fontId="10" fillId="0" borderId="3" xfId="2" applyNumberFormat="1" applyFont="1" applyBorder="1" applyAlignment="1">
      <alignment wrapText="1"/>
    </xf>
    <xf numFmtId="0" fontId="10" fillId="0" borderId="4" xfId="2" applyFont="1" applyBorder="1" applyAlignment="1">
      <alignment wrapText="1"/>
    </xf>
    <xf numFmtId="169" fontId="10" fillId="0" borderId="20" xfId="2" applyNumberFormat="1" applyFont="1" applyBorder="1"/>
    <xf numFmtId="169" fontId="10" fillId="0" borderId="19" xfId="2" applyNumberFormat="1" applyFont="1" applyBorder="1"/>
    <xf numFmtId="167" fontId="10" fillId="0" borderId="20" xfId="2" applyNumberFormat="1" applyFont="1" applyBorder="1" applyAlignment="1">
      <alignment shrinkToFit="1"/>
    </xf>
    <xf numFmtId="167" fontId="10" fillId="0" borderId="19" xfId="2" applyNumberFormat="1" applyFont="1" applyBorder="1"/>
    <xf numFmtId="167" fontId="10" fillId="0" borderId="20" xfId="2" applyNumberFormat="1" applyFont="1" applyBorder="1"/>
    <xf numFmtId="169" fontId="10" fillId="0" borderId="7" xfId="2" applyNumberFormat="1" applyFont="1" applyBorder="1"/>
    <xf numFmtId="0" fontId="10" fillId="0" borderId="8" xfId="2" applyFont="1" applyBorder="1"/>
    <xf numFmtId="0" fontId="11" fillId="0" borderId="4" xfId="2" applyFont="1" applyBorder="1" applyAlignment="1">
      <alignment wrapText="1"/>
    </xf>
    <xf numFmtId="0" fontId="1" fillId="0" borderId="4" xfId="2" applyBorder="1"/>
    <xf numFmtId="168" fontId="10" fillId="0" borderId="18" xfId="2" applyNumberFormat="1" applyFont="1" applyBorder="1" applyAlignment="1">
      <alignment wrapText="1"/>
    </xf>
    <xf numFmtId="168" fontId="10" fillId="0" borderId="17" xfId="2" applyNumberFormat="1" applyFont="1" applyBorder="1" applyAlignment="1">
      <alignment wrapText="1"/>
    </xf>
    <xf numFmtId="168" fontId="10" fillId="0" borderId="3" xfId="2" applyNumberFormat="1" applyFont="1" applyBorder="1" applyAlignment="1">
      <alignment wrapText="1"/>
    </xf>
    <xf numFmtId="0" fontId="10" fillId="0" borderId="16" xfId="2" applyFont="1" applyBorder="1" applyAlignment="1">
      <alignment horizontal="center" vertical="top" wrapText="1"/>
    </xf>
    <xf numFmtId="0" fontId="10" fillId="0" borderId="15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10" xfId="2" applyFont="1" applyBorder="1" applyAlignment="1">
      <alignment wrapText="1"/>
    </xf>
    <xf numFmtId="0" fontId="6" fillId="0" borderId="14" xfId="2" applyFont="1" applyBorder="1" applyAlignment="1">
      <alignment horizontal="center" vertical="top" wrapText="1"/>
    </xf>
    <xf numFmtId="0" fontId="6" fillId="0" borderId="13" xfId="2" applyFont="1" applyBorder="1" applyAlignment="1">
      <alignment horizontal="center" vertical="top" wrapText="1"/>
    </xf>
    <xf numFmtId="0" fontId="6" fillId="0" borderId="12" xfId="2" applyFont="1" applyBorder="1" applyAlignment="1">
      <alignment wrapText="1"/>
    </xf>
    <xf numFmtId="0" fontId="6" fillId="0" borderId="11" xfId="2" applyFont="1" applyBorder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8" fillId="0" borderId="0" xfId="2" applyFont="1" applyAlignment="1">
      <alignment wrapText="1"/>
    </xf>
    <xf numFmtId="0" fontId="8" fillId="0" borderId="0" xfId="2" applyFont="1" applyAlignment="1">
      <alignment wrapText="1"/>
    </xf>
    <xf numFmtId="0" fontId="7" fillId="0" borderId="0" xfId="2" applyFont="1" applyAlignment="1">
      <alignment horizontal="right" wrapText="1"/>
    </xf>
    <xf numFmtId="0" fontId="7" fillId="0" borderId="0" xfId="2" applyFont="1" applyAlignment="1">
      <alignment horizontal="right" wrapText="1"/>
    </xf>
  </cellXfs>
  <cellStyles count="3">
    <cellStyle name="Normal" xfId="0" builtinId="0"/>
    <cellStyle name="Normal 2" xfId="2" xr:uid="{8AAACD00-AFAA-4F02-A81B-29E3682909B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376792000</v>
      </c>
      <c r="C9" s="92"/>
      <c r="D9" s="92"/>
      <c r="E9" s="92">
        <f>$B9       +$C9       +$D9</f>
        <v>376792000</v>
      </c>
      <c r="F9" s="93">
        <v>376792000</v>
      </c>
      <c r="G9" s="94">
        <v>99924000</v>
      </c>
      <c r="H9" s="93">
        <v>38214000</v>
      </c>
      <c r="I9" s="94">
        <v>27997171</v>
      </c>
      <c r="J9" s="93"/>
      <c r="K9" s="94"/>
      <c r="L9" s="93"/>
      <c r="M9" s="94"/>
      <c r="N9" s="93"/>
      <c r="O9" s="94"/>
      <c r="P9" s="93">
        <f>$H9       +$J9       +$L9       +$N9</f>
        <v>38214000</v>
      </c>
      <c r="Q9" s="94">
        <f>$I9       +$K9       +$M9       +$O9</f>
        <v>27997171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10.141935072931485</v>
      </c>
      <c r="U9" s="50">
        <f>IF(($E9       =0),0,(($Q9       /$E9       )*100))</f>
        <v>7.4304048387439217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568571000</v>
      </c>
      <c r="C10" s="92"/>
      <c r="D10" s="92"/>
      <c r="E10" s="92">
        <f t="shared" ref="E10:E15" si="0">$B10      +$C10      +$D10</f>
        <v>568571000</v>
      </c>
      <c r="F10" s="93">
        <v>568571000</v>
      </c>
      <c r="G10" s="94">
        <v>568571000</v>
      </c>
      <c r="H10" s="93">
        <v>104219000</v>
      </c>
      <c r="I10" s="94">
        <v>56043217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104219000</v>
      </c>
      <c r="Q10" s="94">
        <f t="shared" ref="Q10:Q15" si="2">$I10      +$K10      +$M10      +$O10</f>
        <v>56043217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18.329988690946251</v>
      </c>
      <c r="U10" s="50">
        <f t="shared" ref="U10:U14" si="6">IF(($E10      =0),0,(($Q10      /$E10      )*100))</f>
        <v>9.8568546408452065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159857000</v>
      </c>
      <c r="C11" s="92"/>
      <c r="D11" s="92"/>
      <c r="E11" s="92">
        <f t="shared" si="0"/>
        <v>159857000</v>
      </c>
      <c r="F11" s="93">
        <v>159857000</v>
      </c>
      <c r="G11" s="94">
        <v>87750000</v>
      </c>
      <c r="H11" s="93">
        <v>42784000</v>
      </c>
      <c r="I11" s="94">
        <v>40627122</v>
      </c>
      <c r="J11" s="93"/>
      <c r="K11" s="94"/>
      <c r="L11" s="93"/>
      <c r="M11" s="94"/>
      <c r="N11" s="93"/>
      <c r="O11" s="94"/>
      <c r="P11" s="93">
        <f t="shared" si="1"/>
        <v>42784000</v>
      </c>
      <c r="Q11" s="94">
        <f t="shared" si="2"/>
        <v>40627122</v>
      </c>
      <c r="R11" s="48">
        <f t="shared" si="3"/>
        <v>0</v>
      </c>
      <c r="S11" s="49">
        <f t="shared" si="4"/>
        <v>0</v>
      </c>
      <c r="T11" s="48">
        <f t="shared" si="5"/>
        <v>26.76392025372677</v>
      </c>
      <c r="U11" s="50">
        <f t="shared" si="6"/>
        <v>25.414665607386599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1474813000</v>
      </c>
      <c r="C13" s="92"/>
      <c r="D13" s="92"/>
      <c r="E13" s="92">
        <f t="shared" si="0"/>
        <v>1474813000</v>
      </c>
      <c r="F13" s="93">
        <v>1474813000</v>
      </c>
      <c r="G13" s="94">
        <v>503722000</v>
      </c>
      <c r="H13" s="93">
        <v>199233000</v>
      </c>
      <c r="I13" s="94">
        <v>185362654</v>
      </c>
      <c r="J13" s="93"/>
      <c r="K13" s="94"/>
      <c r="L13" s="93"/>
      <c r="M13" s="94"/>
      <c r="N13" s="93"/>
      <c r="O13" s="94"/>
      <c r="P13" s="93">
        <f t="shared" si="1"/>
        <v>199233000</v>
      </c>
      <c r="Q13" s="94">
        <f t="shared" si="2"/>
        <v>185362654</v>
      </c>
      <c r="R13" s="48">
        <f t="shared" si="3"/>
        <v>0</v>
      </c>
      <c r="S13" s="49">
        <f t="shared" si="4"/>
        <v>0</v>
      </c>
      <c r="T13" s="48">
        <f t="shared" si="5"/>
        <v>13.509034704738838</v>
      </c>
      <c r="U13" s="50">
        <f t="shared" si="6"/>
        <v>12.56855303011297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100902000</v>
      </c>
      <c r="C14" s="92"/>
      <c r="D14" s="92"/>
      <c r="E14" s="92">
        <f t="shared" si="0"/>
        <v>100902000</v>
      </c>
      <c r="F14" s="93">
        <v>100902000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2680935000</v>
      </c>
      <c r="C15" s="95">
        <f>SUM(C9:C14)</f>
        <v>0</v>
      </c>
      <c r="D15" s="95"/>
      <c r="E15" s="95">
        <f t="shared" si="0"/>
        <v>2680935000</v>
      </c>
      <c r="F15" s="96">
        <f t="shared" ref="F15:O15" si="7">SUM(F9:F14)</f>
        <v>2680935000</v>
      </c>
      <c r="G15" s="97">
        <f t="shared" si="7"/>
        <v>1259967000</v>
      </c>
      <c r="H15" s="96">
        <f t="shared" si="7"/>
        <v>384450000</v>
      </c>
      <c r="I15" s="97">
        <f t="shared" si="7"/>
        <v>310030164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384450000</v>
      </c>
      <c r="Q15" s="97">
        <f t="shared" si="2"/>
        <v>310030164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14.900972196867249</v>
      </c>
      <c r="U15" s="54">
        <f>IF((SUM($E9:$E13))=0,0,(Q15/(SUM($E9:$E13))*100))</f>
        <v>12.016519323590046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1172448000</v>
      </c>
      <c r="C17" s="92"/>
      <c r="D17" s="92"/>
      <c r="E17" s="92">
        <f t="shared" ref="E17:E24" si="8">$B17      +$C17      +$D17</f>
        <v>1172448000</v>
      </c>
      <c r="F17" s="93">
        <v>1172448000</v>
      </c>
      <c r="G17" s="94">
        <v>452509000</v>
      </c>
      <c r="H17" s="93">
        <v>189852000</v>
      </c>
      <c r="I17" s="94">
        <v>145269846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189852000</v>
      </c>
      <c r="Q17" s="94">
        <f t="shared" ref="Q17:Q24" si="10">$I17      +$K17      +$M17      +$O17</f>
        <v>145269846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16.192786375173995</v>
      </c>
      <c r="U17" s="50">
        <f t="shared" ref="U17:U23" si="14">IF(($E17      =0),0,(($Q17      /$E17      )*100))</f>
        <v>12.390301830017195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146516000</v>
      </c>
      <c r="C19" s="92"/>
      <c r="D19" s="92"/>
      <c r="E19" s="92">
        <f t="shared" si="8"/>
        <v>146516000</v>
      </c>
      <c r="F19" s="93">
        <v>146516000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343527000</v>
      </c>
      <c r="C20" s="92"/>
      <c r="D20" s="92"/>
      <c r="E20" s="92">
        <f t="shared" si="8"/>
        <v>343527000</v>
      </c>
      <c r="F20" s="93">
        <v>343527000</v>
      </c>
      <c r="G20" s="94">
        <v>343527000</v>
      </c>
      <c r="H20" s="93">
        <v>53974000</v>
      </c>
      <c r="I20" s="94">
        <v>15865337</v>
      </c>
      <c r="J20" s="93"/>
      <c r="K20" s="94"/>
      <c r="L20" s="93"/>
      <c r="M20" s="94"/>
      <c r="N20" s="93"/>
      <c r="O20" s="94"/>
      <c r="P20" s="93">
        <f t="shared" si="9"/>
        <v>53974000</v>
      </c>
      <c r="Q20" s="94">
        <f t="shared" si="10"/>
        <v>15865337</v>
      </c>
      <c r="R20" s="48">
        <f t="shared" si="11"/>
        <v>0</v>
      </c>
      <c r="S20" s="49">
        <f t="shared" si="12"/>
        <v>0</v>
      </c>
      <c r="T20" s="48">
        <f t="shared" si="13"/>
        <v>15.711719893923911</v>
      </c>
      <c r="U20" s="50">
        <f t="shared" si="14"/>
        <v>4.618366824150649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>
        <v>320915000</v>
      </c>
      <c r="C21" s="92"/>
      <c r="D21" s="92"/>
      <c r="E21" s="92">
        <f t="shared" si="8"/>
        <v>320915000</v>
      </c>
      <c r="F21" s="93">
        <v>320915000</v>
      </c>
      <c r="G21" s="94">
        <v>56062000</v>
      </c>
      <c r="H21" s="93"/>
      <c r="I21" s="94">
        <v>21831898</v>
      </c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21831898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6.8030157518345984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1983406000</v>
      </c>
      <c r="C24" s="95">
        <f>SUM(C17:C23)</f>
        <v>0</v>
      </c>
      <c r="D24" s="95"/>
      <c r="E24" s="95">
        <f t="shared" si="8"/>
        <v>1983406000</v>
      </c>
      <c r="F24" s="96">
        <f t="shared" ref="F24:O24" si="15">SUM(F17:F23)</f>
        <v>1983406000</v>
      </c>
      <c r="G24" s="97">
        <f t="shared" si="15"/>
        <v>852098000</v>
      </c>
      <c r="H24" s="96">
        <f t="shared" si="15"/>
        <v>243826000</v>
      </c>
      <c r="I24" s="97">
        <f t="shared" si="15"/>
        <v>182967081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243826000</v>
      </c>
      <c r="Q24" s="97">
        <f t="shared" si="10"/>
        <v>182967081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13.273848733457093</v>
      </c>
      <c r="U24" s="54">
        <f>IF(($E24-$E19-$E23)   =0,0,($Q24   /($E24-$E19-$E23)   )*100)</f>
        <v>9.9606988442421702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6794045000</v>
      </c>
      <c r="C28" s="92"/>
      <c r="D28" s="92"/>
      <c r="E28" s="92">
        <f>$B28      +$C28      +$D28</f>
        <v>6794045000</v>
      </c>
      <c r="F28" s="93">
        <v>6794045000</v>
      </c>
      <c r="G28" s="94">
        <v>2000648000</v>
      </c>
      <c r="H28" s="93">
        <v>551670000</v>
      </c>
      <c r="I28" s="94">
        <v>384546176</v>
      </c>
      <c r="J28" s="93"/>
      <c r="K28" s="94"/>
      <c r="L28" s="93"/>
      <c r="M28" s="94"/>
      <c r="N28" s="93"/>
      <c r="O28" s="94"/>
      <c r="P28" s="93">
        <f>$H28      +$J28      +$L28      +$N28</f>
        <v>551670000</v>
      </c>
      <c r="Q28" s="94">
        <f>$I28      +$K28      +$M28      +$O28</f>
        <v>384546176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8.119905005044858</v>
      </c>
      <c r="U28" s="50">
        <f>IF(($E28      =0),0,(($Q28      /$E28      )*100))</f>
        <v>5.6600475269151147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115461000</v>
      </c>
      <c r="C29" s="92"/>
      <c r="D29" s="92"/>
      <c r="E29" s="92">
        <f>$B29      +$C29      +$D29</f>
        <v>115461000</v>
      </c>
      <c r="F29" s="93">
        <v>115461000</v>
      </c>
      <c r="G29" s="94">
        <v>50188000</v>
      </c>
      <c r="H29" s="93">
        <v>12789000</v>
      </c>
      <c r="I29" s="94">
        <v>4860494</v>
      </c>
      <c r="J29" s="93"/>
      <c r="K29" s="94"/>
      <c r="L29" s="93"/>
      <c r="M29" s="94"/>
      <c r="N29" s="93"/>
      <c r="O29" s="94"/>
      <c r="P29" s="93">
        <f>$H29      +$J29      +$L29      +$N29</f>
        <v>12789000</v>
      </c>
      <c r="Q29" s="94">
        <f>$I29      +$K29      +$M29      +$O29</f>
        <v>4860494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11.076467378595369</v>
      </c>
      <c r="U29" s="50">
        <f>IF(($E29      =0),0,(($Q29      /$E29      )*100))</f>
        <v>4.2096413507591306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6909506000</v>
      </c>
      <c r="C30" s="95">
        <f>SUM(C26:C29)</f>
        <v>0</v>
      </c>
      <c r="D30" s="95"/>
      <c r="E30" s="95">
        <f>$B30      +$C30      +$D30</f>
        <v>6909506000</v>
      </c>
      <c r="F30" s="96">
        <f t="shared" ref="F30:O30" si="16">SUM(F26:F29)</f>
        <v>6909506000</v>
      </c>
      <c r="G30" s="97">
        <f t="shared" si="16"/>
        <v>2050836000</v>
      </c>
      <c r="H30" s="96">
        <f t="shared" si="16"/>
        <v>564459000</v>
      </c>
      <c r="I30" s="97">
        <f t="shared" si="16"/>
        <v>389406670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564459000</v>
      </c>
      <c r="Q30" s="97">
        <f>$I30      +$K30      +$M30      +$O30</f>
        <v>389406670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8.1693105122131744</v>
      </c>
      <c r="U30" s="54">
        <f>IF($E30   =0,0,($Q30   /$E30   )*100)</f>
        <v>5.6358105774855689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781385000</v>
      </c>
      <c r="C32" s="92"/>
      <c r="D32" s="92"/>
      <c r="E32" s="92">
        <f>$B32      +$C32      +$D32</f>
        <v>781385000</v>
      </c>
      <c r="F32" s="93">
        <v>781385000</v>
      </c>
      <c r="G32" s="94">
        <v>189233000</v>
      </c>
      <c r="H32" s="93">
        <v>279404000</v>
      </c>
      <c r="I32" s="94">
        <v>150914165</v>
      </c>
      <c r="J32" s="93"/>
      <c r="K32" s="94"/>
      <c r="L32" s="93"/>
      <c r="M32" s="94"/>
      <c r="N32" s="93"/>
      <c r="O32" s="94"/>
      <c r="P32" s="93">
        <f>$H32      +$J32      +$L32      +$N32</f>
        <v>279404000</v>
      </c>
      <c r="Q32" s="94">
        <f>$I32      +$K32      +$M32      +$O32</f>
        <v>150914165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35.757533098280618</v>
      </c>
      <c r="U32" s="50">
        <f>IF(($E32      =0),0,(($Q32      /$E32      )*100))</f>
        <v>19.31367571683613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781385000</v>
      </c>
      <c r="C33" s="95">
        <f>C32</f>
        <v>0</v>
      </c>
      <c r="D33" s="95"/>
      <c r="E33" s="95">
        <f>$B33      +$C33      +$D33</f>
        <v>781385000</v>
      </c>
      <c r="F33" s="96">
        <f t="shared" ref="F33:O33" si="17">F32</f>
        <v>781385000</v>
      </c>
      <c r="G33" s="97">
        <f t="shared" si="17"/>
        <v>189233000</v>
      </c>
      <c r="H33" s="96">
        <f t="shared" si="17"/>
        <v>279404000</v>
      </c>
      <c r="I33" s="97">
        <f t="shared" si="17"/>
        <v>150914165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279404000</v>
      </c>
      <c r="Q33" s="97">
        <f>$I33      +$K33      +$M33      +$O33</f>
        <v>150914165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35.757533098280618</v>
      </c>
      <c r="U33" s="54">
        <f>IF($E33   =0,0,($Q33   /$E33   )*100)</f>
        <v>19.31367571683613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2212046000</v>
      </c>
      <c r="C35" s="92"/>
      <c r="D35" s="92"/>
      <c r="E35" s="92">
        <f t="shared" ref="E35:E40" si="18">$B35      +$C35      +$D35</f>
        <v>2212046000</v>
      </c>
      <c r="F35" s="93">
        <v>2212046000</v>
      </c>
      <c r="G35" s="94">
        <v>361719000</v>
      </c>
      <c r="H35" s="93">
        <v>282566000</v>
      </c>
      <c r="I35" s="94">
        <v>185245618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282566000</v>
      </c>
      <c r="Q35" s="94">
        <f t="shared" ref="Q35:Q40" si="20">$I35      +$K35      +$M35      +$O35</f>
        <v>185245618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12.773965821687252</v>
      </c>
      <c r="U35" s="50">
        <f t="shared" ref="U35:U39" si="24">IF(($E35      =0),0,(($Q35      /$E35      )*100))</f>
        <v>8.3744017077402546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3821156000</v>
      </c>
      <c r="C36" s="92"/>
      <c r="D36" s="92"/>
      <c r="E36" s="92">
        <f t="shared" si="18"/>
        <v>3821156000</v>
      </c>
      <c r="F36" s="93">
        <v>3821156000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224092000</v>
      </c>
      <c r="C38" s="92"/>
      <c r="D38" s="92"/>
      <c r="E38" s="92">
        <f t="shared" si="18"/>
        <v>224092000</v>
      </c>
      <c r="F38" s="93">
        <v>224092000</v>
      </c>
      <c r="G38" s="94">
        <v>64000000</v>
      </c>
      <c r="H38" s="93">
        <v>15202000</v>
      </c>
      <c r="I38" s="94">
        <v>14425613</v>
      </c>
      <c r="J38" s="93"/>
      <c r="K38" s="94"/>
      <c r="L38" s="93"/>
      <c r="M38" s="94"/>
      <c r="N38" s="93"/>
      <c r="O38" s="94"/>
      <c r="P38" s="93">
        <f t="shared" si="19"/>
        <v>15202000</v>
      </c>
      <c r="Q38" s="94">
        <f t="shared" si="20"/>
        <v>14425613</v>
      </c>
      <c r="R38" s="48">
        <f t="shared" si="21"/>
        <v>0</v>
      </c>
      <c r="S38" s="49">
        <f t="shared" si="22"/>
        <v>0</v>
      </c>
      <c r="T38" s="48">
        <f t="shared" si="23"/>
        <v>6.7838209306891812</v>
      </c>
      <c r="U38" s="50">
        <f t="shared" si="24"/>
        <v>6.4373618870820906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6257294000</v>
      </c>
      <c r="C40" s="95">
        <f>SUM(C35:C39)</f>
        <v>0</v>
      </c>
      <c r="D40" s="95"/>
      <c r="E40" s="95">
        <f t="shared" si="18"/>
        <v>6257294000</v>
      </c>
      <c r="F40" s="96">
        <f t="shared" ref="F40:O40" si="25">SUM(F35:F39)</f>
        <v>6257294000</v>
      </c>
      <c r="G40" s="97">
        <f t="shared" si="25"/>
        <v>425719000</v>
      </c>
      <c r="H40" s="96">
        <f t="shared" si="25"/>
        <v>297768000</v>
      </c>
      <c r="I40" s="97">
        <f t="shared" si="25"/>
        <v>199671231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297768000</v>
      </c>
      <c r="Q40" s="97">
        <f t="shared" si="20"/>
        <v>199671231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12.222952886905421</v>
      </c>
      <c r="U40" s="54">
        <f>IF((+$E35+$E38) =0,0,(Q40   /(+$E35+$E38) )*100)</f>
        <v>8.1962200417217748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3495742000</v>
      </c>
      <c r="C43" s="92"/>
      <c r="D43" s="92"/>
      <c r="E43" s="92">
        <f t="shared" si="26"/>
        <v>3495742000</v>
      </c>
      <c r="F43" s="93">
        <v>3495742000</v>
      </c>
      <c r="G43" s="94">
        <v>919278000</v>
      </c>
      <c r="H43" s="93">
        <v>400354000</v>
      </c>
      <c r="I43" s="94">
        <v>292287463</v>
      </c>
      <c r="J43" s="93"/>
      <c r="K43" s="94"/>
      <c r="L43" s="93"/>
      <c r="M43" s="94"/>
      <c r="N43" s="93"/>
      <c r="O43" s="94"/>
      <c r="P43" s="93">
        <f t="shared" si="27"/>
        <v>400354000</v>
      </c>
      <c r="Q43" s="94">
        <f t="shared" si="28"/>
        <v>292287463</v>
      </c>
      <c r="R43" s="48">
        <f t="shared" si="29"/>
        <v>0</v>
      </c>
      <c r="S43" s="49">
        <f t="shared" si="30"/>
        <v>0</v>
      </c>
      <c r="T43" s="48">
        <f t="shared" si="31"/>
        <v>11.452618642909002</v>
      </c>
      <c r="U43" s="50">
        <f t="shared" si="32"/>
        <v>8.3612424200641815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3607327000</v>
      </c>
      <c r="C44" s="92"/>
      <c r="D44" s="92"/>
      <c r="E44" s="92">
        <f t="shared" si="26"/>
        <v>3607327000</v>
      </c>
      <c r="F44" s="93">
        <v>3607327000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3864137000</v>
      </c>
      <c r="C51" s="92"/>
      <c r="D51" s="92"/>
      <c r="E51" s="92">
        <f t="shared" si="26"/>
        <v>3864137000</v>
      </c>
      <c r="F51" s="93">
        <v>3864137000</v>
      </c>
      <c r="G51" s="94">
        <v>1359049000</v>
      </c>
      <c r="H51" s="93">
        <v>523793000</v>
      </c>
      <c r="I51" s="94">
        <v>334317661</v>
      </c>
      <c r="J51" s="93"/>
      <c r="K51" s="94"/>
      <c r="L51" s="93"/>
      <c r="M51" s="94"/>
      <c r="N51" s="93"/>
      <c r="O51" s="94"/>
      <c r="P51" s="93">
        <f t="shared" si="27"/>
        <v>523793000</v>
      </c>
      <c r="Q51" s="94">
        <f t="shared" si="28"/>
        <v>334317661</v>
      </c>
      <c r="R51" s="48">
        <f t="shared" si="29"/>
        <v>0</v>
      </c>
      <c r="S51" s="49">
        <f t="shared" si="30"/>
        <v>0</v>
      </c>
      <c r="T51" s="48">
        <f t="shared" si="31"/>
        <v>13.55523885410895</v>
      </c>
      <c r="U51" s="50">
        <f t="shared" si="32"/>
        <v>8.6518066259037916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805332000</v>
      </c>
      <c r="C52" s="92"/>
      <c r="D52" s="92"/>
      <c r="E52" s="92">
        <f t="shared" si="26"/>
        <v>805332000</v>
      </c>
      <c r="F52" s="93">
        <v>805332000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11772538000</v>
      </c>
      <c r="C53" s="95">
        <f>SUM(C42:C52)</f>
        <v>0</v>
      </c>
      <c r="D53" s="95"/>
      <c r="E53" s="95">
        <f t="shared" si="26"/>
        <v>11772538000</v>
      </c>
      <c r="F53" s="96">
        <f t="shared" ref="F53:O53" si="33">SUM(F42:F52)</f>
        <v>11772538000</v>
      </c>
      <c r="G53" s="97">
        <f t="shared" si="33"/>
        <v>2278327000</v>
      </c>
      <c r="H53" s="96">
        <f t="shared" si="33"/>
        <v>924147000</v>
      </c>
      <c r="I53" s="97">
        <f t="shared" si="33"/>
        <v>626605124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924147000</v>
      </c>
      <c r="Q53" s="97">
        <f t="shared" si="28"/>
        <v>626605124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12.556551541132674</v>
      </c>
      <c r="U53" s="54">
        <f>IF((+$E43+$E45+$E47+$E48+$E51) =0,0,(Q53   /(+$E43+$E45+$E47+$E48+$E51) )*100)</f>
        <v>8.513796544752978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4364782000</v>
      </c>
      <c r="C65" s="92"/>
      <c r="D65" s="92"/>
      <c r="E65" s="92">
        <f t="shared" si="35"/>
        <v>4364782000</v>
      </c>
      <c r="F65" s="93">
        <v>4364782000</v>
      </c>
      <c r="G65" s="94">
        <v>989004000</v>
      </c>
      <c r="H65" s="93">
        <v>602247000</v>
      </c>
      <c r="I65" s="94">
        <v>317370945</v>
      </c>
      <c r="J65" s="93"/>
      <c r="K65" s="94"/>
      <c r="L65" s="93"/>
      <c r="M65" s="94"/>
      <c r="N65" s="93"/>
      <c r="O65" s="94"/>
      <c r="P65" s="93">
        <f t="shared" si="36"/>
        <v>602247000</v>
      </c>
      <c r="Q65" s="94">
        <f t="shared" si="37"/>
        <v>317370945</v>
      </c>
      <c r="R65" s="48">
        <f t="shared" si="38"/>
        <v>0</v>
      </c>
      <c r="S65" s="49">
        <f t="shared" si="39"/>
        <v>0</v>
      </c>
      <c r="T65" s="48">
        <f t="shared" si="40"/>
        <v>13.797871233889802</v>
      </c>
      <c r="U65" s="50">
        <f t="shared" si="41"/>
        <v>7.2711751698022953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4364782000</v>
      </c>
      <c r="C66" s="95">
        <f>SUM(C61:C65)</f>
        <v>0</v>
      </c>
      <c r="D66" s="95"/>
      <c r="E66" s="95">
        <f t="shared" si="35"/>
        <v>4364782000</v>
      </c>
      <c r="F66" s="96">
        <f t="shared" ref="F66:O66" si="42">SUM(F61:F65)</f>
        <v>4364782000</v>
      </c>
      <c r="G66" s="97">
        <f t="shared" si="42"/>
        <v>989004000</v>
      </c>
      <c r="H66" s="96">
        <f t="shared" si="42"/>
        <v>602247000</v>
      </c>
      <c r="I66" s="97">
        <f t="shared" si="42"/>
        <v>317370945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602247000</v>
      </c>
      <c r="Q66" s="97">
        <f t="shared" si="37"/>
        <v>317370945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13.797871233889802</v>
      </c>
      <c r="U66" s="54">
        <f>IF((+$E61+$E63+$E65) =0,0,(Q66  /(+$E61+$E63+$E65) )*100)</f>
        <v>7.2711751698022953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34749846000</v>
      </c>
      <c r="C67" s="104">
        <f>SUM(C9:C14,C17:C23,C26:C29,C32,C35:C39,C42:C52,C55:C58,C61:C65)</f>
        <v>0</v>
      </c>
      <c r="D67" s="104"/>
      <c r="E67" s="104">
        <f t="shared" si="35"/>
        <v>34749846000</v>
      </c>
      <c r="F67" s="105">
        <f t="shared" ref="F67:O67" si="43">SUM(F9:F14,F17:F23,F26:F29,F32,F35:F39,F42:F52,F55:F58,F61:F65)</f>
        <v>34749846000</v>
      </c>
      <c r="G67" s="106">
        <f t="shared" si="43"/>
        <v>8045184000</v>
      </c>
      <c r="H67" s="105">
        <f t="shared" si="43"/>
        <v>3296301000</v>
      </c>
      <c r="I67" s="106">
        <f t="shared" si="43"/>
        <v>2176965380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3296301000</v>
      </c>
      <c r="Q67" s="106">
        <f t="shared" si="37"/>
        <v>2176965380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12.548439462715447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8.2873251815769642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17518624000</v>
      </c>
      <c r="C69" s="92"/>
      <c r="D69" s="92"/>
      <c r="E69" s="92">
        <f>$B69      +$C69      +$D69</f>
        <v>17518624000</v>
      </c>
      <c r="F69" s="93">
        <v>17515624000</v>
      </c>
      <c r="G69" s="94">
        <v>6641670000</v>
      </c>
      <c r="H69" s="93">
        <v>3114110000</v>
      </c>
      <c r="I69" s="94">
        <v>2194038201</v>
      </c>
      <c r="J69" s="93"/>
      <c r="K69" s="94"/>
      <c r="L69" s="93"/>
      <c r="M69" s="94"/>
      <c r="N69" s="93"/>
      <c r="O69" s="94"/>
      <c r="P69" s="93">
        <f>$H69      +$J69      +$L69      +$N69</f>
        <v>3114110000</v>
      </c>
      <c r="Q69" s="94">
        <f>$I69      +$K69      +$M69      +$O69</f>
        <v>2194038201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17.775996562287084</v>
      </c>
      <c r="U69" s="50">
        <f>IF(($E69      =0),0,(($Q69      /$E69      )*100))</f>
        <v>12.524032715126484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17518624000</v>
      </c>
      <c r="C70" s="101">
        <f>C69</f>
        <v>0</v>
      </c>
      <c r="D70" s="101"/>
      <c r="E70" s="101">
        <f>$B70      +$C70      +$D70</f>
        <v>17518624000</v>
      </c>
      <c r="F70" s="102">
        <f t="shared" ref="F70:O70" si="44">F69</f>
        <v>17515624000</v>
      </c>
      <c r="G70" s="103">
        <f t="shared" si="44"/>
        <v>6641670000</v>
      </c>
      <c r="H70" s="102">
        <f t="shared" si="44"/>
        <v>3114110000</v>
      </c>
      <c r="I70" s="103">
        <f t="shared" si="44"/>
        <v>2194038201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3114110000</v>
      </c>
      <c r="Q70" s="103">
        <f>$I70      +$K70      +$M70      +$O70</f>
        <v>2194038201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17.775996562287084</v>
      </c>
      <c r="U70" s="59">
        <f>IF($E70   =0,0,($Q70   /$E70 )*100)</f>
        <v>12.524032715126484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17518624000</v>
      </c>
      <c r="C71" s="104">
        <f>C69</f>
        <v>0</v>
      </c>
      <c r="D71" s="104"/>
      <c r="E71" s="104">
        <f>$B71      +$C71      +$D71</f>
        <v>17518624000</v>
      </c>
      <c r="F71" s="105">
        <f t="shared" ref="F71:O71" si="45">F69</f>
        <v>17515624000</v>
      </c>
      <c r="G71" s="106">
        <f t="shared" si="45"/>
        <v>6641670000</v>
      </c>
      <c r="H71" s="105">
        <f t="shared" si="45"/>
        <v>3114110000</v>
      </c>
      <c r="I71" s="106">
        <f t="shared" si="45"/>
        <v>2194038201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3114110000</v>
      </c>
      <c r="Q71" s="106">
        <f>$I71      +$K71      +$M71      +$O71</f>
        <v>2194038201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17.775996562287084</v>
      </c>
      <c r="U71" s="65">
        <f>IF($E71   =0,0,($Q71   /$E71   )*100)</f>
        <v>12.524032715126484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52268470000</v>
      </c>
      <c r="C72" s="104">
        <f>SUM(C9:C14,C17:C23,C26:C29,C32,C35:C39,C42:C52,C55:C58,C61:C65,C69)</f>
        <v>0</v>
      </c>
      <c r="D72" s="104"/>
      <c r="E72" s="104">
        <f>$B72      +$C72      +$D72</f>
        <v>52268470000</v>
      </c>
      <c r="F72" s="105">
        <f t="shared" ref="F72:O72" si="46">SUM(F9:F14,F17:F23,F26:F29,F32,F35:F39,F42:F52,F55:F58,F61:F65,F69)</f>
        <v>52265470000</v>
      </c>
      <c r="G72" s="106">
        <f t="shared" si="46"/>
        <v>14686854000</v>
      </c>
      <c r="H72" s="105">
        <f t="shared" si="46"/>
        <v>6410411000</v>
      </c>
      <c r="I72" s="106">
        <f t="shared" si="46"/>
        <v>4371003581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6410411000</v>
      </c>
      <c r="Q72" s="106">
        <f>$I72      +$K72      +$M72      +$O72</f>
        <v>4371003581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14.639907514602942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9.9823690199954829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XthNZLFQDiSwxM4mlxCEQwR2iu9C1sDGwSyJJfDl5805tpOT7HMB7CPJH7Zu1K0+Ucp2gGWUKpN+sHgVWqWKA==" saltValue="mpr+2MfM9Jb5FrpMN5lh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AF3C-E007-4223-92C6-FC995E9D7C9A}">
  <sheetPr>
    <pageSetUpPr fitToPage="1"/>
  </sheetPr>
  <dimension ref="A1:W125"/>
  <sheetViews>
    <sheetView showGridLines="0" tabSelected="1" workbookViewId="0">
      <selection activeCell="G9" sqref="G9"/>
    </sheetView>
  </sheetViews>
  <sheetFormatPr defaultRowHeight="12.75" x14ac:dyDescent="0.2"/>
  <cols>
    <col min="1" max="1" width="52.7109375" style="138" customWidth="1"/>
    <col min="2" max="9" width="13.7109375" style="138" customWidth="1"/>
    <col min="10" max="15" width="13.7109375" style="138" hidden="1" customWidth="1"/>
    <col min="16" max="23" width="13.7109375" style="138" customWidth="1"/>
    <col min="24" max="24" width="2.7109375" style="138" customWidth="1"/>
    <col min="25" max="16384" width="9.140625" style="138"/>
  </cols>
  <sheetData>
    <row r="1" spans="1:23" x14ac:dyDescent="0.2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3"/>
      <c r="W1" s="263"/>
    </row>
    <row r="2" spans="1:23" ht="18" x14ac:dyDescent="0.25">
      <c r="A2" s="262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1"/>
      <c r="W2" s="261"/>
    </row>
    <row r="3" spans="1:23" ht="18" customHeight="1" x14ac:dyDescent="0.25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1"/>
      <c r="W3" s="261"/>
    </row>
    <row r="4" spans="1:23" ht="18" customHeight="1" x14ac:dyDescent="0.25">
      <c r="A4" s="262" t="s">
        <v>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1"/>
      <c r="W4" s="261"/>
    </row>
    <row r="5" spans="1:23" ht="15" customHeight="1" x14ac:dyDescent="0.25">
      <c r="A5" s="260" t="s">
        <v>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59"/>
      <c r="W5" s="259"/>
    </row>
    <row r="6" spans="1:23" ht="12.75" customHeight="1" x14ac:dyDescent="0.2">
      <c r="A6" s="258"/>
      <c r="B6" s="258" t="s">
        <v>1</v>
      </c>
      <c r="C6" s="258" t="s">
        <v>1</v>
      </c>
      <c r="D6" s="258" t="s">
        <v>1</v>
      </c>
      <c r="E6" s="257" t="s">
        <v>1</v>
      </c>
      <c r="F6" s="256" t="s">
        <v>5</v>
      </c>
      <c r="G6" s="255"/>
      <c r="H6" s="256" t="s">
        <v>6</v>
      </c>
      <c r="I6" s="255"/>
      <c r="J6" s="256" t="s">
        <v>7</v>
      </c>
      <c r="K6" s="255"/>
      <c r="L6" s="256" t="s">
        <v>8</v>
      </c>
      <c r="M6" s="255"/>
      <c r="N6" s="256" t="s">
        <v>9</v>
      </c>
      <c r="O6" s="255"/>
      <c r="P6" s="256" t="s">
        <v>10</v>
      </c>
      <c r="Q6" s="255"/>
      <c r="R6" s="256" t="s">
        <v>11</v>
      </c>
      <c r="S6" s="255"/>
      <c r="T6" s="256" t="s">
        <v>12</v>
      </c>
      <c r="U6" s="255"/>
      <c r="V6" s="256" t="s">
        <v>13</v>
      </c>
      <c r="W6" s="255"/>
    </row>
    <row r="7" spans="1:23" ht="76.5" x14ac:dyDescent="0.2">
      <c r="A7" s="254" t="s">
        <v>14</v>
      </c>
      <c r="B7" s="253" t="s">
        <v>15</v>
      </c>
      <c r="C7" s="253" t="s">
        <v>16</v>
      </c>
      <c r="D7" s="253" t="s">
        <v>17</v>
      </c>
      <c r="E7" s="253" t="s">
        <v>18</v>
      </c>
      <c r="F7" s="252" t="s">
        <v>19</v>
      </c>
      <c r="G7" s="251" t="s">
        <v>20</v>
      </c>
      <c r="H7" s="252" t="s">
        <v>21</v>
      </c>
      <c r="I7" s="251" t="s">
        <v>22</v>
      </c>
      <c r="J7" s="252" t="s">
        <v>23</v>
      </c>
      <c r="K7" s="251" t="s">
        <v>24</v>
      </c>
      <c r="L7" s="252" t="s">
        <v>25</v>
      </c>
      <c r="M7" s="251" t="s">
        <v>26</v>
      </c>
      <c r="N7" s="252" t="s">
        <v>27</v>
      </c>
      <c r="O7" s="251" t="s">
        <v>28</v>
      </c>
      <c r="P7" s="252" t="s">
        <v>29</v>
      </c>
      <c r="Q7" s="251" t="s">
        <v>30</v>
      </c>
      <c r="R7" s="252" t="s">
        <v>29</v>
      </c>
      <c r="S7" s="251" t="s">
        <v>30</v>
      </c>
      <c r="T7" s="252" t="s">
        <v>31</v>
      </c>
      <c r="U7" s="251" t="s">
        <v>32</v>
      </c>
      <c r="V7" s="252" t="s">
        <v>18</v>
      </c>
      <c r="W7" s="251" t="s">
        <v>33</v>
      </c>
    </row>
    <row r="8" spans="1:23" ht="12.95" customHeight="1" x14ac:dyDescent="0.2">
      <c r="A8" s="238" t="s">
        <v>34</v>
      </c>
      <c r="B8" s="250" t="s">
        <v>1</v>
      </c>
      <c r="C8" s="250"/>
      <c r="D8" s="250"/>
      <c r="E8" s="250"/>
      <c r="F8" s="249"/>
      <c r="G8" s="248"/>
      <c r="H8" s="249"/>
      <c r="I8" s="248"/>
      <c r="J8" s="249"/>
      <c r="K8" s="248"/>
      <c r="L8" s="249"/>
      <c r="M8" s="248"/>
      <c r="N8" s="249"/>
      <c r="O8" s="248"/>
      <c r="P8" s="249"/>
      <c r="Q8" s="248"/>
      <c r="R8" s="235"/>
      <c r="S8" s="236"/>
      <c r="T8" s="235"/>
      <c r="U8" s="234"/>
      <c r="V8" s="249"/>
      <c r="W8" s="248"/>
    </row>
    <row r="9" spans="1:23" ht="12.95" customHeight="1" x14ac:dyDescent="0.2">
      <c r="A9" s="246" t="s">
        <v>35</v>
      </c>
      <c r="B9" s="230">
        <v>68877000</v>
      </c>
      <c r="C9" s="230"/>
      <c r="D9" s="230"/>
      <c r="E9" s="230">
        <f>$B9       +$C9       +$D9</f>
        <v>68877000</v>
      </c>
      <c r="F9" s="226">
        <v>68877000</v>
      </c>
      <c r="G9" s="225">
        <v>13775000</v>
      </c>
      <c r="H9" s="226">
        <v>20170000</v>
      </c>
      <c r="I9" s="225">
        <v>6713458</v>
      </c>
      <c r="J9" s="226"/>
      <c r="K9" s="225"/>
      <c r="L9" s="226"/>
      <c r="M9" s="225"/>
      <c r="N9" s="226"/>
      <c r="O9" s="225"/>
      <c r="P9" s="226">
        <f>$H9       +$J9       +$L9       +$N9</f>
        <v>20170000</v>
      </c>
      <c r="Q9" s="225">
        <f>$I9       +$K9       +$M9       +$O9</f>
        <v>6713458</v>
      </c>
      <c r="R9" s="228">
        <f>IF(($H9       =0),0,((($H9       -$H9       )/$H9       )*100))</f>
        <v>0</v>
      </c>
      <c r="S9" s="229">
        <f>IF(($I9       =0),0,((($I9       -$I9       )/$I9       )*100))</f>
        <v>0</v>
      </c>
      <c r="T9" s="228">
        <f>IF(($E9       =0),0,(($P9       /$E9       )*100))</f>
        <v>29.284086124540849</v>
      </c>
      <c r="U9" s="227">
        <f>IF(($E9       =0),0,(($Q9       /$E9       )*100))</f>
        <v>9.7470244058248756</v>
      </c>
      <c r="V9" s="226">
        <v>0</v>
      </c>
      <c r="W9" s="225" t="s">
        <v>1</v>
      </c>
    </row>
    <row r="10" spans="1:23" ht="12.95" customHeight="1" x14ac:dyDescent="0.2">
      <c r="A10" s="246" t="s">
        <v>37</v>
      </c>
      <c r="B10" s="230">
        <v>48721000</v>
      </c>
      <c r="C10" s="230"/>
      <c r="D10" s="230"/>
      <c r="E10" s="230">
        <f>$B10      +$C10      +$D10</f>
        <v>48721000</v>
      </c>
      <c r="F10" s="226">
        <v>48721000</v>
      </c>
      <c r="G10" s="225">
        <v>48721000</v>
      </c>
      <c r="H10" s="226">
        <v>7451000</v>
      </c>
      <c r="I10" s="225">
        <v>5635138</v>
      </c>
      <c r="J10" s="226"/>
      <c r="K10" s="225"/>
      <c r="L10" s="226"/>
      <c r="M10" s="225"/>
      <c r="N10" s="226"/>
      <c r="O10" s="225"/>
      <c r="P10" s="226">
        <f>$H10      +$J10      +$L10      +$N10</f>
        <v>7451000</v>
      </c>
      <c r="Q10" s="225">
        <f>$I10      +$K10      +$M10      +$O10</f>
        <v>5635138</v>
      </c>
      <c r="R10" s="228">
        <f>IF(($H10      =0),0,((($H10      -$H10      )/$H10      )*100))</f>
        <v>0</v>
      </c>
      <c r="S10" s="229">
        <f>IF(($I10      =0),0,((($I10      -$I10      )/$I10      )*100))</f>
        <v>0</v>
      </c>
      <c r="T10" s="228">
        <f>IF(($E10      =0),0,(($P10      /$E10      )*100))</f>
        <v>15.293200057470086</v>
      </c>
      <c r="U10" s="227">
        <f>IF(($E10      =0),0,(($Q10      /$E10      )*100))</f>
        <v>11.566137805053263</v>
      </c>
      <c r="V10" s="226">
        <v>0</v>
      </c>
      <c r="W10" s="225" t="s">
        <v>1</v>
      </c>
    </row>
    <row r="11" spans="1:23" ht="12.95" customHeight="1" x14ac:dyDescent="0.2">
      <c r="A11" s="246" t="s">
        <v>38</v>
      </c>
      <c r="B11" s="230">
        <v>15500000</v>
      </c>
      <c r="C11" s="230"/>
      <c r="D11" s="230"/>
      <c r="E11" s="230">
        <f>$B11      +$C11      +$D11</f>
        <v>15500000</v>
      </c>
      <c r="F11" s="226">
        <v>15500000</v>
      </c>
      <c r="G11" s="225">
        <v>8500000</v>
      </c>
      <c r="H11" s="226">
        <v>4669000</v>
      </c>
      <c r="I11" s="225">
        <v>4039200</v>
      </c>
      <c r="J11" s="226"/>
      <c r="K11" s="225"/>
      <c r="L11" s="226"/>
      <c r="M11" s="225"/>
      <c r="N11" s="226"/>
      <c r="O11" s="225"/>
      <c r="P11" s="226">
        <f>$H11      +$J11      +$L11      +$N11</f>
        <v>4669000</v>
      </c>
      <c r="Q11" s="225">
        <f>$I11      +$K11      +$M11      +$O11</f>
        <v>4039200</v>
      </c>
      <c r="R11" s="228">
        <f>IF(($H11      =0),0,((($H11      -$H11      )/$H11      )*100))</f>
        <v>0</v>
      </c>
      <c r="S11" s="229">
        <f>IF(($I11      =0),0,((($I11      -$I11      )/$I11      )*100))</f>
        <v>0</v>
      </c>
      <c r="T11" s="228">
        <f>IF(($E11      =0),0,(($P11      /$E11      )*100))</f>
        <v>30.122580645161289</v>
      </c>
      <c r="U11" s="227">
        <f>IF(($E11      =0),0,(($Q11      /$E11      )*100))</f>
        <v>26.059354838709677</v>
      </c>
      <c r="V11" s="226">
        <v>0</v>
      </c>
      <c r="W11" s="225" t="s">
        <v>1</v>
      </c>
    </row>
    <row r="12" spans="1:23" ht="12.95" customHeight="1" x14ac:dyDescent="0.2">
      <c r="A12" s="246" t="s">
        <v>39</v>
      </c>
      <c r="B12" s="230"/>
      <c r="C12" s="230"/>
      <c r="D12" s="230"/>
      <c r="E12" s="230">
        <f>$B12      +$C12      +$D12</f>
        <v>0</v>
      </c>
      <c r="F12" s="226">
        <v>0</v>
      </c>
      <c r="G12" s="225">
        <v>0</v>
      </c>
      <c r="H12" s="226"/>
      <c r="I12" s="225"/>
      <c r="J12" s="226"/>
      <c r="K12" s="225"/>
      <c r="L12" s="226"/>
      <c r="M12" s="225"/>
      <c r="N12" s="226"/>
      <c r="O12" s="225"/>
      <c r="P12" s="226">
        <f>$H12      +$J12      +$L12      +$N12</f>
        <v>0</v>
      </c>
      <c r="Q12" s="225">
        <f>$I12      +$K12      +$M12      +$O12</f>
        <v>0</v>
      </c>
      <c r="R12" s="228">
        <f>IF(($H12      =0),0,((($H12      -$H12      )/$H12      )*100))</f>
        <v>0</v>
      </c>
      <c r="S12" s="229">
        <f>IF(($I12      =0),0,((($I12      -$I12      )/$I12      )*100))</f>
        <v>0</v>
      </c>
      <c r="T12" s="228">
        <f>IF(($E12      =0),0,(($P12      /$E12      )*100))</f>
        <v>0</v>
      </c>
      <c r="U12" s="227">
        <f>IF(($E12      =0),0,(($Q12      /$E12      )*100))</f>
        <v>0</v>
      </c>
      <c r="V12" s="226">
        <v>0</v>
      </c>
      <c r="W12" s="225" t="s">
        <v>1</v>
      </c>
    </row>
    <row r="13" spans="1:23" ht="12.95" customHeight="1" x14ac:dyDescent="0.2">
      <c r="A13" s="246" t="s">
        <v>40</v>
      </c>
      <c r="B13" s="230">
        <v>290162000</v>
      </c>
      <c r="C13" s="230"/>
      <c r="D13" s="230"/>
      <c r="E13" s="230">
        <f>$B13      +$C13      +$D13</f>
        <v>290162000</v>
      </c>
      <c r="F13" s="226">
        <v>290162000</v>
      </c>
      <c r="G13" s="225">
        <v>68650000</v>
      </c>
      <c r="H13" s="226">
        <v>29052000</v>
      </c>
      <c r="I13" s="225">
        <v>35159259</v>
      </c>
      <c r="J13" s="226"/>
      <c r="K13" s="225"/>
      <c r="L13" s="226"/>
      <c r="M13" s="225"/>
      <c r="N13" s="226"/>
      <c r="O13" s="225"/>
      <c r="P13" s="226">
        <f>$H13      +$J13      +$L13      +$N13</f>
        <v>29052000</v>
      </c>
      <c r="Q13" s="225">
        <f>$I13      +$K13      +$M13      +$O13</f>
        <v>35159259</v>
      </c>
      <c r="R13" s="228">
        <f>IF(($H13      =0),0,((($H13      -$H13      )/$H13      )*100))</f>
        <v>0</v>
      </c>
      <c r="S13" s="229">
        <f>IF(($I13      =0),0,((($I13      -$I13      )/$I13      )*100))</f>
        <v>0</v>
      </c>
      <c r="T13" s="228">
        <f>IF(($E13      =0),0,(($P13      /$E13      )*100))</f>
        <v>10.012337935360247</v>
      </c>
      <c r="U13" s="227">
        <f>IF(($E13      =0),0,(($Q13      /$E13      )*100))</f>
        <v>12.117113543468822</v>
      </c>
      <c r="V13" s="226">
        <v>0</v>
      </c>
      <c r="W13" s="225" t="s">
        <v>1</v>
      </c>
    </row>
    <row r="14" spans="1:23" ht="12.95" customHeight="1" x14ac:dyDescent="0.2">
      <c r="A14" s="246" t="s">
        <v>41</v>
      </c>
      <c r="B14" s="230">
        <v>4000000</v>
      </c>
      <c r="C14" s="230"/>
      <c r="D14" s="230"/>
      <c r="E14" s="230">
        <f>$B14      +$C14      +$D14</f>
        <v>4000000</v>
      </c>
      <c r="F14" s="226">
        <v>4000000</v>
      </c>
      <c r="G14" s="225">
        <v>0</v>
      </c>
      <c r="H14" s="226"/>
      <c r="I14" s="225"/>
      <c r="J14" s="226"/>
      <c r="K14" s="225"/>
      <c r="L14" s="226"/>
      <c r="M14" s="225"/>
      <c r="N14" s="226"/>
      <c r="O14" s="225"/>
      <c r="P14" s="226">
        <f>$H14      +$J14      +$L14      +$N14</f>
        <v>0</v>
      </c>
      <c r="Q14" s="225">
        <f>$I14      +$K14      +$M14      +$O14</f>
        <v>0</v>
      </c>
      <c r="R14" s="228">
        <f>IF(($H14      =0),0,((($H14      -$H14      )/$H14      )*100))</f>
        <v>0</v>
      </c>
      <c r="S14" s="229">
        <f>IF(($I14      =0),0,((($I14      -$I14      )/$I14      )*100))</f>
        <v>0</v>
      </c>
      <c r="T14" s="228">
        <f>IF(($E14      =0),0,(($P14      /$E14      )*100))</f>
        <v>0</v>
      </c>
      <c r="U14" s="227">
        <f>IF(($E14      =0),0,(($Q14      /$E14      )*100))</f>
        <v>0</v>
      </c>
      <c r="V14" s="226">
        <v>0</v>
      </c>
      <c r="W14" s="225" t="s">
        <v>1</v>
      </c>
    </row>
    <row r="15" spans="1:23" ht="12.95" customHeight="1" x14ac:dyDescent="0.2">
      <c r="A15" s="245" t="s">
        <v>42</v>
      </c>
      <c r="B15" s="244">
        <f>SUM(B9:B14)</f>
        <v>427260000</v>
      </c>
      <c r="C15" s="244">
        <f>SUM(C9:C14)</f>
        <v>0</v>
      </c>
      <c r="D15" s="244"/>
      <c r="E15" s="244">
        <f>$B15      +$C15      +$D15</f>
        <v>427260000</v>
      </c>
      <c r="F15" s="240">
        <f>SUM(F9:F14)</f>
        <v>427260000</v>
      </c>
      <c r="G15" s="239">
        <f>SUM(G9:G14)</f>
        <v>139646000</v>
      </c>
      <c r="H15" s="240">
        <f>SUM(H9:H14)</f>
        <v>61342000</v>
      </c>
      <c r="I15" s="239">
        <f>SUM(I9:I14)</f>
        <v>51547055</v>
      </c>
      <c r="J15" s="240">
        <f>SUM(J9:J14)</f>
        <v>0</v>
      </c>
      <c r="K15" s="239">
        <f>SUM(K9:K14)</f>
        <v>0</v>
      </c>
      <c r="L15" s="240">
        <f>SUM(L9:L14)</f>
        <v>0</v>
      </c>
      <c r="M15" s="239">
        <f>SUM(M9:M14)</f>
        <v>0</v>
      </c>
      <c r="N15" s="240">
        <f>SUM(N9:N14)</f>
        <v>0</v>
      </c>
      <c r="O15" s="239">
        <f>SUM(O9:O14)</f>
        <v>0</v>
      </c>
      <c r="P15" s="240">
        <f>$H15      +$J15      +$L15      +$N15</f>
        <v>61342000</v>
      </c>
      <c r="Q15" s="239">
        <f>$I15      +$K15      +$M15      +$O15</f>
        <v>51547055</v>
      </c>
      <c r="R15" s="242">
        <f>IF(($H15      =0),0,((($H15      -$H15      )/$H15      )*100))</f>
        <v>0</v>
      </c>
      <c r="S15" s="243">
        <f>IF(($I15      =0),0,((($I15      -$I15      )/$I15      )*100))</f>
        <v>0</v>
      </c>
      <c r="T15" s="242">
        <f>IF((SUM($E9:$E13))=0,0,(P15/(SUM($E9:$E13))*100))</f>
        <v>14.492746775031895</v>
      </c>
      <c r="U15" s="241">
        <f>IF((SUM($E9:$E13))=0,0,(Q15/(SUM($E9:$E13))*100))</f>
        <v>12.178579360204129</v>
      </c>
      <c r="V15" s="240">
        <f>SUM(V9:V14)</f>
        <v>0</v>
      </c>
      <c r="W15" s="239" t="s">
        <v>1</v>
      </c>
    </row>
    <row r="16" spans="1:23" ht="12.95" customHeight="1" x14ac:dyDescent="0.2">
      <c r="A16" s="238" t="s">
        <v>43</v>
      </c>
      <c r="B16" s="237" t="s">
        <v>1</v>
      </c>
      <c r="C16" s="237"/>
      <c r="D16" s="237"/>
      <c r="E16" s="237"/>
      <c r="F16" s="233"/>
      <c r="G16" s="232"/>
      <c r="H16" s="233"/>
      <c r="I16" s="232"/>
      <c r="J16" s="233"/>
      <c r="K16" s="232"/>
      <c r="L16" s="233"/>
      <c r="M16" s="232"/>
      <c r="N16" s="233"/>
      <c r="O16" s="232"/>
      <c r="P16" s="233"/>
      <c r="Q16" s="232"/>
      <c r="R16" s="235"/>
      <c r="S16" s="236"/>
      <c r="T16" s="235"/>
      <c r="U16" s="234"/>
      <c r="V16" s="233"/>
      <c r="W16" s="232"/>
    </row>
    <row r="17" spans="1:23" ht="12.95" customHeight="1" x14ac:dyDescent="0.2">
      <c r="A17" s="246" t="s">
        <v>44</v>
      </c>
      <c r="B17" s="230">
        <v>185476000</v>
      </c>
      <c r="C17" s="230"/>
      <c r="D17" s="230"/>
      <c r="E17" s="230">
        <f>$B17      +$C17      +$D17</f>
        <v>185476000</v>
      </c>
      <c r="F17" s="226">
        <v>185476000</v>
      </c>
      <c r="G17" s="225">
        <v>74426000</v>
      </c>
      <c r="H17" s="226">
        <v>18329000</v>
      </c>
      <c r="I17" s="225">
        <v>12666698</v>
      </c>
      <c r="J17" s="226"/>
      <c r="K17" s="225"/>
      <c r="L17" s="226"/>
      <c r="M17" s="225"/>
      <c r="N17" s="226"/>
      <c r="O17" s="225"/>
      <c r="P17" s="226">
        <f>$H17      +$J17      +$L17      +$N17</f>
        <v>18329000</v>
      </c>
      <c r="Q17" s="225">
        <f>$I17      +$K17      +$M17      +$O17</f>
        <v>12666698</v>
      </c>
      <c r="R17" s="228">
        <f>IF(($H17      =0),0,((($H17      -$H17      )/$H17      )*100))</f>
        <v>0</v>
      </c>
      <c r="S17" s="229">
        <f>IF(($I17      =0),0,((($I17      -$I17      )/$I17      )*100))</f>
        <v>0</v>
      </c>
      <c r="T17" s="228">
        <f>IF(($E17      =0),0,(($P17      /$E17      )*100))</f>
        <v>9.8821410856391125</v>
      </c>
      <c r="U17" s="227">
        <f>IF(($E17      =0),0,(($Q17      /$E17      )*100))</f>
        <v>6.829292199529859</v>
      </c>
      <c r="V17" s="226">
        <v>0</v>
      </c>
      <c r="W17" s="225" t="s">
        <v>1</v>
      </c>
    </row>
    <row r="18" spans="1:23" ht="12.95" customHeight="1" x14ac:dyDescent="0.2">
      <c r="A18" s="246" t="s">
        <v>45</v>
      </c>
      <c r="B18" s="230"/>
      <c r="C18" s="230"/>
      <c r="D18" s="230"/>
      <c r="E18" s="230">
        <f>$B18      +$C18      +$D18</f>
        <v>0</v>
      </c>
      <c r="F18" s="226">
        <v>0</v>
      </c>
      <c r="G18" s="225">
        <v>0</v>
      </c>
      <c r="H18" s="226"/>
      <c r="I18" s="225"/>
      <c r="J18" s="226"/>
      <c r="K18" s="225"/>
      <c r="L18" s="226"/>
      <c r="M18" s="225"/>
      <c r="N18" s="226"/>
      <c r="O18" s="225"/>
      <c r="P18" s="226">
        <f>$H18      +$J18      +$L18      +$N18</f>
        <v>0</v>
      </c>
      <c r="Q18" s="225">
        <f>$I18      +$K18      +$M18      +$O18</f>
        <v>0</v>
      </c>
      <c r="R18" s="228">
        <f>IF(($H18      =0),0,((($H18      -$H18      )/$H18      )*100))</f>
        <v>0</v>
      </c>
      <c r="S18" s="229">
        <f>IF(($I18      =0),0,((($I18      -$I18      )/$I18      )*100))</f>
        <v>0</v>
      </c>
      <c r="T18" s="228">
        <f>IF(($E18      =0),0,(($P18      /$E18      )*100))</f>
        <v>0</v>
      </c>
      <c r="U18" s="227">
        <f>IF(($E18      =0),0,(($Q18      /$E18      )*100))</f>
        <v>0</v>
      </c>
      <c r="V18" s="226">
        <v>0</v>
      </c>
      <c r="W18" s="225" t="s">
        <v>1</v>
      </c>
    </row>
    <row r="19" spans="1:23" ht="12.95" customHeight="1" x14ac:dyDescent="0.2">
      <c r="A19" s="246" t="s">
        <v>46</v>
      </c>
      <c r="B19" s="230">
        <v>1000000</v>
      </c>
      <c r="C19" s="230"/>
      <c r="D19" s="230"/>
      <c r="E19" s="230">
        <f>$B19      +$C19      +$D19</f>
        <v>1000000</v>
      </c>
      <c r="F19" s="226">
        <v>1000000</v>
      </c>
      <c r="G19" s="225">
        <v>0</v>
      </c>
      <c r="H19" s="226"/>
      <c r="I19" s="225"/>
      <c r="J19" s="226"/>
      <c r="K19" s="225"/>
      <c r="L19" s="226"/>
      <c r="M19" s="225"/>
      <c r="N19" s="226"/>
      <c r="O19" s="225"/>
      <c r="P19" s="226">
        <f>$H19      +$J19      +$L19      +$N19</f>
        <v>0</v>
      </c>
      <c r="Q19" s="225">
        <f>$I19      +$K19      +$M19      +$O19</f>
        <v>0</v>
      </c>
      <c r="R19" s="228">
        <f>IF(($H19      =0),0,((($H19      -$H19      )/$H19      )*100))</f>
        <v>0</v>
      </c>
      <c r="S19" s="229">
        <f>IF(($I19      =0),0,((($I19      -$I19      )/$I19      )*100))</f>
        <v>0</v>
      </c>
      <c r="T19" s="228">
        <f>IF(($E19      =0),0,(($P19      /$E19      )*100))</f>
        <v>0</v>
      </c>
      <c r="U19" s="227">
        <f>IF(($E19      =0),0,(($Q19      /$E19      )*100))</f>
        <v>0</v>
      </c>
      <c r="V19" s="226">
        <v>0</v>
      </c>
      <c r="W19" s="225" t="s">
        <v>1</v>
      </c>
    </row>
    <row r="20" spans="1:23" ht="12.95" customHeight="1" x14ac:dyDescent="0.2">
      <c r="A20" s="246" t="s">
        <v>47</v>
      </c>
      <c r="B20" s="230"/>
      <c r="C20" s="230"/>
      <c r="D20" s="230"/>
      <c r="E20" s="230">
        <f>$B20      +$C20      +$D20</f>
        <v>0</v>
      </c>
      <c r="F20" s="226">
        <v>0</v>
      </c>
      <c r="G20" s="225">
        <v>0</v>
      </c>
      <c r="H20" s="226"/>
      <c r="I20" s="225"/>
      <c r="J20" s="226"/>
      <c r="K20" s="225"/>
      <c r="L20" s="226"/>
      <c r="M20" s="225"/>
      <c r="N20" s="226"/>
      <c r="O20" s="225"/>
      <c r="P20" s="226">
        <f>$H20      +$J20      +$L20      +$N20</f>
        <v>0</v>
      </c>
      <c r="Q20" s="225">
        <f>$I20      +$K20      +$M20      +$O20</f>
        <v>0</v>
      </c>
      <c r="R20" s="228">
        <f>IF(($H20      =0),0,((($H20      -$H20      )/$H20      )*100))</f>
        <v>0</v>
      </c>
      <c r="S20" s="229">
        <f>IF(($I20      =0),0,((($I20      -$I20      )/$I20      )*100))</f>
        <v>0</v>
      </c>
      <c r="T20" s="228">
        <f>IF(($E20      =0),0,(($P20      /$E20      )*100))</f>
        <v>0</v>
      </c>
      <c r="U20" s="227">
        <f>IF(($E20      =0),0,(($Q20      /$E20      )*100))</f>
        <v>0</v>
      </c>
      <c r="V20" s="226">
        <v>0</v>
      </c>
      <c r="W20" s="225" t="s">
        <v>1</v>
      </c>
    </row>
    <row r="21" spans="1:23" ht="12.95" customHeight="1" x14ac:dyDescent="0.2">
      <c r="A21" s="246" t="s">
        <v>48</v>
      </c>
      <c r="B21" s="230"/>
      <c r="C21" s="230"/>
      <c r="D21" s="230"/>
      <c r="E21" s="230">
        <f>$B21      +$C21      +$D21</f>
        <v>0</v>
      </c>
      <c r="F21" s="226">
        <v>0</v>
      </c>
      <c r="G21" s="225">
        <v>0</v>
      </c>
      <c r="H21" s="226"/>
      <c r="I21" s="225"/>
      <c r="J21" s="226"/>
      <c r="K21" s="225"/>
      <c r="L21" s="226"/>
      <c r="M21" s="225"/>
      <c r="N21" s="226"/>
      <c r="O21" s="225"/>
      <c r="P21" s="226">
        <f>$H21      +$J21      +$L21      +$N21</f>
        <v>0</v>
      </c>
      <c r="Q21" s="225">
        <f>$I21      +$K21      +$M21      +$O21</f>
        <v>0</v>
      </c>
      <c r="R21" s="228">
        <f>IF(($H21      =0),0,((($H21      -$H21      )/$H21      )*100))</f>
        <v>0</v>
      </c>
      <c r="S21" s="229">
        <f>IF(($I21      =0),0,((($I21      -$I21      )/$I21      )*100))</f>
        <v>0</v>
      </c>
      <c r="T21" s="228">
        <f>IF(($E21      =0),0,(($P21      /$E21      )*100))</f>
        <v>0</v>
      </c>
      <c r="U21" s="227">
        <f>IF(($E21      =0),0,(($Q21      /$E21      )*100))</f>
        <v>0</v>
      </c>
      <c r="V21" s="226">
        <v>0</v>
      </c>
      <c r="W21" s="225" t="s">
        <v>1</v>
      </c>
    </row>
    <row r="22" spans="1:23" ht="12.95" customHeight="1" x14ac:dyDescent="0.2">
      <c r="A22" s="246" t="s">
        <v>49</v>
      </c>
      <c r="B22" s="230"/>
      <c r="C22" s="230"/>
      <c r="D22" s="230"/>
      <c r="E22" s="230">
        <f>$B22      +$C22      +$D22</f>
        <v>0</v>
      </c>
      <c r="F22" s="226">
        <v>0</v>
      </c>
      <c r="G22" s="225">
        <v>0</v>
      </c>
      <c r="H22" s="226"/>
      <c r="I22" s="225"/>
      <c r="J22" s="226"/>
      <c r="K22" s="225"/>
      <c r="L22" s="226"/>
      <c r="M22" s="225"/>
      <c r="N22" s="226"/>
      <c r="O22" s="225"/>
      <c r="P22" s="226">
        <f>$H22      +$J22      +$L22      +$N22</f>
        <v>0</v>
      </c>
      <c r="Q22" s="225">
        <f>$I22      +$K22      +$M22      +$O22</f>
        <v>0</v>
      </c>
      <c r="R22" s="228">
        <f>IF(($H22      =0),0,((($H22      -$H22      )/$H22      )*100))</f>
        <v>0</v>
      </c>
      <c r="S22" s="229">
        <f>IF(($I22      =0),0,((($I22      -$I22      )/$I22      )*100))</f>
        <v>0</v>
      </c>
      <c r="T22" s="228">
        <f>IF(($E22      =0),0,(($P22      /$E22      )*100))</f>
        <v>0</v>
      </c>
      <c r="U22" s="227">
        <f>IF(($E22      =0),0,(($Q22      /$E22      )*100))</f>
        <v>0</v>
      </c>
      <c r="V22" s="226">
        <v>0</v>
      </c>
      <c r="W22" s="225" t="s">
        <v>1</v>
      </c>
    </row>
    <row r="23" spans="1:23" ht="12.95" customHeight="1" x14ac:dyDescent="0.2">
      <c r="A23" s="246" t="s">
        <v>50</v>
      </c>
      <c r="B23" s="230"/>
      <c r="C23" s="230"/>
      <c r="D23" s="230"/>
      <c r="E23" s="230">
        <f>$B23      +$C23      +$D23</f>
        <v>0</v>
      </c>
      <c r="F23" s="226">
        <v>0</v>
      </c>
      <c r="G23" s="225">
        <v>0</v>
      </c>
      <c r="H23" s="226"/>
      <c r="I23" s="225"/>
      <c r="J23" s="226"/>
      <c r="K23" s="225"/>
      <c r="L23" s="226"/>
      <c r="M23" s="225"/>
      <c r="N23" s="226"/>
      <c r="O23" s="225"/>
      <c r="P23" s="226">
        <f>$H23      +$J23      +$L23      +$N23</f>
        <v>0</v>
      </c>
      <c r="Q23" s="225">
        <f>$I23      +$K23      +$M23      +$O23</f>
        <v>0</v>
      </c>
      <c r="R23" s="228">
        <f>IF(($H23      =0),0,((($H23      -$H23      )/$H23      )*100))</f>
        <v>0</v>
      </c>
      <c r="S23" s="229">
        <f>IF(($I23      =0),0,((($I23      -$I23      )/$I23      )*100))</f>
        <v>0</v>
      </c>
      <c r="T23" s="228">
        <f>IF(($E23      =0),0,(($P23      /$E23      )*100))</f>
        <v>0</v>
      </c>
      <c r="U23" s="227">
        <f>IF(($E23      =0),0,(($Q23      /$E23      )*100))</f>
        <v>0</v>
      </c>
      <c r="V23" s="226">
        <v>0</v>
      </c>
      <c r="W23" s="225" t="s">
        <v>1</v>
      </c>
    </row>
    <row r="24" spans="1:23" ht="12.95" customHeight="1" x14ac:dyDescent="0.2">
      <c r="A24" s="245" t="s">
        <v>42</v>
      </c>
      <c r="B24" s="244">
        <f>SUM(B17:B23)</f>
        <v>186476000</v>
      </c>
      <c r="C24" s="244">
        <f>SUM(C17:C23)</f>
        <v>0</v>
      </c>
      <c r="D24" s="244"/>
      <c r="E24" s="244">
        <f>$B24      +$C24      +$D24</f>
        <v>186476000</v>
      </c>
      <c r="F24" s="240">
        <f>SUM(F17:F23)</f>
        <v>186476000</v>
      </c>
      <c r="G24" s="239">
        <f>SUM(G17:G23)</f>
        <v>74426000</v>
      </c>
      <c r="H24" s="240">
        <f>SUM(H17:H23)</f>
        <v>18329000</v>
      </c>
      <c r="I24" s="239">
        <f>SUM(I17:I23)</f>
        <v>12666698</v>
      </c>
      <c r="J24" s="240">
        <f>SUM(J17:J23)</f>
        <v>0</v>
      </c>
      <c r="K24" s="239">
        <f>SUM(K17:K23)</f>
        <v>0</v>
      </c>
      <c r="L24" s="240">
        <f>SUM(L17:L23)</f>
        <v>0</v>
      </c>
      <c r="M24" s="239">
        <f>SUM(M17:M23)</f>
        <v>0</v>
      </c>
      <c r="N24" s="240">
        <f>SUM(N17:N23)</f>
        <v>0</v>
      </c>
      <c r="O24" s="239">
        <f>SUM(O17:O23)</f>
        <v>0</v>
      </c>
      <c r="P24" s="240">
        <f>$H24      +$J24      +$L24      +$N24</f>
        <v>18329000</v>
      </c>
      <c r="Q24" s="239">
        <f>$I24      +$K24      +$M24      +$O24</f>
        <v>12666698</v>
      </c>
      <c r="R24" s="242">
        <f>IF(($H24      =0),0,((($H24      -$H24      )/$H24      )*100))</f>
        <v>0</v>
      </c>
      <c r="S24" s="243">
        <f>IF(($I24      =0),0,((($I24      -$I24      )/$I24      )*100))</f>
        <v>0</v>
      </c>
      <c r="T24" s="242">
        <f>IF(($E24-$E19-$E23)   =0,0,($P24   /($E24-$E19-$E23)   )*100)</f>
        <v>9.8821410856391125</v>
      </c>
      <c r="U24" s="241">
        <f>IF(($E24-$E19-$E23)   =0,0,($Q24   /($E24-$E19-$E23)   )*100)</f>
        <v>6.829292199529859</v>
      </c>
      <c r="V24" s="240">
        <f>SUM(V17:V23)</f>
        <v>0</v>
      </c>
      <c r="W24" s="239" t="s">
        <v>1</v>
      </c>
    </row>
    <row r="25" spans="1:23" ht="12.95" customHeight="1" x14ac:dyDescent="0.2">
      <c r="A25" s="238" t="s">
        <v>51</v>
      </c>
      <c r="B25" s="237" t="s">
        <v>1</v>
      </c>
      <c r="C25" s="237"/>
      <c r="D25" s="237"/>
      <c r="E25" s="237"/>
      <c r="F25" s="233"/>
      <c r="G25" s="232"/>
      <c r="H25" s="233"/>
      <c r="I25" s="232"/>
      <c r="J25" s="233"/>
      <c r="K25" s="232"/>
      <c r="L25" s="233"/>
      <c r="M25" s="232"/>
      <c r="N25" s="233"/>
      <c r="O25" s="232"/>
      <c r="P25" s="233"/>
      <c r="Q25" s="232"/>
      <c r="R25" s="235"/>
      <c r="S25" s="236"/>
      <c r="T25" s="235"/>
      <c r="U25" s="234"/>
      <c r="V25" s="233"/>
      <c r="W25" s="232"/>
    </row>
    <row r="26" spans="1:23" ht="12.95" customHeight="1" x14ac:dyDescent="0.2">
      <c r="A26" s="246" t="s">
        <v>52</v>
      </c>
      <c r="B26" s="230"/>
      <c r="C26" s="230"/>
      <c r="D26" s="230"/>
      <c r="E26" s="230">
        <f>$B26      +$C26      +$D26</f>
        <v>0</v>
      </c>
      <c r="F26" s="226">
        <v>0</v>
      </c>
      <c r="G26" s="225">
        <v>0</v>
      </c>
      <c r="H26" s="226"/>
      <c r="I26" s="225"/>
      <c r="J26" s="226"/>
      <c r="K26" s="225"/>
      <c r="L26" s="226"/>
      <c r="M26" s="225"/>
      <c r="N26" s="226"/>
      <c r="O26" s="225"/>
      <c r="P26" s="226">
        <f>$H26      +$J26      +$L26      +$N26</f>
        <v>0</v>
      </c>
      <c r="Q26" s="225">
        <f>$I26      +$K26      +$M26      +$O26</f>
        <v>0</v>
      </c>
      <c r="R26" s="228">
        <f>IF(($H26      =0),0,((($H26      -$H26      )/$H26      )*100))</f>
        <v>0</v>
      </c>
      <c r="S26" s="229">
        <f>IF(($I26      =0),0,((($I26      -$I26      )/$I26      )*100))</f>
        <v>0</v>
      </c>
      <c r="T26" s="228">
        <f>IF(($E26      =0),0,(($P26      /$E26      )*100))</f>
        <v>0</v>
      </c>
      <c r="U26" s="227">
        <f>IF(($E26      =0),0,(($Q26      /$E26      )*100))</f>
        <v>0</v>
      </c>
      <c r="V26" s="226">
        <v>0</v>
      </c>
      <c r="W26" s="225" t="s">
        <v>1</v>
      </c>
    </row>
    <row r="27" spans="1:23" ht="12.95" customHeight="1" x14ac:dyDescent="0.2">
      <c r="A27" s="246" t="s">
        <v>53</v>
      </c>
      <c r="B27" s="230"/>
      <c r="C27" s="230"/>
      <c r="D27" s="230"/>
      <c r="E27" s="230">
        <f>$B27      +$C27      +$D27</f>
        <v>0</v>
      </c>
      <c r="F27" s="226">
        <v>0</v>
      </c>
      <c r="G27" s="225">
        <v>0</v>
      </c>
      <c r="H27" s="226"/>
      <c r="I27" s="225"/>
      <c r="J27" s="226"/>
      <c r="K27" s="225"/>
      <c r="L27" s="226"/>
      <c r="M27" s="225"/>
      <c r="N27" s="226"/>
      <c r="O27" s="225"/>
      <c r="P27" s="226">
        <f>$H27      +$J27      +$L27      +$N27</f>
        <v>0</v>
      </c>
      <c r="Q27" s="225">
        <f>$I27      +$K27      +$M27      +$O27</f>
        <v>0</v>
      </c>
      <c r="R27" s="228">
        <f>IF(($H27      =0),0,((($H27      -$H27      )/$H27      )*100))</f>
        <v>0</v>
      </c>
      <c r="S27" s="229">
        <f>IF(($I27      =0),0,((($I27      -$I27      )/$I27      )*100))</f>
        <v>0</v>
      </c>
      <c r="T27" s="228">
        <f>IF(($E27      =0),0,(($P27      /$E27      )*100))</f>
        <v>0</v>
      </c>
      <c r="U27" s="227">
        <f>IF(($E27      =0),0,(($Q27      /$E27      )*100))</f>
        <v>0</v>
      </c>
      <c r="V27" s="226">
        <v>0</v>
      </c>
      <c r="W27" s="225" t="s">
        <v>1</v>
      </c>
    </row>
    <row r="28" spans="1:23" ht="12.95" customHeight="1" x14ac:dyDescent="0.2">
      <c r="A28" s="246" t="s">
        <v>54</v>
      </c>
      <c r="B28" s="230">
        <v>1922668000</v>
      </c>
      <c r="C28" s="230"/>
      <c r="D28" s="230"/>
      <c r="E28" s="230">
        <f>$B28      +$C28      +$D28</f>
        <v>1922668000</v>
      </c>
      <c r="F28" s="226">
        <v>1922668000</v>
      </c>
      <c r="G28" s="225">
        <v>629087000</v>
      </c>
      <c r="H28" s="226">
        <v>264916000</v>
      </c>
      <c r="I28" s="225">
        <v>278849645</v>
      </c>
      <c r="J28" s="226"/>
      <c r="K28" s="225"/>
      <c r="L28" s="226"/>
      <c r="M28" s="225"/>
      <c r="N28" s="226"/>
      <c r="O28" s="225"/>
      <c r="P28" s="226">
        <f>$H28      +$J28      +$L28      +$N28</f>
        <v>264916000</v>
      </c>
      <c r="Q28" s="225">
        <f>$I28      +$K28      +$M28      +$O28</f>
        <v>278849645</v>
      </c>
      <c r="R28" s="228">
        <f>IF(($H28      =0),0,((($H28      -$H28      )/$H28      )*100))</f>
        <v>0</v>
      </c>
      <c r="S28" s="229">
        <f>IF(($I28      =0),0,((($I28      -$I28      )/$I28      )*100))</f>
        <v>0</v>
      </c>
      <c r="T28" s="228">
        <f>IF(($E28      =0),0,(($P28      /$E28      )*100))</f>
        <v>13.778561873396757</v>
      </c>
      <c r="U28" s="227">
        <f>IF(($E28      =0),0,(($Q28      /$E28      )*100))</f>
        <v>14.503265514378977</v>
      </c>
      <c r="V28" s="226">
        <v>0</v>
      </c>
      <c r="W28" s="225" t="s">
        <v>1</v>
      </c>
    </row>
    <row r="29" spans="1:23" ht="12.95" customHeight="1" x14ac:dyDescent="0.2">
      <c r="A29" s="246" t="s">
        <v>55</v>
      </c>
      <c r="B29" s="230">
        <v>13269000</v>
      </c>
      <c r="C29" s="230"/>
      <c r="D29" s="230"/>
      <c r="E29" s="230">
        <f>$B29      +$C29      +$D29</f>
        <v>13269000</v>
      </c>
      <c r="F29" s="226">
        <v>13269000</v>
      </c>
      <c r="G29" s="225">
        <v>7267000</v>
      </c>
      <c r="H29" s="226">
        <v>814000</v>
      </c>
      <c r="I29" s="225">
        <v>-679089</v>
      </c>
      <c r="J29" s="226"/>
      <c r="K29" s="225"/>
      <c r="L29" s="226"/>
      <c r="M29" s="225"/>
      <c r="N29" s="226"/>
      <c r="O29" s="225"/>
      <c r="P29" s="226">
        <f>$H29      +$J29      +$L29      +$N29</f>
        <v>814000</v>
      </c>
      <c r="Q29" s="225">
        <f>$I29      +$K29      +$M29      +$O29</f>
        <v>-679089</v>
      </c>
      <c r="R29" s="228">
        <f>IF(($H29      =0),0,((($H29      -$H29      )/$H29      )*100))</f>
        <v>0</v>
      </c>
      <c r="S29" s="229">
        <f>IF(($I29      =0),0,((($I29      -$I29      )/$I29      )*100))</f>
        <v>0</v>
      </c>
      <c r="T29" s="228">
        <f>IF(($E29      =0),0,(($P29      /$E29      )*100))</f>
        <v>6.1345994423091419</v>
      </c>
      <c r="U29" s="227">
        <f>IF(($E29      =0),0,(($Q29      /$E29      )*100))</f>
        <v>-5.1178611801944385</v>
      </c>
      <c r="V29" s="226">
        <v>0</v>
      </c>
      <c r="W29" s="225" t="s">
        <v>1</v>
      </c>
    </row>
    <row r="30" spans="1:23" ht="12.95" customHeight="1" x14ac:dyDescent="0.2">
      <c r="A30" s="245" t="s">
        <v>42</v>
      </c>
      <c r="B30" s="244">
        <f>SUM(B26:B29)</f>
        <v>1935937000</v>
      </c>
      <c r="C30" s="244">
        <f>SUM(C26:C29)</f>
        <v>0</v>
      </c>
      <c r="D30" s="244"/>
      <c r="E30" s="244">
        <f>$B30      +$C30      +$D30</f>
        <v>1935937000</v>
      </c>
      <c r="F30" s="240">
        <f>SUM(F26:F29)</f>
        <v>1935937000</v>
      </c>
      <c r="G30" s="239">
        <f>SUM(G26:G29)</f>
        <v>636354000</v>
      </c>
      <c r="H30" s="240">
        <f>SUM(H26:H29)</f>
        <v>265730000</v>
      </c>
      <c r="I30" s="239">
        <f>SUM(I26:I29)</f>
        <v>278170556</v>
      </c>
      <c r="J30" s="240">
        <f>SUM(J26:J29)</f>
        <v>0</v>
      </c>
      <c r="K30" s="239">
        <f>SUM(K26:K29)</f>
        <v>0</v>
      </c>
      <c r="L30" s="240">
        <f>SUM(L26:L29)</f>
        <v>0</v>
      </c>
      <c r="M30" s="239">
        <f>SUM(M26:M29)</f>
        <v>0</v>
      </c>
      <c r="N30" s="240">
        <f>SUM(N26:N29)</f>
        <v>0</v>
      </c>
      <c r="O30" s="239">
        <f>SUM(O26:O29)</f>
        <v>0</v>
      </c>
      <c r="P30" s="240">
        <f>$H30      +$J30      +$L30      +$N30</f>
        <v>265730000</v>
      </c>
      <c r="Q30" s="239">
        <f>$I30      +$K30      +$M30      +$O30</f>
        <v>278170556</v>
      </c>
      <c r="R30" s="242">
        <f>IF(($H30      =0),0,((($H30      -$H30      )/$H30      )*100))</f>
        <v>0</v>
      </c>
      <c r="S30" s="243">
        <f>IF(($I30      =0),0,((($I30      -$I30      )/$I30      )*100))</f>
        <v>0</v>
      </c>
      <c r="T30" s="242">
        <f>IF($E30   =0,0,($P30   /$E30   )*100)</f>
        <v>13.726169808211733</v>
      </c>
      <c r="U30" s="241">
        <f>IF($E30   =0,0,($Q30   /$E30   )*100)</f>
        <v>14.368781422122723</v>
      </c>
      <c r="V30" s="240">
        <f>SUM(V26:V29)</f>
        <v>0</v>
      </c>
      <c r="W30" s="239" t="s">
        <v>1</v>
      </c>
    </row>
    <row r="31" spans="1:23" ht="12.95" customHeight="1" x14ac:dyDescent="0.2">
      <c r="A31" s="238" t="s">
        <v>56</v>
      </c>
      <c r="B31" s="237" t="s">
        <v>1</v>
      </c>
      <c r="C31" s="237"/>
      <c r="D31" s="237"/>
      <c r="E31" s="237"/>
      <c r="F31" s="233"/>
      <c r="G31" s="232"/>
      <c r="H31" s="233"/>
      <c r="I31" s="232"/>
      <c r="J31" s="233"/>
      <c r="K31" s="232"/>
      <c r="L31" s="233"/>
      <c r="M31" s="232"/>
      <c r="N31" s="233"/>
      <c r="O31" s="232"/>
      <c r="P31" s="233"/>
      <c r="Q31" s="232"/>
      <c r="R31" s="235"/>
      <c r="S31" s="236"/>
      <c r="T31" s="235"/>
      <c r="U31" s="234"/>
      <c r="V31" s="233"/>
      <c r="W31" s="232"/>
    </row>
    <row r="32" spans="1:23" ht="12.95" customHeight="1" x14ac:dyDescent="0.2">
      <c r="A32" s="246" t="s">
        <v>57</v>
      </c>
      <c r="B32" s="230">
        <v>133426000</v>
      </c>
      <c r="C32" s="230"/>
      <c r="D32" s="230"/>
      <c r="E32" s="230">
        <f>$B32      +$C32      +$D32</f>
        <v>133426000</v>
      </c>
      <c r="F32" s="226">
        <v>133426000</v>
      </c>
      <c r="G32" s="225">
        <v>33363000</v>
      </c>
      <c r="H32" s="226">
        <v>41823000</v>
      </c>
      <c r="I32" s="225">
        <v>38975872</v>
      </c>
      <c r="J32" s="226"/>
      <c r="K32" s="225"/>
      <c r="L32" s="226"/>
      <c r="M32" s="225"/>
      <c r="N32" s="226"/>
      <c r="O32" s="225"/>
      <c r="P32" s="226">
        <f>$H32      +$J32      +$L32      +$N32</f>
        <v>41823000</v>
      </c>
      <c r="Q32" s="225">
        <f>$I32      +$K32      +$M32      +$O32</f>
        <v>38975872</v>
      </c>
      <c r="R32" s="228">
        <f>IF(($H32      =0),0,((($H32      -$H32      )/$H32      )*100))</f>
        <v>0</v>
      </c>
      <c r="S32" s="229">
        <f>IF(($I32      =0),0,((($I32      -$I32      )/$I32      )*100))</f>
        <v>0</v>
      </c>
      <c r="T32" s="228">
        <f>IF(($E32      =0),0,(($P32      /$E32      )*100))</f>
        <v>31.345464901893184</v>
      </c>
      <c r="U32" s="227">
        <f>IF(($E32      =0),0,(($Q32      /$E32      )*100))</f>
        <v>29.211601936654024</v>
      </c>
      <c r="V32" s="226">
        <v>0</v>
      </c>
      <c r="W32" s="225" t="s">
        <v>1</v>
      </c>
    </row>
    <row r="33" spans="1:23" ht="12.95" customHeight="1" x14ac:dyDescent="0.2">
      <c r="A33" s="245" t="s">
        <v>42</v>
      </c>
      <c r="B33" s="244">
        <f>B32</f>
        <v>133426000</v>
      </c>
      <c r="C33" s="244">
        <f>C32</f>
        <v>0</v>
      </c>
      <c r="D33" s="244"/>
      <c r="E33" s="244">
        <f>$B33      +$C33      +$D33</f>
        <v>133426000</v>
      </c>
      <c r="F33" s="240">
        <f>F32</f>
        <v>133426000</v>
      </c>
      <c r="G33" s="239">
        <f>G32</f>
        <v>33363000</v>
      </c>
      <c r="H33" s="240">
        <f>H32</f>
        <v>41823000</v>
      </c>
      <c r="I33" s="239">
        <f>I32</f>
        <v>38975872</v>
      </c>
      <c r="J33" s="240">
        <f>J32</f>
        <v>0</v>
      </c>
      <c r="K33" s="239">
        <f>K32</f>
        <v>0</v>
      </c>
      <c r="L33" s="240">
        <f>L32</f>
        <v>0</v>
      </c>
      <c r="M33" s="239">
        <f>M32</f>
        <v>0</v>
      </c>
      <c r="N33" s="240">
        <f>N32</f>
        <v>0</v>
      </c>
      <c r="O33" s="239">
        <f>O32</f>
        <v>0</v>
      </c>
      <c r="P33" s="240">
        <f>$H33      +$J33      +$L33      +$N33</f>
        <v>41823000</v>
      </c>
      <c r="Q33" s="239">
        <f>$I33      +$K33      +$M33      +$O33</f>
        <v>38975872</v>
      </c>
      <c r="R33" s="242">
        <f>IF(($H33      =0),0,((($H33      -$H33      )/$H33      )*100))</f>
        <v>0</v>
      </c>
      <c r="S33" s="243">
        <f>IF(($I33      =0),0,((($I33      -$I33      )/$I33      )*100))</f>
        <v>0</v>
      </c>
      <c r="T33" s="242">
        <f>IF($E33   =0,0,($P33   /$E33   )*100)</f>
        <v>31.345464901893184</v>
      </c>
      <c r="U33" s="241">
        <f>IF($E33   =0,0,($Q33   /$E33   )*100)</f>
        <v>29.211601936654024</v>
      </c>
      <c r="V33" s="240">
        <f>V32</f>
        <v>0</v>
      </c>
      <c r="W33" s="239" t="s">
        <v>1</v>
      </c>
    </row>
    <row r="34" spans="1:23" ht="12.95" customHeight="1" x14ac:dyDescent="0.2">
      <c r="A34" s="238" t="s">
        <v>58</v>
      </c>
      <c r="B34" s="237" t="s">
        <v>1</v>
      </c>
      <c r="C34" s="237"/>
      <c r="D34" s="237"/>
      <c r="E34" s="237"/>
      <c r="F34" s="233"/>
      <c r="G34" s="232"/>
      <c r="H34" s="233"/>
      <c r="I34" s="232"/>
      <c r="J34" s="233"/>
      <c r="K34" s="232"/>
      <c r="L34" s="233"/>
      <c r="M34" s="232"/>
      <c r="N34" s="233"/>
      <c r="O34" s="232"/>
      <c r="P34" s="233"/>
      <c r="Q34" s="232"/>
      <c r="R34" s="235"/>
      <c r="S34" s="236"/>
      <c r="T34" s="235"/>
      <c r="U34" s="234"/>
      <c r="V34" s="233"/>
      <c r="W34" s="232"/>
    </row>
    <row r="35" spans="1:23" ht="12.95" customHeight="1" x14ac:dyDescent="0.2">
      <c r="A35" s="246" t="s">
        <v>59</v>
      </c>
      <c r="B35" s="230">
        <v>236103000</v>
      </c>
      <c r="C35" s="230"/>
      <c r="D35" s="230"/>
      <c r="E35" s="230">
        <f>$B35      +$C35      +$D35</f>
        <v>236103000</v>
      </c>
      <c r="F35" s="226">
        <v>236103000</v>
      </c>
      <c r="G35" s="225">
        <v>69301000</v>
      </c>
      <c r="H35" s="226">
        <v>39556000</v>
      </c>
      <c r="I35" s="225">
        <v>8450634</v>
      </c>
      <c r="J35" s="226"/>
      <c r="K35" s="225"/>
      <c r="L35" s="226"/>
      <c r="M35" s="225"/>
      <c r="N35" s="226"/>
      <c r="O35" s="225"/>
      <c r="P35" s="226">
        <f>$H35      +$J35      +$L35      +$N35</f>
        <v>39556000</v>
      </c>
      <c r="Q35" s="225">
        <f>$I35      +$K35      +$M35      +$O35</f>
        <v>8450634</v>
      </c>
      <c r="R35" s="228">
        <f>IF(($H35      =0),0,((($H35      -$H35      )/$H35      )*100))</f>
        <v>0</v>
      </c>
      <c r="S35" s="229">
        <f>IF(($I35      =0),0,((($I35      -$I35      )/$I35      )*100))</f>
        <v>0</v>
      </c>
      <c r="T35" s="228">
        <f>IF(($E35      =0),0,(($P35      /$E35      )*100))</f>
        <v>16.753704950805368</v>
      </c>
      <c r="U35" s="227">
        <f>IF(($E35      =0),0,(($Q35      /$E35      )*100))</f>
        <v>3.5792150036213006</v>
      </c>
      <c r="V35" s="226">
        <v>0</v>
      </c>
      <c r="W35" s="225" t="s">
        <v>1</v>
      </c>
    </row>
    <row r="36" spans="1:23" ht="12.95" customHeight="1" x14ac:dyDescent="0.2">
      <c r="A36" s="246" t="s">
        <v>60</v>
      </c>
      <c r="B36" s="230">
        <v>114553000</v>
      </c>
      <c r="C36" s="230"/>
      <c r="D36" s="230"/>
      <c r="E36" s="230">
        <f>$B36      +$C36      +$D36</f>
        <v>114553000</v>
      </c>
      <c r="F36" s="226">
        <v>114553000</v>
      </c>
      <c r="G36" s="225">
        <v>0</v>
      </c>
      <c r="H36" s="226"/>
      <c r="I36" s="225"/>
      <c r="J36" s="226"/>
      <c r="K36" s="225"/>
      <c r="L36" s="226"/>
      <c r="M36" s="225"/>
      <c r="N36" s="226"/>
      <c r="O36" s="225"/>
      <c r="P36" s="226">
        <f>$H36      +$J36      +$L36      +$N36</f>
        <v>0</v>
      </c>
      <c r="Q36" s="225">
        <f>$I36      +$K36      +$M36      +$O36</f>
        <v>0</v>
      </c>
      <c r="R36" s="228">
        <f>IF(($H36      =0),0,((($H36      -$H36      )/$H36      )*100))</f>
        <v>0</v>
      </c>
      <c r="S36" s="229">
        <f>IF(($I36      =0),0,((($I36      -$I36      )/$I36      )*100))</f>
        <v>0</v>
      </c>
      <c r="T36" s="228">
        <f>IF(($E36      =0),0,(($P36      /$E36      )*100))</f>
        <v>0</v>
      </c>
      <c r="U36" s="227">
        <f>IF(($E36      =0),0,(($Q36      /$E36      )*100))</f>
        <v>0</v>
      </c>
      <c r="V36" s="226">
        <v>0</v>
      </c>
      <c r="W36" s="225" t="s">
        <v>1</v>
      </c>
    </row>
    <row r="37" spans="1:23" ht="12.95" customHeight="1" x14ac:dyDescent="0.2">
      <c r="A37" s="246" t="s">
        <v>61</v>
      </c>
      <c r="B37" s="230"/>
      <c r="C37" s="230"/>
      <c r="D37" s="230"/>
      <c r="E37" s="230">
        <f>$B37      +$C37      +$D37</f>
        <v>0</v>
      </c>
      <c r="F37" s="226">
        <v>0</v>
      </c>
      <c r="G37" s="225">
        <v>0</v>
      </c>
      <c r="H37" s="226"/>
      <c r="I37" s="225"/>
      <c r="J37" s="226"/>
      <c r="K37" s="225"/>
      <c r="L37" s="226"/>
      <c r="M37" s="225"/>
      <c r="N37" s="226"/>
      <c r="O37" s="225"/>
      <c r="P37" s="226">
        <f>$H37      +$J37      +$L37      +$N37</f>
        <v>0</v>
      </c>
      <c r="Q37" s="225">
        <f>$I37      +$K37      +$M37      +$O37</f>
        <v>0</v>
      </c>
      <c r="R37" s="228">
        <f>IF(($H37      =0),0,((($H37      -$H37      )/$H37      )*100))</f>
        <v>0</v>
      </c>
      <c r="S37" s="229">
        <f>IF(($I37      =0),0,((($I37      -$I37      )/$I37      )*100))</f>
        <v>0</v>
      </c>
      <c r="T37" s="228">
        <f>IF(($E37      =0),0,(($P37      /$E37      )*100))</f>
        <v>0</v>
      </c>
      <c r="U37" s="227">
        <f>IF(($E37      =0),0,(($Q37      /$E37      )*100))</f>
        <v>0</v>
      </c>
      <c r="V37" s="226">
        <v>0</v>
      </c>
      <c r="W37" s="225" t="s">
        <v>1</v>
      </c>
    </row>
    <row r="38" spans="1:23" ht="12.95" customHeight="1" x14ac:dyDescent="0.2">
      <c r="A38" s="246" t="s">
        <v>62</v>
      </c>
      <c r="B38" s="230">
        <v>33200000</v>
      </c>
      <c r="C38" s="230"/>
      <c r="D38" s="230"/>
      <c r="E38" s="230">
        <f>$B38      +$C38      +$D38</f>
        <v>33200000</v>
      </c>
      <c r="F38" s="226">
        <v>33200000</v>
      </c>
      <c r="G38" s="225">
        <v>8000000</v>
      </c>
      <c r="H38" s="226">
        <v>1197000</v>
      </c>
      <c r="I38" s="225">
        <v>-1</v>
      </c>
      <c r="J38" s="226"/>
      <c r="K38" s="225"/>
      <c r="L38" s="226"/>
      <c r="M38" s="225"/>
      <c r="N38" s="226"/>
      <c r="O38" s="225"/>
      <c r="P38" s="226">
        <f>$H38      +$J38      +$L38      +$N38</f>
        <v>1197000</v>
      </c>
      <c r="Q38" s="225">
        <f>$I38      +$K38      +$M38      +$O38</f>
        <v>-1</v>
      </c>
      <c r="R38" s="228">
        <f>IF(($H38      =0),0,((($H38      -$H38      )/$H38      )*100))</f>
        <v>0</v>
      </c>
      <c r="S38" s="229">
        <f>IF(($I38      =0),0,((($I38      -$I38      )/$I38      )*100))</f>
        <v>0</v>
      </c>
      <c r="T38" s="228">
        <f>IF(($E38      =0),0,(($P38      /$E38      )*100))</f>
        <v>3.6054216867469879</v>
      </c>
      <c r="U38" s="227">
        <f>IF(($E38      =0),0,(($Q38      /$E38      )*100))</f>
        <v>-3.0120481927710842E-6</v>
      </c>
      <c r="V38" s="226">
        <v>0</v>
      </c>
      <c r="W38" s="225" t="s">
        <v>1</v>
      </c>
    </row>
    <row r="39" spans="1:23" ht="12.95" customHeight="1" x14ac:dyDescent="0.2">
      <c r="A39" s="246" t="s">
        <v>63</v>
      </c>
      <c r="B39" s="230"/>
      <c r="C39" s="230"/>
      <c r="D39" s="230"/>
      <c r="E39" s="230">
        <f>$B39      +$C39      +$D39</f>
        <v>0</v>
      </c>
      <c r="F39" s="226">
        <v>0</v>
      </c>
      <c r="G39" s="225">
        <v>0</v>
      </c>
      <c r="H39" s="226"/>
      <c r="I39" s="225"/>
      <c r="J39" s="226"/>
      <c r="K39" s="225"/>
      <c r="L39" s="226"/>
      <c r="M39" s="225"/>
      <c r="N39" s="226"/>
      <c r="O39" s="225"/>
      <c r="P39" s="226">
        <f>$H39      +$J39      +$L39      +$N39</f>
        <v>0</v>
      </c>
      <c r="Q39" s="225">
        <f>$I39      +$K39      +$M39      +$O39</f>
        <v>0</v>
      </c>
      <c r="R39" s="228">
        <f>IF(($H39      =0),0,((($H39      -$H39      )/$H39      )*100))</f>
        <v>0</v>
      </c>
      <c r="S39" s="229">
        <f>IF(($I39      =0),0,((($I39      -$I39      )/$I39      )*100))</f>
        <v>0</v>
      </c>
      <c r="T39" s="228">
        <f>IF(($E39      =0),0,(($P39      /$E39      )*100))</f>
        <v>0</v>
      </c>
      <c r="U39" s="227">
        <f>IF(($E39      =0),0,(($Q39      /$E39      )*100))</f>
        <v>0</v>
      </c>
      <c r="V39" s="226">
        <v>0</v>
      </c>
      <c r="W39" s="225" t="s">
        <v>1</v>
      </c>
    </row>
    <row r="40" spans="1:23" ht="12.95" customHeight="1" x14ac:dyDescent="0.2">
      <c r="A40" s="245" t="s">
        <v>42</v>
      </c>
      <c r="B40" s="244">
        <f>SUM(B35:B39)</f>
        <v>383856000</v>
      </c>
      <c r="C40" s="244">
        <f>SUM(C35:C39)</f>
        <v>0</v>
      </c>
      <c r="D40" s="244"/>
      <c r="E40" s="244">
        <f>$B40      +$C40      +$D40</f>
        <v>383856000</v>
      </c>
      <c r="F40" s="240">
        <f>SUM(F35:F39)</f>
        <v>383856000</v>
      </c>
      <c r="G40" s="239">
        <f>SUM(G35:G39)</f>
        <v>77301000</v>
      </c>
      <c r="H40" s="240">
        <f>SUM(H35:H39)</f>
        <v>40753000</v>
      </c>
      <c r="I40" s="239">
        <f>SUM(I35:I39)</f>
        <v>8450633</v>
      </c>
      <c r="J40" s="240">
        <f>SUM(J35:J39)</f>
        <v>0</v>
      </c>
      <c r="K40" s="239">
        <f>SUM(K35:K39)</f>
        <v>0</v>
      </c>
      <c r="L40" s="240">
        <f>SUM(L35:L39)</f>
        <v>0</v>
      </c>
      <c r="M40" s="239">
        <f>SUM(M35:M39)</f>
        <v>0</v>
      </c>
      <c r="N40" s="240">
        <f>SUM(N35:N39)</f>
        <v>0</v>
      </c>
      <c r="O40" s="239">
        <f>SUM(O35:O39)</f>
        <v>0</v>
      </c>
      <c r="P40" s="240">
        <f>$H40      +$J40      +$L40      +$N40</f>
        <v>40753000</v>
      </c>
      <c r="Q40" s="239">
        <f>$I40      +$K40      +$M40      +$O40</f>
        <v>8450633</v>
      </c>
      <c r="R40" s="242">
        <f>IF(($H40      =0),0,((($H40      -$H40      )/$H40      )*100))</f>
        <v>0</v>
      </c>
      <c r="S40" s="243">
        <f>IF(($I40      =0),0,((($I40      -$I40      )/$I40      )*100))</f>
        <v>0</v>
      </c>
      <c r="T40" s="242">
        <f>IF((+$E35+$E38) =0,0,(P40   /(+$E35+$E38) )*100)</f>
        <v>15.132768665777952</v>
      </c>
      <c r="U40" s="241">
        <f>IF((+$E35+$E38) =0,0,(Q40   /(+$E35+$E38) )*100)</f>
        <v>3.137964671763775</v>
      </c>
      <c r="V40" s="240">
        <f>SUM(V35:V39)</f>
        <v>0</v>
      </c>
      <c r="W40" s="239" t="s">
        <v>1</v>
      </c>
    </row>
    <row r="41" spans="1:23" ht="12.95" customHeight="1" x14ac:dyDescent="0.2">
      <c r="A41" s="238" t="s">
        <v>64</v>
      </c>
      <c r="B41" s="237" t="s">
        <v>1</v>
      </c>
      <c r="C41" s="237"/>
      <c r="D41" s="237"/>
      <c r="E41" s="237"/>
      <c r="F41" s="233"/>
      <c r="G41" s="232"/>
      <c r="H41" s="233"/>
      <c r="I41" s="232"/>
      <c r="J41" s="233"/>
      <c r="K41" s="232"/>
      <c r="L41" s="233"/>
      <c r="M41" s="232"/>
      <c r="N41" s="233"/>
      <c r="O41" s="232"/>
      <c r="P41" s="233"/>
      <c r="Q41" s="232"/>
      <c r="R41" s="235"/>
      <c r="S41" s="236"/>
      <c r="T41" s="235"/>
      <c r="U41" s="234"/>
      <c r="V41" s="233"/>
      <c r="W41" s="232"/>
    </row>
    <row r="42" spans="1:23" ht="12.95" customHeight="1" x14ac:dyDescent="0.2">
      <c r="A42" s="246" t="s">
        <v>65</v>
      </c>
      <c r="B42" s="230"/>
      <c r="C42" s="230"/>
      <c r="D42" s="230"/>
      <c r="E42" s="230">
        <f>$B42      +$C42      +$D42</f>
        <v>0</v>
      </c>
      <c r="F42" s="226">
        <v>0</v>
      </c>
      <c r="G42" s="225">
        <v>0</v>
      </c>
      <c r="H42" s="226"/>
      <c r="I42" s="225"/>
      <c r="J42" s="226"/>
      <c r="K42" s="225"/>
      <c r="L42" s="226"/>
      <c r="M42" s="225"/>
      <c r="N42" s="226"/>
      <c r="O42" s="225"/>
      <c r="P42" s="226">
        <f>$H42      +$J42      +$L42      +$N42</f>
        <v>0</v>
      </c>
      <c r="Q42" s="225">
        <f>$I42      +$K42      +$M42      +$O42</f>
        <v>0</v>
      </c>
      <c r="R42" s="228">
        <f>IF(($H42      =0),0,((($H42      -$H42      )/$H42      )*100))</f>
        <v>0</v>
      </c>
      <c r="S42" s="229">
        <f>IF(($I42      =0),0,((($I42      -$I42      )/$I42      )*100))</f>
        <v>0</v>
      </c>
      <c r="T42" s="228">
        <f>IF(($E42      =0),0,(($P42      /$E42      )*100))</f>
        <v>0</v>
      </c>
      <c r="U42" s="227">
        <f>IF(($E42      =0),0,(($Q42      /$E42      )*100))</f>
        <v>0</v>
      </c>
      <c r="V42" s="226">
        <v>0</v>
      </c>
      <c r="W42" s="225" t="s">
        <v>1</v>
      </c>
    </row>
    <row r="43" spans="1:23" ht="12.95" customHeight="1" x14ac:dyDescent="0.2">
      <c r="A43" s="246" t="s">
        <v>66</v>
      </c>
      <c r="B43" s="230">
        <v>680448000</v>
      </c>
      <c r="C43" s="230"/>
      <c r="D43" s="230"/>
      <c r="E43" s="230">
        <f>$B43      +$C43      +$D43</f>
        <v>680448000</v>
      </c>
      <c r="F43" s="226">
        <v>680448000</v>
      </c>
      <c r="G43" s="225">
        <v>170112000</v>
      </c>
      <c r="H43" s="226">
        <v>61656000</v>
      </c>
      <c r="I43" s="225">
        <v>51223220</v>
      </c>
      <c r="J43" s="226"/>
      <c r="K43" s="225"/>
      <c r="L43" s="226"/>
      <c r="M43" s="225"/>
      <c r="N43" s="226"/>
      <c r="O43" s="225"/>
      <c r="P43" s="226">
        <f>$H43      +$J43      +$L43      +$N43</f>
        <v>61656000</v>
      </c>
      <c r="Q43" s="225">
        <f>$I43      +$K43      +$M43      +$O43</f>
        <v>51223220</v>
      </c>
      <c r="R43" s="228">
        <f>IF(($H43      =0),0,((($H43      -$H43      )/$H43      )*100))</f>
        <v>0</v>
      </c>
      <c r="S43" s="229">
        <f>IF(($I43      =0),0,((($I43      -$I43      )/$I43      )*100))</f>
        <v>0</v>
      </c>
      <c r="T43" s="228">
        <f>IF(($E43      =0),0,(($P43      /$E43      )*100))</f>
        <v>9.0610891647855532</v>
      </c>
      <c r="U43" s="227">
        <f>IF(($E43      =0),0,(($Q43      /$E43      )*100))</f>
        <v>7.527866934725358</v>
      </c>
      <c r="V43" s="226">
        <v>0</v>
      </c>
      <c r="W43" s="225" t="s">
        <v>1</v>
      </c>
    </row>
    <row r="44" spans="1:23" ht="12.95" customHeight="1" x14ac:dyDescent="0.2">
      <c r="A44" s="246" t="s">
        <v>67</v>
      </c>
      <c r="B44" s="230">
        <v>15153000</v>
      </c>
      <c r="C44" s="230"/>
      <c r="D44" s="230"/>
      <c r="E44" s="230">
        <f>$B44      +$C44      +$D44</f>
        <v>15153000</v>
      </c>
      <c r="F44" s="226">
        <v>15153000</v>
      </c>
      <c r="G44" s="225">
        <v>0</v>
      </c>
      <c r="H44" s="226"/>
      <c r="I44" s="225"/>
      <c r="J44" s="226"/>
      <c r="K44" s="225"/>
      <c r="L44" s="226"/>
      <c r="M44" s="225"/>
      <c r="N44" s="226"/>
      <c r="O44" s="225"/>
      <c r="P44" s="226">
        <f>$H44      +$J44      +$L44      +$N44</f>
        <v>0</v>
      </c>
      <c r="Q44" s="225">
        <f>$I44      +$K44      +$M44      +$O44</f>
        <v>0</v>
      </c>
      <c r="R44" s="228">
        <f>IF(($H44      =0),0,((($H44      -$H44      )/$H44      )*100))</f>
        <v>0</v>
      </c>
      <c r="S44" s="229">
        <f>IF(($I44      =0),0,((($I44      -$I44      )/$I44      )*100))</f>
        <v>0</v>
      </c>
      <c r="T44" s="228">
        <f>IF(($E44      =0),0,(($P44      /$E44      )*100))</f>
        <v>0</v>
      </c>
      <c r="U44" s="227">
        <f>IF(($E44      =0),0,(($Q44      /$E44      )*100))</f>
        <v>0</v>
      </c>
      <c r="V44" s="226">
        <v>0</v>
      </c>
      <c r="W44" s="225" t="s">
        <v>1</v>
      </c>
    </row>
    <row r="45" spans="1:23" ht="12.95" customHeight="1" x14ac:dyDescent="0.2">
      <c r="A45" s="246" t="s">
        <v>68</v>
      </c>
      <c r="B45" s="230"/>
      <c r="C45" s="230"/>
      <c r="D45" s="230"/>
      <c r="E45" s="230">
        <f>$B45      +$C45      +$D45</f>
        <v>0</v>
      </c>
      <c r="F45" s="226">
        <v>0</v>
      </c>
      <c r="G45" s="225">
        <v>0</v>
      </c>
      <c r="H45" s="226"/>
      <c r="I45" s="225"/>
      <c r="J45" s="226"/>
      <c r="K45" s="225"/>
      <c r="L45" s="226"/>
      <c r="M45" s="225"/>
      <c r="N45" s="226"/>
      <c r="O45" s="225"/>
      <c r="P45" s="226">
        <f>$H45      +$J45      +$L45      +$N45</f>
        <v>0</v>
      </c>
      <c r="Q45" s="225">
        <f>$I45      +$K45      +$M45      +$O45</f>
        <v>0</v>
      </c>
      <c r="R45" s="228">
        <f>IF(($H45      =0),0,((($H45      -$H45      )/$H45      )*100))</f>
        <v>0</v>
      </c>
      <c r="S45" s="229">
        <f>IF(($I45      =0),0,((($I45      -$I45      )/$I45      )*100))</f>
        <v>0</v>
      </c>
      <c r="T45" s="228">
        <f>IF(($E45      =0),0,(($P45      /$E45      )*100))</f>
        <v>0</v>
      </c>
      <c r="U45" s="227">
        <f>IF(($E45      =0),0,(($Q45      /$E45      )*100))</f>
        <v>0</v>
      </c>
      <c r="V45" s="226">
        <v>0</v>
      </c>
      <c r="W45" s="225" t="s">
        <v>1</v>
      </c>
    </row>
    <row r="46" spans="1:23" ht="12.95" customHeight="1" x14ac:dyDescent="0.2">
      <c r="A46" s="246" t="s">
        <v>69</v>
      </c>
      <c r="B46" s="230"/>
      <c r="C46" s="230"/>
      <c r="D46" s="230"/>
      <c r="E46" s="230">
        <f>$B46      +$C46      +$D46</f>
        <v>0</v>
      </c>
      <c r="F46" s="226">
        <v>0</v>
      </c>
      <c r="G46" s="225">
        <v>0</v>
      </c>
      <c r="H46" s="226"/>
      <c r="I46" s="225"/>
      <c r="J46" s="226"/>
      <c r="K46" s="225"/>
      <c r="L46" s="226"/>
      <c r="M46" s="225"/>
      <c r="N46" s="226"/>
      <c r="O46" s="225"/>
      <c r="P46" s="226">
        <f>$H46      +$J46      +$L46      +$N46</f>
        <v>0</v>
      </c>
      <c r="Q46" s="225">
        <f>$I46      +$K46      +$M46      +$O46</f>
        <v>0</v>
      </c>
      <c r="R46" s="228">
        <f>IF(($H46      =0),0,((($H46      -$H46      )/$H46      )*100))</f>
        <v>0</v>
      </c>
      <c r="S46" s="229">
        <f>IF(($I46      =0),0,((($I46      -$I46      )/$I46      )*100))</f>
        <v>0</v>
      </c>
      <c r="T46" s="228">
        <f>IF(($E46      =0),0,(($P46      /$E46      )*100))</f>
        <v>0</v>
      </c>
      <c r="U46" s="227">
        <f>IF(($E46      =0),0,(($Q46      /$E46      )*100))</f>
        <v>0</v>
      </c>
      <c r="V46" s="226">
        <v>0</v>
      </c>
      <c r="W46" s="225" t="s">
        <v>1</v>
      </c>
    </row>
    <row r="47" spans="1:23" ht="12.95" hidden="1" customHeight="1" x14ac:dyDescent="0.2">
      <c r="A47" s="246" t="s">
        <v>70</v>
      </c>
      <c r="B47" s="230"/>
      <c r="C47" s="230"/>
      <c r="D47" s="230"/>
      <c r="E47" s="230">
        <f>$B47      +$C47      +$D47</f>
        <v>0</v>
      </c>
      <c r="F47" s="226">
        <v>0</v>
      </c>
      <c r="G47" s="225">
        <v>0</v>
      </c>
      <c r="H47" s="226"/>
      <c r="I47" s="225"/>
      <c r="J47" s="226"/>
      <c r="K47" s="225"/>
      <c r="L47" s="226"/>
      <c r="M47" s="225"/>
      <c r="N47" s="226"/>
      <c r="O47" s="225"/>
      <c r="P47" s="226">
        <f>$H47      +$J47      +$L47      +$N47</f>
        <v>0</v>
      </c>
      <c r="Q47" s="225">
        <f>$I47      +$K47      +$M47      +$O47</f>
        <v>0</v>
      </c>
      <c r="R47" s="228">
        <f>IF(($H47      =0),0,((($H47      -$H47      )/$H47      )*100))</f>
        <v>0</v>
      </c>
      <c r="S47" s="229">
        <f>IF(($I47      =0),0,((($I47      -$I47      )/$I47      )*100))</f>
        <v>0</v>
      </c>
      <c r="T47" s="228">
        <f>IF(($E47      =0),0,(($P47      /$E47      )*100))</f>
        <v>0</v>
      </c>
      <c r="U47" s="227">
        <f>IF(($E47      =0),0,(($Q47      /$E47      )*100))</f>
        <v>0</v>
      </c>
      <c r="V47" s="226">
        <v>0</v>
      </c>
      <c r="W47" s="225" t="s">
        <v>1</v>
      </c>
    </row>
    <row r="48" spans="1:23" ht="12.95" customHeight="1" x14ac:dyDescent="0.2">
      <c r="A48" s="246" t="s">
        <v>71</v>
      </c>
      <c r="B48" s="230"/>
      <c r="C48" s="230"/>
      <c r="D48" s="230"/>
      <c r="E48" s="230">
        <f>$B48      +$C48      +$D48</f>
        <v>0</v>
      </c>
      <c r="F48" s="226">
        <v>0</v>
      </c>
      <c r="G48" s="225">
        <v>0</v>
      </c>
      <c r="H48" s="226"/>
      <c r="I48" s="225"/>
      <c r="J48" s="226"/>
      <c r="K48" s="225"/>
      <c r="L48" s="226"/>
      <c r="M48" s="225"/>
      <c r="N48" s="226"/>
      <c r="O48" s="225"/>
      <c r="P48" s="226">
        <f>$H48      +$J48      +$L48      +$N48</f>
        <v>0</v>
      </c>
      <c r="Q48" s="225">
        <f>$I48      +$K48      +$M48      +$O48</f>
        <v>0</v>
      </c>
      <c r="R48" s="228">
        <f>IF(($H48      =0),0,((($H48      -$H48      )/$H48      )*100))</f>
        <v>0</v>
      </c>
      <c r="S48" s="229">
        <f>IF(($I48      =0),0,((($I48      -$I48      )/$I48      )*100))</f>
        <v>0</v>
      </c>
      <c r="T48" s="228">
        <f>IF(($E48      =0),0,(($P48      /$E48      )*100))</f>
        <v>0</v>
      </c>
      <c r="U48" s="227">
        <f>IF(($E48      =0),0,(($Q48      /$E48      )*100))</f>
        <v>0</v>
      </c>
      <c r="V48" s="226">
        <v>0</v>
      </c>
      <c r="W48" s="225" t="s">
        <v>1</v>
      </c>
    </row>
    <row r="49" spans="1:23" ht="12.95" customHeight="1" x14ac:dyDescent="0.2">
      <c r="A49" s="246" t="s">
        <v>72</v>
      </c>
      <c r="B49" s="230"/>
      <c r="C49" s="230"/>
      <c r="D49" s="230"/>
      <c r="E49" s="230">
        <f>$B49      +$C49      +$D49</f>
        <v>0</v>
      </c>
      <c r="F49" s="226">
        <v>0</v>
      </c>
      <c r="G49" s="225">
        <v>0</v>
      </c>
      <c r="H49" s="226"/>
      <c r="I49" s="225"/>
      <c r="J49" s="226"/>
      <c r="K49" s="225"/>
      <c r="L49" s="226"/>
      <c r="M49" s="225"/>
      <c r="N49" s="226"/>
      <c r="O49" s="225"/>
      <c r="P49" s="226">
        <f>$H49      +$J49      +$L49      +$N49</f>
        <v>0</v>
      </c>
      <c r="Q49" s="225">
        <f>$I49      +$K49      +$M49      +$O49</f>
        <v>0</v>
      </c>
      <c r="R49" s="228">
        <f>IF(($H49      =0),0,((($H49      -$H49      )/$H49      )*100))</f>
        <v>0</v>
      </c>
      <c r="S49" s="229">
        <f>IF(($I49      =0),0,((($I49      -$I49      )/$I49      )*100))</f>
        <v>0</v>
      </c>
      <c r="T49" s="228">
        <f>IF(($E49      =0),0,(($P49      /$E49      )*100))</f>
        <v>0</v>
      </c>
      <c r="U49" s="227">
        <f>IF(($E49      =0),0,(($Q49      /$E49      )*100))</f>
        <v>0</v>
      </c>
      <c r="V49" s="226">
        <v>0</v>
      </c>
      <c r="W49" s="225" t="s">
        <v>1</v>
      </c>
    </row>
    <row r="50" spans="1:23" ht="12.95" customHeight="1" x14ac:dyDescent="0.2">
      <c r="A50" s="246" t="s">
        <v>73</v>
      </c>
      <c r="B50" s="230"/>
      <c r="C50" s="230"/>
      <c r="D50" s="230"/>
      <c r="E50" s="230">
        <f>$B50      +$C50      +$D50</f>
        <v>0</v>
      </c>
      <c r="F50" s="226">
        <v>0</v>
      </c>
      <c r="G50" s="225">
        <v>0</v>
      </c>
      <c r="H50" s="226"/>
      <c r="I50" s="225"/>
      <c r="J50" s="226"/>
      <c r="K50" s="225"/>
      <c r="L50" s="226"/>
      <c r="M50" s="225"/>
      <c r="N50" s="226"/>
      <c r="O50" s="225"/>
      <c r="P50" s="226">
        <f>$H50      +$J50      +$L50      +$N50</f>
        <v>0</v>
      </c>
      <c r="Q50" s="225">
        <f>$I50      +$K50      +$M50      +$O50</f>
        <v>0</v>
      </c>
      <c r="R50" s="228">
        <f>IF(($H50      =0),0,((($H50      -$H50      )/$H50      )*100))</f>
        <v>0</v>
      </c>
      <c r="S50" s="229">
        <f>IF(($I50      =0),0,((($I50      -$I50      )/$I50      )*100))</f>
        <v>0</v>
      </c>
      <c r="T50" s="228">
        <f>IF(($E50      =0),0,(($P50      /$E50      )*100))</f>
        <v>0</v>
      </c>
      <c r="U50" s="227">
        <f>IF(($E50      =0),0,(($Q50      /$E50      )*100))</f>
        <v>0</v>
      </c>
      <c r="V50" s="226">
        <v>0</v>
      </c>
      <c r="W50" s="225" t="s">
        <v>1</v>
      </c>
    </row>
    <row r="51" spans="1:23" ht="12.95" customHeight="1" x14ac:dyDescent="0.2">
      <c r="A51" s="246" t="s">
        <v>74</v>
      </c>
      <c r="B51" s="230">
        <v>143246000</v>
      </c>
      <c r="C51" s="230"/>
      <c r="D51" s="230"/>
      <c r="E51" s="230">
        <f>$B51      +$C51      +$D51</f>
        <v>143246000</v>
      </c>
      <c r="F51" s="226">
        <v>143246000</v>
      </c>
      <c r="G51" s="225">
        <v>27430000</v>
      </c>
      <c r="H51" s="226">
        <v>14573000</v>
      </c>
      <c r="I51" s="225">
        <v>14103634</v>
      </c>
      <c r="J51" s="226"/>
      <c r="K51" s="225"/>
      <c r="L51" s="226"/>
      <c r="M51" s="225"/>
      <c r="N51" s="226"/>
      <c r="O51" s="225"/>
      <c r="P51" s="226">
        <f>$H51      +$J51      +$L51      +$N51</f>
        <v>14573000</v>
      </c>
      <c r="Q51" s="225">
        <f>$I51      +$K51      +$M51      +$O51</f>
        <v>14103634</v>
      </c>
      <c r="R51" s="228">
        <f>IF(($H51      =0),0,((($H51      -$H51      )/$H51      )*100))</f>
        <v>0</v>
      </c>
      <c r="S51" s="229">
        <f>IF(($I51      =0),0,((($I51      -$I51      )/$I51      )*100))</f>
        <v>0</v>
      </c>
      <c r="T51" s="228">
        <f>IF(($E51      =0),0,(($P51      /$E51      )*100))</f>
        <v>10.173407983468998</v>
      </c>
      <c r="U51" s="227">
        <f>IF(($E51      =0),0,(($Q51      /$E51      )*100))</f>
        <v>9.8457436856875589</v>
      </c>
      <c r="V51" s="226">
        <v>0</v>
      </c>
      <c r="W51" s="225" t="s">
        <v>1</v>
      </c>
    </row>
    <row r="52" spans="1:23" ht="12.95" customHeight="1" x14ac:dyDescent="0.2">
      <c r="A52" s="246" t="s">
        <v>75</v>
      </c>
      <c r="B52" s="230"/>
      <c r="C52" s="230"/>
      <c r="D52" s="230"/>
      <c r="E52" s="230">
        <f>$B52      +$C52      +$D52</f>
        <v>0</v>
      </c>
      <c r="F52" s="226">
        <v>0</v>
      </c>
      <c r="G52" s="225">
        <v>0</v>
      </c>
      <c r="H52" s="226"/>
      <c r="I52" s="225"/>
      <c r="J52" s="226"/>
      <c r="K52" s="225"/>
      <c r="L52" s="226"/>
      <c r="M52" s="225"/>
      <c r="N52" s="226"/>
      <c r="O52" s="225"/>
      <c r="P52" s="226">
        <f>$H52      +$J52      +$L52      +$N52</f>
        <v>0</v>
      </c>
      <c r="Q52" s="225">
        <f>$I52      +$K52      +$M52      +$O52</f>
        <v>0</v>
      </c>
      <c r="R52" s="228">
        <f>IF(($H52      =0),0,((($H52      -$H52      )/$H52      )*100))</f>
        <v>0</v>
      </c>
      <c r="S52" s="229">
        <f>IF(($I52      =0),0,((($I52      -$I52      )/$I52      )*100))</f>
        <v>0</v>
      </c>
      <c r="T52" s="228">
        <f>IF(($E52      =0),0,(($P52      /$E52      )*100))</f>
        <v>0</v>
      </c>
      <c r="U52" s="227">
        <f>IF(($E52      =0),0,(($Q52      /$E52      )*100))</f>
        <v>0</v>
      </c>
      <c r="V52" s="226">
        <v>0</v>
      </c>
      <c r="W52" s="225" t="s">
        <v>1</v>
      </c>
    </row>
    <row r="53" spans="1:23" ht="12.95" customHeight="1" x14ac:dyDescent="0.2">
      <c r="A53" s="245" t="s">
        <v>42</v>
      </c>
      <c r="B53" s="244">
        <f>SUM(B42:B52)</f>
        <v>838847000</v>
      </c>
      <c r="C53" s="244">
        <f>SUM(C42:C52)</f>
        <v>0</v>
      </c>
      <c r="D53" s="244"/>
      <c r="E53" s="244">
        <f>$B53      +$C53      +$D53</f>
        <v>838847000</v>
      </c>
      <c r="F53" s="240">
        <f>SUM(F42:F52)</f>
        <v>838847000</v>
      </c>
      <c r="G53" s="239">
        <f>SUM(G42:G52)</f>
        <v>197542000</v>
      </c>
      <c r="H53" s="240">
        <f>SUM(H42:H52)</f>
        <v>76229000</v>
      </c>
      <c r="I53" s="239">
        <f>SUM(I42:I52)</f>
        <v>65326854</v>
      </c>
      <c r="J53" s="240">
        <f>SUM(J42:J52)</f>
        <v>0</v>
      </c>
      <c r="K53" s="239">
        <f>SUM(K42:K52)</f>
        <v>0</v>
      </c>
      <c r="L53" s="240">
        <f>SUM(L42:L52)</f>
        <v>0</v>
      </c>
      <c r="M53" s="239">
        <f>SUM(M42:M52)</f>
        <v>0</v>
      </c>
      <c r="N53" s="240">
        <f>SUM(N42:N52)</f>
        <v>0</v>
      </c>
      <c r="O53" s="239">
        <f>SUM(O42:O52)</f>
        <v>0</v>
      </c>
      <c r="P53" s="240">
        <f>$H53      +$J53      +$L53      +$N53</f>
        <v>76229000</v>
      </c>
      <c r="Q53" s="239">
        <f>$I53      +$K53      +$M53      +$O53</f>
        <v>65326854</v>
      </c>
      <c r="R53" s="242">
        <f>IF(($H53      =0),0,((($H53      -$H53      )/$H53      )*100))</f>
        <v>0</v>
      </c>
      <c r="S53" s="243">
        <f>IF(($I53      =0),0,((($I53      -$I53      )/$I53      )*100))</f>
        <v>0</v>
      </c>
      <c r="T53" s="242">
        <f>IF((+$E43+$E45+$E47+$E48+$E51) =0,0,(P53   /(+$E43+$E45+$E47+$E48+$E51) )*100)</f>
        <v>9.2545289877065997</v>
      </c>
      <c r="U53" s="241">
        <f>IF((+$E43+$E45+$E47+$E48+$E51) =0,0,(Q53   /(+$E43+$E45+$E47+$E48+$E51) )*100)</f>
        <v>7.9309614978377896</v>
      </c>
      <c r="V53" s="240">
        <f>SUM(V42:V52)</f>
        <v>0</v>
      </c>
      <c r="W53" s="239" t="s">
        <v>1</v>
      </c>
    </row>
    <row r="54" spans="1:23" ht="12.95" customHeight="1" x14ac:dyDescent="0.2">
      <c r="A54" s="238" t="s">
        <v>76</v>
      </c>
      <c r="B54" s="237" t="s">
        <v>1</v>
      </c>
      <c r="C54" s="237"/>
      <c r="D54" s="237"/>
      <c r="E54" s="237"/>
      <c r="F54" s="233"/>
      <c r="G54" s="232"/>
      <c r="H54" s="233"/>
      <c r="I54" s="232"/>
      <c r="J54" s="233"/>
      <c r="K54" s="232"/>
      <c r="L54" s="233"/>
      <c r="M54" s="232"/>
      <c r="N54" s="233"/>
      <c r="O54" s="232"/>
      <c r="P54" s="233"/>
      <c r="Q54" s="232"/>
      <c r="R54" s="235"/>
      <c r="S54" s="236"/>
      <c r="T54" s="235"/>
      <c r="U54" s="234"/>
      <c r="V54" s="233"/>
      <c r="W54" s="232"/>
    </row>
    <row r="55" spans="1:23" ht="12.95" customHeight="1" x14ac:dyDescent="0.2">
      <c r="A55" s="247" t="s">
        <v>77</v>
      </c>
      <c r="B55" s="230"/>
      <c r="C55" s="230"/>
      <c r="D55" s="230"/>
      <c r="E55" s="230">
        <f>$B55      +$C55      +$D55</f>
        <v>0</v>
      </c>
      <c r="F55" s="226">
        <v>0</v>
      </c>
      <c r="G55" s="225">
        <v>0</v>
      </c>
      <c r="H55" s="226"/>
      <c r="I55" s="225"/>
      <c r="J55" s="226"/>
      <c r="K55" s="225"/>
      <c r="L55" s="226"/>
      <c r="M55" s="225"/>
      <c r="N55" s="226"/>
      <c r="O55" s="225"/>
      <c r="P55" s="226">
        <f>$H55      +$J55      +$L55      +$N55</f>
        <v>0</v>
      </c>
      <c r="Q55" s="225">
        <f>$I55      +$K55      +$M55      +$O55</f>
        <v>0</v>
      </c>
      <c r="R55" s="228">
        <f>IF(($H55      =0),0,((($H55      -$H55      )/$H55      )*100))</f>
        <v>0</v>
      </c>
      <c r="S55" s="229">
        <f>IF(($I55      =0),0,((($I55      -$I55      )/$I55      )*100))</f>
        <v>0</v>
      </c>
      <c r="T55" s="228">
        <f>IF(($E55      =0),0,(($P55      /$E55      )*100))</f>
        <v>0</v>
      </c>
      <c r="U55" s="227">
        <f>IF(($E55      =0),0,(($Q55      /$E55      )*100))</f>
        <v>0</v>
      </c>
      <c r="V55" s="226">
        <v>0</v>
      </c>
      <c r="W55" s="225" t="s">
        <v>1</v>
      </c>
    </row>
    <row r="56" spans="1:23" ht="12.95" customHeight="1" x14ac:dyDescent="0.2">
      <c r="A56" s="247" t="s">
        <v>78</v>
      </c>
      <c r="B56" s="230"/>
      <c r="C56" s="230"/>
      <c r="D56" s="230"/>
      <c r="E56" s="230">
        <f>$B56      +$C56      +$D56</f>
        <v>0</v>
      </c>
      <c r="F56" s="226">
        <v>0</v>
      </c>
      <c r="G56" s="225">
        <v>0</v>
      </c>
      <c r="H56" s="226"/>
      <c r="I56" s="225"/>
      <c r="J56" s="226"/>
      <c r="K56" s="225"/>
      <c r="L56" s="226"/>
      <c r="M56" s="225"/>
      <c r="N56" s="226"/>
      <c r="O56" s="225"/>
      <c r="P56" s="226">
        <f>$H56      +$J56      +$L56      +$N56</f>
        <v>0</v>
      </c>
      <c r="Q56" s="225">
        <f>$I56      +$K56      +$M56      +$O56</f>
        <v>0</v>
      </c>
      <c r="R56" s="228">
        <f>IF(($H56      =0),0,((($H56      -$H56      )/$H56      )*100))</f>
        <v>0</v>
      </c>
      <c r="S56" s="229">
        <f>IF(($I56      =0),0,((($I56      -$I56      )/$I56      )*100))</f>
        <v>0</v>
      </c>
      <c r="T56" s="228">
        <f>IF(($E56      =0),0,(($P56      /$E56      )*100))</f>
        <v>0</v>
      </c>
      <c r="U56" s="227">
        <f>IF(($E56      =0),0,(($Q56      /$E56      )*100))</f>
        <v>0</v>
      </c>
      <c r="V56" s="226">
        <v>0</v>
      </c>
      <c r="W56" s="225" t="s">
        <v>1</v>
      </c>
    </row>
    <row r="57" spans="1:23" ht="12.95" hidden="1" customHeight="1" x14ac:dyDescent="0.2">
      <c r="A57" s="247" t="s">
        <v>79</v>
      </c>
      <c r="B57" s="230"/>
      <c r="C57" s="230"/>
      <c r="D57" s="230"/>
      <c r="E57" s="230">
        <f>$B57      +$C57      +$D57</f>
        <v>0</v>
      </c>
      <c r="F57" s="226">
        <v>0</v>
      </c>
      <c r="G57" s="225">
        <v>0</v>
      </c>
      <c r="H57" s="226"/>
      <c r="I57" s="225"/>
      <c r="J57" s="226"/>
      <c r="K57" s="225"/>
      <c r="L57" s="226"/>
      <c r="M57" s="225"/>
      <c r="N57" s="226"/>
      <c r="O57" s="225"/>
      <c r="P57" s="226">
        <f>$H57      +$J57      +$L57      +$N57</f>
        <v>0</v>
      </c>
      <c r="Q57" s="225">
        <f>$I57      +$K57      +$M57      +$O57</f>
        <v>0</v>
      </c>
      <c r="R57" s="228">
        <f>IF(($H57      =0),0,((($H57      -$H57      )/$H57      )*100))</f>
        <v>0</v>
      </c>
      <c r="S57" s="229">
        <f>IF(($I57      =0),0,((($I57      -$I57      )/$I57      )*100))</f>
        <v>0</v>
      </c>
      <c r="T57" s="228">
        <f>IF(($E57      =0),0,(($P57      /$E57      )*100))</f>
        <v>0</v>
      </c>
      <c r="U57" s="227">
        <f>IF(($E57      =0),0,(($Q57      /$E57      )*100))</f>
        <v>0</v>
      </c>
      <c r="V57" s="226">
        <v>0</v>
      </c>
      <c r="W57" s="225" t="s">
        <v>1</v>
      </c>
    </row>
    <row r="58" spans="1:23" ht="12.95" hidden="1" customHeight="1" x14ac:dyDescent="0.2">
      <c r="A58" s="246" t="s">
        <v>80</v>
      </c>
      <c r="B58" s="230"/>
      <c r="C58" s="230"/>
      <c r="D58" s="230"/>
      <c r="E58" s="230">
        <f>$B58      +$C58      +$D58</f>
        <v>0</v>
      </c>
      <c r="F58" s="226">
        <v>0</v>
      </c>
      <c r="G58" s="225">
        <v>0</v>
      </c>
      <c r="H58" s="226"/>
      <c r="I58" s="225"/>
      <c r="J58" s="226"/>
      <c r="K58" s="225"/>
      <c r="L58" s="226"/>
      <c r="M58" s="225"/>
      <c r="N58" s="226"/>
      <c r="O58" s="225"/>
      <c r="P58" s="226">
        <f>$H58      +$J58      +$L58      +$N58</f>
        <v>0</v>
      </c>
      <c r="Q58" s="225">
        <f>$I58      +$K58      +$M58      +$O58</f>
        <v>0</v>
      </c>
      <c r="R58" s="228">
        <f>IF(($H58      =0),0,((($H58      -$H58      )/$H58      )*100))</f>
        <v>0</v>
      </c>
      <c r="S58" s="229">
        <f>IF(($I58      =0),0,((($I58      -$I58      )/$I58      )*100))</f>
        <v>0</v>
      </c>
      <c r="T58" s="228">
        <f>IF(($E58      =0),0,(($P58      /$E58      )*100))</f>
        <v>0</v>
      </c>
      <c r="U58" s="227">
        <f>IF(($E58      =0),0,(($Q58      /$E58      )*100))</f>
        <v>0</v>
      </c>
      <c r="V58" s="226">
        <v>0</v>
      </c>
      <c r="W58" s="225" t="s">
        <v>1</v>
      </c>
    </row>
    <row r="59" spans="1:23" ht="12.95" customHeight="1" x14ac:dyDescent="0.2">
      <c r="A59" s="223" t="s">
        <v>42</v>
      </c>
      <c r="B59" s="222">
        <f>SUM(B55:B58)</f>
        <v>0</v>
      </c>
      <c r="C59" s="222">
        <f>SUM(C55:C58)</f>
        <v>0</v>
      </c>
      <c r="D59" s="222"/>
      <c r="E59" s="222">
        <f>$B59      +$C59      +$D59</f>
        <v>0</v>
      </c>
      <c r="F59" s="218">
        <f>SUM(F55:F58)</f>
        <v>0</v>
      </c>
      <c r="G59" s="217">
        <f>SUM(G55:G58)</f>
        <v>0</v>
      </c>
      <c r="H59" s="218">
        <f>SUM(H55:H58)</f>
        <v>0</v>
      </c>
      <c r="I59" s="217">
        <f>SUM(I55:I58)</f>
        <v>0</v>
      </c>
      <c r="J59" s="218">
        <f>SUM(J55:J58)</f>
        <v>0</v>
      </c>
      <c r="K59" s="217">
        <f>SUM(K55:K58)</f>
        <v>0</v>
      </c>
      <c r="L59" s="218">
        <f>SUM(L55:L58)</f>
        <v>0</v>
      </c>
      <c r="M59" s="217">
        <f>SUM(M55:M58)</f>
        <v>0</v>
      </c>
      <c r="N59" s="218">
        <f>SUM(N55:N58)</f>
        <v>0</v>
      </c>
      <c r="O59" s="217">
        <f>SUM(O55:O58)</f>
        <v>0</v>
      </c>
      <c r="P59" s="218">
        <f>$H59      +$J59      +$L59      +$N59</f>
        <v>0</v>
      </c>
      <c r="Q59" s="217">
        <f>$I59      +$K59      +$M59      +$O59</f>
        <v>0</v>
      </c>
      <c r="R59" s="220">
        <f>IF(($H59      =0),0,((($H59      -$H59      )/$H59      )*100))</f>
        <v>0</v>
      </c>
      <c r="S59" s="221">
        <f>IF(($I59      =0),0,((($I59      -$I59      )/$I59      )*100))</f>
        <v>0</v>
      </c>
      <c r="T59" s="220">
        <f>IF($E59   =0,0,($P59   /$E59   )*100)</f>
        <v>0</v>
      </c>
      <c r="U59" s="219">
        <f>IF($E59   =0,0,($Q59   /$E59   )*100)</f>
        <v>0</v>
      </c>
      <c r="V59" s="218">
        <f>SUM(V55:V58)</f>
        <v>0</v>
      </c>
      <c r="W59" s="217" t="s">
        <v>1</v>
      </c>
    </row>
    <row r="60" spans="1:23" ht="12.95" customHeight="1" x14ac:dyDescent="0.2">
      <c r="A60" s="238" t="s">
        <v>81</v>
      </c>
      <c r="B60" s="237" t="s">
        <v>1</v>
      </c>
      <c r="C60" s="237"/>
      <c r="D60" s="237"/>
      <c r="E60" s="237"/>
      <c r="F60" s="233"/>
      <c r="G60" s="232"/>
      <c r="H60" s="233"/>
      <c r="I60" s="232"/>
      <c r="J60" s="233"/>
      <c r="K60" s="232"/>
      <c r="L60" s="233"/>
      <c r="M60" s="232"/>
      <c r="N60" s="233"/>
      <c r="O60" s="232"/>
      <c r="P60" s="233"/>
      <c r="Q60" s="232"/>
      <c r="R60" s="235"/>
      <c r="S60" s="236"/>
      <c r="T60" s="235"/>
      <c r="U60" s="234"/>
      <c r="V60" s="233"/>
      <c r="W60" s="232"/>
    </row>
    <row r="61" spans="1:23" ht="12.95" customHeight="1" x14ac:dyDescent="0.2">
      <c r="A61" s="246" t="s">
        <v>82</v>
      </c>
      <c r="B61" s="230"/>
      <c r="C61" s="230"/>
      <c r="D61" s="230"/>
      <c r="E61" s="230">
        <f>$B61      +$C61      +$D61</f>
        <v>0</v>
      </c>
      <c r="F61" s="226">
        <v>0</v>
      </c>
      <c r="G61" s="225">
        <v>0</v>
      </c>
      <c r="H61" s="226"/>
      <c r="I61" s="225"/>
      <c r="J61" s="226"/>
      <c r="K61" s="225"/>
      <c r="L61" s="226"/>
      <c r="M61" s="225"/>
      <c r="N61" s="226"/>
      <c r="O61" s="225"/>
      <c r="P61" s="226">
        <f>$H61      +$J61      +$L61      +$N61</f>
        <v>0</v>
      </c>
      <c r="Q61" s="225">
        <f>$I61      +$K61      +$M61      +$O61</f>
        <v>0</v>
      </c>
      <c r="R61" s="228">
        <f>IF(($H61      =0),0,((($H61      -$H61      )/$H61      )*100))</f>
        <v>0</v>
      </c>
      <c r="S61" s="229">
        <f>IF(($I61      =0),0,((($I61      -$I61      )/$I61      )*100))</f>
        <v>0</v>
      </c>
      <c r="T61" s="228">
        <f>IF(($E61      =0),0,(($P61      /$E61      )*100))</f>
        <v>0</v>
      </c>
      <c r="U61" s="227">
        <f>IF(($E61      =0),0,(($Q61      /$E61      )*100))</f>
        <v>0</v>
      </c>
      <c r="V61" s="226">
        <v>0</v>
      </c>
      <c r="W61" s="225" t="s">
        <v>1</v>
      </c>
    </row>
    <row r="62" spans="1:23" ht="12.95" customHeight="1" x14ac:dyDescent="0.2">
      <c r="A62" s="246" t="s">
        <v>83</v>
      </c>
      <c r="B62" s="230"/>
      <c r="C62" s="230"/>
      <c r="D62" s="230"/>
      <c r="E62" s="230">
        <f>$B62      +$C62      +$D62</f>
        <v>0</v>
      </c>
      <c r="F62" s="226">
        <v>0</v>
      </c>
      <c r="G62" s="225">
        <v>0</v>
      </c>
      <c r="H62" s="226"/>
      <c r="I62" s="225"/>
      <c r="J62" s="226"/>
      <c r="K62" s="225"/>
      <c r="L62" s="226"/>
      <c r="M62" s="225"/>
      <c r="N62" s="226"/>
      <c r="O62" s="225"/>
      <c r="P62" s="226">
        <f>$H62      +$J62      +$L62      +$N62</f>
        <v>0</v>
      </c>
      <c r="Q62" s="225">
        <f>$I62      +$K62      +$M62      +$O62</f>
        <v>0</v>
      </c>
      <c r="R62" s="228">
        <f>IF(($H62      =0),0,((($H62      -$H62      )/$H62      )*100))</f>
        <v>0</v>
      </c>
      <c r="S62" s="229">
        <f>IF(($I62      =0),0,((($I62      -$I62      )/$I62      )*100))</f>
        <v>0</v>
      </c>
      <c r="T62" s="228">
        <f>IF(($E62      =0),0,(($P62      /$E62      )*100))</f>
        <v>0</v>
      </c>
      <c r="U62" s="227">
        <f>IF(($E62      =0),0,(($Q62      /$E62      )*100))</f>
        <v>0</v>
      </c>
      <c r="V62" s="226">
        <v>0</v>
      </c>
      <c r="W62" s="225" t="s">
        <v>1</v>
      </c>
    </row>
    <row r="63" spans="1:23" ht="12.95" customHeight="1" x14ac:dyDescent="0.2">
      <c r="A63" s="246" t="s">
        <v>84</v>
      </c>
      <c r="B63" s="230"/>
      <c r="C63" s="230"/>
      <c r="D63" s="230"/>
      <c r="E63" s="230">
        <f>$B63      +$C63      +$D63</f>
        <v>0</v>
      </c>
      <c r="F63" s="226">
        <v>0</v>
      </c>
      <c r="G63" s="225">
        <v>0</v>
      </c>
      <c r="H63" s="226"/>
      <c r="I63" s="225"/>
      <c r="J63" s="226"/>
      <c r="K63" s="225"/>
      <c r="L63" s="226"/>
      <c r="M63" s="225"/>
      <c r="N63" s="226"/>
      <c r="O63" s="225"/>
      <c r="P63" s="226">
        <f>$H63      +$J63      +$L63      +$N63</f>
        <v>0</v>
      </c>
      <c r="Q63" s="225">
        <f>$I63      +$K63      +$M63      +$O63</f>
        <v>0</v>
      </c>
      <c r="R63" s="228">
        <f>IF(($H63      =0),0,((($H63      -$H63      )/$H63      )*100))</f>
        <v>0</v>
      </c>
      <c r="S63" s="229">
        <f>IF(($I63      =0),0,((($I63      -$I63      )/$I63      )*100))</f>
        <v>0</v>
      </c>
      <c r="T63" s="228">
        <f>IF(($E63      =0),0,(($P63      /$E63      )*100))</f>
        <v>0</v>
      </c>
      <c r="U63" s="227">
        <f>IF(($E63      =0),0,(($Q63      /$E63      )*100))</f>
        <v>0</v>
      </c>
      <c r="V63" s="226">
        <v>0</v>
      </c>
      <c r="W63" s="225" t="s">
        <v>1</v>
      </c>
    </row>
    <row r="64" spans="1:23" ht="12.95" customHeight="1" x14ac:dyDescent="0.2">
      <c r="A64" s="246" t="s">
        <v>85</v>
      </c>
      <c r="B64" s="230"/>
      <c r="C64" s="230"/>
      <c r="D64" s="230"/>
      <c r="E64" s="230">
        <f>$B64      +$C64      +$D64</f>
        <v>0</v>
      </c>
      <c r="F64" s="226">
        <v>0</v>
      </c>
      <c r="G64" s="225">
        <v>0</v>
      </c>
      <c r="H64" s="226"/>
      <c r="I64" s="225"/>
      <c r="J64" s="226"/>
      <c r="K64" s="225"/>
      <c r="L64" s="226"/>
      <c r="M64" s="225"/>
      <c r="N64" s="226"/>
      <c r="O64" s="225"/>
      <c r="P64" s="226">
        <f>$H64      +$J64      +$L64      +$N64</f>
        <v>0</v>
      </c>
      <c r="Q64" s="225">
        <f>$I64      +$K64      +$M64      +$O64</f>
        <v>0</v>
      </c>
      <c r="R64" s="228">
        <f>IF(($H64      =0),0,((($H64      -$H64      )/$H64      )*100))</f>
        <v>0</v>
      </c>
      <c r="S64" s="229">
        <f>IF(($I64      =0),0,((($I64      -$I64      )/$I64      )*100))</f>
        <v>0</v>
      </c>
      <c r="T64" s="228">
        <f>IF(($E64      =0),0,(($P64      /$E64      )*100))</f>
        <v>0</v>
      </c>
      <c r="U64" s="227">
        <f>IF(($E64      =0),0,(($Q64      /$E64      )*100))</f>
        <v>0</v>
      </c>
      <c r="V64" s="226">
        <v>0</v>
      </c>
      <c r="W64" s="225" t="s">
        <v>1</v>
      </c>
    </row>
    <row r="65" spans="1:23" ht="12.95" customHeight="1" x14ac:dyDescent="0.2">
      <c r="A65" s="246" t="s">
        <v>86</v>
      </c>
      <c r="B65" s="230">
        <v>573210000</v>
      </c>
      <c r="C65" s="230"/>
      <c r="D65" s="230"/>
      <c r="E65" s="230">
        <f>$B65      +$C65      +$D65</f>
        <v>573210000</v>
      </c>
      <c r="F65" s="226">
        <v>573210000</v>
      </c>
      <c r="G65" s="225">
        <v>95814000</v>
      </c>
      <c r="H65" s="226">
        <v>122611000</v>
      </c>
      <c r="I65" s="225">
        <v>71283739</v>
      </c>
      <c r="J65" s="226"/>
      <c r="K65" s="225"/>
      <c r="L65" s="226"/>
      <c r="M65" s="225"/>
      <c r="N65" s="226"/>
      <c r="O65" s="225"/>
      <c r="P65" s="226">
        <f>$H65      +$J65      +$L65      +$N65</f>
        <v>122611000</v>
      </c>
      <c r="Q65" s="225">
        <f>$I65      +$K65      +$M65      +$O65</f>
        <v>71283739</v>
      </c>
      <c r="R65" s="228">
        <f>IF(($H65      =0),0,((($H65      -$H65      )/$H65      )*100))</f>
        <v>0</v>
      </c>
      <c r="S65" s="229">
        <f>IF(($I65      =0),0,((($I65      -$I65      )/$I65      )*100))</f>
        <v>0</v>
      </c>
      <c r="T65" s="228">
        <f>IF(($E65      =0),0,(($P65      /$E65      )*100))</f>
        <v>21.390240923919681</v>
      </c>
      <c r="U65" s="227">
        <f>IF(($E65      =0),0,(($Q65      /$E65      )*100))</f>
        <v>12.435885452103069</v>
      </c>
      <c r="V65" s="226">
        <v>0</v>
      </c>
      <c r="W65" s="225" t="s">
        <v>1</v>
      </c>
    </row>
    <row r="66" spans="1:23" ht="12.95" customHeight="1" x14ac:dyDescent="0.2">
      <c r="A66" s="245" t="s">
        <v>42</v>
      </c>
      <c r="B66" s="244">
        <f>SUM(B61:B65)</f>
        <v>573210000</v>
      </c>
      <c r="C66" s="244">
        <f>SUM(C61:C65)</f>
        <v>0</v>
      </c>
      <c r="D66" s="244"/>
      <c r="E66" s="244">
        <f>$B66      +$C66      +$D66</f>
        <v>573210000</v>
      </c>
      <c r="F66" s="240">
        <f>SUM(F61:F65)</f>
        <v>573210000</v>
      </c>
      <c r="G66" s="239">
        <f>SUM(G61:G65)</f>
        <v>95814000</v>
      </c>
      <c r="H66" s="240">
        <f>SUM(H61:H65)</f>
        <v>122611000</v>
      </c>
      <c r="I66" s="239">
        <f>SUM(I61:I65)</f>
        <v>71283739</v>
      </c>
      <c r="J66" s="240">
        <f>SUM(J61:J65)</f>
        <v>0</v>
      </c>
      <c r="K66" s="239">
        <f>SUM(K61:K65)</f>
        <v>0</v>
      </c>
      <c r="L66" s="240">
        <f>SUM(L61:L65)</f>
        <v>0</v>
      </c>
      <c r="M66" s="239">
        <f>SUM(M61:M65)</f>
        <v>0</v>
      </c>
      <c r="N66" s="240">
        <f>SUM(N61:N65)</f>
        <v>0</v>
      </c>
      <c r="O66" s="239">
        <f>SUM(O61:O65)</f>
        <v>0</v>
      </c>
      <c r="P66" s="240">
        <f>$H66      +$J66      +$L66      +$N66</f>
        <v>122611000</v>
      </c>
      <c r="Q66" s="239">
        <f>$I66      +$K66      +$M66      +$O66</f>
        <v>71283739</v>
      </c>
      <c r="R66" s="242">
        <f>IF(($H66      =0),0,((($H66      -$H66      )/$H66      )*100))</f>
        <v>0</v>
      </c>
      <c r="S66" s="243">
        <f>IF(($I66      =0),0,((($I66      -$I66      )/$I66      )*100))</f>
        <v>0</v>
      </c>
      <c r="T66" s="242">
        <f>IF((+$E61+$E63+$E64++$E65) =0,0,(P66   /(+$E61+$E63+$E64+$E65) )*100)</f>
        <v>21.390240923919681</v>
      </c>
      <c r="U66" s="241">
        <f>IF((+$E61+$E63+$E65) =0,0,(Q66  /(+$E61+$E63+$E65) )*100)</f>
        <v>12.435885452103069</v>
      </c>
      <c r="V66" s="240">
        <f>SUM(V61:V65)</f>
        <v>0</v>
      </c>
      <c r="W66" s="239" t="s">
        <v>1</v>
      </c>
    </row>
    <row r="67" spans="1:23" ht="12.95" customHeight="1" x14ac:dyDescent="0.2">
      <c r="A67" s="216" t="s">
        <v>87</v>
      </c>
      <c r="B67" s="215">
        <f>SUM(B9:B14,B17:B23,B26:B29,B32,B35:B39,B42:B52,B55:B58,B61:B65)</f>
        <v>4479012000</v>
      </c>
      <c r="C67" s="215">
        <f>SUM(C9:C14,C17:C23,C26:C29,C32,C35:C39,C42:C52,C55:C58,C61:C65)</f>
        <v>0</v>
      </c>
      <c r="D67" s="215"/>
      <c r="E67" s="215">
        <f>$B67      +$C67      +$D67</f>
        <v>4479012000</v>
      </c>
      <c r="F67" s="211">
        <f>SUM(F9:F14,F17:F23,F26:F29,F32,F35:F39,F42:F52,F55:F58,F61:F65)</f>
        <v>4479012000</v>
      </c>
      <c r="G67" s="210">
        <f>SUM(G9:G14,G17:G23,G26:G29,G32,G35:G39,G42:G52,G55:G58,G61:G65)</f>
        <v>1254446000</v>
      </c>
      <c r="H67" s="211">
        <f>SUM(H9:H14,H17:H23,H26:H29,H32,H35:H39,H42:H52,H55:H58,H61:H65)</f>
        <v>626817000</v>
      </c>
      <c r="I67" s="210">
        <f>SUM(I9:I14,I17:I23,I26:I29,I32,I35:I39,I42:I52,I55:I58,I61:I65)</f>
        <v>526421407</v>
      </c>
      <c r="J67" s="211">
        <f>SUM(J9:J14,J17:J23,J26:J29,J32,J35:J39,J42:J52,J55:J58,J61:J65)</f>
        <v>0</v>
      </c>
      <c r="K67" s="210">
        <f>SUM(K9:K14,K17:K23,K26:K29,K32,K35:K39,K42:K52,K55:K58,K61:K65)</f>
        <v>0</v>
      </c>
      <c r="L67" s="211">
        <f>SUM(L9:L14,L17:L23,L26:L29,L32,L35:L39,L42:L52,L55:L58,L61:L65)</f>
        <v>0</v>
      </c>
      <c r="M67" s="210">
        <f>SUM(M9:M14,M17:M23,M26:M29,M32,M35:M39,M42:M52,M55:M58,M61:M65)</f>
        <v>0</v>
      </c>
      <c r="N67" s="211">
        <f>SUM(N9:N14,N17:N23,N26:N29,N32,N35:N39,N42:N52,N55:N58,N61:N65)</f>
        <v>0</v>
      </c>
      <c r="O67" s="210">
        <f>SUM(O9:O14,O17:O23,O26:O29,O32,O35:O39,O42:O52,O55:O58,O61:O65)</f>
        <v>0</v>
      </c>
      <c r="P67" s="211">
        <f>$H67      +$J67      +$L67      +$N67</f>
        <v>626817000</v>
      </c>
      <c r="Q67" s="210">
        <f>$I67      +$K67      +$M67      +$O67</f>
        <v>526421407</v>
      </c>
      <c r="R67" s="213">
        <f>IF(($H67      =0),0,((($H67      -$H67      )/$H67      )*100))</f>
        <v>0</v>
      </c>
      <c r="S67" s="214">
        <f>IF(($I67      =0),0,((($I67      -$I67      )/$I67      )*100))</f>
        <v>0</v>
      </c>
      <c r="T67" s="213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14.428472579970194</v>
      </c>
      <c r="U67" s="213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12.117502933725202</v>
      </c>
      <c r="V67" s="211">
        <f>SUM(V9:V14,V17:V23,V26:V29,V32,V35:V39,V42:V52,V55:V58,V61:V65)</f>
        <v>0</v>
      </c>
      <c r="W67" s="210" t="s">
        <v>1</v>
      </c>
    </row>
    <row r="68" spans="1:23" ht="12.95" customHeight="1" x14ac:dyDescent="0.2">
      <c r="A68" s="238" t="s">
        <v>43</v>
      </c>
      <c r="B68" s="237" t="s">
        <v>1</v>
      </c>
      <c r="C68" s="237"/>
      <c r="D68" s="237"/>
      <c r="E68" s="237"/>
      <c r="F68" s="233"/>
      <c r="G68" s="232"/>
      <c r="H68" s="233"/>
      <c r="I68" s="232"/>
      <c r="J68" s="233"/>
      <c r="K68" s="232"/>
      <c r="L68" s="233"/>
      <c r="M68" s="232"/>
      <c r="N68" s="233"/>
      <c r="O68" s="232"/>
      <c r="P68" s="233"/>
      <c r="Q68" s="232"/>
      <c r="R68" s="235"/>
      <c r="S68" s="236"/>
      <c r="T68" s="235"/>
      <c r="U68" s="234"/>
      <c r="V68" s="233"/>
      <c r="W68" s="232"/>
    </row>
    <row r="69" spans="1:23" s="224" customFormat="1" ht="12.95" customHeight="1" x14ac:dyDescent="0.2">
      <c r="A69" s="231" t="s">
        <v>88</v>
      </c>
      <c r="B69" s="230">
        <v>459109000</v>
      </c>
      <c r="C69" s="230"/>
      <c r="D69" s="230"/>
      <c r="E69" s="230">
        <f>$B69      +$C69      +$D69</f>
        <v>459109000</v>
      </c>
      <c r="F69" s="226">
        <v>456109000</v>
      </c>
      <c r="G69" s="225">
        <v>212823000</v>
      </c>
      <c r="H69" s="226">
        <v>84597000</v>
      </c>
      <c r="I69" s="225">
        <v>68962344</v>
      </c>
      <c r="J69" s="226"/>
      <c r="K69" s="225"/>
      <c r="L69" s="226"/>
      <c r="M69" s="225"/>
      <c r="N69" s="226"/>
      <c r="O69" s="225"/>
      <c r="P69" s="226">
        <f>$H69      +$J69      +$L69      +$N69</f>
        <v>84597000</v>
      </c>
      <c r="Q69" s="225">
        <f>$I69      +$K69      +$M69      +$O69</f>
        <v>68962344</v>
      </c>
      <c r="R69" s="228">
        <f>IF(($H69      =0),0,((($H69      -$H69      )/$H69      )*100))</f>
        <v>0</v>
      </c>
      <c r="S69" s="229">
        <f>IF(($I69      =0),0,((($I69      -$I69      )/$I69      )*100))</f>
        <v>0</v>
      </c>
      <c r="T69" s="228">
        <f>IF(($E69      =0),0,(($P69      /$E69      )*100))</f>
        <v>18.426343199545204</v>
      </c>
      <c r="U69" s="227">
        <f>IF(($E69      =0),0,(($Q69      /$E69      )*100))</f>
        <v>15.020908760229052</v>
      </c>
      <c r="V69" s="226">
        <v>0</v>
      </c>
      <c r="W69" s="225" t="s">
        <v>1</v>
      </c>
    </row>
    <row r="70" spans="1:23" ht="12.95" customHeight="1" x14ac:dyDescent="0.2">
      <c r="A70" s="223" t="s">
        <v>42</v>
      </c>
      <c r="B70" s="222">
        <f>B69</f>
        <v>459109000</v>
      </c>
      <c r="C70" s="222">
        <f>C69</f>
        <v>0</v>
      </c>
      <c r="D70" s="222"/>
      <c r="E70" s="222">
        <f>$B70      +$C70      +$D70</f>
        <v>459109000</v>
      </c>
      <c r="F70" s="218">
        <f>F69</f>
        <v>456109000</v>
      </c>
      <c r="G70" s="217">
        <f>G69</f>
        <v>212823000</v>
      </c>
      <c r="H70" s="218">
        <f>H69</f>
        <v>84597000</v>
      </c>
      <c r="I70" s="217">
        <f>I69</f>
        <v>68962344</v>
      </c>
      <c r="J70" s="218">
        <f>J69</f>
        <v>0</v>
      </c>
      <c r="K70" s="217">
        <f>K69</f>
        <v>0</v>
      </c>
      <c r="L70" s="218">
        <f>L69</f>
        <v>0</v>
      </c>
      <c r="M70" s="217">
        <f>M69</f>
        <v>0</v>
      </c>
      <c r="N70" s="218">
        <f>N69</f>
        <v>0</v>
      </c>
      <c r="O70" s="217">
        <f>O69</f>
        <v>0</v>
      </c>
      <c r="P70" s="218">
        <f>$H70      +$J70      +$L70      +$N70</f>
        <v>84597000</v>
      </c>
      <c r="Q70" s="217">
        <f>$I70      +$K70      +$M70      +$O70</f>
        <v>68962344</v>
      </c>
      <c r="R70" s="220">
        <f>IF(($H70      =0),0,((($H70      -$H70      )/$H70      )*100))</f>
        <v>0</v>
      </c>
      <c r="S70" s="221">
        <f>IF(($I70      =0),0,((($I70      -$I70      )/$I70      )*100))</f>
        <v>0</v>
      </c>
      <c r="T70" s="220">
        <f>IF($E70   =0,0,($P70   /$E70   )*100)</f>
        <v>18.426343199545204</v>
      </c>
      <c r="U70" s="219">
        <f>IF($E70   =0,0,($Q70   /$E70 )*100)</f>
        <v>15.020908760229052</v>
      </c>
      <c r="V70" s="218">
        <f>V69</f>
        <v>0</v>
      </c>
      <c r="W70" s="217" t="s">
        <v>1</v>
      </c>
    </row>
    <row r="71" spans="1:23" ht="12.95" customHeight="1" x14ac:dyDescent="0.2">
      <c r="A71" s="216" t="s">
        <v>87</v>
      </c>
      <c r="B71" s="215">
        <f>B69</f>
        <v>459109000</v>
      </c>
      <c r="C71" s="215">
        <f>C69</f>
        <v>0</v>
      </c>
      <c r="D71" s="215"/>
      <c r="E71" s="215">
        <f>$B71      +$C71      +$D71</f>
        <v>459109000</v>
      </c>
      <c r="F71" s="211">
        <f>F69</f>
        <v>456109000</v>
      </c>
      <c r="G71" s="210">
        <f>G69</f>
        <v>212823000</v>
      </c>
      <c r="H71" s="211">
        <f>H69</f>
        <v>84597000</v>
      </c>
      <c r="I71" s="210">
        <f>I69</f>
        <v>68962344</v>
      </c>
      <c r="J71" s="211">
        <f>J69</f>
        <v>0</v>
      </c>
      <c r="K71" s="210">
        <f>K69</f>
        <v>0</v>
      </c>
      <c r="L71" s="211">
        <f>L69</f>
        <v>0</v>
      </c>
      <c r="M71" s="210">
        <f>M69</f>
        <v>0</v>
      </c>
      <c r="N71" s="211">
        <f>N69</f>
        <v>0</v>
      </c>
      <c r="O71" s="210">
        <f>O69</f>
        <v>0</v>
      </c>
      <c r="P71" s="211">
        <f>$H71      +$J71      +$L71      +$N71</f>
        <v>84597000</v>
      </c>
      <c r="Q71" s="210">
        <f>$I71      +$K71      +$M71      +$O71</f>
        <v>68962344</v>
      </c>
      <c r="R71" s="213">
        <f>IF(($H71      =0),0,((($H71      -$H71      )/$H71      )*100))</f>
        <v>0</v>
      </c>
      <c r="S71" s="214">
        <f>IF(($I71      =0),0,((($I71      -$I71      )/$I71      )*100))</f>
        <v>0</v>
      </c>
      <c r="T71" s="213">
        <f>IF($E71   =0,0,($P71   /$E71   )*100)</f>
        <v>18.426343199545204</v>
      </c>
      <c r="U71" s="212">
        <f>IF($E71   =0,0,($Q71   /$E71   )*100)</f>
        <v>15.020908760229052</v>
      </c>
      <c r="V71" s="211">
        <f>V69</f>
        <v>0</v>
      </c>
      <c r="W71" s="210" t="s">
        <v>1</v>
      </c>
    </row>
    <row r="72" spans="1:23" ht="12.95" customHeight="1" thickBot="1" x14ac:dyDescent="0.25">
      <c r="A72" s="216" t="s">
        <v>89</v>
      </c>
      <c r="B72" s="215">
        <f>SUM(B9:B14,B17:B23,B26:B29,B32,B35:B39,B42:B52,B55:B58,B61:B65,B69)</f>
        <v>4938121000</v>
      </c>
      <c r="C72" s="215">
        <f>SUM(C9:C14,C17:C23,C26:C29,C32,C35:C39,C42:C52,C55:C58,C61:C65,C69)</f>
        <v>0</v>
      </c>
      <c r="D72" s="215"/>
      <c r="E72" s="215">
        <f>$B72      +$C72      +$D72</f>
        <v>4938121000</v>
      </c>
      <c r="F72" s="211">
        <f>SUM(F9:F14,F17:F23,F26:F29,F32,F35:F39,F42:F52,F55:F58,F61:F65,F69)</f>
        <v>4935121000</v>
      </c>
      <c r="G72" s="210">
        <f>SUM(G9:G14,G17:G23,G26:G29,G32,G35:G39,G42:G52,G55:G58,G61:G65,G69)</f>
        <v>1467269000</v>
      </c>
      <c r="H72" s="211">
        <f>SUM(H9:H14,H17:H23,H26:H29,H32,H35:H39,H42:H52,H55:H58,H61:H65,H69)</f>
        <v>711414000</v>
      </c>
      <c r="I72" s="210">
        <f>SUM(I9:I14,I17:I23,I26:I29,I32,I35:I39,I42:I52,I55:I58,I61:I65,I69)</f>
        <v>595383751</v>
      </c>
      <c r="J72" s="211">
        <f>SUM(J9:J14,J17:J23,J26:J29,J32,J35:J39,J42:J52,J55:J58,J61:J65,J69)</f>
        <v>0</v>
      </c>
      <c r="K72" s="210">
        <f>SUM(K9:K14,K17:K23,K26:K29,K32,K35:K39,K42:K52,K55:K58,K61:K65,K69)</f>
        <v>0</v>
      </c>
      <c r="L72" s="211">
        <f>SUM(L9:L14,L17:L23,L26:L29,L32,L35:L39,L42:L52,L55:L58,L61:L65,L69)</f>
        <v>0</v>
      </c>
      <c r="M72" s="210">
        <f>SUM(M9:M14,M17:M23,M26:M29,M32,M35:M39,M42:M52,M55:M58,M61:M65,M69)</f>
        <v>0</v>
      </c>
      <c r="N72" s="211">
        <f>SUM(N9:N14,N17:N23,N26:N29,N32,N35:N39,N42:N52,N55:N58,N61:N65,N69)</f>
        <v>0</v>
      </c>
      <c r="O72" s="210">
        <f>SUM(O9:O14,O17:O23,O26:O29,O32,O35:O39,O42:O52,O55:O58,O61:O65,O69)</f>
        <v>0</v>
      </c>
      <c r="P72" s="211">
        <f>$H72      +$J72      +$L72      +$N72</f>
        <v>711414000</v>
      </c>
      <c r="Q72" s="210">
        <f>$I72      +$K72      +$M72      +$O72</f>
        <v>595383751</v>
      </c>
      <c r="R72" s="213">
        <f>IF(($H72      =0),0,((($H72      -$H72      )/$H72      )*100))</f>
        <v>0</v>
      </c>
      <c r="S72" s="214">
        <f>IF(($I72      =0),0,((($I72      -$I72      )/$I72      )*100))</f>
        <v>0</v>
      </c>
      <c r="T72" s="213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14.810587883828486</v>
      </c>
      <c r="U72" s="212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12.395009612952451</v>
      </c>
      <c r="V72" s="211">
        <f>SUM(V9:V14,V17:V23,V26:V29,V32,V35:V39,V42:V52,V55:V58,V61:V65,V69)</f>
        <v>0</v>
      </c>
      <c r="W72" s="210" t="s">
        <v>1</v>
      </c>
    </row>
    <row r="73" spans="1:23" ht="13.5" thickTop="1" x14ac:dyDescent="0.2">
      <c r="A73" s="209" t="s">
        <v>90</v>
      </c>
      <c r="B73" s="207"/>
      <c r="C73" s="208"/>
      <c r="D73" s="208"/>
      <c r="E73" s="206"/>
      <c r="F73" s="207"/>
      <c r="G73" s="208"/>
      <c r="H73" s="208"/>
      <c r="I73" s="206"/>
      <c r="J73" s="208"/>
      <c r="K73" s="206"/>
      <c r="L73" s="208"/>
      <c r="M73" s="208"/>
      <c r="N73" s="208"/>
      <c r="O73" s="208"/>
      <c r="P73" s="208"/>
      <c r="Q73" s="208"/>
      <c r="R73" s="208"/>
      <c r="S73" s="208"/>
      <c r="T73" s="208"/>
      <c r="U73" s="206"/>
      <c r="V73" s="207"/>
      <c r="W73" s="206"/>
    </row>
    <row r="74" spans="1:23" x14ac:dyDescent="0.2">
      <c r="A74" s="169" t="s">
        <v>1</v>
      </c>
      <c r="B74" s="205" t="s">
        <v>1</v>
      </c>
      <c r="C74" s="204" t="s">
        <v>1</v>
      </c>
      <c r="D74" s="204" t="s">
        <v>1</v>
      </c>
      <c r="E74" s="203" t="s">
        <v>1</v>
      </c>
      <c r="F74" s="199" t="s">
        <v>5</v>
      </c>
      <c r="G74" s="202"/>
      <c r="H74" s="199" t="s">
        <v>6</v>
      </c>
      <c r="I74" s="201"/>
      <c r="J74" s="199" t="s">
        <v>7</v>
      </c>
      <c r="K74" s="201"/>
      <c r="L74" s="199" t="s">
        <v>8</v>
      </c>
      <c r="M74" s="199"/>
      <c r="N74" s="200" t="s">
        <v>9</v>
      </c>
      <c r="O74" s="199"/>
      <c r="P74" s="197" t="s">
        <v>10</v>
      </c>
      <c r="Q74" s="196"/>
      <c r="R74" s="198" t="s">
        <v>11</v>
      </c>
      <c r="S74" s="196"/>
      <c r="T74" s="198" t="s">
        <v>12</v>
      </c>
      <c r="U74" s="196"/>
      <c r="V74" s="197"/>
      <c r="W74" s="196"/>
    </row>
    <row r="75" spans="1:23" ht="67.5" x14ac:dyDescent="0.2">
      <c r="A75" s="195" t="s">
        <v>91</v>
      </c>
      <c r="B75" s="190" t="s">
        <v>92</v>
      </c>
      <c r="C75" s="190" t="s">
        <v>93</v>
      </c>
      <c r="D75" s="191" t="s">
        <v>17</v>
      </c>
      <c r="E75" s="190" t="s">
        <v>18</v>
      </c>
      <c r="F75" s="190" t="s">
        <v>19</v>
      </c>
      <c r="G75" s="190" t="s">
        <v>94</v>
      </c>
      <c r="H75" s="190" t="s">
        <v>95</v>
      </c>
      <c r="I75" s="189" t="s">
        <v>22</v>
      </c>
      <c r="J75" s="190" t="s">
        <v>96</v>
      </c>
      <c r="K75" s="189" t="s">
        <v>24</v>
      </c>
      <c r="L75" s="190" t="s">
        <v>97</v>
      </c>
      <c r="M75" s="189" t="s">
        <v>26</v>
      </c>
      <c r="N75" s="190" t="s">
        <v>98</v>
      </c>
      <c r="O75" s="189" t="s">
        <v>28</v>
      </c>
      <c r="P75" s="189" t="s">
        <v>99</v>
      </c>
      <c r="Q75" s="194" t="s">
        <v>30</v>
      </c>
      <c r="R75" s="192" t="s">
        <v>99</v>
      </c>
      <c r="S75" s="193" t="s">
        <v>30</v>
      </c>
      <c r="T75" s="192" t="s">
        <v>100</v>
      </c>
      <c r="U75" s="191" t="s">
        <v>32</v>
      </c>
      <c r="V75" s="190"/>
      <c r="W75" s="189"/>
    </row>
    <row r="76" spans="1:23" x14ac:dyDescent="0.2">
      <c r="A76" s="188" t="str">
        <f>+A7</f>
        <v>R thousands</v>
      </c>
      <c r="B76" s="186"/>
      <c r="C76" s="186">
        <v>100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7"/>
      <c r="N76" s="186"/>
      <c r="O76" s="187"/>
      <c r="P76" s="186"/>
      <c r="Q76" s="187"/>
      <c r="R76" s="186"/>
      <c r="S76" s="187"/>
      <c r="T76" s="186"/>
      <c r="U76" s="186"/>
      <c r="V76" s="186"/>
      <c r="W76" s="186"/>
    </row>
    <row r="77" spans="1:23" hidden="1" x14ac:dyDescent="0.2">
      <c r="A77" s="185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4"/>
      <c r="N77" s="181"/>
      <c r="O77" s="184"/>
      <c r="P77" s="181"/>
      <c r="Q77" s="184"/>
      <c r="R77" s="182"/>
      <c r="S77" s="183"/>
      <c r="T77" s="182"/>
      <c r="U77" s="182"/>
      <c r="V77" s="181"/>
      <c r="W77" s="181"/>
    </row>
    <row r="78" spans="1:23" hidden="1" x14ac:dyDescent="0.2">
      <c r="A78" s="180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9"/>
      <c r="N78" s="176"/>
      <c r="O78" s="179"/>
      <c r="P78" s="176"/>
      <c r="Q78" s="179"/>
      <c r="R78" s="177"/>
      <c r="S78" s="178"/>
      <c r="T78" s="177"/>
      <c r="U78" s="177"/>
      <c r="V78" s="176"/>
      <c r="W78" s="176"/>
    </row>
    <row r="79" spans="1:23" hidden="1" x14ac:dyDescent="0.2">
      <c r="A79" s="175" t="s">
        <v>112</v>
      </c>
      <c r="B79" s="171">
        <f>SUM(B80:B83)</f>
        <v>0</v>
      </c>
      <c r="C79" s="171">
        <f>SUM(C80:C83)</f>
        <v>0</v>
      </c>
      <c r="D79" s="171">
        <f>SUM(D80:D83)</f>
        <v>0</v>
      </c>
      <c r="E79" s="171">
        <f>SUM(E80:E83)</f>
        <v>0</v>
      </c>
      <c r="F79" s="171">
        <f>SUM(F80:F83)</f>
        <v>0</v>
      </c>
      <c r="G79" s="171">
        <f>SUM(G80:G83)</f>
        <v>0</v>
      </c>
      <c r="H79" s="171">
        <f>SUM(H80:H83)</f>
        <v>0</v>
      </c>
      <c r="I79" s="171">
        <f>SUM(I80:I83)</f>
        <v>0</v>
      </c>
      <c r="J79" s="171">
        <f>SUM(J80:J83)</f>
        <v>0</v>
      </c>
      <c r="K79" s="171">
        <f>SUM(K80:K83)</f>
        <v>0</v>
      </c>
      <c r="L79" s="171">
        <f>SUM(L80:L83)</f>
        <v>0</v>
      </c>
      <c r="M79" s="174">
        <f>SUM(M80:M83)</f>
        <v>0</v>
      </c>
      <c r="N79" s="171"/>
      <c r="O79" s="174"/>
      <c r="P79" s="171"/>
      <c r="Q79" s="174"/>
      <c r="R79" s="172"/>
      <c r="S79" s="173"/>
      <c r="T79" s="172"/>
      <c r="U79" s="172"/>
      <c r="V79" s="171">
        <f>SUM(V80:V83)</f>
        <v>0</v>
      </c>
      <c r="W79" s="171">
        <f>SUM(W80:W83)</f>
        <v>0</v>
      </c>
    </row>
    <row r="80" spans="1:23" hidden="1" x14ac:dyDescent="0.2">
      <c r="A80" s="169" t="s">
        <v>113</v>
      </c>
      <c r="B80" s="158"/>
      <c r="C80" s="158"/>
      <c r="D80" s="158"/>
      <c r="E80" s="158">
        <f>SUM(B80:D80)</f>
        <v>0</v>
      </c>
      <c r="F80" s="158"/>
      <c r="G80" s="158"/>
      <c r="H80" s="158"/>
      <c r="I80" s="170"/>
      <c r="J80" s="158"/>
      <c r="K80" s="170"/>
      <c r="L80" s="158"/>
      <c r="M80" s="159"/>
      <c r="N80" s="158"/>
      <c r="O80" s="159"/>
      <c r="P80" s="158"/>
      <c r="Q80" s="159"/>
      <c r="R80" s="167"/>
      <c r="S80" s="168"/>
      <c r="T80" s="167"/>
      <c r="U80" s="167"/>
      <c r="V80" s="158"/>
      <c r="W80" s="158"/>
    </row>
    <row r="81" spans="1:23" hidden="1" x14ac:dyDescent="0.2">
      <c r="A81" s="169" t="s">
        <v>114</v>
      </c>
      <c r="B81" s="158"/>
      <c r="C81" s="158"/>
      <c r="D81" s="158"/>
      <c r="E81" s="158">
        <f>SUM(B81:D81)</f>
        <v>0</v>
      </c>
      <c r="F81" s="158"/>
      <c r="G81" s="158"/>
      <c r="H81" s="158"/>
      <c r="I81" s="170"/>
      <c r="J81" s="158"/>
      <c r="K81" s="170"/>
      <c r="L81" s="158"/>
      <c r="M81" s="159"/>
      <c r="N81" s="158"/>
      <c r="O81" s="159"/>
      <c r="P81" s="158"/>
      <c r="Q81" s="159"/>
      <c r="R81" s="167"/>
      <c r="S81" s="168"/>
      <c r="T81" s="167"/>
      <c r="U81" s="167"/>
      <c r="V81" s="158"/>
      <c r="W81" s="158"/>
    </row>
    <row r="82" spans="1:23" hidden="1" x14ac:dyDescent="0.2">
      <c r="A82" s="169" t="s">
        <v>115</v>
      </c>
      <c r="B82" s="158"/>
      <c r="C82" s="158"/>
      <c r="D82" s="158"/>
      <c r="E82" s="158">
        <f>SUM(B82:D82)</f>
        <v>0</v>
      </c>
      <c r="F82" s="158"/>
      <c r="G82" s="158"/>
      <c r="H82" s="158"/>
      <c r="I82" s="170"/>
      <c r="J82" s="158"/>
      <c r="K82" s="170"/>
      <c r="L82" s="158"/>
      <c r="M82" s="159"/>
      <c r="N82" s="158"/>
      <c r="O82" s="159"/>
      <c r="P82" s="158"/>
      <c r="Q82" s="159"/>
      <c r="R82" s="167"/>
      <c r="S82" s="168"/>
      <c r="T82" s="167"/>
      <c r="U82" s="167"/>
      <c r="V82" s="158"/>
      <c r="W82" s="158"/>
    </row>
    <row r="83" spans="1:23" hidden="1" x14ac:dyDescent="0.2">
      <c r="A83" s="169" t="s">
        <v>116</v>
      </c>
      <c r="B83" s="158"/>
      <c r="C83" s="158"/>
      <c r="D83" s="158"/>
      <c r="E83" s="158">
        <f>SUM(B83:D83)</f>
        <v>0</v>
      </c>
      <c r="F83" s="158"/>
      <c r="G83" s="158"/>
      <c r="H83" s="158"/>
      <c r="I83" s="170"/>
      <c r="J83" s="158"/>
      <c r="K83" s="170"/>
      <c r="L83" s="158"/>
      <c r="M83" s="159"/>
      <c r="N83" s="158"/>
      <c r="O83" s="159"/>
      <c r="P83" s="158"/>
      <c r="Q83" s="159"/>
      <c r="R83" s="167"/>
      <c r="S83" s="168"/>
      <c r="T83" s="167"/>
      <c r="U83" s="167"/>
      <c r="V83" s="158"/>
      <c r="W83" s="158"/>
    </row>
    <row r="84" spans="1:23" hidden="1" x14ac:dyDescent="0.2">
      <c r="A84" s="169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9"/>
      <c r="N84" s="158"/>
      <c r="O84" s="159"/>
      <c r="P84" s="158"/>
      <c r="Q84" s="159"/>
      <c r="R84" s="167"/>
      <c r="S84" s="168"/>
      <c r="T84" s="167"/>
      <c r="U84" s="167"/>
      <c r="V84" s="158"/>
      <c r="W84" s="158"/>
    </row>
    <row r="85" spans="1:23" x14ac:dyDescent="0.2">
      <c r="A85" s="166" t="s">
        <v>101</v>
      </c>
      <c r="B85" s="163" t="s">
        <v>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5"/>
      <c r="R85" s="164"/>
      <c r="S85" s="164"/>
      <c r="T85" s="86"/>
      <c r="U85" s="87"/>
      <c r="V85" s="163"/>
      <c r="W85" s="163"/>
    </row>
    <row r="86" spans="1:23" x14ac:dyDescent="0.2">
      <c r="A86" s="162" t="s">
        <v>102</v>
      </c>
      <c r="B86" s="161"/>
      <c r="C86" s="161"/>
      <c r="D86" s="161"/>
      <c r="E86" s="161">
        <f>$B86      +$C86      +$D86</f>
        <v>0</v>
      </c>
      <c r="F86" s="161">
        <v>0</v>
      </c>
      <c r="G86" s="161">
        <v>0</v>
      </c>
      <c r="H86" s="161"/>
      <c r="I86" s="161"/>
      <c r="J86" s="161"/>
      <c r="K86" s="161"/>
      <c r="L86" s="161"/>
      <c r="M86" s="161"/>
      <c r="N86" s="161"/>
      <c r="O86" s="161"/>
      <c r="P86" s="161">
        <f>$H86      +$J86      +$L86      +$N86</f>
        <v>0</v>
      </c>
      <c r="Q86" s="158">
        <f>$I86      +$K86      +$M86      +$O86</f>
        <v>0</v>
      </c>
      <c r="R86" s="89">
        <f>IF(($H86      =0),0,((($H86      -$H86      )/$H86      )*100))</f>
        <v>0</v>
      </c>
      <c r="S86" s="90">
        <f>IF(($I86      =0),0,((($I86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61"/>
      <c r="W86" s="161"/>
    </row>
    <row r="87" spans="1:23" x14ac:dyDescent="0.2">
      <c r="A87" s="160" t="s">
        <v>103</v>
      </c>
      <c r="B87" s="158"/>
      <c r="C87" s="158"/>
      <c r="D87" s="158"/>
      <c r="E87" s="158">
        <f>$B87      +$C87      +$D87</f>
        <v>0</v>
      </c>
      <c r="F87" s="158">
        <v>0</v>
      </c>
      <c r="G87" s="158">
        <v>0</v>
      </c>
      <c r="H87" s="158"/>
      <c r="I87" s="158"/>
      <c r="J87" s="158"/>
      <c r="K87" s="158"/>
      <c r="L87" s="158"/>
      <c r="M87" s="158"/>
      <c r="N87" s="158"/>
      <c r="O87" s="158"/>
      <c r="P87" s="159">
        <f>$H87      +$J87      +$L87      +$N87</f>
        <v>0</v>
      </c>
      <c r="Q87" s="159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58"/>
      <c r="W87" s="158"/>
    </row>
    <row r="88" spans="1:23" x14ac:dyDescent="0.2">
      <c r="A88" s="160" t="s">
        <v>104</v>
      </c>
      <c r="B88" s="158"/>
      <c r="C88" s="158"/>
      <c r="D88" s="158"/>
      <c r="E88" s="158">
        <f>$B88      +$C88      +$D88</f>
        <v>0</v>
      </c>
      <c r="F88" s="158">
        <v>0</v>
      </c>
      <c r="G88" s="158">
        <v>0</v>
      </c>
      <c r="H88" s="158"/>
      <c r="I88" s="158"/>
      <c r="J88" s="158"/>
      <c r="K88" s="158"/>
      <c r="L88" s="158"/>
      <c r="M88" s="158"/>
      <c r="N88" s="158"/>
      <c r="O88" s="158"/>
      <c r="P88" s="159">
        <f>$H88      +$J88      +$L88      +$N88</f>
        <v>0</v>
      </c>
      <c r="Q88" s="159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58"/>
      <c r="W88" s="158"/>
    </row>
    <row r="89" spans="1:23" x14ac:dyDescent="0.2">
      <c r="A89" s="160" t="s">
        <v>105</v>
      </c>
      <c r="B89" s="158"/>
      <c r="C89" s="158"/>
      <c r="D89" s="158"/>
      <c r="E89" s="158">
        <f>$B89      +$C89      +$D89</f>
        <v>0</v>
      </c>
      <c r="F89" s="158">
        <v>0</v>
      </c>
      <c r="G89" s="158">
        <v>0</v>
      </c>
      <c r="H89" s="158"/>
      <c r="I89" s="158"/>
      <c r="J89" s="158"/>
      <c r="K89" s="158"/>
      <c r="L89" s="158"/>
      <c r="M89" s="158"/>
      <c r="N89" s="158"/>
      <c r="O89" s="158"/>
      <c r="P89" s="159">
        <f>$H89      +$J89      +$L89      +$N89</f>
        <v>0</v>
      </c>
      <c r="Q89" s="159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58"/>
      <c r="W89" s="158"/>
    </row>
    <row r="90" spans="1:23" x14ac:dyDescent="0.2">
      <c r="A90" s="160" t="s">
        <v>106</v>
      </c>
      <c r="B90" s="158"/>
      <c r="C90" s="158"/>
      <c r="D90" s="158"/>
      <c r="E90" s="158">
        <f>$B90      +$C90      +$D90</f>
        <v>0</v>
      </c>
      <c r="F90" s="158">
        <v>0</v>
      </c>
      <c r="G90" s="158">
        <v>0</v>
      </c>
      <c r="H90" s="158"/>
      <c r="I90" s="158"/>
      <c r="J90" s="158"/>
      <c r="K90" s="158"/>
      <c r="L90" s="158"/>
      <c r="M90" s="158"/>
      <c r="N90" s="158"/>
      <c r="O90" s="158"/>
      <c r="P90" s="159">
        <f>$H90      +$J90      +$L90      +$N90</f>
        <v>0</v>
      </c>
      <c r="Q90" s="159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58"/>
      <c r="W90" s="158"/>
    </row>
    <row r="91" spans="1:23" x14ac:dyDescent="0.2">
      <c r="A91" s="160" t="s">
        <v>107</v>
      </c>
      <c r="B91" s="158"/>
      <c r="C91" s="158"/>
      <c r="D91" s="158"/>
      <c r="E91" s="158">
        <f>$B91      +$C91      +$D91</f>
        <v>0</v>
      </c>
      <c r="F91" s="158">
        <v>0</v>
      </c>
      <c r="G91" s="158">
        <v>0</v>
      </c>
      <c r="H91" s="158"/>
      <c r="I91" s="158"/>
      <c r="J91" s="158"/>
      <c r="K91" s="158"/>
      <c r="L91" s="158"/>
      <c r="M91" s="158"/>
      <c r="N91" s="158"/>
      <c r="O91" s="158"/>
      <c r="P91" s="159">
        <f>$H91      +$J91      +$L91      +$N91</f>
        <v>0</v>
      </c>
      <c r="Q91" s="159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58"/>
      <c r="W91" s="158"/>
    </row>
    <row r="92" spans="1:23" x14ac:dyDescent="0.2">
      <c r="A92" s="160" t="s">
        <v>108</v>
      </c>
      <c r="B92" s="158"/>
      <c r="C92" s="158"/>
      <c r="D92" s="158"/>
      <c r="E92" s="158">
        <f>$B92      +$C92      +$D92</f>
        <v>0</v>
      </c>
      <c r="F92" s="158">
        <v>0</v>
      </c>
      <c r="G92" s="158">
        <v>0</v>
      </c>
      <c r="H92" s="158"/>
      <c r="I92" s="158"/>
      <c r="J92" s="158"/>
      <c r="K92" s="158"/>
      <c r="L92" s="158"/>
      <c r="M92" s="158"/>
      <c r="N92" s="158"/>
      <c r="O92" s="158"/>
      <c r="P92" s="159">
        <f>$H92      +$J92      +$L92      +$N92</f>
        <v>0</v>
      </c>
      <c r="Q92" s="159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58"/>
      <c r="W92" s="158"/>
    </row>
    <row r="93" spans="1:23" x14ac:dyDescent="0.2">
      <c r="A93" s="160" t="s">
        <v>109</v>
      </c>
      <c r="B93" s="158"/>
      <c r="C93" s="158"/>
      <c r="D93" s="158"/>
      <c r="E93" s="158">
        <f>$B93      +$C93      +$D93</f>
        <v>0</v>
      </c>
      <c r="F93" s="158">
        <v>0</v>
      </c>
      <c r="G93" s="158">
        <v>0</v>
      </c>
      <c r="H93" s="158"/>
      <c r="I93" s="158"/>
      <c r="J93" s="158"/>
      <c r="K93" s="158"/>
      <c r="L93" s="158"/>
      <c r="M93" s="158"/>
      <c r="N93" s="158"/>
      <c r="O93" s="158"/>
      <c r="P93" s="159">
        <f>$H93      +$J93      +$L93      +$N93</f>
        <v>0</v>
      </c>
      <c r="Q93" s="159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58"/>
      <c r="W93" s="158"/>
    </row>
    <row r="94" spans="1:23" x14ac:dyDescent="0.2">
      <c r="A94" s="157" t="s">
        <v>110</v>
      </c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6"/>
      <c r="Q94" s="156"/>
      <c r="R94" s="17"/>
      <c r="S94" s="18"/>
      <c r="T94" s="17"/>
      <c r="U94" s="18"/>
      <c r="V94" s="155"/>
      <c r="W94" s="155"/>
    </row>
    <row r="95" spans="1:23" ht="22.5" hidden="1" x14ac:dyDescent="0.2">
      <c r="A95" s="154" t="s">
        <v>117</v>
      </c>
      <c r="B95" s="152">
        <f>SUM(B96:B110)</f>
        <v>0</v>
      </c>
      <c r="C95" s="152">
        <f>SUM(C96:C110)</f>
        <v>0</v>
      </c>
      <c r="D95" s="152">
        <f>SUM(D96:D110)</f>
        <v>0</v>
      </c>
      <c r="E95" s="152">
        <f>SUM(E96:E110)</f>
        <v>0</v>
      </c>
      <c r="F95" s="152">
        <f>SUM(F96:F110)</f>
        <v>0</v>
      </c>
      <c r="G95" s="152">
        <f>SUM(G96:G110)</f>
        <v>0</v>
      </c>
      <c r="H95" s="152">
        <f>SUM(H96:H110)</f>
        <v>0</v>
      </c>
      <c r="I95" s="152">
        <f>SUM(I96:I110)</f>
        <v>0</v>
      </c>
      <c r="J95" s="152">
        <f>SUM(J96:J110)</f>
        <v>0</v>
      </c>
      <c r="K95" s="152">
        <f>SUM(K96:K110)</f>
        <v>0</v>
      </c>
      <c r="L95" s="152">
        <f>SUM(L96:L110)</f>
        <v>0</v>
      </c>
      <c r="M95" s="153">
        <f>SUM(M96:M110)</f>
        <v>0</v>
      </c>
      <c r="N95" s="152"/>
      <c r="O95" s="153"/>
      <c r="P95" s="152"/>
      <c r="Q95" s="153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52">
        <f>SUM(V96:V110)</f>
        <v>0</v>
      </c>
      <c r="W95" s="152">
        <f>SUM(W96:W110)</f>
        <v>0</v>
      </c>
    </row>
    <row r="96" spans="1:23" hidden="1" x14ac:dyDescent="0.2">
      <c r="A96" s="151"/>
      <c r="B96" s="148"/>
      <c r="C96" s="148"/>
      <c r="D96" s="148"/>
      <c r="E96" s="150">
        <f>SUM(B96:D96)</f>
        <v>0</v>
      </c>
      <c r="F96" s="148"/>
      <c r="G96" s="148"/>
      <c r="H96" s="148"/>
      <c r="I96" s="148"/>
      <c r="J96" s="148"/>
      <c r="K96" s="148"/>
      <c r="L96" s="148"/>
      <c r="M96" s="149"/>
      <c r="N96" s="148"/>
      <c r="O96" s="149"/>
      <c r="P96" s="148"/>
      <c r="Q96" s="149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48"/>
      <c r="W96" s="148"/>
    </row>
    <row r="97" spans="1:23" hidden="1" x14ac:dyDescent="0.2">
      <c r="A97" s="151"/>
      <c r="B97" s="148"/>
      <c r="C97" s="148"/>
      <c r="D97" s="148"/>
      <c r="E97" s="150">
        <f>SUM(B97:D97)</f>
        <v>0</v>
      </c>
      <c r="F97" s="148"/>
      <c r="G97" s="148"/>
      <c r="H97" s="148"/>
      <c r="I97" s="148"/>
      <c r="J97" s="148"/>
      <c r="K97" s="148"/>
      <c r="L97" s="148"/>
      <c r="M97" s="149"/>
      <c r="N97" s="148"/>
      <c r="O97" s="149"/>
      <c r="P97" s="148"/>
      <c r="Q97" s="149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48"/>
      <c r="W97" s="148"/>
    </row>
    <row r="98" spans="1:23" hidden="1" x14ac:dyDescent="0.2">
      <c r="A98" s="151"/>
      <c r="B98" s="148"/>
      <c r="C98" s="148"/>
      <c r="D98" s="148"/>
      <c r="E98" s="150">
        <f>SUM(B98:D98)</f>
        <v>0</v>
      </c>
      <c r="F98" s="148"/>
      <c r="G98" s="148"/>
      <c r="H98" s="148"/>
      <c r="I98" s="148"/>
      <c r="J98" s="148"/>
      <c r="K98" s="148"/>
      <c r="L98" s="148"/>
      <c r="M98" s="149"/>
      <c r="N98" s="148"/>
      <c r="O98" s="149"/>
      <c r="P98" s="148"/>
      <c r="Q98" s="149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48"/>
      <c r="W98" s="148"/>
    </row>
    <row r="99" spans="1:23" hidden="1" x14ac:dyDescent="0.2">
      <c r="A99" s="151"/>
      <c r="B99" s="148"/>
      <c r="C99" s="148"/>
      <c r="D99" s="148"/>
      <c r="E99" s="150">
        <f>SUM(B99:D99)</f>
        <v>0</v>
      </c>
      <c r="F99" s="148"/>
      <c r="G99" s="148"/>
      <c r="H99" s="148"/>
      <c r="I99" s="148"/>
      <c r="J99" s="148"/>
      <c r="K99" s="148"/>
      <c r="L99" s="148"/>
      <c r="M99" s="149"/>
      <c r="N99" s="148"/>
      <c r="O99" s="149"/>
      <c r="P99" s="148"/>
      <c r="Q99" s="149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48"/>
      <c r="W99" s="148"/>
    </row>
    <row r="100" spans="1:23" hidden="1" x14ac:dyDescent="0.2">
      <c r="A100" s="151"/>
      <c r="B100" s="148"/>
      <c r="C100" s="148"/>
      <c r="D100" s="148"/>
      <c r="E100" s="150">
        <f>SUM(B100:D100)</f>
        <v>0</v>
      </c>
      <c r="F100" s="148"/>
      <c r="G100" s="148"/>
      <c r="H100" s="148"/>
      <c r="I100" s="148"/>
      <c r="J100" s="148"/>
      <c r="K100" s="148"/>
      <c r="L100" s="148"/>
      <c r="M100" s="149"/>
      <c r="N100" s="148"/>
      <c r="O100" s="149"/>
      <c r="P100" s="148"/>
      <c r="Q100" s="149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48"/>
      <c r="W100" s="148"/>
    </row>
    <row r="101" spans="1:23" hidden="1" x14ac:dyDescent="0.2">
      <c r="A101" s="151"/>
      <c r="B101" s="148"/>
      <c r="C101" s="148"/>
      <c r="D101" s="148"/>
      <c r="E101" s="150">
        <f>SUM(B101:D101)</f>
        <v>0</v>
      </c>
      <c r="F101" s="148"/>
      <c r="G101" s="148"/>
      <c r="H101" s="148"/>
      <c r="I101" s="148"/>
      <c r="J101" s="148"/>
      <c r="K101" s="148"/>
      <c r="L101" s="148"/>
      <c r="M101" s="149"/>
      <c r="N101" s="148"/>
      <c r="O101" s="149"/>
      <c r="P101" s="148"/>
      <c r="Q101" s="149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48"/>
      <c r="W101" s="148"/>
    </row>
    <row r="102" spans="1:23" hidden="1" x14ac:dyDescent="0.2">
      <c r="A102" s="151"/>
      <c r="B102" s="148"/>
      <c r="C102" s="148"/>
      <c r="D102" s="148"/>
      <c r="E102" s="150">
        <f>SUM(B102:D102)</f>
        <v>0</v>
      </c>
      <c r="F102" s="148"/>
      <c r="G102" s="148"/>
      <c r="H102" s="148"/>
      <c r="I102" s="148"/>
      <c r="J102" s="148"/>
      <c r="K102" s="148"/>
      <c r="L102" s="148"/>
      <c r="M102" s="149"/>
      <c r="N102" s="148"/>
      <c r="O102" s="149"/>
      <c r="P102" s="148"/>
      <c r="Q102" s="149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48"/>
      <c r="W102" s="148"/>
    </row>
    <row r="103" spans="1:23" hidden="1" x14ac:dyDescent="0.2">
      <c r="A103" s="151"/>
      <c r="B103" s="148"/>
      <c r="C103" s="148"/>
      <c r="D103" s="148"/>
      <c r="E103" s="150">
        <f>SUM(B103:D103)</f>
        <v>0</v>
      </c>
      <c r="F103" s="148"/>
      <c r="G103" s="148"/>
      <c r="H103" s="148"/>
      <c r="I103" s="148"/>
      <c r="J103" s="148"/>
      <c r="K103" s="148"/>
      <c r="L103" s="148"/>
      <c r="M103" s="149"/>
      <c r="N103" s="148"/>
      <c r="O103" s="149"/>
      <c r="P103" s="148"/>
      <c r="Q103" s="149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48"/>
      <c r="W103" s="148"/>
    </row>
    <row r="104" spans="1:23" hidden="1" x14ac:dyDescent="0.2">
      <c r="A104" s="151"/>
      <c r="B104" s="148"/>
      <c r="C104" s="148"/>
      <c r="D104" s="148"/>
      <c r="E104" s="150">
        <f>SUM(B104:D104)</f>
        <v>0</v>
      </c>
      <c r="F104" s="148"/>
      <c r="G104" s="148"/>
      <c r="H104" s="148"/>
      <c r="I104" s="148"/>
      <c r="J104" s="148"/>
      <c r="K104" s="148"/>
      <c r="L104" s="148"/>
      <c r="M104" s="149"/>
      <c r="N104" s="148"/>
      <c r="O104" s="149"/>
      <c r="P104" s="148"/>
      <c r="Q104" s="149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48"/>
      <c r="W104" s="148"/>
    </row>
    <row r="105" spans="1:23" hidden="1" x14ac:dyDescent="0.2">
      <c r="A105" s="151"/>
      <c r="B105" s="148"/>
      <c r="C105" s="148"/>
      <c r="D105" s="148"/>
      <c r="E105" s="150">
        <f>SUM(B105:D105)</f>
        <v>0</v>
      </c>
      <c r="F105" s="148"/>
      <c r="G105" s="148"/>
      <c r="H105" s="148"/>
      <c r="I105" s="148"/>
      <c r="J105" s="148"/>
      <c r="K105" s="148"/>
      <c r="L105" s="148"/>
      <c r="M105" s="149"/>
      <c r="N105" s="148"/>
      <c r="O105" s="149"/>
      <c r="P105" s="148"/>
      <c r="Q105" s="149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48"/>
      <c r="W105" s="148"/>
    </row>
    <row r="106" spans="1:23" hidden="1" x14ac:dyDescent="0.2">
      <c r="A106" s="151"/>
      <c r="B106" s="148"/>
      <c r="C106" s="148"/>
      <c r="D106" s="148"/>
      <c r="E106" s="150">
        <f>SUM(B106:D106)</f>
        <v>0</v>
      </c>
      <c r="F106" s="148"/>
      <c r="G106" s="148"/>
      <c r="H106" s="148"/>
      <c r="I106" s="148"/>
      <c r="J106" s="148"/>
      <c r="K106" s="148"/>
      <c r="L106" s="148"/>
      <c r="M106" s="149"/>
      <c r="N106" s="148"/>
      <c r="O106" s="149"/>
      <c r="P106" s="148"/>
      <c r="Q106" s="149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48"/>
      <c r="W106" s="148"/>
    </row>
    <row r="107" spans="1:23" hidden="1" x14ac:dyDescent="0.2">
      <c r="A107" s="151"/>
      <c r="B107" s="148"/>
      <c r="C107" s="148"/>
      <c r="D107" s="148"/>
      <c r="E107" s="150">
        <f>SUM(B107:D107)</f>
        <v>0</v>
      </c>
      <c r="F107" s="148"/>
      <c r="G107" s="148"/>
      <c r="H107" s="148"/>
      <c r="I107" s="148"/>
      <c r="J107" s="148"/>
      <c r="K107" s="148"/>
      <c r="L107" s="148"/>
      <c r="M107" s="149"/>
      <c r="N107" s="148"/>
      <c r="O107" s="149"/>
      <c r="P107" s="148"/>
      <c r="Q107" s="149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48"/>
      <c r="W107" s="148"/>
    </row>
    <row r="108" spans="1:23" hidden="1" x14ac:dyDescent="0.2">
      <c r="A108" s="151"/>
      <c r="B108" s="148"/>
      <c r="C108" s="148"/>
      <c r="D108" s="148"/>
      <c r="E108" s="150">
        <f>SUM(B108:D108)</f>
        <v>0</v>
      </c>
      <c r="F108" s="148"/>
      <c r="G108" s="148"/>
      <c r="H108" s="149"/>
      <c r="I108" s="148"/>
      <c r="J108" s="149"/>
      <c r="K108" s="148"/>
      <c r="L108" s="149"/>
      <c r="M108" s="149"/>
      <c r="N108" s="149"/>
      <c r="O108" s="149"/>
      <c r="P108" s="149"/>
      <c r="Q108" s="149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48"/>
      <c r="W108" s="148"/>
    </row>
    <row r="109" spans="1:23" hidden="1" x14ac:dyDescent="0.2">
      <c r="A109" s="151"/>
      <c r="B109" s="148"/>
      <c r="C109" s="148"/>
      <c r="D109" s="148"/>
      <c r="E109" s="150">
        <f>SUM(B109:D109)</f>
        <v>0</v>
      </c>
      <c r="F109" s="148"/>
      <c r="G109" s="148"/>
      <c r="H109" s="149"/>
      <c r="I109" s="148"/>
      <c r="J109" s="149"/>
      <c r="K109" s="148"/>
      <c r="L109" s="149"/>
      <c r="M109" s="149"/>
      <c r="N109" s="149"/>
      <c r="O109" s="149"/>
      <c r="P109" s="149"/>
      <c r="Q109" s="149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48"/>
      <c r="W109" s="148"/>
    </row>
    <row r="110" spans="1:23" hidden="1" x14ac:dyDescent="0.2">
      <c r="A110" s="151"/>
      <c r="B110" s="148"/>
      <c r="C110" s="148"/>
      <c r="D110" s="148"/>
      <c r="E110" s="150">
        <f>SUM(B110:D110)</f>
        <v>0</v>
      </c>
      <c r="F110" s="148"/>
      <c r="G110" s="148"/>
      <c r="H110" s="149"/>
      <c r="I110" s="148"/>
      <c r="J110" s="149"/>
      <c r="K110" s="148"/>
      <c r="L110" s="149"/>
      <c r="M110" s="149"/>
      <c r="N110" s="149"/>
      <c r="O110" s="149"/>
      <c r="P110" s="149"/>
      <c r="Q110" s="149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48"/>
      <c r="W110" s="148"/>
    </row>
    <row r="111" spans="1:23" hidden="1" x14ac:dyDescent="0.2">
      <c r="A111" s="146"/>
      <c r="B111" s="145"/>
      <c r="C111" s="147"/>
      <c r="D111" s="147"/>
      <c r="E111" s="147"/>
      <c r="F111" s="145"/>
      <c r="G111" s="147"/>
      <c r="H111" s="145"/>
      <c r="I111" s="147"/>
      <c r="J111" s="145"/>
      <c r="K111" s="147"/>
      <c r="L111" s="145"/>
      <c r="M111" s="145"/>
      <c r="N111" s="145"/>
      <c r="O111" s="145"/>
      <c r="P111" s="145"/>
      <c r="Q111" s="145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45"/>
      <c r="W111" s="147"/>
    </row>
    <row r="112" spans="1:23" hidden="1" x14ac:dyDescent="0.2">
      <c r="A112" s="146" t="s">
        <v>87</v>
      </c>
      <c r="B112" s="145" t="e">
        <f>B95+B85</f>
        <v>#VALUE!</v>
      </c>
      <c r="C112" s="145">
        <f>C95+C85</f>
        <v>0</v>
      </c>
      <c r="D112" s="145">
        <f>D95+D85</f>
        <v>0</v>
      </c>
      <c r="E112" s="145">
        <f>E95+E85</f>
        <v>0</v>
      </c>
      <c r="F112" s="145">
        <f>F95+F85</f>
        <v>0</v>
      </c>
      <c r="G112" s="145">
        <f>G95+G85</f>
        <v>0</v>
      </c>
      <c r="H112" s="145">
        <f>H95+H85</f>
        <v>0</v>
      </c>
      <c r="I112" s="145">
        <f>I95+I85</f>
        <v>0</v>
      </c>
      <c r="J112" s="145">
        <f>J95+J85</f>
        <v>0</v>
      </c>
      <c r="K112" s="145">
        <f>K95+K85</f>
        <v>0</v>
      </c>
      <c r="L112" s="145">
        <f>L95+L85</f>
        <v>0</v>
      </c>
      <c r="M112" s="145">
        <f>M95+M85</f>
        <v>0</v>
      </c>
      <c r="N112" s="145">
        <f>N95+N85</f>
        <v>0</v>
      </c>
      <c r="O112" s="145">
        <f>O95+O85</f>
        <v>0</v>
      </c>
      <c r="P112" s="145">
        <f>P95+P85</f>
        <v>0</v>
      </c>
      <c r="Q112" s="145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45">
        <f>V95+V85</f>
        <v>0</v>
      </c>
      <c r="W112" s="145">
        <f>W95+W85</f>
        <v>0</v>
      </c>
    </row>
    <row r="113" spans="1:23" hidden="1" x14ac:dyDescent="0.2">
      <c r="A113" s="144" t="s">
        <v>118</v>
      </c>
      <c r="B113" s="143" t="str">
        <f>B85</f>
        <v/>
      </c>
      <c r="C113" s="143">
        <f>C85</f>
        <v>0</v>
      </c>
      <c r="D113" s="143">
        <f>D85</f>
        <v>0</v>
      </c>
      <c r="E113" s="143">
        <f>E85</f>
        <v>0</v>
      </c>
      <c r="F113" s="143">
        <f>F85</f>
        <v>0</v>
      </c>
      <c r="G113" s="143">
        <f>G85</f>
        <v>0</v>
      </c>
      <c r="H113" s="143">
        <f>H85</f>
        <v>0</v>
      </c>
      <c r="I113" s="143">
        <f>I85</f>
        <v>0</v>
      </c>
      <c r="J113" s="143">
        <f>J85</f>
        <v>0</v>
      </c>
      <c r="K113" s="143">
        <f>K85</f>
        <v>0</v>
      </c>
      <c r="L113" s="143">
        <f>L85</f>
        <v>0</v>
      </c>
      <c r="M113" s="143">
        <f>M85</f>
        <v>0</v>
      </c>
      <c r="N113" s="143">
        <f>N85</f>
        <v>0</v>
      </c>
      <c r="O113" s="143">
        <f>O85</f>
        <v>0</v>
      </c>
      <c r="P113" s="143">
        <f>P85</f>
        <v>0</v>
      </c>
      <c r="Q113" s="143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43">
        <f>V85</f>
        <v>0</v>
      </c>
      <c r="W113" s="143">
        <f>W85</f>
        <v>0</v>
      </c>
    </row>
    <row r="114" spans="1:23" x14ac:dyDescent="0.2">
      <c r="A114" s="142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28"/>
      <c r="S114" s="28"/>
      <c r="T114" s="28"/>
      <c r="U114" s="28"/>
      <c r="V114" s="141"/>
      <c r="W114" s="141"/>
    </row>
    <row r="115" spans="1:23" x14ac:dyDescent="0.2">
      <c r="A115" s="140" t="s">
        <v>119</v>
      </c>
    </row>
    <row r="116" spans="1:23" x14ac:dyDescent="0.2">
      <c r="A116" s="140" t="s">
        <v>120</v>
      </c>
    </row>
    <row r="117" spans="1:23" x14ac:dyDescent="0.2">
      <c r="A117" s="140" t="s">
        <v>121</v>
      </c>
      <c r="B117" s="139"/>
      <c r="C117" s="139"/>
      <c r="D117" s="139"/>
      <c r="E117" s="139"/>
      <c r="F117" s="139"/>
      <c r="H117" s="139"/>
      <c r="I117" s="139"/>
      <c r="J117" s="139"/>
      <c r="K117" s="139"/>
      <c r="V117" s="139"/>
    </row>
    <row r="118" spans="1:23" x14ac:dyDescent="0.2">
      <c r="A118" s="140" t="s">
        <v>122</v>
      </c>
      <c r="B118" s="139"/>
      <c r="C118" s="139"/>
      <c r="D118" s="139"/>
      <c r="E118" s="139"/>
      <c r="F118" s="139"/>
      <c r="H118" s="139"/>
      <c r="I118" s="139"/>
      <c r="J118" s="139"/>
      <c r="K118" s="139"/>
      <c r="V118" s="139"/>
    </row>
    <row r="119" spans="1:23" x14ac:dyDescent="0.2">
      <c r="A119" s="140" t="s">
        <v>123</v>
      </c>
      <c r="B119" s="139"/>
      <c r="C119" s="139"/>
      <c r="D119" s="139"/>
      <c r="E119" s="139"/>
      <c r="F119" s="139"/>
      <c r="H119" s="139"/>
      <c r="I119" s="139"/>
      <c r="J119" s="139"/>
      <c r="K119" s="139"/>
      <c r="V119" s="139"/>
    </row>
    <row r="120" spans="1:23" x14ac:dyDescent="0.2">
      <c r="A120" s="140" t="s">
        <v>124</v>
      </c>
    </row>
    <row r="123" spans="1:23" x14ac:dyDescent="0.2">
      <c r="A123" s="139"/>
      <c r="G123" s="139"/>
      <c r="W123" s="139"/>
    </row>
    <row r="124" spans="1:23" x14ac:dyDescent="0.2">
      <c r="A124" s="139"/>
      <c r="G124" s="139"/>
      <c r="W124" s="139"/>
    </row>
    <row r="125" spans="1:23" x14ac:dyDescent="0.2">
      <c r="A125" s="139"/>
      <c r="G125" s="139"/>
      <c r="W125" s="139"/>
    </row>
  </sheetData>
  <sheetProtection algorithmName="SHA-512" hashValue="2RNhUNB0VO23xoNE5C+KjyXgRvJKO+uxD80dYoz79TE/XdmJRBHYRpYTnRoezgJarkgj2k9vHHnXLBnOBQKA5w==" saltValue="V438Lg3YSTQREGvmHIVXX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9474-148C-480A-B481-84BC3FF43F84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style="138" customWidth="1"/>
    <col min="2" max="9" width="13.7109375" style="138" customWidth="1"/>
    <col min="10" max="15" width="13.7109375" style="138" hidden="1" customWidth="1"/>
    <col min="16" max="23" width="13.7109375" style="138" customWidth="1"/>
    <col min="24" max="24" width="2.7109375" style="138" customWidth="1"/>
    <col min="25" max="16384" width="9.140625" style="138"/>
  </cols>
  <sheetData>
    <row r="1" spans="1:23" x14ac:dyDescent="0.2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3"/>
      <c r="W1" s="263"/>
    </row>
    <row r="2" spans="1:23" ht="18" x14ac:dyDescent="0.25">
      <c r="A2" s="262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1"/>
      <c r="W2" s="261"/>
    </row>
    <row r="3" spans="1:23" ht="18" customHeight="1" x14ac:dyDescent="0.25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1"/>
      <c r="W3" s="261"/>
    </row>
    <row r="4" spans="1:23" ht="18" customHeight="1" x14ac:dyDescent="0.25">
      <c r="A4" s="262" t="s">
        <v>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1"/>
      <c r="W4" s="261"/>
    </row>
    <row r="5" spans="1:23" ht="15" customHeight="1" x14ac:dyDescent="0.25">
      <c r="A5" s="260" t="s">
        <v>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59"/>
      <c r="W5" s="259"/>
    </row>
    <row r="6" spans="1:23" ht="12.75" customHeight="1" x14ac:dyDescent="0.2">
      <c r="A6" s="258"/>
      <c r="B6" s="258" t="s">
        <v>1</v>
      </c>
      <c r="C6" s="258" t="s">
        <v>1</v>
      </c>
      <c r="D6" s="258" t="s">
        <v>1</v>
      </c>
      <c r="E6" s="257" t="s">
        <v>1</v>
      </c>
      <c r="F6" s="256" t="s">
        <v>5</v>
      </c>
      <c r="G6" s="255"/>
      <c r="H6" s="256" t="s">
        <v>6</v>
      </c>
      <c r="I6" s="255"/>
      <c r="J6" s="256" t="s">
        <v>7</v>
      </c>
      <c r="K6" s="255"/>
      <c r="L6" s="256" t="s">
        <v>8</v>
      </c>
      <c r="M6" s="255"/>
      <c r="N6" s="256" t="s">
        <v>9</v>
      </c>
      <c r="O6" s="255"/>
      <c r="P6" s="256" t="s">
        <v>10</v>
      </c>
      <c r="Q6" s="255"/>
      <c r="R6" s="256" t="s">
        <v>11</v>
      </c>
      <c r="S6" s="255"/>
      <c r="T6" s="256" t="s">
        <v>12</v>
      </c>
      <c r="U6" s="255"/>
      <c r="V6" s="256" t="s">
        <v>13</v>
      </c>
      <c r="W6" s="255"/>
    </row>
    <row r="7" spans="1:23" ht="76.5" x14ac:dyDescent="0.2">
      <c r="A7" s="254" t="s">
        <v>14</v>
      </c>
      <c r="B7" s="253" t="s">
        <v>15</v>
      </c>
      <c r="C7" s="253" t="s">
        <v>16</v>
      </c>
      <c r="D7" s="253" t="s">
        <v>17</v>
      </c>
      <c r="E7" s="253" t="s">
        <v>18</v>
      </c>
      <c r="F7" s="252" t="s">
        <v>19</v>
      </c>
      <c r="G7" s="251" t="s">
        <v>20</v>
      </c>
      <c r="H7" s="252" t="s">
        <v>21</v>
      </c>
      <c r="I7" s="251" t="s">
        <v>22</v>
      </c>
      <c r="J7" s="252" t="s">
        <v>23</v>
      </c>
      <c r="K7" s="251" t="s">
        <v>24</v>
      </c>
      <c r="L7" s="252" t="s">
        <v>25</v>
      </c>
      <c r="M7" s="251" t="s">
        <v>26</v>
      </c>
      <c r="N7" s="252" t="s">
        <v>27</v>
      </c>
      <c r="O7" s="251" t="s">
        <v>28</v>
      </c>
      <c r="P7" s="252" t="s">
        <v>29</v>
      </c>
      <c r="Q7" s="251" t="s">
        <v>30</v>
      </c>
      <c r="R7" s="252" t="s">
        <v>29</v>
      </c>
      <c r="S7" s="251" t="s">
        <v>30</v>
      </c>
      <c r="T7" s="252" t="s">
        <v>31</v>
      </c>
      <c r="U7" s="251" t="s">
        <v>32</v>
      </c>
      <c r="V7" s="252" t="s">
        <v>18</v>
      </c>
      <c r="W7" s="251" t="s">
        <v>33</v>
      </c>
    </row>
    <row r="8" spans="1:23" ht="12.95" customHeight="1" x14ac:dyDescent="0.2">
      <c r="A8" s="238" t="s">
        <v>34</v>
      </c>
      <c r="B8" s="250" t="s">
        <v>1</v>
      </c>
      <c r="C8" s="250"/>
      <c r="D8" s="250"/>
      <c r="E8" s="250"/>
      <c r="F8" s="249"/>
      <c r="G8" s="248"/>
      <c r="H8" s="249"/>
      <c r="I8" s="248"/>
      <c r="J8" s="249"/>
      <c r="K8" s="248"/>
      <c r="L8" s="249"/>
      <c r="M8" s="248"/>
      <c r="N8" s="249"/>
      <c r="O8" s="248"/>
      <c r="P8" s="249"/>
      <c r="Q8" s="248"/>
      <c r="R8" s="235"/>
      <c r="S8" s="236"/>
      <c r="T8" s="235"/>
      <c r="U8" s="234"/>
      <c r="V8" s="249"/>
      <c r="W8" s="248"/>
    </row>
    <row r="9" spans="1:23" ht="12.95" customHeight="1" x14ac:dyDescent="0.2">
      <c r="A9" s="246" t="s">
        <v>35</v>
      </c>
      <c r="B9" s="230">
        <v>38908000</v>
      </c>
      <c r="C9" s="230"/>
      <c r="D9" s="230"/>
      <c r="E9" s="230">
        <f>$B9       +$C9       +$D9</f>
        <v>38908000</v>
      </c>
      <c r="F9" s="226">
        <v>38908000</v>
      </c>
      <c r="G9" s="225">
        <v>11095000</v>
      </c>
      <c r="H9" s="226">
        <v>112000</v>
      </c>
      <c r="I9" s="225"/>
      <c r="J9" s="226"/>
      <c r="K9" s="225"/>
      <c r="L9" s="226"/>
      <c r="M9" s="225"/>
      <c r="N9" s="226"/>
      <c r="O9" s="225"/>
      <c r="P9" s="226">
        <f>$H9       +$J9       +$L9       +$N9</f>
        <v>112000</v>
      </c>
      <c r="Q9" s="225">
        <f>$I9       +$K9       +$M9       +$O9</f>
        <v>0</v>
      </c>
      <c r="R9" s="228">
        <f>IF(($H9       =0),0,((($H9       -$H9       )/$H9       )*100))</f>
        <v>0</v>
      </c>
      <c r="S9" s="229">
        <f>IF(($I9       =0),0,((($I9       -$I9       )/$I9       )*100))</f>
        <v>0</v>
      </c>
      <c r="T9" s="228">
        <f>IF(($E9       =0),0,(($P9       /$E9       )*100))</f>
        <v>0.28785853808985301</v>
      </c>
      <c r="U9" s="227">
        <f>IF(($E9       =0),0,(($Q9       /$E9       )*100))</f>
        <v>0</v>
      </c>
      <c r="V9" s="226">
        <v>0</v>
      </c>
      <c r="W9" s="225" t="s">
        <v>1</v>
      </c>
    </row>
    <row r="10" spans="1:23" ht="12.95" customHeight="1" x14ac:dyDescent="0.2">
      <c r="A10" s="246" t="s">
        <v>37</v>
      </c>
      <c r="B10" s="230">
        <v>83460000</v>
      </c>
      <c r="C10" s="230"/>
      <c r="D10" s="230"/>
      <c r="E10" s="230">
        <f>$B10      +$C10      +$D10</f>
        <v>83460000</v>
      </c>
      <c r="F10" s="226">
        <v>83460000</v>
      </c>
      <c r="G10" s="225">
        <v>83460000</v>
      </c>
      <c r="H10" s="226">
        <v>18196000</v>
      </c>
      <c r="I10" s="225">
        <v>7709702</v>
      </c>
      <c r="J10" s="226"/>
      <c r="K10" s="225"/>
      <c r="L10" s="226"/>
      <c r="M10" s="225"/>
      <c r="N10" s="226"/>
      <c r="O10" s="225"/>
      <c r="P10" s="226">
        <f>$H10      +$J10      +$L10      +$N10</f>
        <v>18196000</v>
      </c>
      <c r="Q10" s="225">
        <f>$I10      +$K10      +$M10      +$O10</f>
        <v>7709702</v>
      </c>
      <c r="R10" s="228">
        <f>IF(($H10      =0),0,((($H10      -$H10      )/$H10      )*100))</f>
        <v>0</v>
      </c>
      <c r="S10" s="229">
        <f>IF(($I10      =0),0,((($I10      -$I10      )/$I10      )*100))</f>
        <v>0</v>
      </c>
      <c r="T10" s="228">
        <f>IF(($E10      =0),0,(($P10      /$E10      )*100))</f>
        <v>21.80206086748143</v>
      </c>
      <c r="U10" s="227">
        <f>IF(($E10      =0),0,(($Q10      /$E10      )*100))</f>
        <v>9.2376012461059176</v>
      </c>
      <c r="V10" s="226">
        <v>0</v>
      </c>
      <c r="W10" s="225" t="s">
        <v>1</v>
      </c>
    </row>
    <row r="11" spans="1:23" ht="12.95" customHeight="1" x14ac:dyDescent="0.2">
      <c r="A11" s="246" t="s">
        <v>38</v>
      </c>
      <c r="B11" s="230">
        <v>36250000</v>
      </c>
      <c r="C11" s="230"/>
      <c r="D11" s="230"/>
      <c r="E11" s="230">
        <f>$B11      +$C11      +$D11</f>
        <v>36250000</v>
      </c>
      <c r="F11" s="226">
        <v>36250000</v>
      </c>
      <c r="G11" s="225">
        <v>21000000</v>
      </c>
      <c r="H11" s="226">
        <v>10676000</v>
      </c>
      <c r="I11" s="225">
        <v>3102327</v>
      </c>
      <c r="J11" s="226"/>
      <c r="K11" s="225"/>
      <c r="L11" s="226"/>
      <c r="M11" s="225"/>
      <c r="N11" s="226"/>
      <c r="O11" s="225"/>
      <c r="P11" s="226">
        <f>$H11      +$J11      +$L11      +$N11</f>
        <v>10676000</v>
      </c>
      <c r="Q11" s="225">
        <f>$I11      +$K11      +$M11      +$O11</f>
        <v>3102327</v>
      </c>
      <c r="R11" s="228">
        <f>IF(($H11      =0),0,((($H11      -$H11      )/$H11      )*100))</f>
        <v>0</v>
      </c>
      <c r="S11" s="229">
        <f>IF(($I11      =0),0,((($I11      -$I11      )/$I11      )*100))</f>
        <v>0</v>
      </c>
      <c r="T11" s="228">
        <f>IF(($E11      =0),0,(($P11      /$E11      )*100))</f>
        <v>29.451034482758619</v>
      </c>
      <c r="U11" s="227">
        <f>IF(($E11      =0),0,(($Q11      /$E11      )*100))</f>
        <v>8.558143448275862</v>
      </c>
      <c r="V11" s="226">
        <v>0</v>
      </c>
      <c r="W11" s="225" t="s">
        <v>1</v>
      </c>
    </row>
    <row r="12" spans="1:23" ht="12.95" customHeight="1" x14ac:dyDescent="0.2">
      <c r="A12" s="246" t="s">
        <v>39</v>
      </c>
      <c r="B12" s="230"/>
      <c r="C12" s="230"/>
      <c r="D12" s="230"/>
      <c r="E12" s="230">
        <f>$B12      +$C12      +$D12</f>
        <v>0</v>
      </c>
      <c r="F12" s="226">
        <v>0</v>
      </c>
      <c r="G12" s="225">
        <v>0</v>
      </c>
      <c r="H12" s="226"/>
      <c r="I12" s="225"/>
      <c r="J12" s="226"/>
      <c r="K12" s="225"/>
      <c r="L12" s="226"/>
      <c r="M12" s="225"/>
      <c r="N12" s="226"/>
      <c r="O12" s="225"/>
      <c r="P12" s="226">
        <f>$H12      +$J12      +$L12      +$N12</f>
        <v>0</v>
      </c>
      <c r="Q12" s="225">
        <f>$I12      +$K12      +$M12      +$O12</f>
        <v>0</v>
      </c>
      <c r="R12" s="228">
        <f>IF(($H12      =0),0,((($H12      -$H12      )/$H12      )*100))</f>
        <v>0</v>
      </c>
      <c r="S12" s="229">
        <f>IF(($I12      =0),0,((($I12      -$I12      )/$I12      )*100))</f>
        <v>0</v>
      </c>
      <c r="T12" s="228">
        <f>IF(($E12      =0),0,(($P12      /$E12      )*100))</f>
        <v>0</v>
      </c>
      <c r="U12" s="227">
        <f>IF(($E12      =0),0,(($Q12      /$E12      )*100))</f>
        <v>0</v>
      </c>
      <c r="V12" s="226">
        <v>0</v>
      </c>
      <c r="W12" s="225" t="s">
        <v>1</v>
      </c>
    </row>
    <row r="13" spans="1:23" ht="12.95" customHeight="1" x14ac:dyDescent="0.2">
      <c r="A13" s="246" t="s">
        <v>40</v>
      </c>
      <c r="B13" s="230">
        <v>72281000</v>
      </c>
      <c r="C13" s="230"/>
      <c r="D13" s="230"/>
      <c r="E13" s="230">
        <f>$B13      +$C13      +$D13</f>
        <v>72281000</v>
      </c>
      <c r="F13" s="226">
        <v>72281000</v>
      </c>
      <c r="G13" s="225">
        <v>30193000</v>
      </c>
      <c r="H13" s="226">
        <v>9542000</v>
      </c>
      <c r="I13" s="225">
        <v>2826959</v>
      </c>
      <c r="J13" s="226"/>
      <c r="K13" s="225"/>
      <c r="L13" s="226"/>
      <c r="M13" s="225"/>
      <c r="N13" s="226"/>
      <c r="O13" s="225"/>
      <c r="P13" s="226">
        <f>$H13      +$J13      +$L13      +$N13</f>
        <v>9542000</v>
      </c>
      <c r="Q13" s="225">
        <f>$I13      +$K13      +$M13      +$O13</f>
        <v>2826959</v>
      </c>
      <c r="R13" s="228">
        <f>IF(($H13      =0),0,((($H13      -$H13      )/$H13      )*100))</f>
        <v>0</v>
      </c>
      <c r="S13" s="229">
        <f>IF(($I13      =0),0,((($I13      -$I13      )/$I13      )*100))</f>
        <v>0</v>
      </c>
      <c r="T13" s="228">
        <f>IF(($E13      =0),0,(($P13      /$E13      )*100))</f>
        <v>13.201256208408848</v>
      </c>
      <c r="U13" s="227">
        <f>IF(($E13      =0),0,(($Q13      /$E13      )*100))</f>
        <v>3.9110679154964654</v>
      </c>
      <c r="V13" s="226">
        <v>0</v>
      </c>
      <c r="W13" s="225" t="s">
        <v>1</v>
      </c>
    </row>
    <row r="14" spans="1:23" ht="12.95" customHeight="1" x14ac:dyDescent="0.2">
      <c r="A14" s="246" t="s">
        <v>41</v>
      </c>
      <c r="B14" s="230">
        <v>4200000</v>
      </c>
      <c r="C14" s="230"/>
      <c r="D14" s="230"/>
      <c r="E14" s="230">
        <f>$B14      +$C14      +$D14</f>
        <v>4200000</v>
      </c>
      <c r="F14" s="226">
        <v>4200000</v>
      </c>
      <c r="G14" s="225">
        <v>0</v>
      </c>
      <c r="H14" s="226"/>
      <c r="I14" s="225"/>
      <c r="J14" s="226"/>
      <c r="K14" s="225"/>
      <c r="L14" s="226"/>
      <c r="M14" s="225"/>
      <c r="N14" s="226"/>
      <c r="O14" s="225"/>
      <c r="P14" s="226">
        <f>$H14      +$J14      +$L14      +$N14</f>
        <v>0</v>
      </c>
      <c r="Q14" s="225">
        <f>$I14      +$K14      +$M14      +$O14</f>
        <v>0</v>
      </c>
      <c r="R14" s="228">
        <f>IF(($H14      =0),0,((($H14      -$H14      )/$H14      )*100))</f>
        <v>0</v>
      </c>
      <c r="S14" s="229">
        <f>IF(($I14      =0),0,((($I14      -$I14      )/$I14      )*100))</f>
        <v>0</v>
      </c>
      <c r="T14" s="228">
        <f>IF(($E14      =0),0,(($P14      /$E14      )*100))</f>
        <v>0</v>
      </c>
      <c r="U14" s="227">
        <f>IF(($E14      =0),0,(($Q14      /$E14      )*100))</f>
        <v>0</v>
      </c>
      <c r="V14" s="226">
        <v>0</v>
      </c>
      <c r="W14" s="225" t="s">
        <v>1</v>
      </c>
    </row>
    <row r="15" spans="1:23" ht="12.95" customHeight="1" x14ac:dyDescent="0.2">
      <c r="A15" s="245" t="s">
        <v>42</v>
      </c>
      <c r="B15" s="244">
        <f>SUM(B9:B14)</f>
        <v>235099000</v>
      </c>
      <c r="C15" s="244">
        <f>SUM(C9:C14)</f>
        <v>0</v>
      </c>
      <c r="D15" s="244"/>
      <c r="E15" s="244">
        <f>$B15      +$C15      +$D15</f>
        <v>235099000</v>
      </c>
      <c r="F15" s="240">
        <f>SUM(F9:F14)</f>
        <v>235099000</v>
      </c>
      <c r="G15" s="239">
        <f>SUM(G9:G14)</f>
        <v>145748000</v>
      </c>
      <c r="H15" s="240">
        <f>SUM(H9:H14)</f>
        <v>38526000</v>
      </c>
      <c r="I15" s="239">
        <f>SUM(I9:I14)</f>
        <v>13638988</v>
      </c>
      <c r="J15" s="240">
        <f>SUM(J9:J14)</f>
        <v>0</v>
      </c>
      <c r="K15" s="239">
        <f>SUM(K9:K14)</f>
        <v>0</v>
      </c>
      <c r="L15" s="240">
        <f>SUM(L9:L14)</f>
        <v>0</v>
      </c>
      <c r="M15" s="239">
        <f>SUM(M9:M14)</f>
        <v>0</v>
      </c>
      <c r="N15" s="240">
        <f>SUM(N9:N14)</f>
        <v>0</v>
      </c>
      <c r="O15" s="239">
        <f>SUM(O9:O14)</f>
        <v>0</v>
      </c>
      <c r="P15" s="240">
        <f>$H15      +$J15      +$L15      +$N15</f>
        <v>38526000</v>
      </c>
      <c r="Q15" s="239">
        <f>$I15      +$K15      +$M15      +$O15</f>
        <v>13638988</v>
      </c>
      <c r="R15" s="242">
        <f>IF(($H15      =0),0,((($H15      -$H15      )/$H15      )*100))</f>
        <v>0</v>
      </c>
      <c r="S15" s="243">
        <f>IF(($I15      =0),0,((($I15      -$I15      )/$I15      )*100))</f>
        <v>0</v>
      </c>
      <c r="T15" s="242">
        <f>IF((SUM($E9:$E13))=0,0,(P15/(SUM($E9:$E13))*100))</f>
        <v>16.685217346112367</v>
      </c>
      <c r="U15" s="241">
        <f>IF((SUM($E9:$E13))=0,0,(Q15/(SUM($E9:$E13))*100))</f>
        <v>5.9069064829211033</v>
      </c>
      <c r="V15" s="240">
        <f>SUM(V9:V14)</f>
        <v>0</v>
      </c>
      <c r="W15" s="239" t="s">
        <v>1</v>
      </c>
    </row>
    <row r="16" spans="1:23" ht="12.95" customHeight="1" x14ac:dyDescent="0.2">
      <c r="A16" s="238" t="s">
        <v>43</v>
      </c>
      <c r="B16" s="237" t="s">
        <v>1</v>
      </c>
      <c r="C16" s="237"/>
      <c r="D16" s="237"/>
      <c r="E16" s="237"/>
      <c r="F16" s="233"/>
      <c r="G16" s="232"/>
      <c r="H16" s="233"/>
      <c r="I16" s="232"/>
      <c r="J16" s="233"/>
      <c r="K16" s="232"/>
      <c r="L16" s="233"/>
      <c r="M16" s="232"/>
      <c r="N16" s="233"/>
      <c r="O16" s="232"/>
      <c r="P16" s="233"/>
      <c r="Q16" s="232"/>
      <c r="R16" s="235"/>
      <c r="S16" s="236"/>
      <c r="T16" s="235"/>
      <c r="U16" s="234"/>
      <c r="V16" s="233"/>
      <c r="W16" s="232"/>
    </row>
    <row r="17" spans="1:23" ht="12.95" customHeight="1" x14ac:dyDescent="0.2">
      <c r="A17" s="246" t="s">
        <v>44</v>
      </c>
      <c r="B17" s="230"/>
      <c r="C17" s="230"/>
      <c r="D17" s="230"/>
      <c r="E17" s="230">
        <f>$B17      +$C17      +$D17</f>
        <v>0</v>
      </c>
      <c r="F17" s="226">
        <v>0</v>
      </c>
      <c r="G17" s="225">
        <v>0</v>
      </c>
      <c r="H17" s="226"/>
      <c r="I17" s="225"/>
      <c r="J17" s="226"/>
      <c r="K17" s="225"/>
      <c r="L17" s="226"/>
      <c r="M17" s="225"/>
      <c r="N17" s="226"/>
      <c r="O17" s="225"/>
      <c r="P17" s="226">
        <f>$H17      +$J17      +$L17      +$N17</f>
        <v>0</v>
      </c>
      <c r="Q17" s="225">
        <f>$I17      +$K17      +$M17      +$O17</f>
        <v>0</v>
      </c>
      <c r="R17" s="228">
        <f>IF(($H17      =0),0,((($H17      -$H17      )/$H17      )*100))</f>
        <v>0</v>
      </c>
      <c r="S17" s="229">
        <f>IF(($I17      =0),0,((($I17      -$I17      )/$I17      )*100))</f>
        <v>0</v>
      </c>
      <c r="T17" s="228">
        <f>IF(($E17      =0),0,(($P17      /$E17      )*100))</f>
        <v>0</v>
      </c>
      <c r="U17" s="227">
        <f>IF(($E17      =0),0,(($Q17      /$E17      )*100))</f>
        <v>0</v>
      </c>
      <c r="V17" s="226">
        <v>0</v>
      </c>
      <c r="W17" s="225" t="s">
        <v>1</v>
      </c>
    </row>
    <row r="18" spans="1:23" ht="12.95" customHeight="1" x14ac:dyDescent="0.2">
      <c r="A18" s="246" t="s">
        <v>45</v>
      </c>
      <c r="B18" s="230"/>
      <c r="C18" s="230"/>
      <c r="D18" s="230"/>
      <c r="E18" s="230">
        <f>$B18      +$C18      +$D18</f>
        <v>0</v>
      </c>
      <c r="F18" s="226">
        <v>0</v>
      </c>
      <c r="G18" s="225">
        <v>0</v>
      </c>
      <c r="H18" s="226"/>
      <c r="I18" s="225"/>
      <c r="J18" s="226"/>
      <c r="K18" s="225"/>
      <c r="L18" s="226"/>
      <c r="M18" s="225"/>
      <c r="N18" s="226"/>
      <c r="O18" s="225"/>
      <c r="P18" s="226">
        <f>$H18      +$J18      +$L18      +$N18</f>
        <v>0</v>
      </c>
      <c r="Q18" s="225">
        <f>$I18      +$K18      +$M18      +$O18</f>
        <v>0</v>
      </c>
      <c r="R18" s="228">
        <f>IF(($H18      =0),0,((($H18      -$H18      )/$H18      )*100))</f>
        <v>0</v>
      </c>
      <c r="S18" s="229">
        <f>IF(($I18      =0),0,((($I18      -$I18      )/$I18      )*100))</f>
        <v>0</v>
      </c>
      <c r="T18" s="228">
        <f>IF(($E18      =0),0,(($P18      /$E18      )*100))</f>
        <v>0</v>
      </c>
      <c r="U18" s="227">
        <f>IF(($E18      =0),0,(($Q18      /$E18      )*100))</f>
        <v>0</v>
      </c>
      <c r="V18" s="226">
        <v>0</v>
      </c>
      <c r="W18" s="225" t="s">
        <v>1</v>
      </c>
    </row>
    <row r="19" spans="1:23" ht="12.95" customHeight="1" x14ac:dyDescent="0.2">
      <c r="A19" s="246" t="s">
        <v>46</v>
      </c>
      <c r="B19" s="230">
        <v>27258000</v>
      </c>
      <c r="C19" s="230"/>
      <c r="D19" s="230"/>
      <c r="E19" s="230">
        <f>$B19      +$C19      +$D19</f>
        <v>27258000</v>
      </c>
      <c r="F19" s="226">
        <v>27258000</v>
      </c>
      <c r="G19" s="225">
        <v>0</v>
      </c>
      <c r="H19" s="226"/>
      <c r="I19" s="225"/>
      <c r="J19" s="226"/>
      <c r="K19" s="225"/>
      <c r="L19" s="226"/>
      <c r="M19" s="225"/>
      <c r="N19" s="226"/>
      <c r="O19" s="225"/>
      <c r="P19" s="226">
        <f>$H19      +$J19      +$L19      +$N19</f>
        <v>0</v>
      </c>
      <c r="Q19" s="225">
        <f>$I19      +$K19      +$M19      +$O19</f>
        <v>0</v>
      </c>
      <c r="R19" s="228">
        <f>IF(($H19      =0),0,((($H19      -$H19      )/$H19      )*100))</f>
        <v>0</v>
      </c>
      <c r="S19" s="229">
        <f>IF(($I19      =0),0,((($I19      -$I19      )/$I19      )*100))</f>
        <v>0</v>
      </c>
      <c r="T19" s="228">
        <f>IF(($E19      =0),0,(($P19      /$E19      )*100))</f>
        <v>0</v>
      </c>
      <c r="U19" s="227">
        <f>IF(($E19      =0),0,(($Q19      /$E19      )*100))</f>
        <v>0</v>
      </c>
      <c r="V19" s="226">
        <v>0</v>
      </c>
      <c r="W19" s="225" t="s">
        <v>1</v>
      </c>
    </row>
    <row r="20" spans="1:23" ht="12.95" customHeight="1" x14ac:dyDescent="0.2">
      <c r="A20" s="246" t="s">
        <v>47</v>
      </c>
      <c r="B20" s="230">
        <v>125960000</v>
      </c>
      <c r="C20" s="230"/>
      <c r="D20" s="230"/>
      <c r="E20" s="230">
        <f>$B20      +$C20      +$D20</f>
        <v>125960000</v>
      </c>
      <c r="F20" s="226">
        <v>125960000</v>
      </c>
      <c r="G20" s="225">
        <v>125960000</v>
      </c>
      <c r="H20" s="226">
        <v>26948000</v>
      </c>
      <c r="I20" s="225">
        <v>3820525</v>
      </c>
      <c r="J20" s="226"/>
      <c r="K20" s="225"/>
      <c r="L20" s="226"/>
      <c r="M20" s="225"/>
      <c r="N20" s="226"/>
      <c r="O20" s="225"/>
      <c r="P20" s="226">
        <f>$H20      +$J20      +$L20      +$N20</f>
        <v>26948000</v>
      </c>
      <c r="Q20" s="225">
        <f>$I20      +$K20      +$M20      +$O20</f>
        <v>3820525</v>
      </c>
      <c r="R20" s="228">
        <f>IF(($H20      =0),0,((($H20      -$H20      )/$H20      )*100))</f>
        <v>0</v>
      </c>
      <c r="S20" s="229">
        <f>IF(($I20      =0),0,((($I20      -$I20      )/$I20      )*100))</f>
        <v>0</v>
      </c>
      <c r="T20" s="228">
        <f>IF(($E20      =0),0,(($P20      /$E20      )*100))</f>
        <v>21.39409336297237</v>
      </c>
      <c r="U20" s="227">
        <f>IF(($E20      =0),0,(($Q20      /$E20      )*100))</f>
        <v>3.0331255954271197</v>
      </c>
      <c r="V20" s="226">
        <v>0</v>
      </c>
      <c r="W20" s="225" t="s">
        <v>1</v>
      </c>
    </row>
    <row r="21" spans="1:23" ht="12.95" customHeight="1" x14ac:dyDescent="0.2">
      <c r="A21" s="246" t="s">
        <v>48</v>
      </c>
      <c r="B21" s="230"/>
      <c r="C21" s="230"/>
      <c r="D21" s="230"/>
      <c r="E21" s="230">
        <f>$B21      +$C21      +$D21</f>
        <v>0</v>
      </c>
      <c r="F21" s="226">
        <v>0</v>
      </c>
      <c r="G21" s="225">
        <v>0</v>
      </c>
      <c r="H21" s="226"/>
      <c r="I21" s="225"/>
      <c r="J21" s="226"/>
      <c r="K21" s="225"/>
      <c r="L21" s="226"/>
      <c r="M21" s="225"/>
      <c r="N21" s="226"/>
      <c r="O21" s="225"/>
      <c r="P21" s="226">
        <f>$H21      +$J21      +$L21      +$N21</f>
        <v>0</v>
      </c>
      <c r="Q21" s="225">
        <f>$I21      +$K21      +$M21      +$O21</f>
        <v>0</v>
      </c>
      <c r="R21" s="228">
        <f>IF(($H21      =0),0,((($H21      -$H21      )/$H21      )*100))</f>
        <v>0</v>
      </c>
      <c r="S21" s="229">
        <f>IF(($I21      =0),0,((($I21      -$I21      )/$I21      )*100))</f>
        <v>0</v>
      </c>
      <c r="T21" s="228">
        <f>IF(($E21      =0),0,(($P21      /$E21      )*100))</f>
        <v>0</v>
      </c>
      <c r="U21" s="227">
        <f>IF(($E21      =0),0,(($Q21      /$E21      )*100))</f>
        <v>0</v>
      </c>
      <c r="V21" s="226">
        <v>0</v>
      </c>
      <c r="W21" s="225" t="s">
        <v>1</v>
      </c>
    </row>
    <row r="22" spans="1:23" ht="12.95" customHeight="1" x14ac:dyDescent="0.2">
      <c r="A22" s="246" t="s">
        <v>49</v>
      </c>
      <c r="B22" s="230"/>
      <c r="C22" s="230"/>
      <c r="D22" s="230"/>
      <c r="E22" s="230">
        <f>$B22      +$C22      +$D22</f>
        <v>0</v>
      </c>
      <c r="F22" s="226">
        <v>0</v>
      </c>
      <c r="G22" s="225">
        <v>0</v>
      </c>
      <c r="H22" s="226"/>
      <c r="I22" s="225"/>
      <c r="J22" s="226"/>
      <c r="K22" s="225"/>
      <c r="L22" s="226"/>
      <c r="M22" s="225"/>
      <c r="N22" s="226"/>
      <c r="O22" s="225"/>
      <c r="P22" s="226">
        <f>$H22      +$J22      +$L22      +$N22</f>
        <v>0</v>
      </c>
      <c r="Q22" s="225">
        <f>$I22      +$K22      +$M22      +$O22</f>
        <v>0</v>
      </c>
      <c r="R22" s="228">
        <f>IF(($H22      =0),0,((($H22      -$H22      )/$H22      )*100))</f>
        <v>0</v>
      </c>
      <c r="S22" s="229">
        <f>IF(($I22      =0),0,((($I22      -$I22      )/$I22      )*100))</f>
        <v>0</v>
      </c>
      <c r="T22" s="228">
        <f>IF(($E22      =0),0,(($P22      /$E22      )*100))</f>
        <v>0</v>
      </c>
      <c r="U22" s="227">
        <f>IF(($E22      =0),0,(($Q22      /$E22      )*100))</f>
        <v>0</v>
      </c>
      <c r="V22" s="226">
        <v>0</v>
      </c>
      <c r="W22" s="225" t="s">
        <v>1</v>
      </c>
    </row>
    <row r="23" spans="1:23" ht="12.95" customHeight="1" x14ac:dyDescent="0.2">
      <c r="A23" s="246" t="s">
        <v>50</v>
      </c>
      <c r="B23" s="230"/>
      <c r="C23" s="230"/>
      <c r="D23" s="230"/>
      <c r="E23" s="230">
        <f>$B23      +$C23      +$D23</f>
        <v>0</v>
      </c>
      <c r="F23" s="226">
        <v>0</v>
      </c>
      <c r="G23" s="225">
        <v>0</v>
      </c>
      <c r="H23" s="226"/>
      <c r="I23" s="225"/>
      <c r="J23" s="226"/>
      <c r="K23" s="225"/>
      <c r="L23" s="226"/>
      <c r="M23" s="225"/>
      <c r="N23" s="226"/>
      <c r="O23" s="225"/>
      <c r="P23" s="226">
        <f>$H23      +$J23      +$L23      +$N23</f>
        <v>0</v>
      </c>
      <c r="Q23" s="225">
        <f>$I23      +$K23      +$M23      +$O23</f>
        <v>0</v>
      </c>
      <c r="R23" s="228">
        <f>IF(($H23      =0),0,((($H23      -$H23      )/$H23      )*100))</f>
        <v>0</v>
      </c>
      <c r="S23" s="229">
        <f>IF(($I23      =0),0,((($I23      -$I23      )/$I23      )*100))</f>
        <v>0</v>
      </c>
      <c r="T23" s="228">
        <f>IF(($E23      =0),0,(($P23      /$E23      )*100))</f>
        <v>0</v>
      </c>
      <c r="U23" s="227">
        <f>IF(($E23      =0),0,(($Q23      /$E23      )*100))</f>
        <v>0</v>
      </c>
      <c r="V23" s="226">
        <v>0</v>
      </c>
      <c r="W23" s="225" t="s">
        <v>1</v>
      </c>
    </row>
    <row r="24" spans="1:23" ht="12.95" customHeight="1" x14ac:dyDescent="0.2">
      <c r="A24" s="245" t="s">
        <v>42</v>
      </c>
      <c r="B24" s="244">
        <f>SUM(B17:B23)</f>
        <v>153218000</v>
      </c>
      <c r="C24" s="244">
        <f>SUM(C17:C23)</f>
        <v>0</v>
      </c>
      <c r="D24" s="244"/>
      <c r="E24" s="244">
        <f>$B24      +$C24      +$D24</f>
        <v>153218000</v>
      </c>
      <c r="F24" s="240">
        <f>SUM(F17:F23)</f>
        <v>153218000</v>
      </c>
      <c r="G24" s="239">
        <f>SUM(G17:G23)</f>
        <v>125960000</v>
      </c>
      <c r="H24" s="240">
        <f>SUM(H17:H23)</f>
        <v>26948000</v>
      </c>
      <c r="I24" s="239">
        <f>SUM(I17:I23)</f>
        <v>3820525</v>
      </c>
      <c r="J24" s="240">
        <f>SUM(J17:J23)</f>
        <v>0</v>
      </c>
      <c r="K24" s="239">
        <f>SUM(K17:K23)</f>
        <v>0</v>
      </c>
      <c r="L24" s="240">
        <f>SUM(L17:L23)</f>
        <v>0</v>
      </c>
      <c r="M24" s="239">
        <f>SUM(M17:M23)</f>
        <v>0</v>
      </c>
      <c r="N24" s="240">
        <f>SUM(N17:N23)</f>
        <v>0</v>
      </c>
      <c r="O24" s="239">
        <f>SUM(O17:O23)</f>
        <v>0</v>
      </c>
      <c r="P24" s="240">
        <f>$H24      +$J24      +$L24      +$N24</f>
        <v>26948000</v>
      </c>
      <c r="Q24" s="239">
        <f>$I24      +$K24      +$M24      +$O24</f>
        <v>3820525</v>
      </c>
      <c r="R24" s="242">
        <f>IF(($H24      =0),0,((($H24      -$H24      )/$H24      )*100))</f>
        <v>0</v>
      </c>
      <c r="S24" s="243">
        <f>IF(($I24      =0),0,((($I24      -$I24      )/$I24      )*100))</f>
        <v>0</v>
      </c>
      <c r="T24" s="242">
        <f>IF(($E24-$E19-$E23)   =0,0,($P24   /($E24-$E19-$E23)   )*100)</f>
        <v>21.39409336297237</v>
      </c>
      <c r="U24" s="241">
        <f>IF(($E24-$E19-$E23)   =0,0,($Q24   /($E24-$E19-$E23)   )*100)</f>
        <v>3.0331255954271197</v>
      </c>
      <c r="V24" s="240">
        <f>SUM(V17:V23)</f>
        <v>0</v>
      </c>
      <c r="W24" s="239" t="s">
        <v>1</v>
      </c>
    </row>
    <row r="25" spans="1:23" ht="12.95" customHeight="1" x14ac:dyDescent="0.2">
      <c r="A25" s="238" t="s">
        <v>51</v>
      </c>
      <c r="B25" s="237" t="s">
        <v>1</v>
      </c>
      <c r="C25" s="237"/>
      <c r="D25" s="237"/>
      <c r="E25" s="237"/>
      <c r="F25" s="233"/>
      <c r="G25" s="232"/>
      <c r="H25" s="233"/>
      <c r="I25" s="232"/>
      <c r="J25" s="233"/>
      <c r="K25" s="232"/>
      <c r="L25" s="233"/>
      <c r="M25" s="232"/>
      <c r="N25" s="233"/>
      <c r="O25" s="232"/>
      <c r="P25" s="233"/>
      <c r="Q25" s="232"/>
      <c r="R25" s="235"/>
      <c r="S25" s="236"/>
      <c r="T25" s="235"/>
      <c r="U25" s="234"/>
      <c r="V25" s="233"/>
      <c r="W25" s="232"/>
    </row>
    <row r="26" spans="1:23" ht="12.95" customHeight="1" x14ac:dyDescent="0.2">
      <c r="A26" s="246" t="s">
        <v>52</v>
      </c>
      <c r="B26" s="230"/>
      <c r="C26" s="230"/>
      <c r="D26" s="230"/>
      <c r="E26" s="230">
        <f>$B26      +$C26      +$D26</f>
        <v>0</v>
      </c>
      <c r="F26" s="226">
        <v>0</v>
      </c>
      <c r="G26" s="225">
        <v>0</v>
      </c>
      <c r="H26" s="226"/>
      <c r="I26" s="225"/>
      <c r="J26" s="226"/>
      <c r="K26" s="225"/>
      <c r="L26" s="226"/>
      <c r="M26" s="225"/>
      <c r="N26" s="226"/>
      <c r="O26" s="225"/>
      <c r="P26" s="226">
        <f>$H26      +$J26      +$L26      +$N26</f>
        <v>0</v>
      </c>
      <c r="Q26" s="225">
        <f>$I26      +$K26      +$M26      +$O26</f>
        <v>0</v>
      </c>
      <c r="R26" s="228">
        <f>IF(($H26      =0),0,((($H26      -$H26      )/$H26      )*100))</f>
        <v>0</v>
      </c>
      <c r="S26" s="229">
        <f>IF(($I26      =0),0,((($I26      -$I26      )/$I26      )*100))</f>
        <v>0</v>
      </c>
      <c r="T26" s="228">
        <f>IF(($E26      =0),0,(($P26      /$E26      )*100))</f>
        <v>0</v>
      </c>
      <c r="U26" s="227">
        <f>IF(($E26      =0),0,(($Q26      /$E26      )*100))</f>
        <v>0</v>
      </c>
      <c r="V26" s="226">
        <v>0</v>
      </c>
      <c r="W26" s="225" t="s">
        <v>1</v>
      </c>
    </row>
    <row r="27" spans="1:23" ht="12.95" customHeight="1" x14ac:dyDescent="0.2">
      <c r="A27" s="246" t="s">
        <v>53</v>
      </c>
      <c r="B27" s="230"/>
      <c r="C27" s="230"/>
      <c r="D27" s="230"/>
      <c r="E27" s="230">
        <f>$B27      +$C27      +$D27</f>
        <v>0</v>
      </c>
      <c r="F27" s="226">
        <v>0</v>
      </c>
      <c r="G27" s="225">
        <v>0</v>
      </c>
      <c r="H27" s="226"/>
      <c r="I27" s="225"/>
      <c r="J27" s="226"/>
      <c r="K27" s="225"/>
      <c r="L27" s="226"/>
      <c r="M27" s="225"/>
      <c r="N27" s="226"/>
      <c r="O27" s="225"/>
      <c r="P27" s="226">
        <f>$H27      +$J27      +$L27      +$N27</f>
        <v>0</v>
      </c>
      <c r="Q27" s="225">
        <f>$I27      +$K27      +$M27      +$O27</f>
        <v>0</v>
      </c>
      <c r="R27" s="228">
        <f>IF(($H27      =0),0,((($H27      -$H27      )/$H27      )*100))</f>
        <v>0</v>
      </c>
      <c r="S27" s="229">
        <f>IF(($I27      =0),0,((($I27      -$I27      )/$I27      )*100))</f>
        <v>0</v>
      </c>
      <c r="T27" s="228">
        <f>IF(($E27      =0),0,(($P27      /$E27      )*100))</f>
        <v>0</v>
      </c>
      <c r="U27" s="227">
        <f>IF(($E27      =0),0,(($Q27      /$E27      )*100))</f>
        <v>0</v>
      </c>
      <c r="V27" s="226">
        <v>0</v>
      </c>
      <c r="W27" s="225" t="s">
        <v>1</v>
      </c>
    </row>
    <row r="28" spans="1:23" ht="12.95" customHeight="1" x14ac:dyDescent="0.2">
      <c r="A28" s="246" t="s">
        <v>54</v>
      </c>
      <c r="B28" s="230">
        <v>346376000</v>
      </c>
      <c r="C28" s="230"/>
      <c r="D28" s="230"/>
      <c r="E28" s="230">
        <f>$B28      +$C28      +$D28</f>
        <v>346376000</v>
      </c>
      <c r="F28" s="226">
        <v>346376000</v>
      </c>
      <c r="G28" s="225">
        <v>49131000</v>
      </c>
      <c r="H28" s="226">
        <v>18239000</v>
      </c>
      <c r="I28" s="225"/>
      <c r="J28" s="226"/>
      <c r="K28" s="225"/>
      <c r="L28" s="226"/>
      <c r="M28" s="225"/>
      <c r="N28" s="226"/>
      <c r="O28" s="225"/>
      <c r="P28" s="226">
        <f>$H28      +$J28      +$L28      +$N28</f>
        <v>18239000</v>
      </c>
      <c r="Q28" s="225">
        <f>$I28      +$K28      +$M28      +$O28</f>
        <v>0</v>
      </c>
      <c r="R28" s="228">
        <f>IF(($H28      =0),0,((($H28      -$H28      )/$H28      )*100))</f>
        <v>0</v>
      </c>
      <c r="S28" s="229">
        <f>IF(($I28      =0),0,((($I28      -$I28      )/$I28      )*100))</f>
        <v>0</v>
      </c>
      <c r="T28" s="228">
        <f>IF(($E28      =0),0,(($P28      /$E28      )*100))</f>
        <v>5.26566505762524</v>
      </c>
      <c r="U28" s="227">
        <f>IF(($E28      =0),0,(($Q28      /$E28      )*100))</f>
        <v>0</v>
      </c>
      <c r="V28" s="226">
        <v>0</v>
      </c>
      <c r="W28" s="225" t="s">
        <v>1</v>
      </c>
    </row>
    <row r="29" spans="1:23" ht="12.95" customHeight="1" x14ac:dyDescent="0.2">
      <c r="A29" s="246" t="s">
        <v>55</v>
      </c>
      <c r="B29" s="230">
        <v>16941000</v>
      </c>
      <c r="C29" s="230"/>
      <c r="D29" s="230"/>
      <c r="E29" s="230">
        <f>$B29      +$C29      +$D29</f>
        <v>16941000</v>
      </c>
      <c r="F29" s="226">
        <v>16941000</v>
      </c>
      <c r="G29" s="225">
        <v>6324000</v>
      </c>
      <c r="H29" s="226">
        <v>409000</v>
      </c>
      <c r="I29" s="225">
        <v>1198462</v>
      </c>
      <c r="J29" s="226"/>
      <c r="K29" s="225"/>
      <c r="L29" s="226"/>
      <c r="M29" s="225"/>
      <c r="N29" s="226"/>
      <c r="O29" s="225"/>
      <c r="P29" s="226">
        <f>$H29      +$J29      +$L29      +$N29</f>
        <v>409000</v>
      </c>
      <c r="Q29" s="225">
        <f>$I29      +$K29      +$M29      +$O29</f>
        <v>1198462</v>
      </c>
      <c r="R29" s="228">
        <f>IF(($H29      =0),0,((($H29      -$H29      )/$H29      )*100))</f>
        <v>0</v>
      </c>
      <c r="S29" s="229">
        <f>IF(($I29      =0),0,((($I29      -$I29      )/$I29      )*100))</f>
        <v>0</v>
      </c>
      <c r="T29" s="228">
        <f>IF(($E29      =0),0,(($P29      /$E29      )*100))</f>
        <v>2.4142612596658992</v>
      </c>
      <c r="U29" s="227">
        <f>IF(($E29      =0),0,(($Q29      /$E29      )*100))</f>
        <v>7.0743285520335277</v>
      </c>
      <c r="V29" s="226">
        <v>0</v>
      </c>
      <c r="W29" s="225" t="s">
        <v>1</v>
      </c>
    </row>
    <row r="30" spans="1:23" ht="12.95" customHeight="1" x14ac:dyDescent="0.2">
      <c r="A30" s="245" t="s">
        <v>42</v>
      </c>
      <c r="B30" s="244">
        <f>SUM(B26:B29)</f>
        <v>363317000</v>
      </c>
      <c r="C30" s="244">
        <f>SUM(C26:C29)</f>
        <v>0</v>
      </c>
      <c r="D30" s="244"/>
      <c r="E30" s="244">
        <f>$B30      +$C30      +$D30</f>
        <v>363317000</v>
      </c>
      <c r="F30" s="240">
        <f>SUM(F26:F29)</f>
        <v>363317000</v>
      </c>
      <c r="G30" s="239">
        <f>SUM(G26:G29)</f>
        <v>55455000</v>
      </c>
      <c r="H30" s="240">
        <f>SUM(H26:H29)</f>
        <v>18648000</v>
      </c>
      <c r="I30" s="239">
        <f>SUM(I26:I29)</f>
        <v>1198462</v>
      </c>
      <c r="J30" s="240">
        <f>SUM(J26:J29)</f>
        <v>0</v>
      </c>
      <c r="K30" s="239">
        <f>SUM(K26:K29)</f>
        <v>0</v>
      </c>
      <c r="L30" s="240">
        <f>SUM(L26:L29)</f>
        <v>0</v>
      </c>
      <c r="M30" s="239">
        <f>SUM(M26:M29)</f>
        <v>0</v>
      </c>
      <c r="N30" s="240">
        <f>SUM(N26:N29)</f>
        <v>0</v>
      </c>
      <c r="O30" s="239">
        <f>SUM(O26:O29)</f>
        <v>0</v>
      </c>
      <c r="P30" s="240">
        <f>$H30      +$J30      +$L30      +$N30</f>
        <v>18648000</v>
      </c>
      <c r="Q30" s="239">
        <f>$I30      +$K30      +$M30      +$O30</f>
        <v>1198462</v>
      </c>
      <c r="R30" s="242">
        <f>IF(($H30      =0),0,((($H30      -$H30      )/$H30      )*100))</f>
        <v>0</v>
      </c>
      <c r="S30" s="243">
        <f>IF(($I30      =0),0,((($I30      -$I30      )/$I30      )*100))</f>
        <v>0</v>
      </c>
      <c r="T30" s="242">
        <f>IF($E30   =0,0,($P30   /$E30   )*100)</f>
        <v>5.1327078006258997</v>
      </c>
      <c r="U30" s="241">
        <f>IF($E30   =0,0,($Q30   /$E30   )*100)</f>
        <v>0.32986675547799854</v>
      </c>
      <c r="V30" s="240">
        <f>SUM(V26:V29)</f>
        <v>0</v>
      </c>
      <c r="W30" s="239" t="s">
        <v>1</v>
      </c>
    </row>
    <row r="31" spans="1:23" ht="12.95" customHeight="1" x14ac:dyDescent="0.2">
      <c r="A31" s="238" t="s">
        <v>56</v>
      </c>
      <c r="B31" s="237" t="s">
        <v>1</v>
      </c>
      <c r="C31" s="237"/>
      <c r="D31" s="237"/>
      <c r="E31" s="237"/>
      <c r="F31" s="233"/>
      <c r="G31" s="232"/>
      <c r="H31" s="233"/>
      <c r="I31" s="232"/>
      <c r="J31" s="233"/>
      <c r="K31" s="232"/>
      <c r="L31" s="233"/>
      <c r="M31" s="232"/>
      <c r="N31" s="233"/>
      <c r="O31" s="232"/>
      <c r="P31" s="233"/>
      <c r="Q31" s="232"/>
      <c r="R31" s="235"/>
      <c r="S31" s="236"/>
      <c r="T31" s="235"/>
      <c r="U31" s="234"/>
      <c r="V31" s="233"/>
      <c r="W31" s="232"/>
    </row>
    <row r="32" spans="1:23" ht="12.95" customHeight="1" x14ac:dyDescent="0.2">
      <c r="A32" s="246" t="s">
        <v>57</v>
      </c>
      <c r="B32" s="230">
        <v>98103000</v>
      </c>
      <c r="C32" s="230"/>
      <c r="D32" s="230"/>
      <c r="E32" s="230">
        <f>$B32      +$C32      +$D32</f>
        <v>98103000</v>
      </c>
      <c r="F32" s="226">
        <v>98103000</v>
      </c>
      <c r="G32" s="225">
        <v>23127000</v>
      </c>
      <c r="H32" s="226">
        <v>24312000</v>
      </c>
      <c r="I32" s="225">
        <v>17553533</v>
      </c>
      <c r="J32" s="226"/>
      <c r="K32" s="225"/>
      <c r="L32" s="226"/>
      <c r="M32" s="225"/>
      <c r="N32" s="226"/>
      <c r="O32" s="225"/>
      <c r="P32" s="226">
        <f>$H32      +$J32      +$L32      +$N32</f>
        <v>24312000</v>
      </c>
      <c r="Q32" s="225">
        <f>$I32      +$K32      +$M32      +$O32</f>
        <v>17553533</v>
      </c>
      <c r="R32" s="228">
        <f>IF(($H32      =0),0,((($H32      -$H32      )/$H32      )*100))</f>
        <v>0</v>
      </c>
      <c r="S32" s="229">
        <f>IF(($I32      =0),0,((($I32      -$I32      )/$I32      )*100))</f>
        <v>0</v>
      </c>
      <c r="T32" s="228">
        <f>IF(($E32      =0),0,(($P32      /$E32      )*100))</f>
        <v>24.782116754839301</v>
      </c>
      <c r="U32" s="227">
        <f>IF(($E32      =0),0,(($Q32      /$E32      )*100))</f>
        <v>17.892962498598411</v>
      </c>
      <c r="V32" s="226">
        <v>0</v>
      </c>
      <c r="W32" s="225" t="s">
        <v>1</v>
      </c>
    </row>
    <row r="33" spans="1:23" ht="12.95" customHeight="1" x14ac:dyDescent="0.2">
      <c r="A33" s="245" t="s">
        <v>42</v>
      </c>
      <c r="B33" s="244">
        <f>B32</f>
        <v>98103000</v>
      </c>
      <c r="C33" s="244">
        <f>C32</f>
        <v>0</v>
      </c>
      <c r="D33" s="244"/>
      <c r="E33" s="244">
        <f>$B33      +$C33      +$D33</f>
        <v>98103000</v>
      </c>
      <c r="F33" s="240">
        <f>F32</f>
        <v>98103000</v>
      </c>
      <c r="G33" s="239">
        <f>G32</f>
        <v>23127000</v>
      </c>
      <c r="H33" s="240">
        <f>H32</f>
        <v>24312000</v>
      </c>
      <c r="I33" s="239">
        <f>I32</f>
        <v>17553533</v>
      </c>
      <c r="J33" s="240">
        <f>J32</f>
        <v>0</v>
      </c>
      <c r="K33" s="239">
        <f>K32</f>
        <v>0</v>
      </c>
      <c r="L33" s="240">
        <f>L32</f>
        <v>0</v>
      </c>
      <c r="M33" s="239">
        <f>M32</f>
        <v>0</v>
      </c>
      <c r="N33" s="240">
        <f>N32</f>
        <v>0</v>
      </c>
      <c r="O33" s="239">
        <f>O32</f>
        <v>0</v>
      </c>
      <c r="P33" s="240">
        <f>$H33      +$J33      +$L33      +$N33</f>
        <v>24312000</v>
      </c>
      <c r="Q33" s="239">
        <f>$I33      +$K33      +$M33      +$O33</f>
        <v>17553533</v>
      </c>
      <c r="R33" s="242">
        <f>IF(($H33      =0),0,((($H33      -$H33      )/$H33      )*100))</f>
        <v>0</v>
      </c>
      <c r="S33" s="243">
        <f>IF(($I33      =0),0,((($I33      -$I33      )/$I33      )*100))</f>
        <v>0</v>
      </c>
      <c r="T33" s="242">
        <f>IF($E33   =0,0,($P33   /$E33   )*100)</f>
        <v>24.782116754839301</v>
      </c>
      <c r="U33" s="241">
        <f>IF($E33   =0,0,($Q33   /$E33   )*100)</f>
        <v>17.892962498598411</v>
      </c>
      <c r="V33" s="240">
        <f>V32</f>
        <v>0</v>
      </c>
      <c r="W33" s="239" t="s">
        <v>1</v>
      </c>
    </row>
    <row r="34" spans="1:23" ht="12.95" customHeight="1" x14ac:dyDescent="0.2">
      <c r="A34" s="238" t="s">
        <v>58</v>
      </c>
      <c r="B34" s="237" t="s">
        <v>1</v>
      </c>
      <c r="C34" s="237"/>
      <c r="D34" s="237"/>
      <c r="E34" s="237"/>
      <c r="F34" s="233"/>
      <c r="G34" s="232"/>
      <c r="H34" s="233"/>
      <c r="I34" s="232"/>
      <c r="J34" s="233"/>
      <c r="K34" s="232"/>
      <c r="L34" s="233"/>
      <c r="M34" s="232"/>
      <c r="N34" s="233"/>
      <c r="O34" s="232"/>
      <c r="P34" s="233"/>
      <c r="Q34" s="232"/>
      <c r="R34" s="235"/>
      <c r="S34" s="236"/>
      <c r="T34" s="235"/>
      <c r="U34" s="234"/>
      <c r="V34" s="233"/>
      <c r="W34" s="232"/>
    </row>
    <row r="35" spans="1:23" ht="12.95" customHeight="1" x14ac:dyDescent="0.2">
      <c r="A35" s="246" t="s">
        <v>59</v>
      </c>
      <c r="B35" s="230">
        <v>287054000</v>
      </c>
      <c r="C35" s="230"/>
      <c r="D35" s="230"/>
      <c r="E35" s="230">
        <f>$B35      +$C35      +$D35</f>
        <v>287054000</v>
      </c>
      <c r="F35" s="226">
        <v>287054000</v>
      </c>
      <c r="G35" s="225">
        <v>26944000</v>
      </c>
      <c r="H35" s="226">
        <v>28424000</v>
      </c>
      <c r="I35" s="225">
        <v>21934790</v>
      </c>
      <c r="J35" s="226"/>
      <c r="K35" s="225"/>
      <c r="L35" s="226"/>
      <c r="M35" s="225"/>
      <c r="N35" s="226"/>
      <c r="O35" s="225"/>
      <c r="P35" s="226">
        <f>$H35      +$J35      +$L35      +$N35</f>
        <v>28424000</v>
      </c>
      <c r="Q35" s="225">
        <f>$I35      +$K35      +$M35      +$O35</f>
        <v>21934790</v>
      </c>
      <c r="R35" s="228">
        <f>IF(($H35      =0),0,((($H35      -$H35      )/$H35      )*100))</f>
        <v>0</v>
      </c>
      <c r="S35" s="229">
        <f>IF(($I35      =0),0,((($I35      -$I35      )/$I35      )*100))</f>
        <v>0</v>
      </c>
      <c r="T35" s="228">
        <f>IF(($E35      =0),0,(($P35      /$E35      )*100))</f>
        <v>9.9019696642443584</v>
      </c>
      <c r="U35" s="227">
        <f>IF(($E35      =0),0,(($Q35      /$E35      )*100))</f>
        <v>7.6413462275390698</v>
      </c>
      <c r="V35" s="226">
        <v>0</v>
      </c>
      <c r="W35" s="225" t="s">
        <v>1</v>
      </c>
    </row>
    <row r="36" spans="1:23" ht="12.95" customHeight="1" x14ac:dyDescent="0.2">
      <c r="A36" s="246" t="s">
        <v>60</v>
      </c>
      <c r="B36" s="230">
        <v>924094000</v>
      </c>
      <c r="C36" s="230"/>
      <c r="D36" s="230"/>
      <c r="E36" s="230">
        <f>$B36      +$C36      +$D36</f>
        <v>924094000</v>
      </c>
      <c r="F36" s="226">
        <v>924094000</v>
      </c>
      <c r="G36" s="225">
        <v>0</v>
      </c>
      <c r="H36" s="226"/>
      <c r="I36" s="225"/>
      <c r="J36" s="226"/>
      <c r="K36" s="225"/>
      <c r="L36" s="226"/>
      <c r="M36" s="225"/>
      <c r="N36" s="226"/>
      <c r="O36" s="225"/>
      <c r="P36" s="226">
        <f>$H36      +$J36      +$L36      +$N36</f>
        <v>0</v>
      </c>
      <c r="Q36" s="225">
        <f>$I36      +$K36      +$M36      +$O36</f>
        <v>0</v>
      </c>
      <c r="R36" s="228">
        <f>IF(($H36      =0),0,((($H36      -$H36      )/$H36      )*100))</f>
        <v>0</v>
      </c>
      <c r="S36" s="229">
        <f>IF(($I36      =0),0,((($I36      -$I36      )/$I36      )*100))</f>
        <v>0</v>
      </c>
      <c r="T36" s="228">
        <f>IF(($E36      =0),0,(($P36      /$E36      )*100))</f>
        <v>0</v>
      </c>
      <c r="U36" s="227">
        <f>IF(($E36      =0),0,(($Q36      /$E36      )*100))</f>
        <v>0</v>
      </c>
      <c r="V36" s="226">
        <v>0</v>
      </c>
      <c r="W36" s="225" t="s">
        <v>1</v>
      </c>
    </row>
    <row r="37" spans="1:23" ht="12.95" customHeight="1" x14ac:dyDescent="0.2">
      <c r="A37" s="246" t="s">
        <v>61</v>
      </c>
      <c r="B37" s="230"/>
      <c r="C37" s="230"/>
      <c r="D37" s="230"/>
      <c r="E37" s="230">
        <f>$B37      +$C37      +$D37</f>
        <v>0</v>
      </c>
      <c r="F37" s="226">
        <v>0</v>
      </c>
      <c r="G37" s="225">
        <v>0</v>
      </c>
      <c r="H37" s="226"/>
      <c r="I37" s="225"/>
      <c r="J37" s="226"/>
      <c r="K37" s="225"/>
      <c r="L37" s="226"/>
      <c r="M37" s="225"/>
      <c r="N37" s="226"/>
      <c r="O37" s="225"/>
      <c r="P37" s="226">
        <f>$H37      +$J37      +$L37      +$N37</f>
        <v>0</v>
      </c>
      <c r="Q37" s="225">
        <f>$I37      +$K37      +$M37      +$O37</f>
        <v>0</v>
      </c>
      <c r="R37" s="228">
        <f>IF(($H37      =0),0,((($H37      -$H37      )/$H37      )*100))</f>
        <v>0</v>
      </c>
      <c r="S37" s="229">
        <f>IF(($I37      =0),0,((($I37      -$I37      )/$I37      )*100))</f>
        <v>0</v>
      </c>
      <c r="T37" s="228">
        <f>IF(($E37      =0),0,(($P37      /$E37      )*100))</f>
        <v>0</v>
      </c>
      <c r="U37" s="227">
        <f>IF(($E37      =0),0,(($Q37      /$E37      )*100))</f>
        <v>0</v>
      </c>
      <c r="V37" s="226">
        <v>0</v>
      </c>
      <c r="W37" s="225" t="s">
        <v>1</v>
      </c>
    </row>
    <row r="38" spans="1:23" ht="12.95" customHeight="1" x14ac:dyDescent="0.2">
      <c r="A38" s="246" t="s">
        <v>62</v>
      </c>
      <c r="B38" s="230">
        <v>31000000</v>
      </c>
      <c r="C38" s="230"/>
      <c r="D38" s="230"/>
      <c r="E38" s="230">
        <f>$B38      +$C38      +$D38</f>
        <v>31000000</v>
      </c>
      <c r="F38" s="226">
        <v>31000000</v>
      </c>
      <c r="G38" s="225">
        <v>9000000</v>
      </c>
      <c r="H38" s="226">
        <v>2198000</v>
      </c>
      <c r="I38" s="225"/>
      <c r="J38" s="226"/>
      <c r="K38" s="225"/>
      <c r="L38" s="226"/>
      <c r="M38" s="225"/>
      <c r="N38" s="226"/>
      <c r="O38" s="225"/>
      <c r="P38" s="226">
        <f>$H38      +$J38      +$L38      +$N38</f>
        <v>2198000</v>
      </c>
      <c r="Q38" s="225">
        <f>$I38      +$K38      +$M38      +$O38</f>
        <v>0</v>
      </c>
      <c r="R38" s="228">
        <f>IF(($H38      =0),0,((($H38      -$H38      )/$H38      )*100))</f>
        <v>0</v>
      </c>
      <c r="S38" s="229">
        <f>IF(($I38      =0),0,((($I38      -$I38      )/$I38      )*100))</f>
        <v>0</v>
      </c>
      <c r="T38" s="228">
        <f>IF(($E38      =0),0,(($P38      /$E38      )*100))</f>
        <v>7.0903225806451617</v>
      </c>
      <c r="U38" s="227">
        <f>IF(($E38      =0),0,(($Q38      /$E38      )*100))</f>
        <v>0</v>
      </c>
      <c r="V38" s="226">
        <v>0</v>
      </c>
      <c r="W38" s="225" t="s">
        <v>1</v>
      </c>
    </row>
    <row r="39" spans="1:23" ht="12.95" customHeight="1" x14ac:dyDescent="0.2">
      <c r="A39" s="246" t="s">
        <v>63</v>
      </c>
      <c r="B39" s="230"/>
      <c r="C39" s="230"/>
      <c r="D39" s="230"/>
      <c r="E39" s="230">
        <f>$B39      +$C39      +$D39</f>
        <v>0</v>
      </c>
      <c r="F39" s="226">
        <v>0</v>
      </c>
      <c r="G39" s="225">
        <v>0</v>
      </c>
      <c r="H39" s="226"/>
      <c r="I39" s="225"/>
      <c r="J39" s="226"/>
      <c r="K39" s="225"/>
      <c r="L39" s="226"/>
      <c r="M39" s="225"/>
      <c r="N39" s="226"/>
      <c r="O39" s="225"/>
      <c r="P39" s="226">
        <f>$H39      +$J39      +$L39      +$N39</f>
        <v>0</v>
      </c>
      <c r="Q39" s="225">
        <f>$I39      +$K39      +$M39      +$O39</f>
        <v>0</v>
      </c>
      <c r="R39" s="228">
        <f>IF(($H39      =0),0,((($H39      -$H39      )/$H39      )*100))</f>
        <v>0</v>
      </c>
      <c r="S39" s="229">
        <f>IF(($I39      =0),0,((($I39      -$I39      )/$I39      )*100))</f>
        <v>0</v>
      </c>
      <c r="T39" s="228">
        <f>IF(($E39      =0),0,(($P39      /$E39      )*100))</f>
        <v>0</v>
      </c>
      <c r="U39" s="227">
        <f>IF(($E39      =0),0,(($Q39      /$E39      )*100))</f>
        <v>0</v>
      </c>
      <c r="V39" s="226">
        <v>0</v>
      </c>
      <c r="W39" s="225" t="s">
        <v>1</v>
      </c>
    </row>
    <row r="40" spans="1:23" ht="12.95" customHeight="1" x14ac:dyDescent="0.2">
      <c r="A40" s="245" t="s">
        <v>42</v>
      </c>
      <c r="B40" s="244">
        <f>SUM(B35:B39)</f>
        <v>1242148000</v>
      </c>
      <c r="C40" s="244">
        <f>SUM(C35:C39)</f>
        <v>0</v>
      </c>
      <c r="D40" s="244"/>
      <c r="E40" s="244">
        <f>$B40      +$C40      +$D40</f>
        <v>1242148000</v>
      </c>
      <c r="F40" s="240">
        <f>SUM(F35:F39)</f>
        <v>1242148000</v>
      </c>
      <c r="G40" s="239">
        <f>SUM(G35:G39)</f>
        <v>35944000</v>
      </c>
      <c r="H40" s="240">
        <f>SUM(H35:H39)</f>
        <v>30622000</v>
      </c>
      <c r="I40" s="239">
        <f>SUM(I35:I39)</f>
        <v>21934790</v>
      </c>
      <c r="J40" s="240">
        <f>SUM(J35:J39)</f>
        <v>0</v>
      </c>
      <c r="K40" s="239">
        <f>SUM(K35:K39)</f>
        <v>0</v>
      </c>
      <c r="L40" s="240">
        <f>SUM(L35:L39)</f>
        <v>0</v>
      </c>
      <c r="M40" s="239">
        <f>SUM(M35:M39)</f>
        <v>0</v>
      </c>
      <c r="N40" s="240">
        <f>SUM(N35:N39)</f>
        <v>0</v>
      </c>
      <c r="O40" s="239">
        <f>SUM(O35:O39)</f>
        <v>0</v>
      </c>
      <c r="P40" s="240">
        <f>$H40      +$J40      +$L40      +$N40</f>
        <v>30622000</v>
      </c>
      <c r="Q40" s="239">
        <f>$I40      +$K40      +$M40      +$O40</f>
        <v>21934790</v>
      </c>
      <c r="R40" s="242">
        <f>IF(($H40      =0),0,((($H40      -$H40      )/$H40      )*100))</f>
        <v>0</v>
      </c>
      <c r="S40" s="243">
        <f>IF(($I40      =0),0,((($I40      -$I40      )/$I40      )*100))</f>
        <v>0</v>
      </c>
      <c r="T40" s="242">
        <f>IF((+$E35+$E38) =0,0,(P40   /(+$E35+$E38) )*100)</f>
        <v>9.6279248177982346</v>
      </c>
      <c r="U40" s="241">
        <f>IF((+$E35+$E38) =0,0,(Q40   /(+$E35+$E38) )*100)</f>
        <v>6.8965615901702222</v>
      </c>
      <c r="V40" s="240">
        <f>SUM(V35:V39)</f>
        <v>0</v>
      </c>
      <c r="W40" s="239" t="s">
        <v>1</v>
      </c>
    </row>
    <row r="41" spans="1:23" ht="12.95" customHeight="1" x14ac:dyDescent="0.2">
      <c r="A41" s="238" t="s">
        <v>64</v>
      </c>
      <c r="B41" s="237" t="s">
        <v>1</v>
      </c>
      <c r="C41" s="237"/>
      <c r="D41" s="237"/>
      <c r="E41" s="237"/>
      <c r="F41" s="233"/>
      <c r="G41" s="232"/>
      <c r="H41" s="233"/>
      <c r="I41" s="232"/>
      <c r="J41" s="233"/>
      <c r="K41" s="232"/>
      <c r="L41" s="233"/>
      <c r="M41" s="232"/>
      <c r="N41" s="233"/>
      <c r="O41" s="232"/>
      <c r="P41" s="233"/>
      <c r="Q41" s="232"/>
      <c r="R41" s="235"/>
      <c r="S41" s="236"/>
      <c r="T41" s="235"/>
      <c r="U41" s="234"/>
      <c r="V41" s="233"/>
      <c r="W41" s="232"/>
    </row>
    <row r="42" spans="1:23" ht="12.95" customHeight="1" x14ac:dyDescent="0.2">
      <c r="A42" s="246" t="s">
        <v>65</v>
      </c>
      <c r="B42" s="230"/>
      <c r="C42" s="230"/>
      <c r="D42" s="230"/>
      <c r="E42" s="230">
        <f>$B42      +$C42      +$D42</f>
        <v>0</v>
      </c>
      <c r="F42" s="226">
        <v>0</v>
      </c>
      <c r="G42" s="225">
        <v>0</v>
      </c>
      <c r="H42" s="226"/>
      <c r="I42" s="225"/>
      <c r="J42" s="226"/>
      <c r="K42" s="225"/>
      <c r="L42" s="226"/>
      <c r="M42" s="225"/>
      <c r="N42" s="226"/>
      <c r="O42" s="225"/>
      <c r="P42" s="226">
        <f>$H42      +$J42      +$L42      +$N42</f>
        <v>0</v>
      </c>
      <c r="Q42" s="225">
        <f>$I42      +$K42      +$M42      +$O42</f>
        <v>0</v>
      </c>
      <c r="R42" s="228">
        <f>IF(($H42      =0),0,((($H42      -$H42      )/$H42      )*100))</f>
        <v>0</v>
      </c>
      <c r="S42" s="229">
        <f>IF(($I42      =0),0,((($I42      -$I42      )/$I42      )*100))</f>
        <v>0</v>
      </c>
      <c r="T42" s="228">
        <f>IF(($E42      =0),0,(($P42      /$E42      )*100))</f>
        <v>0</v>
      </c>
      <c r="U42" s="227">
        <f>IF(($E42      =0),0,(($Q42      /$E42      )*100))</f>
        <v>0</v>
      </c>
      <c r="V42" s="226">
        <v>0</v>
      </c>
      <c r="W42" s="225" t="s">
        <v>1</v>
      </c>
    </row>
    <row r="43" spans="1:23" ht="12.95" customHeight="1" x14ac:dyDescent="0.2">
      <c r="A43" s="246" t="s">
        <v>66</v>
      </c>
      <c r="B43" s="230">
        <v>731849000</v>
      </c>
      <c r="C43" s="230"/>
      <c r="D43" s="230"/>
      <c r="E43" s="230">
        <f>$B43      +$C43      +$D43</f>
        <v>731849000</v>
      </c>
      <c r="F43" s="226">
        <v>731849000</v>
      </c>
      <c r="G43" s="225">
        <v>154400000</v>
      </c>
      <c r="H43" s="226">
        <v>43225000</v>
      </c>
      <c r="I43" s="225">
        <v>39799809</v>
      </c>
      <c r="J43" s="226"/>
      <c r="K43" s="225"/>
      <c r="L43" s="226"/>
      <c r="M43" s="225"/>
      <c r="N43" s="226"/>
      <c r="O43" s="225"/>
      <c r="P43" s="226">
        <f>$H43      +$J43      +$L43      +$N43</f>
        <v>43225000</v>
      </c>
      <c r="Q43" s="225">
        <f>$I43      +$K43      +$M43      +$O43</f>
        <v>39799809</v>
      </c>
      <c r="R43" s="228">
        <f>IF(($H43      =0),0,((($H43      -$H43      )/$H43      )*100))</f>
        <v>0</v>
      </c>
      <c r="S43" s="229">
        <f>IF(($I43      =0),0,((($I43      -$I43      )/$I43      )*100))</f>
        <v>0</v>
      </c>
      <c r="T43" s="228">
        <f>IF(($E43      =0),0,(($P43      /$E43      )*100))</f>
        <v>5.9062730153351302</v>
      </c>
      <c r="U43" s="227">
        <f>IF(($E43      =0),0,(($Q43      /$E43      )*100))</f>
        <v>5.4382542027112155</v>
      </c>
      <c r="V43" s="226">
        <v>0</v>
      </c>
      <c r="W43" s="225" t="s">
        <v>1</v>
      </c>
    </row>
    <row r="44" spans="1:23" ht="12.95" customHeight="1" x14ac:dyDescent="0.2">
      <c r="A44" s="246" t="s">
        <v>67</v>
      </c>
      <c r="B44" s="230">
        <v>303600000</v>
      </c>
      <c r="C44" s="230"/>
      <c r="D44" s="230"/>
      <c r="E44" s="230">
        <f>$B44      +$C44      +$D44</f>
        <v>303600000</v>
      </c>
      <c r="F44" s="226">
        <v>303600000</v>
      </c>
      <c r="G44" s="225">
        <v>0</v>
      </c>
      <c r="H44" s="226"/>
      <c r="I44" s="225"/>
      <c r="J44" s="226"/>
      <c r="K44" s="225"/>
      <c r="L44" s="226"/>
      <c r="M44" s="225"/>
      <c r="N44" s="226"/>
      <c r="O44" s="225"/>
      <c r="P44" s="226">
        <f>$H44      +$J44      +$L44      +$N44</f>
        <v>0</v>
      </c>
      <c r="Q44" s="225">
        <f>$I44      +$K44      +$M44      +$O44</f>
        <v>0</v>
      </c>
      <c r="R44" s="228">
        <f>IF(($H44      =0),0,((($H44      -$H44      )/$H44      )*100))</f>
        <v>0</v>
      </c>
      <c r="S44" s="229">
        <f>IF(($I44      =0),0,((($I44      -$I44      )/$I44      )*100))</f>
        <v>0</v>
      </c>
      <c r="T44" s="228">
        <f>IF(($E44      =0),0,(($P44      /$E44      )*100))</f>
        <v>0</v>
      </c>
      <c r="U44" s="227">
        <f>IF(($E44      =0),0,(($Q44      /$E44      )*100))</f>
        <v>0</v>
      </c>
      <c r="V44" s="226">
        <v>0</v>
      </c>
      <c r="W44" s="225" t="s">
        <v>1</v>
      </c>
    </row>
    <row r="45" spans="1:23" ht="12.95" customHeight="1" x14ac:dyDescent="0.2">
      <c r="A45" s="246" t="s">
        <v>68</v>
      </c>
      <c r="B45" s="230"/>
      <c r="C45" s="230"/>
      <c r="D45" s="230"/>
      <c r="E45" s="230">
        <f>$B45      +$C45      +$D45</f>
        <v>0</v>
      </c>
      <c r="F45" s="226">
        <v>0</v>
      </c>
      <c r="G45" s="225">
        <v>0</v>
      </c>
      <c r="H45" s="226"/>
      <c r="I45" s="225"/>
      <c r="J45" s="226"/>
      <c r="K45" s="225"/>
      <c r="L45" s="226"/>
      <c r="M45" s="225"/>
      <c r="N45" s="226"/>
      <c r="O45" s="225"/>
      <c r="P45" s="226">
        <f>$H45      +$J45      +$L45      +$N45</f>
        <v>0</v>
      </c>
      <c r="Q45" s="225">
        <f>$I45      +$K45      +$M45      +$O45</f>
        <v>0</v>
      </c>
      <c r="R45" s="228">
        <f>IF(($H45      =0),0,((($H45      -$H45      )/$H45      )*100))</f>
        <v>0</v>
      </c>
      <c r="S45" s="229">
        <f>IF(($I45      =0),0,((($I45      -$I45      )/$I45      )*100))</f>
        <v>0</v>
      </c>
      <c r="T45" s="228">
        <f>IF(($E45      =0),0,(($P45      /$E45      )*100))</f>
        <v>0</v>
      </c>
      <c r="U45" s="227">
        <f>IF(($E45      =0),0,(($Q45      /$E45      )*100))</f>
        <v>0</v>
      </c>
      <c r="V45" s="226">
        <v>0</v>
      </c>
      <c r="W45" s="225" t="s">
        <v>1</v>
      </c>
    </row>
    <row r="46" spans="1:23" ht="12.95" customHeight="1" x14ac:dyDescent="0.2">
      <c r="A46" s="246" t="s">
        <v>69</v>
      </c>
      <c r="B46" s="230"/>
      <c r="C46" s="230"/>
      <c r="D46" s="230"/>
      <c r="E46" s="230">
        <f>$B46      +$C46      +$D46</f>
        <v>0</v>
      </c>
      <c r="F46" s="226">
        <v>0</v>
      </c>
      <c r="G46" s="225">
        <v>0</v>
      </c>
      <c r="H46" s="226"/>
      <c r="I46" s="225"/>
      <c r="J46" s="226"/>
      <c r="K46" s="225"/>
      <c r="L46" s="226"/>
      <c r="M46" s="225"/>
      <c r="N46" s="226"/>
      <c r="O46" s="225"/>
      <c r="P46" s="226">
        <f>$H46      +$J46      +$L46      +$N46</f>
        <v>0</v>
      </c>
      <c r="Q46" s="225">
        <f>$I46      +$K46      +$M46      +$O46</f>
        <v>0</v>
      </c>
      <c r="R46" s="228">
        <f>IF(($H46      =0),0,((($H46      -$H46      )/$H46      )*100))</f>
        <v>0</v>
      </c>
      <c r="S46" s="229">
        <f>IF(($I46      =0),0,((($I46      -$I46      )/$I46      )*100))</f>
        <v>0</v>
      </c>
      <c r="T46" s="228">
        <f>IF(($E46      =0),0,(($P46      /$E46      )*100))</f>
        <v>0</v>
      </c>
      <c r="U46" s="227">
        <f>IF(($E46      =0),0,(($Q46      /$E46      )*100))</f>
        <v>0</v>
      </c>
      <c r="V46" s="226">
        <v>0</v>
      </c>
      <c r="W46" s="225" t="s">
        <v>1</v>
      </c>
    </row>
    <row r="47" spans="1:23" ht="12.95" hidden="1" customHeight="1" x14ac:dyDescent="0.2">
      <c r="A47" s="246" t="s">
        <v>70</v>
      </c>
      <c r="B47" s="230"/>
      <c r="C47" s="230"/>
      <c r="D47" s="230"/>
      <c r="E47" s="230">
        <f>$B47      +$C47      +$D47</f>
        <v>0</v>
      </c>
      <c r="F47" s="226">
        <v>0</v>
      </c>
      <c r="G47" s="225">
        <v>0</v>
      </c>
      <c r="H47" s="226"/>
      <c r="I47" s="225"/>
      <c r="J47" s="226"/>
      <c r="K47" s="225"/>
      <c r="L47" s="226"/>
      <c r="M47" s="225"/>
      <c r="N47" s="226"/>
      <c r="O47" s="225"/>
      <c r="P47" s="226">
        <f>$H47      +$J47      +$L47      +$N47</f>
        <v>0</v>
      </c>
      <c r="Q47" s="225">
        <f>$I47      +$K47      +$M47      +$O47</f>
        <v>0</v>
      </c>
      <c r="R47" s="228">
        <f>IF(($H47      =0),0,((($H47      -$H47      )/$H47      )*100))</f>
        <v>0</v>
      </c>
      <c r="S47" s="229">
        <f>IF(($I47      =0),0,((($I47      -$I47      )/$I47      )*100))</f>
        <v>0</v>
      </c>
      <c r="T47" s="228">
        <f>IF(($E47      =0),0,(($P47      /$E47      )*100))</f>
        <v>0</v>
      </c>
      <c r="U47" s="227">
        <f>IF(($E47      =0),0,(($Q47      /$E47      )*100))</f>
        <v>0</v>
      </c>
      <c r="V47" s="226">
        <v>0</v>
      </c>
      <c r="W47" s="225" t="s">
        <v>1</v>
      </c>
    </row>
    <row r="48" spans="1:23" ht="12.95" customHeight="1" x14ac:dyDescent="0.2">
      <c r="A48" s="246" t="s">
        <v>71</v>
      </c>
      <c r="B48" s="230"/>
      <c r="C48" s="230"/>
      <c r="D48" s="230"/>
      <c r="E48" s="230">
        <f>$B48      +$C48      +$D48</f>
        <v>0</v>
      </c>
      <c r="F48" s="226">
        <v>0</v>
      </c>
      <c r="G48" s="225">
        <v>0</v>
      </c>
      <c r="H48" s="226"/>
      <c r="I48" s="225"/>
      <c r="J48" s="226"/>
      <c r="K48" s="225"/>
      <c r="L48" s="226"/>
      <c r="M48" s="225"/>
      <c r="N48" s="226"/>
      <c r="O48" s="225"/>
      <c r="P48" s="226">
        <f>$H48      +$J48      +$L48      +$N48</f>
        <v>0</v>
      </c>
      <c r="Q48" s="225">
        <f>$I48      +$K48      +$M48      +$O48</f>
        <v>0</v>
      </c>
      <c r="R48" s="228">
        <f>IF(($H48      =0),0,((($H48      -$H48      )/$H48      )*100))</f>
        <v>0</v>
      </c>
      <c r="S48" s="229">
        <f>IF(($I48      =0),0,((($I48      -$I48      )/$I48      )*100))</f>
        <v>0</v>
      </c>
      <c r="T48" s="228">
        <f>IF(($E48      =0),0,(($P48      /$E48      )*100))</f>
        <v>0</v>
      </c>
      <c r="U48" s="227">
        <f>IF(($E48      =0),0,(($Q48      /$E48      )*100))</f>
        <v>0</v>
      </c>
      <c r="V48" s="226">
        <v>0</v>
      </c>
      <c r="W48" s="225" t="s">
        <v>1</v>
      </c>
    </row>
    <row r="49" spans="1:23" ht="12.95" customHeight="1" x14ac:dyDescent="0.2">
      <c r="A49" s="246" t="s">
        <v>72</v>
      </c>
      <c r="B49" s="230"/>
      <c r="C49" s="230"/>
      <c r="D49" s="230"/>
      <c r="E49" s="230">
        <f>$B49      +$C49      +$D49</f>
        <v>0</v>
      </c>
      <c r="F49" s="226">
        <v>0</v>
      </c>
      <c r="G49" s="225">
        <v>0</v>
      </c>
      <c r="H49" s="226"/>
      <c r="I49" s="225"/>
      <c r="J49" s="226"/>
      <c r="K49" s="225"/>
      <c r="L49" s="226"/>
      <c r="M49" s="225"/>
      <c r="N49" s="226"/>
      <c r="O49" s="225"/>
      <c r="P49" s="226">
        <f>$H49      +$J49      +$L49      +$N49</f>
        <v>0</v>
      </c>
      <c r="Q49" s="225">
        <f>$I49      +$K49      +$M49      +$O49</f>
        <v>0</v>
      </c>
      <c r="R49" s="228">
        <f>IF(($H49      =0),0,((($H49      -$H49      )/$H49      )*100))</f>
        <v>0</v>
      </c>
      <c r="S49" s="229">
        <f>IF(($I49      =0),0,((($I49      -$I49      )/$I49      )*100))</f>
        <v>0</v>
      </c>
      <c r="T49" s="228">
        <f>IF(($E49      =0),0,(($P49      /$E49      )*100))</f>
        <v>0</v>
      </c>
      <c r="U49" s="227">
        <f>IF(($E49      =0),0,(($Q49      /$E49      )*100))</f>
        <v>0</v>
      </c>
      <c r="V49" s="226">
        <v>0</v>
      </c>
      <c r="W49" s="225" t="s">
        <v>1</v>
      </c>
    </row>
    <row r="50" spans="1:23" ht="12.95" customHeight="1" x14ac:dyDescent="0.2">
      <c r="A50" s="246" t="s">
        <v>73</v>
      </c>
      <c r="B50" s="230"/>
      <c r="C50" s="230"/>
      <c r="D50" s="230"/>
      <c r="E50" s="230">
        <f>$B50      +$C50      +$D50</f>
        <v>0</v>
      </c>
      <c r="F50" s="226">
        <v>0</v>
      </c>
      <c r="G50" s="225">
        <v>0</v>
      </c>
      <c r="H50" s="226"/>
      <c r="I50" s="225"/>
      <c r="J50" s="226"/>
      <c r="K50" s="225"/>
      <c r="L50" s="226"/>
      <c r="M50" s="225"/>
      <c r="N50" s="226"/>
      <c r="O50" s="225"/>
      <c r="P50" s="226">
        <f>$H50      +$J50      +$L50      +$N50</f>
        <v>0</v>
      </c>
      <c r="Q50" s="225">
        <f>$I50      +$K50      +$M50      +$O50</f>
        <v>0</v>
      </c>
      <c r="R50" s="228">
        <f>IF(($H50      =0),0,((($H50      -$H50      )/$H50      )*100))</f>
        <v>0</v>
      </c>
      <c r="S50" s="229">
        <f>IF(($I50      =0),0,((($I50      -$I50      )/$I50      )*100))</f>
        <v>0</v>
      </c>
      <c r="T50" s="228">
        <f>IF(($E50      =0),0,(($P50      /$E50      )*100))</f>
        <v>0</v>
      </c>
      <c r="U50" s="227">
        <f>IF(($E50      =0),0,(($Q50      /$E50      )*100))</f>
        <v>0</v>
      </c>
      <c r="V50" s="226">
        <v>0</v>
      </c>
      <c r="W50" s="225" t="s">
        <v>1</v>
      </c>
    </row>
    <row r="51" spans="1:23" ht="12.95" customHeight="1" x14ac:dyDescent="0.2">
      <c r="A51" s="246" t="s">
        <v>74</v>
      </c>
      <c r="B51" s="230">
        <v>516864000</v>
      </c>
      <c r="C51" s="230"/>
      <c r="D51" s="230"/>
      <c r="E51" s="230">
        <f>$B51      +$C51      +$D51</f>
        <v>516864000</v>
      </c>
      <c r="F51" s="226">
        <v>516864000</v>
      </c>
      <c r="G51" s="225">
        <v>155059000</v>
      </c>
      <c r="H51" s="226">
        <v>62046000</v>
      </c>
      <c r="I51" s="225">
        <v>35006227</v>
      </c>
      <c r="J51" s="226"/>
      <c r="K51" s="225"/>
      <c r="L51" s="226"/>
      <c r="M51" s="225"/>
      <c r="N51" s="226"/>
      <c r="O51" s="225"/>
      <c r="P51" s="226">
        <f>$H51      +$J51      +$L51      +$N51</f>
        <v>62046000</v>
      </c>
      <c r="Q51" s="225">
        <f>$I51      +$K51      +$M51      +$O51</f>
        <v>35006227</v>
      </c>
      <c r="R51" s="228">
        <f>IF(($H51      =0),0,((($H51      -$H51      )/$H51      )*100))</f>
        <v>0</v>
      </c>
      <c r="S51" s="229">
        <f>IF(($I51      =0),0,((($I51      -$I51      )/$I51      )*100))</f>
        <v>0</v>
      </c>
      <c r="T51" s="228">
        <f>IF(($E51      =0),0,(($P51      /$E51      )*100))</f>
        <v>12.004318350668647</v>
      </c>
      <c r="U51" s="227">
        <f>IF(($E51      =0),0,(($Q51      /$E51      )*100))</f>
        <v>6.7728119969663201</v>
      </c>
      <c r="V51" s="226">
        <v>0</v>
      </c>
      <c r="W51" s="225" t="s">
        <v>1</v>
      </c>
    </row>
    <row r="52" spans="1:23" ht="12.95" customHeight="1" x14ac:dyDescent="0.2">
      <c r="A52" s="246" t="s">
        <v>75</v>
      </c>
      <c r="B52" s="230"/>
      <c r="C52" s="230"/>
      <c r="D52" s="230"/>
      <c r="E52" s="230">
        <f>$B52      +$C52      +$D52</f>
        <v>0</v>
      </c>
      <c r="F52" s="226">
        <v>0</v>
      </c>
      <c r="G52" s="225">
        <v>0</v>
      </c>
      <c r="H52" s="226"/>
      <c r="I52" s="225"/>
      <c r="J52" s="226"/>
      <c r="K52" s="225"/>
      <c r="L52" s="226"/>
      <c r="M52" s="225"/>
      <c r="N52" s="226"/>
      <c r="O52" s="225"/>
      <c r="P52" s="226">
        <f>$H52      +$J52      +$L52      +$N52</f>
        <v>0</v>
      </c>
      <c r="Q52" s="225">
        <f>$I52      +$K52      +$M52      +$O52</f>
        <v>0</v>
      </c>
      <c r="R52" s="228">
        <f>IF(($H52      =0),0,((($H52      -$H52      )/$H52      )*100))</f>
        <v>0</v>
      </c>
      <c r="S52" s="229">
        <f>IF(($I52      =0),0,((($I52      -$I52      )/$I52      )*100))</f>
        <v>0</v>
      </c>
      <c r="T52" s="228">
        <f>IF(($E52      =0),0,(($P52      /$E52      )*100))</f>
        <v>0</v>
      </c>
      <c r="U52" s="227">
        <f>IF(($E52      =0),0,(($Q52      /$E52      )*100))</f>
        <v>0</v>
      </c>
      <c r="V52" s="226">
        <v>0</v>
      </c>
      <c r="W52" s="225" t="s">
        <v>1</v>
      </c>
    </row>
    <row r="53" spans="1:23" ht="12.95" customHeight="1" x14ac:dyDescent="0.2">
      <c r="A53" s="245" t="s">
        <v>42</v>
      </c>
      <c r="B53" s="244">
        <f>SUM(B42:B52)</f>
        <v>1552313000</v>
      </c>
      <c r="C53" s="244">
        <f>SUM(C42:C52)</f>
        <v>0</v>
      </c>
      <c r="D53" s="244"/>
      <c r="E53" s="244">
        <f>$B53      +$C53      +$D53</f>
        <v>1552313000</v>
      </c>
      <c r="F53" s="240">
        <f>SUM(F42:F52)</f>
        <v>1552313000</v>
      </c>
      <c r="G53" s="239">
        <f>SUM(G42:G52)</f>
        <v>309459000</v>
      </c>
      <c r="H53" s="240">
        <f>SUM(H42:H52)</f>
        <v>105271000</v>
      </c>
      <c r="I53" s="239">
        <f>SUM(I42:I52)</f>
        <v>74806036</v>
      </c>
      <c r="J53" s="240">
        <f>SUM(J42:J52)</f>
        <v>0</v>
      </c>
      <c r="K53" s="239">
        <f>SUM(K42:K52)</f>
        <v>0</v>
      </c>
      <c r="L53" s="240">
        <f>SUM(L42:L52)</f>
        <v>0</v>
      </c>
      <c r="M53" s="239">
        <f>SUM(M42:M52)</f>
        <v>0</v>
      </c>
      <c r="N53" s="240">
        <f>SUM(N42:N52)</f>
        <v>0</v>
      </c>
      <c r="O53" s="239">
        <f>SUM(O42:O52)</f>
        <v>0</v>
      </c>
      <c r="P53" s="240">
        <f>$H53      +$J53      +$L53      +$N53</f>
        <v>105271000</v>
      </c>
      <c r="Q53" s="239">
        <f>$I53      +$K53      +$M53      +$O53</f>
        <v>74806036</v>
      </c>
      <c r="R53" s="242">
        <f>IF(($H53      =0),0,((($H53      -$H53      )/$H53      )*100))</f>
        <v>0</v>
      </c>
      <c r="S53" s="243">
        <f>IF(($I53      =0),0,((($I53      -$I53      )/$I53      )*100))</f>
        <v>0</v>
      </c>
      <c r="T53" s="242">
        <f>IF((+$E43+$E45+$E47+$E48+$E51) =0,0,(P53   /(+$E43+$E45+$E47+$E48+$E51) )*100)</f>
        <v>8.4303598985515489</v>
      </c>
      <c r="U53" s="241">
        <f>IF((+$E43+$E45+$E47+$E48+$E51) =0,0,(Q53   /(+$E43+$E45+$E47+$E48+$E51) )*100)</f>
        <v>5.9906508541194015</v>
      </c>
      <c r="V53" s="240">
        <f>SUM(V42:V52)</f>
        <v>0</v>
      </c>
      <c r="W53" s="239" t="s">
        <v>1</v>
      </c>
    </row>
    <row r="54" spans="1:23" ht="12.95" customHeight="1" x14ac:dyDescent="0.2">
      <c r="A54" s="238" t="s">
        <v>76</v>
      </c>
      <c r="B54" s="237" t="s">
        <v>1</v>
      </c>
      <c r="C54" s="237"/>
      <c r="D54" s="237"/>
      <c r="E54" s="237"/>
      <c r="F54" s="233"/>
      <c r="G54" s="232"/>
      <c r="H54" s="233"/>
      <c r="I54" s="232"/>
      <c r="J54" s="233"/>
      <c r="K54" s="232"/>
      <c r="L54" s="233"/>
      <c r="M54" s="232"/>
      <c r="N54" s="233"/>
      <c r="O54" s="232"/>
      <c r="P54" s="233"/>
      <c r="Q54" s="232"/>
      <c r="R54" s="235"/>
      <c r="S54" s="236"/>
      <c r="T54" s="235"/>
      <c r="U54" s="234"/>
      <c r="V54" s="233"/>
      <c r="W54" s="232"/>
    </row>
    <row r="55" spans="1:23" ht="12.95" customHeight="1" x14ac:dyDescent="0.2">
      <c r="A55" s="247" t="s">
        <v>77</v>
      </c>
      <c r="B55" s="230"/>
      <c r="C55" s="230"/>
      <c r="D55" s="230"/>
      <c r="E55" s="230">
        <f>$B55      +$C55      +$D55</f>
        <v>0</v>
      </c>
      <c r="F55" s="226">
        <v>0</v>
      </c>
      <c r="G55" s="225">
        <v>0</v>
      </c>
      <c r="H55" s="226"/>
      <c r="I55" s="225"/>
      <c r="J55" s="226"/>
      <c r="K55" s="225"/>
      <c r="L55" s="226"/>
      <c r="M55" s="225"/>
      <c r="N55" s="226"/>
      <c r="O55" s="225"/>
      <c r="P55" s="226">
        <f>$H55      +$J55      +$L55      +$N55</f>
        <v>0</v>
      </c>
      <c r="Q55" s="225">
        <f>$I55      +$K55      +$M55      +$O55</f>
        <v>0</v>
      </c>
      <c r="R55" s="228">
        <f>IF(($H55      =0),0,((($H55      -$H55      )/$H55      )*100))</f>
        <v>0</v>
      </c>
      <c r="S55" s="229">
        <f>IF(($I55      =0),0,((($I55      -$I55      )/$I55      )*100))</f>
        <v>0</v>
      </c>
      <c r="T55" s="228">
        <f>IF(($E55      =0),0,(($P55      /$E55      )*100))</f>
        <v>0</v>
      </c>
      <c r="U55" s="227">
        <f>IF(($E55      =0),0,(($Q55      /$E55      )*100))</f>
        <v>0</v>
      </c>
      <c r="V55" s="226">
        <v>0</v>
      </c>
      <c r="W55" s="225" t="s">
        <v>1</v>
      </c>
    </row>
    <row r="56" spans="1:23" ht="12.95" customHeight="1" x14ac:dyDescent="0.2">
      <c r="A56" s="247" t="s">
        <v>78</v>
      </c>
      <c r="B56" s="230"/>
      <c r="C56" s="230"/>
      <c r="D56" s="230"/>
      <c r="E56" s="230">
        <f>$B56      +$C56      +$D56</f>
        <v>0</v>
      </c>
      <c r="F56" s="226">
        <v>0</v>
      </c>
      <c r="G56" s="225">
        <v>0</v>
      </c>
      <c r="H56" s="226"/>
      <c r="I56" s="225"/>
      <c r="J56" s="226"/>
      <c r="K56" s="225"/>
      <c r="L56" s="226"/>
      <c r="M56" s="225"/>
      <c r="N56" s="226"/>
      <c r="O56" s="225"/>
      <c r="P56" s="226">
        <f>$H56      +$J56      +$L56      +$N56</f>
        <v>0</v>
      </c>
      <c r="Q56" s="225">
        <f>$I56      +$K56      +$M56      +$O56</f>
        <v>0</v>
      </c>
      <c r="R56" s="228">
        <f>IF(($H56      =0),0,((($H56      -$H56      )/$H56      )*100))</f>
        <v>0</v>
      </c>
      <c r="S56" s="229">
        <f>IF(($I56      =0),0,((($I56      -$I56      )/$I56      )*100))</f>
        <v>0</v>
      </c>
      <c r="T56" s="228">
        <f>IF(($E56      =0),0,(($P56      /$E56      )*100))</f>
        <v>0</v>
      </c>
      <c r="U56" s="227">
        <f>IF(($E56      =0),0,(($Q56      /$E56      )*100))</f>
        <v>0</v>
      </c>
      <c r="V56" s="226">
        <v>0</v>
      </c>
      <c r="W56" s="225" t="s">
        <v>1</v>
      </c>
    </row>
    <row r="57" spans="1:23" ht="12.95" hidden="1" customHeight="1" x14ac:dyDescent="0.2">
      <c r="A57" s="247" t="s">
        <v>79</v>
      </c>
      <c r="B57" s="230"/>
      <c r="C57" s="230"/>
      <c r="D57" s="230"/>
      <c r="E57" s="230">
        <f>$B57      +$C57      +$D57</f>
        <v>0</v>
      </c>
      <c r="F57" s="226">
        <v>0</v>
      </c>
      <c r="G57" s="225">
        <v>0</v>
      </c>
      <c r="H57" s="226"/>
      <c r="I57" s="225"/>
      <c r="J57" s="226"/>
      <c r="K57" s="225"/>
      <c r="L57" s="226"/>
      <c r="M57" s="225"/>
      <c r="N57" s="226"/>
      <c r="O57" s="225"/>
      <c r="P57" s="226">
        <f>$H57      +$J57      +$L57      +$N57</f>
        <v>0</v>
      </c>
      <c r="Q57" s="225">
        <f>$I57      +$K57      +$M57      +$O57</f>
        <v>0</v>
      </c>
      <c r="R57" s="228">
        <f>IF(($H57      =0),0,((($H57      -$H57      )/$H57      )*100))</f>
        <v>0</v>
      </c>
      <c r="S57" s="229">
        <f>IF(($I57      =0),0,((($I57      -$I57      )/$I57      )*100))</f>
        <v>0</v>
      </c>
      <c r="T57" s="228">
        <f>IF(($E57      =0),0,(($P57      /$E57      )*100))</f>
        <v>0</v>
      </c>
      <c r="U57" s="227">
        <f>IF(($E57      =0),0,(($Q57      /$E57      )*100))</f>
        <v>0</v>
      </c>
      <c r="V57" s="226">
        <v>0</v>
      </c>
      <c r="W57" s="225" t="s">
        <v>1</v>
      </c>
    </row>
    <row r="58" spans="1:23" ht="12.95" hidden="1" customHeight="1" x14ac:dyDescent="0.2">
      <c r="A58" s="246" t="s">
        <v>80</v>
      </c>
      <c r="B58" s="230"/>
      <c r="C58" s="230"/>
      <c r="D58" s="230"/>
      <c r="E58" s="230">
        <f>$B58      +$C58      +$D58</f>
        <v>0</v>
      </c>
      <c r="F58" s="226">
        <v>0</v>
      </c>
      <c r="G58" s="225">
        <v>0</v>
      </c>
      <c r="H58" s="226"/>
      <c r="I58" s="225"/>
      <c r="J58" s="226"/>
      <c r="K58" s="225"/>
      <c r="L58" s="226"/>
      <c r="M58" s="225"/>
      <c r="N58" s="226"/>
      <c r="O58" s="225"/>
      <c r="P58" s="226">
        <f>$H58      +$J58      +$L58      +$N58</f>
        <v>0</v>
      </c>
      <c r="Q58" s="225">
        <f>$I58      +$K58      +$M58      +$O58</f>
        <v>0</v>
      </c>
      <c r="R58" s="228">
        <f>IF(($H58      =0),0,((($H58      -$H58      )/$H58      )*100))</f>
        <v>0</v>
      </c>
      <c r="S58" s="229">
        <f>IF(($I58      =0),0,((($I58      -$I58      )/$I58      )*100))</f>
        <v>0</v>
      </c>
      <c r="T58" s="228">
        <f>IF(($E58      =0),0,(($P58      /$E58      )*100))</f>
        <v>0</v>
      </c>
      <c r="U58" s="227">
        <f>IF(($E58      =0),0,(($Q58      /$E58      )*100))</f>
        <v>0</v>
      </c>
      <c r="V58" s="226">
        <v>0</v>
      </c>
      <c r="W58" s="225" t="s">
        <v>1</v>
      </c>
    </row>
    <row r="59" spans="1:23" ht="12.95" customHeight="1" x14ac:dyDescent="0.2">
      <c r="A59" s="223" t="s">
        <v>42</v>
      </c>
      <c r="B59" s="222">
        <f>SUM(B55:B58)</f>
        <v>0</v>
      </c>
      <c r="C59" s="222">
        <f>SUM(C55:C58)</f>
        <v>0</v>
      </c>
      <c r="D59" s="222"/>
      <c r="E59" s="222">
        <f>$B59      +$C59      +$D59</f>
        <v>0</v>
      </c>
      <c r="F59" s="218">
        <f>SUM(F55:F58)</f>
        <v>0</v>
      </c>
      <c r="G59" s="217">
        <f>SUM(G55:G58)</f>
        <v>0</v>
      </c>
      <c r="H59" s="218">
        <f>SUM(H55:H58)</f>
        <v>0</v>
      </c>
      <c r="I59" s="217">
        <f>SUM(I55:I58)</f>
        <v>0</v>
      </c>
      <c r="J59" s="218">
        <f>SUM(J55:J58)</f>
        <v>0</v>
      </c>
      <c r="K59" s="217">
        <f>SUM(K55:K58)</f>
        <v>0</v>
      </c>
      <c r="L59" s="218">
        <f>SUM(L55:L58)</f>
        <v>0</v>
      </c>
      <c r="M59" s="217">
        <f>SUM(M55:M58)</f>
        <v>0</v>
      </c>
      <c r="N59" s="218">
        <f>SUM(N55:N58)</f>
        <v>0</v>
      </c>
      <c r="O59" s="217">
        <f>SUM(O55:O58)</f>
        <v>0</v>
      </c>
      <c r="P59" s="218">
        <f>$H59      +$J59      +$L59      +$N59</f>
        <v>0</v>
      </c>
      <c r="Q59" s="217">
        <f>$I59      +$K59      +$M59      +$O59</f>
        <v>0</v>
      </c>
      <c r="R59" s="220">
        <f>IF(($H59      =0),0,((($H59      -$H59      )/$H59      )*100))</f>
        <v>0</v>
      </c>
      <c r="S59" s="221">
        <f>IF(($I59      =0),0,((($I59      -$I59      )/$I59      )*100))</f>
        <v>0</v>
      </c>
      <c r="T59" s="220">
        <f>IF($E59   =0,0,($P59   /$E59   )*100)</f>
        <v>0</v>
      </c>
      <c r="U59" s="219">
        <f>IF($E59   =0,0,($Q59   /$E59   )*100)</f>
        <v>0</v>
      </c>
      <c r="V59" s="218">
        <f>SUM(V55:V58)</f>
        <v>0</v>
      </c>
      <c r="W59" s="217" t="s">
        <v>1</v>
      </c>
    </row>
    <row r="60" spans="1:23" ht="12.95" customHeight="1" x14ac:dyDescent="0.2">
      <c r="A60" s="238" t="s">
        <v>81</v>
      </c>
      <c r="B60" s="237" t="s">
        <v>1</v>
      </c>
      <c r="C60" s="237"/>
      <c r="D60" s="237"/>
      <c r="E60" s="237"/>
      <c r="F60" s="233"/>
      <c r="G60" s="232"/>
      <c r="H60" s="233"/>
      <c r="I60" s="232"/>
      <c r="J60" s="233"/>
      <c r="K60" s="232"/>
      <c r="L60" s="233"/>
      <c r="M60" s="232"/>
      <c r="N60" s="233"/>
      <c r="O60" s="232"/>
      <c r="P60" s="233"/>
      <c r="Q60" s="232"/>
      <c r="R60" s="235"/>
      <c r="S60" s="236"/>
      <c r="T60" s="235"/>
      <c r="U60" s="234"/>
      <c r="V60" s="233"/>
      <c r="W60" s="232"/>
    </row>
    <row r="61" spans="1:23" ht="12.95" customHeight="1" x14ac:dyDescent="0.2">
      <c r="A61" s="246" t="s">
        <v>82</v>
      </c>
      <c r="B61" s="230"/>
      <c r="C61" s="230"/>
      <c r="D61" s="230"/>
      <c r="E61" s="230">
        <f>$B61      +$C61      +$D61</f>
        <v>0</v>
      </c>
      <c r="F61" s="226">
        <v>0</v>
      </c>
      <c r="G61" s="225">
        <v>0</v>
      </c>
      <c r="H61" s="226"/>
      <c r="I61" s="225"/>
      <c r="J61" s="226"/>
      <c r="K61" s="225"/>
      <c r="L61" s="226"/>
      <c r="M61" s="225"/>
      <c r="N61" s="226"/>
      <c r="O61" s="225"/>
      <c r="P61" s="226">
        <f>$H61      +$J61      +$L61      +$N61</f>
        <v>0</v>
      </c>
      <c r="Q61" s="225">
        <f>$I61      +$K61      +$M61      +$O61</f>
        <v>0</v>
      </c>
      <c r="R61" s="228">
        <f>IF(($H61      =0),0,((($H61      -$H61      )/$H61      )*100))</f>
        <v>0</v>
      </c>
      <c r="S61" s="229">
        <f>IF(($I61      =0),0,((($I61      -$I61      )/$I61      )*100))</f>
        <v>0</v>
      </c>
      <c r="T61" s="228">
        <f>IF(($E61      =0),0,(($P61      /$E61      )*100))</f>
        <v>0</v>
      </c>
      <c r="U61" s="227">
        <f>IF(($E61      =0),0,(($Q61      /$E61      )*100))</f>
        <v>0</v>
      </c>
      <c r="V61" s="226">
        <v>0</v>
      </c>
      <c r="W61" s="225" t="s">
        <v>1</v>
      </c>
    </row>
    <row r="62" spans="1:23" ht="12.95" customHeight="1" x14ac:dyDescent="0.2">
      <c r="A62" s="246" t="s">
        <v>83</v>
      </c>
      <c r="B62" s="230"/>
      <c r="C62" s="230"/>
      <c r="D62" s="230"/>
      <c r="E62" s="230">
        <f>$B62      +$C62      +$D62</f>
        <v>0</v>
      </c>
      <c r="F62" s="226">
        <v>0</v>
      </c>
      <c r="G62" s="225">
        <v>0</v>
      </c>
      <c r="H62" s="226"/>
      <c r="I62" s="225"/>
      <c r="J62" s="226"/>
      <c r="K62" s="225"/>
      <c r="L62" s="226"/>
      <c r="M62" s="225"/>
      <c r="N62" s="226"/>
      <c r="O62" s="225"/>
      <c r="P62" s="226">
        <f>$H62      +$J62      +$L62      +$N62</f>
        <v>0</v>
      </c>
      <c r="Q62" s="225">
        <f>$I62      +$K62      +$M62      +$O62</f>
        <v>0</v>
      </c>
      <c r="R62" s="228">
        <f>IF(($H62      =0),0,((($H62      -$H62      )/$H62      )*100))</f>
        <v>0</v>
      </c>
      <c r="S62" s="229">
        <f>IF(($I62      =0),0,((($I62      -$I62      )/$I62      )*100))</f>
        <v>0</v>
      </c>
      <c r="T62" s="228">
        <f>IF(($E62      =0),0,(($P62      /$E62      )*100))</f>
        <v>0</v>
      </c>
      <c r="U62" s="227">
        <f>IF(($E62      =0),0,(($Q62      /$E62      )*100))</f>
        <v>0</v>
      </c>
      <c r="V62" s="226">
        <v>0</v>
      </c>
      <c r="W62" s="225" t="s">
        <v>1</v>
      </c>
    </row>
    <row r="63" spans="1:23" ht="12.95" customHeight="1" x14ac:dyDescent="0.2">
      <c r="A63" s="246" t="s">
        <v>84</v>
      </c>
      <c r="B63" s="230"/>
      <c r="C63" s="230"/>
      <c r="D63" s="230"/>
      <c r="E63" s="230">
        <f>$B63      +$C63      +$D63</f>
        <v>0</v>
      </c>
      <c r="F63" s="226">
        <v>0</v>
      </c>
      <c r="G63" s="225">
        <v>0</v>
      </c>
      <c r="H63" s="226"/>
      <c r="I63" s="225"/>
      <c r="J63" s="226"/>
      <c r="K63" s="225"/>
      <c r="L63" s="226"/>
      <c r="M63" s="225"/>
      <c r="N63" s="226"/>
      <c r="O63" s="225"/>
      <c r="P63" s="226">
        <f>$H63      +$J63      +$L63      +$N63</f>
        <v>0</v>
      </c>
      <c r="Q63" s="225">
        <f>$I63      +$K63      +$M63      +$O63</f>
        <v>0</v>
      </c>
      <c r="R63" s="228">
        <f>IF(($H63      =0),0,((($H63      -$H63      )/$H63      )*100))</f>
        <v>0</v>
      </c>
      <c r="S63" s="229">
        <f>IF(($I63      =0),0,((($I63      -$I63      )/$I63      )*100))</f>
        <v>0</v>
      </c>
      <c r="T63" s="228">
        <f>IF(($E63      =0),0,(($P63      /$E63      )*100))</f>
        <v>0</v>
      </c>
      <c r="U63" s="227">
        <f>IF(($E63      =0),0,(($Q63      /$E63      )*100))</f>
        <v>0</v>
      </c>
      <c r="V63" s="226">
        <v>0</v>
      </c>
      <c r="W63" s="225" t="s">
        <v>1</v>
      </c>
    </row>
    <row r="64" spans="1:23" ht="12.95" customHeight="1" x14ac:dyDescent="0.2">
      <c r="A64" s="246" t="s">
        <v>85</v>
      </c>
      <c r="B64" s="230"/>
      <c r="C64" s="230"/>
      <c r="D64" s="230"/>
      <c r="E64" s="230">
        <f>$B64      +$C64      +$D64</f>
        <v>0</v>
      </c>
      <c r="F64" s="226">
        <v>0</v>
      </c>
      <c r="G64" s="225">
        <v>0</v>
      </c>
      <c r="H64" s="226"/>
      <c r="I64" s="225"/>
      <c r="J64" s="226"/>
      <c r="K64" s="225"/>
      <c r="L64" s="226"/>
      <c r="M64" s="225"/>
      <c r="N64" s="226"/>
      <c r="O64" s="225"/>
      <c r="P64" s="226">
        <f>$H64      +$J64      +$L64      +$N64</f>
        <v>0</v>
      </c>
      <c r="Q64" s="225">
        <f>$I64      +$K64      +$M64      +$O64</f>
        <v>0</v>
      </c>
      <c r="R64" s="228">
        <f>IF(($H64      =0),0,((($H64      -$H64      )/$H64      )*100))</f>
        <v>0</v>
      </c>
      <c r="S64" s="229">
        <f>IF(($I64      =0),0,((($I64      -$I64      )/$I64      )*100))</f>
        <v>0</v>
      </c>
      <c r="T64" s="228">
        <f>IF(($E64      =0),0,(($P64      /$E64      )*100))</f>
        <v>0</v>
      </c>
      <c r="U64" s="227">
        <f>IF(($E64      =0),0,(($Q64      /$E64      )*100))</f>
        <v>0</v>
      </c>
      <c r="V64" s="226">
        <v>0</v>
      </c>
      <c r="W64" s="225" t="s">
        <v>1</v>
      </c>
    </row>
    <row r="65" spans="1:23" ht="12.95" customHeight="1" x14ac:dyDescent="0.2">
      <c r="A65" s="246" t="s">
        <v>86</v>
      </c>
      <c r="B65" s="230">
        <v>644191000</v>
      </c>
      <c r="C65" s="230"/>
      <c r="D65" s="230"/>
      <c r="E65" s="230">
        <f>$B65      +$C65      +$D65</f>
        <v>644191000</v>
      </c>
      <c r="F65" s="226">
        <v>644191000</v>
      </c>
      <c r="G65" s="225">
        <v>151807000</v>
      </c>
      <c r="H65" s="226">
        <v>34864000</v>
      </c>
      <c r="I65" s="225">
        <v>5005275</v>
      </c>
      <c r="J65" s="226"/>
      <c r="K65" s="225"/>
      <c r="L65" s="226"/>
      <c r="M65" s="225"/>
      <c r="N65" s="226"/>
      <c r="O65" s="225"/>
      <c r="P65" s="226">
        <f>$H65      +$J65      +$L65      +$N65</f>
        <v>34864000</v>
      </c>
      <c r="Q65" s="225">
        <f>$I65      +$K65      +$M65      +$O65</f>
        <v>5005275</v>
      </c>
      <c r="R65" s="228">
        <f>IF(($H65      =0),0,((($H65      -$H65      )/$H65      )*100))</f>
        <v>0</v>
      </c>
      <c r="S65" s="229">
        <f>IF(($I65      =0),0,((($I65      -$I65      )/$I65      )*100))</f>
        <v>0</v>
      </c>
      <c r="T65" s="228">
        <f>IF(($E65      =0),0,(($P65      /$E65      )*100))</f>
        <v>5.4120594668351467</v>
      </c>
      <c r="U65" s="227">
        <f>IF(($E65      =0),0,(($Q65      /$E65      )*100))</f>
        <v>0.77698617335541786</v>
      </c>
      <c r="V65" s="226">
        <v>0</v>
      </c>
      <c r="W65" s="225" t="s">
        <v>1</v>
      </c>
    </row>
    <row r="66" spans="1:23" ht="12.95" customHeight="1" x14ac:dyDescent="0.2">
      <c r="A66" s="245" t="s">
        <v>42</v>
      </c>
      <c r="B66" s="244">
        <f>SUM(B61:B65)</f>
        <v>644191000</v>
      </c>
      <c r="C66" s="244">
        <f>SUM(C61:C65)</f>
        <v>0</v>
      </c>
      <c r="D66" s="244"/>
      <c r="E66" s="244">
        <f>$B66      +$C66      +$D66</f>
        <v>644191000</v>
      </c>
      <c r="F66" s="240">
        <f>SUM(F61:F65)</f>
        <v>644191000</v>
      </c>
      <c r="G66" s="239">
        <f>SUM(G61:G65)</f>
        <v>151807000</v>
      </c>
      <c r="H66" s="240">
        <f>SUM(H61:H65)</f>
        <v>34864000</v>
      </c>
      <c r="I66" s="239">
        <f>SUM(I61:I65)</f>
        <v>5005275</v>
      </c>
      <c r="J66" s="240">
        <f>SUM(J61:J65)</f>
        <v>0</v>
      </c>
      <c r="K66" s="239">
        <f>SUM(K61:K65)</f>
        <v>0</v>
      </c>
      <c r="L66" s="240">
        <f>SUM(L61:L65)</f>
        <v>0</v>
      </c>
      <c r="M66" s="239">
        <f>SUM(M61:M65)</f>
        <v>0</v>
      </c>
      <c r="N66" s="240">
        <f>SUM(N61:N65)</f>
        <v>0</v>
      </c>
      <c r="O66" s="239">
        <f>SUM(O61:O65)</f>
        <v>0</v>
      </c>
      <c r="P66" s="240">
        <f>$H66      +$J66      +$L66      +$N66</f>
        <v>34864000</v>
      </c>
      <c r="Q66" s="239">
        <f>$I66      +$K66      +$M66      +$O66</f>
        <v>5005275</v>
      </c>
      <c r="R66" s="242">
        <f>IF(($H66      =0),0,((($H66      -$H66      )/$H66      )*100))</f>
        <v>0</v>
      </c>
      <c r="S66" s="243">
        <f>IF(($I66      =0),0,((($I66      -$I66      )/$I66      )*100))</f>
        <v>0</v>
      </c>
      <c r="T66" s="242">
        <f>IF((+$E61+$E63+$E64++$E65) =0,0,(P66   /(+$E61+$E63+$E64+$E65) )*100)</f>
        <v>5.4120594668351467</v>
      </c>
      <c r="U66" s="241">
        <f>IF((+$E61+$E63+$E65) =0,0,(Q66  /(+$E61+$E63+$E65) )*100)</f>
        <v>0.77698617335541786</v>
      </c>
      <c r="V66" s="240">
        <f>SUM(V61:V65)</f>
        <v>0</v>
      </c>
      <c r="W66" s="239" t="s">
        <v>1</v>
      </c>
    </row>
    <row r="67" spans="1:23" ht="12.95" customHeight="1" x14ac:dyDescent="0.2">
      <c r="A67" s="216" t="s">
        <v>87</v>
      </c>
      <c r="B67" s="215">
        <f>SUM(B9:B14,B17:B23,B26:B29,B32,B35:B39,B42:B52,B55:B58,B61:B65)</f>
        <v>4288389000</v>
      </c>
      <c r="C67" s="215">
        <f>SUM(C9:C14,C17:C23,C26:C29,C32,C35:C39,C42:C52,C55:C58,C61:C65)</f>
        <v>0</v>
      </c>
      <c r="D67" s="215"/>
      <c r="E67" s="215">
        <f>$B67      +$C67      +$D67</f>
        <v>4288389000</v>
      </c>
      <c r="F67" s="211">
        <f>SUM(F9:F14,F17:F23,F26:F29,F32,F35:F39,F42:F52,F55:F58,F61:F65)</f>
        <v>4288389000</v>
      </c>
      <c r="G67" s="210">
        <f>SUM(G9:G14,G17:G23,G26:G29,G32,G35:G39,G42:G52,G55:G58,G61:G65)</f>
        <v>847500000</v>
      </c>
      <c r="H67" s="211">
        <f>SUM(H9:H14,H17:H23,H26:H29,H32,H35:H39,H42:H52,H55:H58,H61:H65)</f>
        <v>279191000</v>
      </c>
      <c r="I67" s="210">
        <f>SUM(I9:I14,I17:I23,I26:I29,I32,I35:I39,I42:I52,I55:I58,I61:I65)</f>
        <v>137957609</v>
      </c>
      <c r="J67" s="211">
        <f>SUM(J9:J14,J17:J23,J26:J29,J32,J35:J39,J42:J52,J55:J58,J61:J65)</f>
        <v>0</v>
      </c>
      <c r="K67" s="210">
        <f>SUM(K9:K14,K17:K23,K26:K29,K32,K35:K39,K42:K52,K55:K58,K61:K65)</f>
        <v>0</v>
      </c>
      <c r="L67" s="211">
        <f>SUM(L9:L14,L17:L23,L26:L29,L32,L35:L39,L42:L52,L55:L58,L61:L65)</f>
        <v>0</v>
      </c>
      <c r="M67" s="210">
        <f>SUM(M9:M14,M17:M23,M26:M29,M32,M35:M39,M42:M52,M55:M58,M61:M65)</f>
        <v>0</v>
      </c>
      <c r="N67" s="211">
        <f>SUM(N9:N14,N17:N23,N26:N29,N32,N35:N39,N42:N52,N55:N58,N61:N65)</f>
        <v>0</v>
      </c>
      <c r="O67" s="210">
        <f>SUM(O9:O14,O17:O23,O26:O29,O32,O35:O39,O42:O52,O55:O58,O61:O65)</f>
        <v>0</v>
      </c>
      <c r="P67" s="211">
        <f>$H67      +$J67      +$L67      +$N67</f>
        <v>279191000</v>
      </c>
      <c r="Q67" s="210">
        <f>$I67      +$K67      +$M67      +$O67</f>
        <v>137957609</v>
      </c>
      <c r="R67" s="213">
        <f>IF(($H67      =0),0,((($H67      -$H67      )/$H67      )*100))</f>
        <v>0</v>
      </c>
      <c r="S67" s="214">
        <f>IF(($I67      =0),0,((($I67      -$I67      )/$I67      )*100))</f>
        <v>0</v>
      </c>
      <c r="T67" s="213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9.2165452884670298</v>
      </c>
      <c r="U67" s="213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4.5542032201508169</v>
      </c>
      <c r="V67" s="211">
        <f>SUM(V9:V14,V17:V23,V26:V29,V32,V35:V39,V42:V52,V55:V58,V61:V65)</f>
        <v>0</v>
      </c>
      <c r="W67" s="210" t="s">
        <v>1</v>
      </c>
    </row>
    <row r="68" spans="1:23" ht="12.95" customHeight="1" x14ac:dyDescent="0.2">
      <c r="A68" s="238" t="s">
        <v>43</v>
      </c>
      <c r="B68" s="237" t="s">
        <v>1</v>
      </c>
      <c r="C68" s="237"/>
      <c r="D68" s="237"/>
      <c r="E68" s="237"/>
      <c r="F68" s="233"/>
      <c r="G68" s="232"/>
      <c r="H68" s="233"/>
      <c r="I68" s="232"/>
      <c r="J68" s="233"/>
      <c r="K68" s="232"/>
      <c r="L68" s="233"/>
      <c r="M68" s="232"/>
      <c r="N68" s="233"/>
      <c r="O68" s="232"/>
      <c r="P68" s="233"/>
      <c r="Q68" s="232"/>
      <c r="R68" s="235"/>
      <c r="S68" s="236"/>
      <c r="T68" s="235"/>
      <c r="U68" s="234"/>
      <c r="V68" s="233"/>
      <c r="W68" s="232"/>
    </row>
    <row r="69" spans="1:23" s="224" customFormat="1" ht="12.95" customHeight="1" x14ac:dyDescent="0.2">
      <c r="A69" s="231" t="s">
        <v>88</v>
      </c>
      <c r="B69" s="230">
        <v>3623044000</v>
      </c>
      <c r="C69" s="230"/>
      <c r="D69" s="230"/>
      <c r="E69" s="230">
        <f>$B69      +$C69      +$D69</f>
        <v>3623044000</v>
      </c>
      <c r="F69" s="226">
        <v>3623044000</v>
      </c>
      <c r="G69" s="225">
        <v>1462181000</v>
      </c>
      <c r="H69" s="226">
        <v>657722000</v>
      </c>
      <c r="I69" s="225">
        <v>301888018</v>
      </c>
      <c r="J69" s="226"/>
      <c r="K69" s="225"/>
      <c r="L69" s="226"/>
      <c r="M69" s="225"/>
      <c r="N69" s="226"/>
      <c r="O69" s="225"/>
      <c r="P69" s="226">
        <f>$H69      +$J69      +$L69      +$N69</f>
        <v>657722000</v>
      </c>
      <c r="Q69" s="225">
        <f>$I69      +$K69      +$M69      +$O69</f>
        <v>301888018</v>
      </c>
      <c r="R69" s="228">
        <f>IF(($H69      =0),0,((($H69      -$H69      )/$H69      )*100))</f>
        <v>0</v>
      </c>
      <c r="S69" s="229">
        <f>IF(($I69      =0),0,((($I69      -$I69      )/$I69      )*100))</f>
        <v>0</v>
      </c>
      <c r="T69" s="228">
        <f>IF(($E69      =0),0,(($P69      /$E69      )*100))</f>
        <v>18.153850739875089</v>
      </c>
      <c r="U69" s="227">
        <f>IF(($E69      =0),0,(($Q69      /$E69      )*100))</f>
        <v>8.3324413945842224</v>
      </c>
      <c r="V69" s="226">
        <v>0</v>
      </c>
      <c r="W69" s="225" t="s">
        <v>1</v>
      </c>
    </row>
    <row r="70" spans="1:23" ht="12.95" customHeight="1" x14ac:dyDescent="0.2">
      <c r="A70" s="223" t="s">
        <v>42</v>
      </c>
      <c r="B70" s="222">
        <f>B69</f>
        <v>3623044000</v>
      </c>
      <c r="C70" s="222">
        <f>C69</f>
        <v>0</v>
      </c>
      <c r="D70" s="222"/>
      <c r="E70" s="222">
        <f>$B70      +$C70      +$D70</f>
        <v>3623044000</v>
      </c>
      <c r="F70" s="218">
        <f>F69</f>
        <v>3623044000</v>
      </c>
      <c r="G70" s="217">
        <f>G69</f>
        <v>1462181000</v>
      </c>
      <c r="H70" s="218">
        <f>H69</f>
        <v>657722000</v>
      </c>
      <c r="I70" s="217">
        <f>I69</f>
        <v>301888018</v>
      </c>
      <c r="J70" s="218">
        <f>J69</f>
        <v>0</v>
      </c>
      <c r="K70" s="217">
        <f>K69</f>
        <v>0</v>
      </c>
      <c r="L70" s="218">
        <f>L69</f>
        <v>0</v>
      </c>
      <c r="M70" s="217">
        <f>M69</f>
        <v>0</v>
      </c>
      <c r="N70" s="218">
        <f>N69</f>
        <v>0</v>
      </c>
      <c r="O70" s="217">
        <f>O69</f>
        <v>0</v>
      </c>
      <c r="P70" s="218">
        <f>$H70      +$J70      +$L70      +$N70</f>
        <v>657722000</v>
      </c>
      <c r="Q70" s="217">
        <f>$I70      +$K70      +$M70      +$O70</f>
        <v>301888018</v>
      </c>
      <c r="R70" s="220">
        <f>IF(($H70      =0),0,((($H70      -$H70      )/$H70      )*100))</f>
        <v>0</v>
      </c>
      <c r="S70" s="221">
        <f>IF(($I70      =0),0,((($I70      -$I70      )/$I70      )*100))</f>
        <v>0</v>
      </c>
      <c r="T70" s="220">
        <f>IF($E70   =0,0,($P70   /$E70   )*100)</f>
        <v>18.153850739875089</v>
      </c>
      <c r="U70" s="219">
        <f>IF($E70   =0,0,($Q70   /$E70 )*100)</f>
        <v>8.3324413945842224</v>
      </c>
      <c r="V70" s="218">
        <f>V69</f>
        <v>0</v>
      </c>
      <c r="W70" s="217" t="s">
        <v>1</v>
      </c>
    </row>
    <row r="71" spans="1:23" ht="12.95" customHeight="1" x14ac:dyDescent="0.2">
      <c r="A71" s="216" t="s">
        <v>87</v>
      </c>
      <c r="B71" s="215">
        <f>B69</f>
        <v>3623044000</v>
      </c>
      <c r="C71" s="215">
        <f>C69</f>
        <v>0</v>
      </c>
      <c r="D71" s="215"/>
      <c r="E71" s="215">
        <f>$B71      +$C71      +$D71</f>
        <v>3623044000</v>
      </c>
      <c r="F71" s="211">
        <f>F69</f>
        <v>3623044000</v>
      </c>
      <c r="G71" s="210">
        <f>G69</f>
        <v>1462181000</v>
      </c>
      <c r="H71" s="211">
        <f>H69</f>
        <v>657722000</v>
      </c>
      <c r="I71" s="210">
        <f>I69</f>
        <v>301888018</v>
      </c>
      <c r="J71" s="211">
        <f>J69</f>
        <v>0</v>
      </c>
      <c r="K71" s="210">
        <f>K69</f>
        <v>0</v>
      </c>
      <c r="L71" s="211">
        <f>L69</f>
        <v>0</v>
      </c>
      <c r="M71" s="210">
        <f>M69</f>
        <v>0</v>
      </c>
      <c r="N71" s="211">
        <f>N69</f>
        <v>0</v>
      </c>
      <c r="O71" s="210">
        <f>O69</f>
        <v>0</v>
      </c>
      <c r="P71" s="211">
        <f>$H71      +$J71      +$L71      +$N71</f>
        <v>657722000</v>
      </c>
      <c r="Q71" s="210">
        <f>$I71      +$K71      +$M71      +$O71</f>
        <v>301888018</v>
      </c>
      <c r="R71" s="213">
        <f>IF(($H71      =0),0,((($H71      -$H71      )/$H71      )*100))</f>
        <v>0</v>
      </c>
      <c r="S71" s="214">
        <f>IF(($I71      =0),0,((($I71      -$I71      )/$I71      )*100))</f>
        <v>0</v>
      </c>
      <c r="T71" s="213">
        <f>IF($E71   =0,0,($P71   /$E71   )*100)</f>
        <v>18.153850739875089</v>
      </c>
      <c r="U71" s="212">
        <f>IF($E71   =0,0,($Q71   /$E71   )*100)</f>
        <v>8.3324413945842224</v>
      </c>
      <c r="V71" s="211">
        <f>V69</f>
        <v>0</v>
      </c>
      <c r="W71" s="210" t="s">
        <v>1</v>
      </c>
    </row>
    <row r="72" spans="1:23" ht="12.95" customHeight="1" thickBot="1" x14ac:dyDescent="0.25">
      <c r="A72" s="216" t="s">
        <v>89</v>
      </c>
      <c r="B72" s="215">
        <f>SUM(B9:B14,B17:B23,B26:B29,B32,B35:B39,B42:B52,B55:B58,B61:B65,B69)</f>
        <v>7911433000</v>
      </c>
      <c r="C72" s="215">
        <f>SUM(C9:C14,C17:C23,C26:C29,C32,C35:C39,C42:C52,C55:C58,C61:C65,C69)</f>
        <v>0</v>
      </c>
      <c r="D72" s="215"/>
      <c r="E72" s="215">
        <f>$B72      +$C72      +$D72</f>
        <v>7911433000</v>
      </c>
      <c r="F72" s="211">
        <f>SUM(F9:F14,F17:F23,F26:F29,F32,F35:F39,F42:F52,F55:F58,F61:F65,F69)</f>
        <v>7911433000</v>
      </c>
      <c r="G72" s="210">
        <f>SUM(G9:G14,G17:G23,G26:G29,G32,G35:G39,G42:G52,G55:G58,G61:G65,G69)</f>
        <v>2309681000</v>
      </c>
      <c r="H72" s="211">
        <f>SUM(H9:H14,H17:H23,H26:H29,H32,H35:H39,H42:H52,H55:H58,H61:H65,H69)</f>
        <v>936913000</v>
      </c>
      <c r="I72" s="210">
        <f>SUM(I9:I14,I17:I23,I26:I29,I32,I35:I39,I42:I52,I55:I58,I61:I65,I69)</f>
        <v>439845627</v>
      </c>
      <c r="J72" s="211">
        <f>SUM(J9:J14,J17:J23,J26:J29,J32,J35:J39,J42:J52,J55:J58,J61:J65,J69)</f>
        <v>0</v>
      </c>
      <c r="K72" s="210">
        <f>SUM(K9:K14,K17:K23,K26:K29,K32,K35:K39,K42:K52,K55:K58,K61:K65,K69)</f>
        <v>0</v>
      </c>
      <c r="L72" s="211">
        <f>SUM(L9:L14,L17:L23,L26:L29,L32,L35:L39,L42:L52,L55:L58,L61:L65,L69)</f>
        <v>0</v>
      </c>
      <c r="M72" s="210">
        <f>SUM(M9:M14,M17:M23,M26:M29,M32,M35:M39,M42:M52,M55:M58,M61:M65,M69)</f>
        <v>0</v>
      </c>
      <c r="N72" s="211">
        <f>SUM(N9:N14,N17:N23,N26:N29,N32,N35:N39,N42:N52,N55:N58,N61:N65,N69)</f>
        <v>0</v>
      </c>
      <c r="O72" s="210">
        <f>SUM(O9:O14,O17:O23,O26:O29,O32,O35:O39,O42:O52,O55:O58,O61:O65,O69)</f>
        <v>0</v>
      </c>
      <c r="P72" s="211">
        <f>$H72      +$J72      +$L72      +$N72</f>
        <v>936913000</v>
      </c>
      <c r="Q72" s="210">
        <f>$I72      +$K72      +$M72      +$O72</f>
        <v>439845627</v>
      </c>
      <c r="R72" s="213">
        <f>IF(($H72      =0),0,((($H72      -$H72      )/$H72      )*100))</f>
        <v>0</v>
      </c>
      <c r="S72" s="214">
        <f>IF(($I72      =0),0,((($I72      -$I72      )/$I72      )*100))</f>
        <v>0</v>
      </c>
      <c r="T72" s="213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14.084086345721115</v>
      </c>
      <c r="U72" s="212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6.6119520056353602</v>
      </c>
      <c r="V72" s="211">
        <f>SUM(V9:V14,V17:V23,V26:V29,V32,V35:V39,V42:V52,V55:V58,V61:V65,V69)</f>
        <v>0</v>
      </c>
      <c r="W72" s="210" t="s">
        <v>1</v>
      </c>
    </row>
    <row r="73" spans="1:23" ht="13.5" thickTop="1" x14ac:dyDescent="0.2">
      <c r="A73" s="209" t="s">
        <v>90</v>
      </c>
      <c r="B73" s="207"/>
      <c r="C73" s="208"/>
      <c r="D73" s="208"/>
      <c r="E73" s="206"/>
      <c r="F73" s="207"/>
      <c r="G73" s="208"/>
      <c r="H73" s="208"/>
      <c r="I73" s="206"/>
      <c r="J73" s="208"/>
      <c r="K73" s="206"/>
      <c r="L73" s="208"/>
      <c r="M73" s="208"/>
      <c r="N73" s="208"/>
      <c r="O73" s="208"/>
      <c r="P73" s="208"/>
      <c r="Q73" s="208"/>
      <c r="R73" s="208"/>
      <c r="S73" s="208"/>
      <c r="T73" s="208"/>
      <c r="U73" s="206"/>
      <c r="V73" s="207"/>
      <c r="W73" s="206"/>
    </row>
    <row r="74" spans="1:23" x14ac:dyDescent="0.2">
      <c r="A74" s="169" t="s">
        <v>1</v>
      </c>
      <c r="B74" s="205" t="s">
        <v>1</v>
      </c>
      <c r="C74" s="204" t="s">
        <v>1</v>
      </c>
      <c r="D74" s="204" t="s">
        <v>1</v>
      </c>
      <c r="E74" s="203" t="s">
        <v>1</v>
      </c>
      <c r="F74" s="199" t="s">
        <v>5</v>
      </c>
      <c r="G74" s="202"/>
      <c r="H74" s="199" t="s">
        <v>6</v>
      </c>
      <c r="I74" s="201"/>
      <c r="J74" s="199" t="s">
        <v>7</v>
      </c>
      <c r="K74" s="201"/>
      <c r="L74" s="199" t="s">
        <v>8</v>
      </c>
      <c r="M74" s="199"/>
      <c r="N74" s="200" t="s">
        <v>9</v>
      </c>
      <c r="O74" s="199"/>
      <c r="P74" s="197" t="s">
        <v>10</v>
      </c>
      <c r="Q74" s="196"/>
      <c r="R74" s="198" t="s">
        <v>11</v>
      </c>
      <c r="S74" s="196"/>
      <c r="T74" s="198" t="s">
        <v>12</v>
      </c>
      <c r="U74" s="196"/>
      <c r="V74" s="197"/>
      <c r="W74" s="196"/>
    </row>
    <row r="75" spans="1:23" ht="67.5" x14ac:dyDescent="0.2">
      <c r="A75" s="195" t="s">
        <v>91</v>
      </c>
      <c r="B75" s="190" t="s">
        <v>92</v>
      </c>
      <c r="C75" s="190" t="s">
        <v>93</v>
      </c>
      <c r="D75" s="191" t="s">
        <v>17</v>
      </c>
      <c r="E75" s="190" t="s">
        <v>18</v>
      </c>
      <c r="F75" s="190" t="s">
        <v>19</v>
      </c>
      <c r="G75" s="190" t="s">
        <v>94</v>
      </c>
      <c r="H75" s="190" t="s">
        <v>95</v>
      </c>
      <c r="I75" s="189" t="s">
        <v>22</v>
      </c>
      <c r="J75" s="190" t="s">
        <v>96</v>
      </c>
      <c r="K75" s="189" t="s">
        <v>24</v>
      </c>
      <c r="L75" s="190" t="s">
        <v>97</v>
      </c>
      <c r="M75" s="189" t="s">
        <v>26</v>
      </c>
      <c r="N75" s="190" t="s">
        <v>98</v>
      </c>
      <c r="O75" s="189" t="s">
        <v>28</v>
      </c>
      <c r="P75" s="189" t="s">
        <v>99</v>
      </c>
      <c r="Q75" s="194" t="s">
        <v>30</v>
      </c>
      <c r="R75" s="192" t="s">
        <v>99</v>
      </c>
      <c r="S75" s="193" t="s">
        <v>30</v>
      </c>
      <c r="T75" s="192" t="s">
        <v>100</v>
      </c>
      <c r="U75" s="191" t="s">
        <v>32</v>
      </c>
      <c r="V75" s="190"/>
      <c r="W75" s="189"/>
    </row>
    <row r="76" spans="1:23" x14ac:dyDescent="0.2">
      <c r="A76" s="188" t="str">
        <f>+A7</f>
        <v>R thousands</v>
      </c>
      <c r="B76" s="186"/>
      <c r="C76" s="186">
        <v>100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7"/>
      <c r="N76" s="186"/>
      <c r="O76" s="187"/>
      <c r="P76" s="186"/>
      <c r="Q76" s="187"/>
      <c r="R76" s="186"/>
      <c r="S76" s="187"/>
      <c r="T76" s="186"/>
      <c r="U76" s="186"/>
      <c r="V76" s="186"/>
      <c r="W76" s="186"/>
    </row>
    <row r="77" spans="1:23" hidden="1" x14ac:dyDescent="0.2">
      <c r="A77" s="185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4"/>
      <c r="N77" s="181"/>
      <c r="O77" s="184"/>
      <c r="P77" s="181"/>
      <c r="Q77" s="184"/>
      <c r="R77" s="182"/>
      <c r="S77" s="183"/>
      <c r="T77" s="182"/>
      <c r="U77" s="182"/>
      <c r="V77" s="181"/>
      <c r="W77" s="181"/>
    </row>
    <row r="78" spans="1:23" hidden="1" x14ac:dyDescent="0.2">
      <c r="A78" s="180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9"/>
      <c r="N78" s="176"/>
      <c r="O78" s="179"/>
      <c r="P78" s="176"/>
      <c r="Q78" s="179"/>
      <c r="R78" s="177"/>
      <c r="S78" s="178"/>
      <c r="T78" s="177"/>
      <c r="U78" s="177"/>
      <c r="V78" s="176"/>
      <c r="W78" s="176"/>
    </row>
    <row r="79" spans="1:23" hidden="1" x14ac:dyDescent="0.2">
      <c r="A79" s="175" t="s">
        <v>112</v>
      </c>
      <c r="B79" s="171">
        <f>SUM(B80:B83)</f>
        <v>0</v>
      </c>
      <c r="C79" s="171">
        <f>SUM(C80:C83)</f>
        <v>0</v>
      </c>
      <c r="D79" s="171">
        <f>SUM(D80:D83)</f>
        <v>0</v>
      </c>
      <c r="E79" s="171">
        <f>SUM(E80:E83)</f>
        <v>0</v>
      </c>
      <c r="F79" s="171">
        <f>SUM(F80:F83)</f>
        <v>0</v>
      </c>
      <c r="G79" s="171">
        <f>SUM(G80:G83)</f>
        <v>0</v>
      </c>
      <c r="H79" s="171">
        <f>SUM(H80:H83)</f>
        <v>0</v>
      </c>
      <c r="I79" s="171">
        <f>SUM(I80:I83)</f>
        <v>0</v>
      </c>
      <c r="J79" s="171">
        <f>SUM(J80:J83)</f>
        <v>0</v>
      </c>
      <c r="K79" s="171">
        <f>SUM(K80:K83)</f>
        <v>0</v>
      </c>
      <c r="L79" s="171">
        <f>SUM(L80:L83)</f>
        <v>0</v>
      </c>
      <c r="M79" s="174">
        <f>SUM(M80:M83)</f>
        <v>0</v>
      </c>
      <c r="N79" s="171"/>
      <c r="O79" s="174"/>
      <c r="P79" s="171"/>
      <c r="Q79" s="174"/>
      <c r="R79" s="172"/>
      <c r="S79" s="173"/>
      <c r="T79" s="172"/>
      <c r="U79" s="172"/>
      <c r="V79" s="171">
        <f>SUM(V80:V83)</f>
        <v>0</v>
      </c>
      <c r="W79" s="171">
        <f>SUM(W80:W83)</f>
        <v>0</v>
      </c>
    </row>
    <row r="80" spans="1:23" hidden="1" x14ac:dyDescent="0.2">
      <c r="A80" s="169" t="s">
        <v>113</v>
      </c>
      <c r="B80" s="158"/>
      <c r="C80" s="158"/>
      <c r="D80" s="158"/>
      <c r="E80" s="158">
        <f>SUM(B80:D80)</f>
        <v>0</v>
      </c>
      <c r="F80" s="158"/>
      <c r="G80" s="158"/>
      <c r="H80" s="158"/>
      <c r="I80" s="170"/>
      <c r="J80" s="158"/>
      <c r="K80" s="170"/>
      <c r="L80" s="158"/>
      <c r="M80" s="159"/>
      <c r="N80" s="158"/>
      <c r="O80" s="159"/>
      <c r="P80" s="158"/>
      <c r="Q80" s="159"/>
      <c r="R80" s="167"/>
      <c r="S80" s="168"/>
      <c r="T80" s="167"/>
      <c r="U80" s="167"/>
      <c r="V80" s="158"/>
      <c r="W80" s="158"/>
    </row>
    <row r="81" spans="1:23" hidden="1" x14ac:dyDescent="0.2">
      <c r="A81" s="169" t="s">
        <v>114</v>
      </c>
      <c r="B81" s="158"/>
      <c r="C81" s="158"/>
      <c r="D81" s="158"/>
      <c r="E81" s="158">
        <f>SUM(B81:D81)</f>
        <v>0</v>
      </c>
      <c r="F81" s="158"/>
      <c r="G81" s="158"/>
      <c r="H81" s="158"/>
      <c r="I81" s="170"/>
      <c r="J81" s="158"/>
      <c r="K81" s="170"/>
      <c r="L81" s="158"/>
      <c r="M81" s="159"/>
      <c r="N81" s="158"/>
      <c r="O81" s="159"/>
      <c r="P81" s="158"/>
      <c r="Q81" s="159"/>
      <c r="R81" s="167"/>
      <c r="S81" s="168"/>
      <c r="T81" s="167"/>
      <c r="U81" s="167"/>
      <c r="V81" s="158"/>
      <c r="W81" s="158"/>
    </row>
    <row r="82" spans="1:23" hidden="1" x14ac:dyDescent="0.2">
      <c r="A82" s="169" t="s">
        <v>115</v>
      </c>
      <c r="B82" s="158"/>
      <c r="C82" s="158"/>
      <c r="D82" s="158"/>
      <c r="E82" s="158">
        <f>SUM(B82:D82)</f>
        <v>0</v>
      </c>
      <c r="F82" s="158"/>
      <c r="G82" s="158"/>
      <c r="H82" s="158"/>
      <c r="I82" s="170"/>
      <c r="J82" s="158"/>
      <c r="K82" s="170"/>
      <c r="L82" s="158"/>
      <c r="M82" s="159"/>
      <c r="N82" s="158"/>
      <c r="O82" s="159"/>
      <c r="P82" s="158"/>
      <c r="Q82" s="159"/>
      <c r="R82" s="167"/>
      <c r="S82" s="168"/>
      <c r="T82" s="167"/>
      <c r="U82" s="167"/>
      <c r="V82" s="158"/>
      <c r="W82" s="158"/>
    </row>
    <row r="83" spans="1:23" hidden="1" x14ac:dyDescent="0.2">
      <c r="A83" s="169" t="s">
        <v>116</v>
      </c>
      <c r="B83" s="158"/>
      <c r="C83" s="158"/>
      <c r="D83" s="158"/>
      <c r="E83" s="158">
        <f>SUM(B83:D83)</f>
        <v>0</v>
      </c>
      <c r="F83" s="158"/>
      <c r="G83" s="158"/>
      <c r="H83" s="158"/>
      <c r="I83" s="170"/>
      <c r="J83" s="158"/>
      <c r="K83" s="170"/>
      <c r="L83" s="158"/>
      <c r="M83" s="159"/>
      <c r="N83" s="158"/>
      <c r="O83" s="159"/>
      <c r="P83" s="158"/>
      <c r="Q83" s="159"/>
      <c r="R83" s="167"/>
      <c r="S83" s="168"/>
      <c r="T83" s="167"/>
      <c r="U83" s="167"/>
      <c r="V83" s="158"/>
      <c r="W83" s="158"/>
    </row>
    <row r="84" spans="1:23" hidden="1" x14ac:dyDescent="0.2">
      <c r="A84" s="169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9"/>
      <c r="N84" s="158"/>
      <c r="O84" s="159"/>
      <c r="P84" s="158"/>
      <c r="Q84" s="159"/>
      <c r="R84" s="167"/>
      <c r="S84" s="168"/>
      <c r="T84" s="167"/>
      <c r="U84" s="167"/>
      <c r="V84" s="158"/>
      <c r="W84" s="158"/>
    </row>
    <row r="85" spans="1:23" x14ac:dyDescent="0.2">
      <c r="A85" s="166" t="s">
        <v>101</v>
      </c>
      <c r="B85" s="163" t="s">
        <v>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5"/>
      <c r="R85" s="164"/>
      <c r="S85" s="164"/>
      <c r="T85" s="86"/>
      <c r="U85" s="87"/>
      <c r="V85" s="163"/>
      <c r="W85" s="163"/>
    </row>
    <row r="86" spans="1:23" x14ac:dyDescent="0.2">
      <c r="A86" s="162" t="s">
        <v>102</v>
      </c>
      <c r="B86" s="161"/>
      <c r="C86" s="161"/>
      <c r="D86" s="161"/>
      <c r="E86" s="161">
        <f>$B86      +$C86      +$D86</f>
        <v>0</v>
      </c>
      <c r="F86" s="161">
        <v>0</v>
      </c>
      <c r="G86" s="161">
        <v>0</v>
      </c>
      <c r="H86" s="161"/>
      <c r="I86" s="161"/>
      <c r="J86" s="161"/>
      <c r="K86" s="161"/>
      <c r="L86" s="161"/>
      <c r="M86" s="161"/>
      <c r="N86" s="161"/>
      <c r="O86" s="161"/>
      <c r="P86" s="161">
        <f>$H86      +$J86      +$L86      +$N86</f>
        <v>0</v>
      </c>
      <c r="Q86" s="158">
        <f>$I86      +$K86      +$M86      +$O86</f>
        <v>0</v>
      </c>
      <c r="R86" s="89">
        <f>IF(($H86      =0),0,((($H86      -$H86      )/$H86      )*100))</f>
        <v>0</v>
      </c>
      <c r="S86" s="90">
        <f>IF(($I86      =0),0,((($I86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61"/>
      <c r="W86" s="161"/>
    </row>
    <row r="87" spans="1:23" x14ac:dyDescent="0.2">
      <c r="A87" s="160" t="s">
        <v>103</v>
      </c>
      <c r="B87" s="158"/>
      <c r="C87" s="158"/>
      <c r="D87" s="158"/>
      <c r="E87" s="158">
        <f>$B87      +$C87      +$D87</f>
        <v>0</v>
      </c>
      <c r="F87" s="158">
        <v>0</v>
      </c>
      <c r="G87" s="158">
        <v>0</v>
      </c>
      <c r="H87" s="158"/>
      <c r="I87" s="158"/>
      <c r="J87" s="158"/>
      <c r="K87" s="158"/>
      <c r="L87" s="158"/>
      <c r="M87" s="158"/>
      <c r="N87" s="158"/>
      <c r="O87" s="158"/>
      <c r="P87" s="159">
        <f>$H87      +$J87      +$L87      +$N87</f>
        <v>0</v>
      </c>
      <c r="Q87" s="159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58"/>
      <c r="W87" s="158"/>
    </row>
    <row r="88" spans="1:23" x14ac:dyDescent="0.2">
      <c r="A88" s="160" t="s">
        <v>104</v>
      </c>
      <c r="B88" s="158"/>
      <c r="C88" s="158"/>
      <c r="D88" s="158"/>
      <c r="E88" s="158">
        <f>$B88      +$C88      +$D88</f>
        <v>0</v>
      </c>
      <c r="F88" s="158">
        <v>0</v>
      </c>
      <c r="G88" s="158">
        <v>0</v>
      </c>
      <c r="H88" s="158"/>
      <c r="I88" s="158"/>
      <c r="J88" s="158"/>
      <c r="K88" s="158"/>
      <c r="L88" s="158"/>
      <c r="M88" s="158"/>
      <c r="N88" s="158"/>
      <c r="O88" s="158"/>
      <c r="P88" s="159">
        <f>$H88      +$J88      +$L88      +$N88</f>
        <v>0</v>
      </c>
      <c r="Q88" s="159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58"/>
      <c r="W88" s="158"/>
    </row>
    <row r="89" spans="1:23" x14ac:dyDescent="0.2">
      <c r="A89" s="160" t="s">
        <v>105</v>
      </c>
      <c r="B89" s="158"/>
      <c r="C89" s="158"/>
      <c r="D89" s="158"/>
      <c r="E89" s="158">
        <f>$B89      +$C89      +$D89</f>
        <v>0</v>
      </c>
      <c r="F89" s="158">
        <v>0</v>
      </c>
      <c r="G89" s="158">
        <v>0</v>
      </c>
      <c r="H89" s="158"/>
      <c r="I89" s="158"/>
      <c r="J89" s="158"/>
      <c r="K89" s="158"/>
      <c r="L89" s="158"/>
      <c r="M89" s="158"/>
      <c r="N89" s="158"/>
      <c r="O89" s="158"/>
      <c r="P89" s="159">
        <f>$H89      +$J89      +$L89      +$N89</f>
        <v>0</v>
      </c>
      <c r="Q89" s="159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58"/>
      <c r="W89" s="158"/>
    </row>
    <row r="90" spans="1:23" x14ac:dyDescent="0.2">
      <c r="A90" s="160" t="s">
        <v>106</v>
      </c>
      <c r="B90" s="158"/>
      <c r="C90" s="158"/>
      <c r="D90" s="158"/>
      <c r="E90" s="158">
        <f>$B90      +$C90      +$D90</f>
        <v>0</v>
      </c>
      <c r="F90" s="158">
        <v>0</v>
      </c>
      <c r="G90" s="158">
        <v>0</v>
      </c>
      <c r="H90" s="158"/>
      <c r="I90" s="158"/>
      <c r="J90" s="158"/>
      <c r="K90" s="158"/>
      <c r="L90" s="158"/>
      <c r="M90" s="158"/>
      <c r="N90" s="158"/>
      <c r="O90" s="158"/>
      <c r="P90" s="159">
        <f>$H90      +$J90      +$L90      +$N90</f>
        <v>0</v>
      </c>
      <c r="Q90" s="159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58"/>
      <c r="W90" s="158"/>
    </row>
    <row r="91" spans="1:23" x14ac:dyDescent="0.2">
      <c r="A91" s="160" t="s">
        <v>107</v>
      </c>
      <c r="B91" s="158"/>
      <c r="C91" s="158"/>
      <c r="D91" s="158"/>
      <c r="E91" s="158">
        <f>$B91      +$C91      +$D91</f>
        <v>0</v>
      </c>
      <c r="F91" s="158">
        <v>0</v>
      </c>
      <c r="G91" s="158">
        <v>0</v>
      </c>
      <c r="H91" s="158"/>
      <c r="I91" s="158"/>
      <c r="J91" s="158"/>
      <c r="K91" s="158"/>
      <c r="L91" s="158"/>
      <c r="M91" s="158"/>
      <c r="N91" s="158"/>
      <c r="O91" s="158"/>
      <c r="P91" s="159">
        <f>$H91      +$J91      +$L91      +$N91</f>
        <v>0</v>
      </c>
      <c r="Q91" s="159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58"/>
      <c r="W91" s="158"/>
    </row>
    <row r="92" spans="1:23" x14ac:dyDescent="0.2">
      <c r="A92" s="160" t="s">
        <v>108</v>
      </c>
      <c r="B92" s="158"/>
      <c r="C92" s="158"/>
      <c r="D92" s="158"/>
      <c r="E92" s="158">
        <f>$B92      +$C92      +$D92</f>
        <v>0</v>
      </c>
      <c r="F92" s="158">
        <v>0</v>
      </c>
      <c r="G92" s="158">
        <v>0</v>
      </c>
      <c r="H92" s="158"/>
      <c r="I92" s="158"/>
      <c r="J92" s="158"/>
      <c r="K92" s="158"/>
      <c r="L92" s="158"/>
      <c r="M92" s="158"/>
      <c r="N92" s="158"/>
      <c r="O92" s="158"/>
      <c r="P92" s="159">
        <f>$H92      +$J92      +$L92      +$N92</f>
        <v>0</v>
      </c>
      <c r="Q92" s="159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58"/>
      <c r="W92" s="158"/>
    </row>
    <row r="93" spans="1:23" x14ac:dyDescent="0.2">
      <c r="A93" s="160" t="s">
        <v>109</v>
      </c>
      <c r="B93" s="158"/>
      <c r="C93" s="158"/>
      <c r="D93" s="158"/>
      <c r="E93" s="158">
        <f>$B93      +$C93      +$D93</f>
        <v>0</v>
      </c>
      <c r="F93" s="158">
        <v>0</v>
      </c>
      <c r="G93" s="158">
        <v>0</v>
      </c>
      <c r="H93" s="158"/>
      <c r="I93" s="158"/>
      <c r="J93" s="158"/>
      <c r="K93" s="158"/>
      <c r="L93" s="158"/>
      <c r="M93" s="158"/>
      <c r="N93" s="158"/>
      <c r="O93" s="158"/>
      <c r="P93" s="159">
        <f>$H93      +$J93      +$L93      +$N93</f>
        <v>0</v>
      </c>
      <c r="Q93" s="159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58"/>
      <c r="W93" s="158"/>
    </row>
    <row r="94" spans="1:23" x14ac:dyDescent="0.2">
      <c r="A94" s="157" t="s">
        <v>110</v>
      </c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6"/>
      <c r="Q94" s="156"/>
      <c r="R94" s="17"/>
      <c r="S94" s="18"/>
      <c r="T94" s="17"/>
      <c r="U94" s="18"/>
      <c r="V94" s="155"/>
      <c r="W94" s="155"/>
    </row>
    <row r="95" spans="1:23" ht="22.5" hidden="1" x14ac:dyDescent="0.2">
      <c r="A95" s="154" t="s">
        <v>117</v>
      </c>
      <c r="B95" s="152">
        <f>SUM(B96:B110)</f>
        <v>0</v>
      </c>
      <c r="C95" s="152">
        <f>SUM(C96:C110)</f>
        <v>0</v>
      </c>
      <c r="D95" s="152">
        <f>SUM(D96:D110)</f>
        <v>0</v>
      </c>
      <c r="E95" s="152">
        <f>SUM(E96:E110)</f>
        <v>0</v>
      </c>
      <c r="F95" s="152">
        <f>SUM(F96:F110)</f>
        <v>0</v>
      </c>
      <c r="G95" s="152">
        <f>SUM(G96:G110)</f>
        <v>0</v>
      </c>
      <c r="H95" s="152">
        <f>SUM(H96:H110)</f>
        <v>0</v>
      </c>
      <c r="I95" s="152">
        <f>SUM(I96:I110)</f>
        <v>0</v>
      </c>
      <c r="J95" s="152">
        <f>SUM(J96:J110)</f>
        <v>0</v>
      </c>
      <c r="K95" s="152">
        <f>SUM(K96:K110)</f>
        <v>0</v>
      </c>
      <c r="L95" s="152">
        <f>SUM(L96:L110)</f>
        <v>0</v>
      </c>
      <c r="M95" s="153">
        <f>SUM(M96:M110)</f>
        <v>0</v>
      </c>
      <c r="N95" s="152"/>
      <c r="O95" s="153"/>
      <c r="P95" s="152"/>
      <c r="Q95" s="153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52">
        <f>SUM(V96:V110)</f>
        <v>0</v>
      </c>
      <c r="W95" s="152">
        <f>SUM(W96:W110)</f>
        <v>0</v>
      </c>
    </row>
    <row r="96" spans="1:23" hidden="1" x14ac:dyDescent="0.2">
      <c r="A96" s="151"/>
      <c r="B96" s="148"/>
      <c r="C96" s="148"/>
      <c r="D96" s="148"/>
      <c r="E96" s="150">
        <f>SUM(B96:D96)</f>
        <v>0</v>
      </c>
      <c r="F96" s="148"/>
      <c r="G96" s="148"/>
      <c r="H96" s="148"/>
      <c r="I96" s="148"/>
      <c r="J96" s="148"/>
      <c r="K96" s="148"/>
      <c r="L96" s="148"/>
      <c r="M96" s="149"/>
      <c r="N96" s="148"/>
      <c r="O96" s="149"/>
      <c r="P96" s="148"/>
      <c r="Q96" s="149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48"/>
      <c r="W96" s="148"/>
    </row>
    <row r="97" spans="1:23" hidden="1" x14ac:dyDescent="0.2">
      <c r="A97" s="151"/>
      <c r="B97" s="148"/>
      <c r="C97" s="148"/>
      <c r="D97" s="148"/>
      <c r="E97" s="150">
        <f>SUM(B97:D97)</f>
        <v>0</v>
      </c>
      <c r="F97" s="148"/>
      <c r="G97" s="148"/>
      <c r="H97" s="148"/>
      <c r="I97" s="148"/>
      <c r="J97" s="148"/>
      <c r="K97" s="148"/>
      <c r="L97" s="148"/>
      <c r="M97" s="149"/>
      <c r="N97" s="148"/>
      <c r="O97" s="149"/>
      <c r="P97" s="148"/>
      <c r="Q97" s="149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48"/>
      <c r="W97" s="148"/>
    </row>
    <row r="98" spans="1:23" hidden="1" x14ac:dyDescent="0.2">
      <c r="A98" s="151"/>
      <c r="B98" s="148"/>
      <c r="C98" s="148"/>
      <c r="D98" s="148"/>
      <c r="E98" s="150">
        <f>SUM(B98:D98)</f>
        <v>0</v>
      </c>
      <c r="F98" s="148"/>
      <c r="G98" s="148"/>
      <c r="H98" s="148"/>
      <c r="I98" s="148"/>
      <c r="J98" s="148"/>
      <c r="K98" s="148"/>
      <c r="L98" s="148"/>
      <c r="M98" s="149"/>
      <c r="N98" s="148"/>
      <c r="O98" s="149"/>
      <c r="P98" s="148"/>
      <c r="Q98" s="149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48"/>
      <c r="W98" s="148"/>
    </row>
    <row r="99" spans="1:23" hidden="1" x14ac:dyDescent="0.2">
      <c r="A99" s="151"/>
      <c r="B99" s="148"/>
      <c r="C99" s="148"/>
      <c r="D99" s="148"/>
      <c r="E99" s="150">
        <f>SUM(B99:D99)</f>
        <v>0</v>
      </c>
      <c r="F99" s="148"/>
      <c r="G99" s="148"/>
      <c r="H99" s="148"/>
      <c r="I99" s="148"/>
      <c r="J99" s="148"/>
      <c r="K99" s="148"/>
      <c r="L99" s="148"/>
      <c r="M99" s="149"/>
      <c r="N99" s="148"/>
      <c r="O99" s="149"/>
      <c r="P99" s="148"/>
      <c r="Q99" s="149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48"/>
      <c r="W99" s="148"/>
    </row>
    <row r="100" spans="1:23" hidden="1" x14ac:dyDescent="0.2">
      <c r="A100" s="151"/>
      <c r="B100" s="148"/>
      <c r="C100" s="148"/>
      <c r="D100" s="148"/>
      <c r="E100" s="150">
        <f>SUM(B100:D100)</f>
        <v>0</v>
      </c>
      <c r="F100" s="148"/>
      <c r="G100" s="148"/>
      <c r="H100" s="148"/>
      <c r="I100" s="148"/>
      <c r="J100" s="148"/>
      <c r="K100" s="148"/>
      <c r="L100" s="148"/>
      <c r="M100" s="149"/>
      <c r="N100" s="148"/>
      <c r="O100" s="149"/>
      <c r="P100" s="148"/>
      <c r="Q100" s="149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48"/>
      <c r="W100" s="148"/>
    </row>
    <row r="101" spans="1:23" hidden="1" x14ac:dyDescent="0.2">
      <c r="A101" s="151"/>
      <c r="B101" s="148"/>
      <c r="C101" s="148"/>
      <c r="D101" s="148"/>
      <c r="E101" s="150">
        <f>SUM(B101:D101)</f>
        <v>0</v>
      </c>
      <c r="F101" s="148"/>
      <c r="G101" s="148"/>
      <c r="H101" s="148"/>
      <c r="I101" s="148"/>
      <c r="J101" s="148"/>
      <c r="K101" s="148"/>
      <c r="L101" s="148"/>
      <c r="M101" s="149"/>
      <c r="N101" s="148"/>
      <c r="O101" s="149"/>
      <c r="P101" s="148"/>
      <c r="Q101" s="149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48"/>
      <c r="W101" s="148"/>
    </row>
    <row r="102" spans="1:23" hidden="1" x14ac:dyDescent="0.2">
      <c r="A102" s="151"/>
      <c r="B102" s="148"/>
      <c r="C102" s="148"/>
      <c r="D102" s="148"/>
      <c r="E102" s="150">
        <f>SUM(B102:D102)</f>
        <v>0</v>
      </c>
      <c r="F102" s="148"/>
      <c r="G102" s="148"/>
      <c r="H102" s="148"/>
      <c r="I102" s="148"/>
      <c r="J102" s="148"/>
      <c r="K102" s="148"/>
      <c r="L102" s="148"/>
      <c r="M102" s="149"/>
      <c r="N102" s="148"/>
      <c r="O102" s="149"/>
      <c r="P102" s="148"/>
      <c r="Q102" s="149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48"/>
      <c r="W102" s="148"/>
    </row>
    <row r="103" spans="1:23" hidden="1" x14ac:dyDescent="0.2">
      <c r="A103" s="151"/>
      <c r="B103" s="148"/>
      <c r="C103" s="148"/>
      <c r="D103" s="148"/>
      <c r="E103" s="150">
        <f>SUM(B103:D103)</f>
        <v>0</v>
      </c>
      <c r="F103" s="148"/>
      <c r="G103" s="148"/>
      <c r="H103" s="148"/>
      <c r="I103" s="148"/>
      <c r="J103" s="148"/>
      <c r="K103" s="148"/>
      <c r="L103" s="148"/>
      <c r="M103" s="149"/>
      <c r="N103" s="148"/>
      <c r="O103" s="149"/>
      <c r="P103" s="148"/>
      <c r="Q103" s="149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48"/>
      <c r="W103" s="148"/>
    </row>
    <row r="104" spans="1:23" hidden="1" x14ac:dyDescent="0.2">
      <c r="A104" s="151"/>
      <c r="B104" s="148"/>
      <c r="C104" s="148"/>
      <c r="D104" s="148"/>
      <c r="E104" s="150">
        <f>SUM(B104:D104)</f>
        <v>0</v>
      </c>
      <c r="F104" s="148"/>
      <c r="G104" s="148"/>
      <c r="H104" s="148"/>
      <c r="I104" s="148"/>
      <c r="J104" s="148"/>
      <c r="K104" s="148"/>
      <c r="L104" s="148"/>
      <c r="M104" s="149"/>
      <c r="N104" s="148"/>
      <c r="O104" s="149"/>
      <c r="P104" s="148"/>
      <c r="Q104" s="149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48"/>
      <c r="W104" s="148"/>
    </row>
    <row r="105" spans="1:23" hidden="1" x14ac:dyDescent="0.2">
      <c r="A105" s="151"/>
      <c r="B105" s="148"/>
      <c r="C105" s="148"/>
      <c r="D105" s="148"/>
      <c r="E105" s="150">
        <f>SUM(B105:D105)</f>
        <v>0</v>
      </c>
      <c r="F105" s="148"/>
      <c r="G105" s="148"/>
      <c r="H105" s="148"/>
      <c r="I105" s="148"/>
      <c r="J105" s="148"/>
      <c r="K105" s="148"/>
      <c r="L105" s="148"/>
      <c r="M105" s="149"/>
      <c r="N105" s="148"/>
      <c r="O105" s="149"/>
      <c r="P105" s="148"/>
      <c r="Q105" s="149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48"/>
      <c r="W105" s="148"/>
    </row>
    <row r="106" spans="1:23" hidden="1" x14ac:dyDescent="0.2">
      <c r="A106" s="151"/>
      <c r="B106" s="148"/>
      <c r="C106" s="148"/>
      <c r="D106" s="148"/>
      <c r="E106" s="150">
        <f>SUM(B106:D106)</f>
        <v>0</v>
      </c>
      <c r="F106" s="148"/>
      <c r="G106" s="148"/>
      <c r="H106" s="148"/>
      <c r="I106" s="148"/>
      <c r="J106" s="148"/>
      <c r="K106" s="148"/>
      <c r="L106" s="148"/>
      <c r="M106" s="149"/>
      <c r="N106" s="148"/>
      <c r="O106" s="149"/>
      <c r="P106" s="148"/>
      <c r="Q106" s="149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48"/>
      <c r="W106" s="148"/>
    </row>
    <row r="107" spans="1:23" hidden="1" x14ac:dyDescent="0.2">
      <c r="A107" s="151"/>
      <c r="B107" s="148"/>
      <c r="C107" s="148"/>
      <c r="D107" s="148"/>
      <c r="E107" s="150">
        <f>SUM(B107:D107)</f>
        <v>0</v>
      </c>
      <c r="F107" s="148"/>
      <c r="G107" s="148"/>
      <c r="H107" s="148"/>
      <c r="I107" s="148"/>
      <c r="J107" s="148"/>
      <c r="K107" s="148"/>
      <c r="L107" s="148"/>
      <c r="M107" s="149"/>
      <c r="N107" s="148"/>
      <c r="O107" s="149"/>
      <c r="P107" s="148"/>
      <c r="Q107" s="149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48"/>
      <c r="W107" s="148"/>
    </row>
    <row r="108" spans="1:23" hidden="1" x14ac:dyDescent="0.2">
      <c r="A108" s="151"/>
      <c r="B108" s="148"/>
      <c r="C108" s="148"/>
      <c r="D108" s="148"/>
      <c r="E108" s="150">
        <f>SUM(B108:D108)</f>
        <v>0</v>
      </c>
      <c r="F108" s="148"/>
      <c r="G108" s="148"/>
      <c r="H108" s="149"/>
      <c r="I108" s="148"/>
      <c r="J108" s="149"/>
      <c r="K108" s="148"/>
      <c r="L108" s="149"/>
      <c r="M108" s="149"/>
      <c r="N108" s="149"/>
      <c r="O108" s="149"/>
      <c r="P108" s="149"/>
      <c r="Q108" s="149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48"/>
      <c r="W108" s="148"/>
    </row>
    <row r="109" spans="1:23" hidden="1" x14ac:dyDescent="0.2">
      <c r="A109" s="151"/>
      <c r="B109" s="148"/>
      <c r="C109" s="148"/>
      <c r="D109" s="148"/>
      <c r="E109" s="150">
        <f>SUM(B109:D109)</f>
        <v>0</v>
      </c>
      <c r="F109" s="148"/>
      <c r="G109" s="148"/>
      <c r="H109" s="149"/>
      <c r="I109" s="148"/>
      <c r="J109" s="149"/>
      <c r="K109" s="148"/>
      <c r="L109" s="149"/>
      <c r="M109" s="149"/>
      <c r="N109" s="149"/>
      <c r="O109" s="149"/>
      <c r="P109" s="149"/>
      <c r="Q109" s="149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48"/>
      <c r="W109" s="148"/>
    </row>
    <row r="110" spans="1:23" hidden="1" x14ac:dyDescent="0.2">
      <c r="A110" s="151"/>
      <c r="B110" s="148"/>
      <c r="C110" s="148"/>
      <c r="D110" s="148"/>
      <c r="E110" s="150">
        <f>SUM(B110:D110)</f>
        <v>0</v>
      </c>
      <c r="F110" s="148"/>
      <c r="G110" s="148"/>
      <c r="H110" s="149"/>
      <c r="I110" s="148"/>
      <c r="J110" s="149"/>
      <c r="K110" s="148"/>
      <c r="L110" s="149"/>
      <c r="M110" s="149"/>
      <c r="N110" s="149"/>
      <c r="O110" s="149"/>
      <c r="P110" s="149"/>
      <c r="Q110" s="149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48"/>
      <c r="W110" s="148"/>
    </row>
    <row r="111" spans="1:23" hidden="1" x14ac:dyDescent="0.2">
      <c r="A111" s="146"/>
      <c r="B111" s="145"/>
      <c r="C111" s="147"/>
      <c r="D111" s="147"/>
      <c r="E111" s="147"/>
      <c r="F111" s="145"/>
      <c r="G111" s="147"/>
      <c r="H111" s="145"/>
      <c r="I111" s="147"/>
      <c r="J111" s="145"/>
      <c r="K111" s="147"/>
      <c r="L111" s="145"/>
      <c r="M111" s="145"/>
      <c r="N111" s="145"/>
      <c r="O111" s="145"/>
      <c r="P111" s="145"/>
      <c r="Q111" s="145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45"/>
      <c r="W111" s="147"/>
    </row>
    <row r="112" spans="1:23" hidden="1" x14ac:dyDescent="0.2">
      <c r="A112" s="146" t="s">
        <v>87</v>
      </c>
      <c r="B112" s="145" t="e">
        <f>B95+B85</f>
        <v>#VALUE!</v>
      </c>
      <c r="C112" s="145">
        <f>C95+C85</f>
        <v>0</v>
      </c>
      <c r="D112" s="145">
        <f>D95+D85</f>
        <v>0</v>
      </c>
      <c r="E112" s="145">
        <f>E95+E85</f>
        <v>0</v>
      </c>
      <c r="F112" s="145">
        <f>F95+F85</f>
        <v>0</v>
      </c>
      <c r="G112" s="145">
        <f>G95+G85</f>
        <v>0</v>
      </c>
      <c r="H112" s="145">
        <f>H95+H85</f>
        <v>0</v>
      </c>
      <c r="I112" s="145">
        <f>I95+I85</f>
        <v>0</v>
      </c>
      <c r="J112" s="145">
        <f>J95+J85</f>
        <v>0</v>
      </c>
      <c r="K112" s="145">
        <f>K95+K85</f>
        <v>0</v>
      </c>
      <c r="L112" s="145">
        <f>L95+L85</f>
        <v>0</v>
      </c>
      <c r="M112" s="145">
        <f>M95+M85</f>
        <v>0</v>
      </c>
      <c r="N112" s="145">
        <f>N95+N85</f>
        <v>0</v>
      </c>
      <c r="O112" s="145">
        <f>O95+O85</f>
        <v>0</v>
      </c>
      <c r="P112" s="145">
        <f>P95+P85</f>
        <v>0</v>
      </c>
      <c r="Q112" s="145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45">
        <f>V95+V85</f>
        <v>0</v>
      </c>
      <c r="W112" s="145">
        <f>W95+W85</f>
        <v>0</v>
      </c>
    </row>
    <row r="113" spans="1:23" hidden="1" x14ac:dyDescent="0.2">
      <c r="A113" s="144" t="s">
        <v>118</v>
      </c>
      <c r="B113" s="143" t="str">
        <f>B85</f>
        <v/>
      </c>
      <c r="C113" s="143">
        <f>C85</f>
        <v>0</v>
      </c>
      <c r="D113" s="143">
        <f>D85</f>
        <v>0</v>
      </c>
      <c r="E113" s="143">
        <f>E85</f>
        <v>0</v>
      </c>
      <c r="F113" s="143">
        <f>F85</f>
        <v>0</v>
      </c>
      <c r="G113" s="143">
        <f>G85</f>
        <v>0</v>
      </c>
      <c r="H113" s="143">
        <f>H85</f>
        <v>0</v>
      </c>
      <c r="I113" s="143">
        <f>I85</f>
        <v>0</v>
      </c>
      <c r="J113" s="143">
        <f>J85</f>
        <v>0</v>
      </c>
      <c r="K113" s="143">
        <f>K85</f>
        <v>0</v>
      </c>
      <c r="L113" s="143">
        <f>L85</f>
        <v>0</v>
      </c>
      <c r="M113" s="143">
        <f>M85</f>
        <v>0</v>
      </c>
      <c r="N113" s="143">
        <f>N85</f>
        <v>0</v>
      </c>
      <c r="O113" s="143">
        <f>O85</f>
        <v>0</v>
      </c>
      <c r="P113" s="143">
        <f>P85</f>
        <v>0</v>
      </c>
      <c r="Q113" s="143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43">
        <f>V85</f>
        <v>0</v>
      </c>
      <c r="W113" s="143">
        <f>W85</f>
        <v>0</v>
      </c>
    </row>
    <row r="114" spans="1:23" x14ac:dyDescent="0.2">
      <c r="A114" s="142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28"/>
      <c r="S114" s="28"/>
      <c r="T114" s="28"/>
      <c r="U114" s="28"/>
      <c r="V114" s="141"/>
      <c r="W114" s="141"/>
    </row>
    <row r="115" spans="1:23" x14ac:dyDescent="0.2">
      <c r="A115" s="140" t="s">
        <v>119</v>
      </c>
    </row>
    <row r="116" spans="1:23" x14ac:dyDescent="0.2">
      <c r="A116" s="140" t="s">
        <v>120</v>
      </c>
    </row>
    <row r="117" spans="1:23" x14ac:dyDescent="0.2">
      <c r="A117" s="140" t="s">
        <v>121</v>
      </c>
      <c r="B117" s="139"/>
      <c r="C117" s="139"/>
      <c r="D117" s="139"/>
      <c r="E117" s="139"/>
      <c r="F117" s="139"/>
      <c r="H117" s="139"/>
      <c r="I117" s="139"/>
      <c r="J117" s="139"/>
      <c r="K117" s="139"/>
      <c r="V117" s="139"/>
    </row>
    <row r="118" spans="1:23" x14ac:dyDescent="0.2">
      <c r="A118" s="140" t="s">
        <v>122</v>
      </c>
      <c r="B118" s="139"/>
      <c r="C118" s="139"/>
      <c r="D118" s="139"/>
      <c r="E118" s="139"/>
      <c r="F118" s="139"/>
      <c r="H118" s="139"/>
      <c r="I118" s="139"/>
      <c r="J118" s="139"/>
      <c r="K118" s="139"/>
      <c r="V118" s="139"/>
    </row>
    <row r="119" spans="1:23" x14ac:dyDescent="0.2">
      <c r="A119" s="140" t="s">
        <v>123</v>
      </c>
      <c r="B119" s="139"/>
      <c r="C119" s="139"/>
      <c r="D119" s="139"/>
      <c r="E119" s="139"/>
      <c r="F119" s="139"/>
      <c r="H119" s="139"/>
      <c r="I119" s="139"/>
      <c r="J119" s="139"/>
      <c r="K119" s="139"/>
      <c r="V119" s="139"/>
    </row>
    <row r="120" spans="1:23" x14ac:dyDescent="0.2">
      <c r="A120" s="140" t="s">
        <v>124</v>
      </c>
    </row>
    <row r="123" spans="1:23" x14ac:dyDescent="0.2">
      <c r="A123" s="139"/>
      <c r="G123" s="139"/>
      <c r="W123" s="139"/>
    </row>
    <row r="124" spans="1:23" x14ac:dyDescent="0.2">
      <c r="A124" s="139"/>
      <c r="G124" s="139"/>
      <c r="W124" s="139"/>
    </row>
    <row r="125" spans="1:23" x14ac:dyDescent="0.2">
      <c r="A125" s="139"/>
      <c r="G125" s="139"/>
      <c r="W125" s="139"/>
    </row>
  </sheetData>
  <sheetProtection algorithmName="SHA-512" hashValue="dGuwQFHv6NKdnPySwELZN4APdtVo6M6dWZ/5SIZBj3QYCa+FeXvpwWRP6Nt/oZM1sCDZkeyI+5z9GgirL1RUdA==" saltValue="/UxEKhlG1E1w2jAFVy+tF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7997-0C9F-4704-BBA9-97C6FB7225AE}">
  <sheetPr>
    <pageSetUpPr fitToPage="1"/>
  </sheetPr>
  <dimension ref="A1:W125"/>
  <sheetViews>
    <sheetView showGridLines="0" workbookViewId="0">
      <selection activeCell="A25" sqref="A25"/>
    </sheetView>
  </sheetViews>
  <sheetFormatPr defaultRowHeight="12.75" x14ac:dyDescent="0.2"/>
  <cols>
    <col min="1" max="1" width="52.7109375" style="138" customWidth="1"/>
    <col min="2" max="9" width="13.7109375" style="138" customWidth="1"/>
    <col min="10" max="15" width="13.7109375" style="138" hidden="1" customWidth="1"/>
    <col min="16" max="23" width="13.7109375" style="138" customWidth="1"/>
    <col min="24" max="24" width="2.7109375" style="138" customWidth="1"/>
    <col min="25" max="16384" width="9.140625" style="138"/>
  </cols>
  <sheetData>
    <row r="1" spans="1:23" x14ac:dyDescent="0.2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3"/>
      <c r="W1" s="263"/>
    </row>
    <row r="2" spans="1:23" ht="18" x14ac:dyDescent="0.25">
      <c r="A2" s="262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1"/>
      <c r="W2" s="261"/>
    </row>
    <row r="3" spans="1:23" ht="18" customHeight="1" x14ac:dyDescent="0.25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1"/>
      <c r="W3" s="261"/>
    </row>
    <row r="4" spans="1:23" ht="18" customHeight="1" x14ac:dyDescent="0.25">
      <c r="A4" s="262" t="s">
        <v>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1"/>
      <c r="W4" s="261"/>
    </row>
    <row r="5" spans="1:23" ht="15" customHeight="1" x14ac:dyDescent="0.25">
      <c r="A5" s="260" t="s">
        <v>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59"/>
      <c r="W5" s="259"/>
    </row>
    <row r="6" spans="1:23" ht="12.75" customHeight="1" x14ac:dyDescent="0.2">
      <c r="A6" s="258"/>
      <c r="B6" s="258" t="s">
        <v>1</v>
      </c>
      <c r="C6" s="258" t="s">
        <v>1</v>
      </c>
      <c r="D6" s="258" t="s">
        <v>1</v>
      </c>
      <c r="E6" s="257" t="s">
        <v>1</v>
      </c>
      <c r="F6" s="256" t="s">
        <v>5</v>
      </c>
      <c r="G6" s="255"/>
      <c r="H6" s="256" t="s">
        <v>6</v>
      </c>
      <c r="I6" s="255"/>
      <c r="J6" s="256" t="s">
        <v>7</v>
      </c>
      <c r="K6" s="255"/>
      <c r="L6" s="256" t="s">
        <v>8</v>
      </c>
      <c r="M6" s="255"/>
      <c r="N6" s="256" t="s">
        <v>9</v>
      </c>
      <c r="O6" s="255"/>
      <c r="P6" s="256" t="s">
        <v>10</v>
      </c>
      <c r="Q6" s="255"/>
      <c r="R6" s="256" t="s">
        <v>11</v>
      </c>
      <c r="S6" s="255"/>
      <c r="T6" s="256" t="s">
        <v>12</v>
      </c>
      <c r="U6" s="255"/>
      <c r="V6" s="256" t="s">
        <v>13</v>
      </c>
      <c r="W6" s="255"/>
    </row>
    <row r="7" spans="1:23" ht="76.5" x14ac:dyDescent="0.2">
      <c r="A7" s="254" t="s">
        <v>14</v>
      </c>
      <c r="B7" s="253" t="s">
        <v>15</v>
      </c>
      <c r="C7" s="253" t="s">
        <v>16</v>
      </c>
      <c r="D7" s="253" t="s">
        <v>17</v>
      </c>
      <c r="E7" s="253" t="s">
        <v>18</v>
      </c>
      <c r="F7" s="252" t="s">
        <v>19</v>
      </c>
      <c r="G7" s="251" t="s">
        <v>20</v>
      </c>
      <c r="H7" s="252" t="s">
        <v>21</v>
      </c>
      <c r="I7" s="251" t="s">
        <v>22</v>
      </c>
      <c r="J7" s="252" t="s">
        <v>23</v>
      </c>
      <c r="K7" s="251" t="s">
        <v>24</v>
      </c>
      <c r="L7" s="252" t="s">
        <v>25</v>
      </c>
      <c r="M7" s="251" t="s">
        <v>26</v>
      </c>
      <c r="N7" s="252" t="s">
        <v>27</v>
      </c>
      <c r="O7" s="251" t="s">
        <v>28</v>
      </c>
      <c r="P7" s="252" t="s">
        <v>29</v>
      </c>
      <c r="Q7" s="251" t="s">
        <v>30</v>
      </c>
      <c r="R7" s="252" t="s">
        <v>29</v>
      </c>
      <c r="S7" s="251" t="s">
        <v>30</v>
      </c>
      <c r="T7" s="252" t="s">
        <v>31</v>
      </c>
      <c r="U7" s="251" t="s">
        <v>32</v>
      </c>
      <c r="V7" s="252" t="s">
        <v>18</v>
      </c>
      <c r="W7" s="251" t="s">
        <v>33</v>
      </c>
    </row>
    <row r="8" spans="1:23" ht="12.95" customHeight="1" x14ac:dyDescent="0.2">
      <c r="A8" s="238" t="s">
        <v>34</v>
      </c>
      <c r="B8" s="250" t="s">
        <v>1</v>
      </c>
      <c r="C8" s="250"/>
      <c r="D8" s="250"/>
      <c r="E8" s="250"/>
      <c r="F8" s="249"/>
      <c r="G8" s="248"/>
      <c r="H8" s="249"/>
      <c r="I8" s="248"/>
      <c r="J8" s="249"/>
      <c r="K8" s="248"/>
      <c r="L8" s="249"/>
      <c r="M8" s="248"/>
      <c r="N8" s="249"/>
      <c r="O8" s="248"/>
      <c r="P8" s="249"/>
      <c r="Q8" s="248"/>
      <c r="R8" s="235"/>
      <c r="S8" s="236"/>
      <c r="T8" s="235"/>
      <c r="U8" s="234"/>
      <c r="V8" s="249"/>
      <c r="W8" s="248"/>
    </row>
    <row r="9" spans="1:23" ht="12.95" customHeight="1" x14ac:dyDescent="0.2">
      <c r="A9" s="246" t="s">
        <v>35</v>
      </c>
      <c r="B9" s="230">
        <v>14276000</v>
      </c>
      <c r="C9" s="230"/>
      <c r="D9" s="230"/>
      <c r="E9" s="230">
        <f>$B9       +$C9       +$D9</f>
        <v>14276000</v>
      </c>
      <c r="F9" s="226">
        <v>14276000</v>
      </c>
      <c r="G9" s="225">
        <v>7138000</v>
      </c>
      <c r="H9" s="226"/>
      <c r="I9" s="225"/>
      <c r="J9" s="226"/>
      <c r="K9" s="225"/>
      <c r="L9" s="226"/>
      <c r="M9" s="225"/>
      <c r="N9" s="226"/>
      <c r="O9" s="225"/>
      <c r="P9" s="226">
        <f>$H9       +$J9       +$L9       +$N9</f>
        <v>0</v>
      </c>
      <c r="Q9" s="225">
        <f>$I9       +$K9       +$M9       +$O9</f>
        <v>0</v>
      </c>
      <c r="R9" s="228">
        <f>IF(($H9       =0),0,((($H9       -$H9       )/$H9       )*100))</f>
        <v>0</v>
      </c>
      <c r="S9" s="229">
        <f>IF(($I9       =0),0,((($I9       -$I9       )/$I9       )*100))</f>
        <v>0</v>
      </c>
      <c r="T9" s="228">
        <f>IF(($E9       =0),0,(($P9       /$E9       )*100))</f>
        <v>0</v>
      </c>
      <c r="U9" s="227">
        <f>IF(($E9       =0),0,(($Q9       /$E9       )*100))</f>
        <v>0</v>
      </c>
      <c r="V9" s="226">
        <v>0</v>
      </c>
      <c r="W9" s="225" t="s">
        <v>1</v>
      </c>
    </row>
    <row r="10" spans="1:23" ht="12.95" customHeight="1" x14ac:dyDescent="0.2">
      <c r="A10" s="246" t="s">
        <v>37</v>
      </c>
      <c r="B10" s="230">
        <v>59120000</v>
      </c>
      <c r="C10" s="230"/>
      <c r="D10" s="230"/>
      <c r="E10" s="230">
        <f>$B10      +$C10      +$D10</f>
        <v>59120000</v>
      </c>
      <c r="F10" s="226">
        <v>59120000</v>
      </c>
      <c r="G10" s="225">
        <v>59120000</v>
      </c>
      <c r="H10" s="226">
        <v>10389000</v>
      </c>
      <c r="I10" s="225">
        <v>-1929770</v>
      </c>
      <c r="J10" s="226"/>
      <c r="K10" s="225"/>
      <c r="L10" s="226"/>
      <c r="M10" s="225"/>
      <c r="N10" s="226"/>
      <c r="O10" s="225"/>
      <c r="P10" s="226">
        <f>$H10      +$J10      +$L10      +$N10</f>
        <v>10389000</v>
      </c>
      <c r="Q10" s="225">
        <f>$I10      +$K10      +$M10      +$O10</f>
        <v>-1929770</v>
      </c>
      <c r="R10" s="228">
        <f>IF(($H10      =0),0,((($H10      -$H10      )/$H10      )*100))</f>
        <v>0</v>
      </c>
      <c r="S10" s="229">
        <f>IF(($I10      =0),0,((($I10      -$I10      )/$I10      )*100))</f>
        <v>0</v>
      </c>
      <c r="T10" s="228">
        <f>IF(($E10      =0),0,(($P10      /$E10      )*100))</f>
        <v>17.57273342354533</v>
      </c>
      <c r="U10" s="227">
        <f>IF(($E10      =0),0,(($Q10      /$E10      )*100))</f>
        <v>-3.2641576454668466</v>
      </c>
      <c r="V10" s="226">
        <v>0</v>
      </c>
      <c r="W10" s="225" t="s">
        <v>1</v>
      </c>
    </row>
    <row r="11" spans="1:23" ht="12.95" customHeight="1" x14ac:dyDescent="0.2">
      <c r="A11" s="246" t="s">
        <v>38</v>
      </c>
      <c r="B11" s="230">
        <v>3500000</v>
      </c>
      <c r="C11" s="230"/>
      <c r="D11" s="230"/>
      <c r="E11" s="230">
        <f>$B11      +$C11      +$D11</f>
        <v>3500000</v>
      </c>
      <c r="F11" s="226">
        <v>3500000</v>
      </c>
      <c r="G11" s="225">
        <v>0</v>
      </c>
      <c r="H11" s="226"/>
      <c r="I11" s="225"/>
      <c r="J11" s="226"/>
      <c r="K11" s="225"/>
      <c r="L11" s="226"/>
      <c r="M11" s="225"/>
      <c r="N11" s="226"/>
      <c r="O11" s="225"/>
      <c r="P11" s="226">
        <f>$H11      +$J11      +$L11      +$N11</f>
        <v>0</v>
      </c>
      <c r="Q11" s="225">
        <f>$I11      +$K11      +$M11      +$O11</f>
        <v>0</v>
      </c>
      <c r="R11" s="228">
        <f>IF(($H11      =0),0,((($H11      -$H11      )/$H11      )*100))</f>
        <v>0</v>
      </c>
      <c r="S11" s="229">
        <f>IF(($I11      =0),0,((($I11      -$I11      )/$I11      )*100))</f>
        <v>0</v>
      </c>
      <c r="T11" s="228">
        <f>IF(($E11      =0),0,(($P11      /$E11      )*100))</f>
        <v>0</v>
      </c>
      <c r="U11" s="227">
        <f>IF(($E11      =0),0,(($Q11      /$E11      )*100))</f>
        <v>0</v>
      </c>
      <c r="V11" s="226">
        <v>0</v>
      </c>
      <c r="W11" s="225" t="s">
        <v>1</v>
      </c>
    </row>
    <row r="12" spans="1:23" ht="12.95" customHeight="1" x14ac:dyDescent="0.2">
      <c r="A12" s="246" t="s">
        <v>39</v>
      </c>
      <c r="B12" s="230"/>
      <c r="C12" s="230"/>
      <c r="D12" s="230"/>
      <c r="E12" s="230">
        <f>$B12      +$C12      +$D12</f>
        <v>0</v>
      </c>
      <c r="F12" s="226">
        <v>0</v>
      </c>
      <c r="G12" s="225">
        <v>0</v>
      </c>
      <c r="H12" s="226"/>
      <c r="I12" s="225"/>
      <c r="J12" s="226"/>
      <c r="K12" s="225"/>
      <c r="L12" s="226"/>
      <c r="M12" s="225"/>
      <c r="N12" s="226"/>
      <c r="O12" s="225"/>
      <c r="P12" s="226">
        <f>$H12      +$J12      +$L12      +$N12</f>
        <v>0</v>
      </c>
      <c r="Q12" s="225">
        <f>$I12      +$K12      +$M12      +$O12</f>
        <v>0</v>
      </c>
      <c r="R12" s="228">
        <f>IF(($H12      =0),0,((($H12      -$H12      )/$H12      )*100))</f>
        <v>0</v>
      </c>
      <c r="S12" s="229">
        <f>IF(($I12      =0),0,((($I12      -$I12      )/$I12      )*100))</f>
        <v>0</v>
      </c>
      <c r="T12" s="228">
        <f>IF(($E12      =0),0,(($P12      /$E12      )*100))</f>
        <v>0</v>
      </c>
      <c r="U12" s="227">
        <f>IF(($E12      =0),0,(($Q12      /$E12      )*100))</f>
        <v>0</v>
      </c>
      <c r="V12" s="226">
        <v>0</v>
      </c>
      <c r="W12" s="225" t="s">
        <v>1</v>
      </c>
    </row>
    <row r="13" spans="1:23" ht="12.95" customHeight="1" x14ac:dyDescent="0.2">
      <c r="A13" s="246" t="s">
        <v>40</v>
      </c>
      <c r="B13" s="230">
        <v>21739000</v>
      </c>
      <c r="C13" s="230"/>
      <c r="D13" s="230"/>
      <c r="E13" s="230">
        <f>$B13      +$C13      +$D13</f>
        <v>21739000</v>
      </c>
      <c r="F13" s="226">
        <v>21739000</v>
      </c>
      <c r="G13" s="225">
        <v>4127000</v>
      </c>
      <c r="H13" s="226"/>
      <c r="I13" s="225">
        <v>45066</v>
      </c>
      <c r="J13" s="226"/>
      <c r="K13" s="225"/>
      <c r="L13" s="226"/>
      <c r="M13" s="225"/>
      <c r="N13" s="226"/>
      <c r="O13" s="225"/>
      <c r="P13" s="226">
        <f>$H13      +$J13      +$L13      +$N13</f>
        <v>0</v>
      </c>
      <c r="Q13" s="225">
        <f>$I13      +$K13      +$M13      +$O13</f>
        <v>45066</v>
      </c>
      <c r="R13" s="228">
        <f>IF(($H13      =0),0,((($H13      -$H13      )/$H13      )*100))</f>
        <v>0</v>
      </c>
      <c r="S13" s="229">
        <f>IF(($I13      =0),0,((($I13      -$I13      )/$I13      )*100))</f>
        <v>0</v>
      </c>
      <c r="T13" s="228">
        <f>IF(($E13      =0),0,(($P13      /$E13      )*100))</f>
        <v>0</v>
      </c>
      <c r="U13" s="227">
        <f>IF(($E13      =0),0,(($Q13      /$E13      )*100))</f>
        <v>0.20730484382906295</v>
      </c>
      <c r="V13" s="226">
        <v>0</v>
      </c>
      <c r="W13" s="225" t="s">
        <v>1</v>
      </c>
    </row>
    <row r="14" spans="1:23" ht="12.95" customHeight="1" x14ac:dyDescent="0.2">
      <c r="A14" s="246" t="s">
        <v>41</v>
      </c>
      <c r="B14" s="230">
        <v>2000000</v>
      </c>
      <c r="C14" s="230"/>
      <c r="D14" s="230"/>
      <c r="E14" s="230">
        <f>$B14      +$C14      +$D14</f>
        <v>2000000</v>
      </c>
      <c r="F14" s="226">
        <v>2000000</v>
      </c>
      <c r="G14" s="225">
        <v>0</v>
      </c>
      <c r="H14" s="226"/>
      <c r="I14" s="225"/>
      <c r="J14" s="226"/>
      <c r="K14" s="225"/>
      <c r="L14" s="226"/>
      <c r="M14" s="225"/>
      <c r="N14" s="226"/>
      <c r="O14" s="225"/>
      <c r="P14" s="226">
        <f>$H14      +$J14      +$L14      +$N14</f>
        <v>0</v>
      </c>
      <c r="Q14" s="225">
        <f>$I14      +$K14      +$M14      +$O14</f>
        <v>0</v>
      </c>
      <c r="R14" s="228">
        <f>IF(($H14      =0),0,((($H14      -$H14      )/$H14      )*100))</f>
        <v>0</v>
      </c>
      <c r="S14" s="229">
        <f>IF(($I14      =0),0,((($I14      -$I14      )/$I14      )*100))</f>
        <v>0</v>
      </c>
      <c r="T14" s="228">
        <f>IF(($E14      =0),0,(($P14      /$E14      )*100))</f>
        <v>0</v>
      </c>
      <c r="U14" s="227">
        <f>IF(($E14      =0),0,(($Q14      /$E14      )*100))</f>
        <v>0</v>
      </c>
      <c r="V14" s="226">
        <v>0</v>
      </c>
      <c r="W14" s="225" t="s">
        <v>1</v>
      </c>
    </row>
    <row r="15" spans="1:23" ht="12.95" customHeight="1" x14ac:dyDescent="0.2">
      <c r="A15" s="245" t="s">
        <v>42</v>
      </c>
      <c r="B15" s="244">
        <f>SUM(B9:B14)</f>
        <v>100635000</v>
      </c>
      <c r="C15" s="244">
        <f>SUM(C9:C14)</f>
        <v>0</v>
      </c>
      <c r="D15" s="244"/>
      <c r="E15" s="244">
        <f>$B15      +$C15      +$D15</f>
        <v>100635000</v>
      </c>
      <c r="F15" s="240">
        <f>SUM(F9:F14)</f>
        <v>100635000</v>
      </c>
      <c r="G15" s="239">
        <f>SUM(G9:G14)</f>
        <v>70385000</v>
      </c>
      <c r="H15" s="240">
        <f>SUM(H9:H14)</f>
        <v>10389000</v>
      </c>
      <c r="I15" s="239">
        <f>SUM(I9:I14)</f>
        <v>-1884704</v>
      </c>
      <c r="J15" s="240">
        <f>SUM(J9:J14)</f>
        <v>0</v>
      </c>
      <c r="K15" s="239">
        <f>SUM(K9:K14)</f>
        <v>0</v>
      </c>
      <c r="L15" s="240">
        <f>SUM(L9:L14)</f>
        <v>0</v>
      </c>
      <c r="M15" s="239">
        <f>SUM(M9:M14)</f>
        <v>0</v>
      </c>
      <c r="N15" s="240">
        <f>SUM(N9:N14)</f>
        <v>0</v>
      </c>
      <c r="O15" s="239">
        <f>SUM(O9:O14)</f>
        <v>0</v>
      </c>
      <c r="P15" s="240">
        <f>$H15      +$J15      +$L15      +$N15</f>
        <v>10389000</v>
      </c>
      <c r="Q15" s="239">
        <f>$I15      +$K15      +$M15      +$O15</f>
        <v>-1884704</v>
      </c>
      <c r="R15" s="242">
        <f>IF(($H15      =0),0,((($H15      -$H15      )/$H15      )*100))</f>
        <v>0</v>
      </c>
      <c r="S15" s="243">
        <f>IF(($I15      =0),0,((($I15      -$I15      )/$I15      )*100))</f>
        <v>0</v>
      </c>
      <c r="T15" s="242">
        <f>IF((SUM($E9:$E13))=0,0,(P15/(SUM($E9:$E13))*100))</f>
        <v>10.532772342474781</v>
      </c>
      <c r="U15" s="241">
        <f>IF((SUM($E9:$E13))=0,0,(Q15/(SUM($E9:$E13))*100))</f>
        <v>-1.9107862320677245</v>
      </c>
      <c r="V15" s="240">
        <f>SUM(V9:V14)</f>
        <v>0</v>
      </c>
      <c r="W15" s="239" t="s">
        <v>1</v>
      </c>
    </row>
    <row r="16" spans="1:23" ht="12.95" customHeight="1" x14ac:dyDescent="0.2">
      <c r="A16" s="238" t="s">
        <v>43</v>
      </c>
      <c r="B16" s="237" t="s">
        <v>1</v>
      </c>
      <c r="C16" s="237"/>
      <c r="D16" s="237"/>
      <c r="E16" s="237"/>
      <c r="F16" s="233"/>
      <c r="G16" s="232"/>
      <c r="H16" s="233"/>
      <c r="I16" s="232"/>
      <c r="J16" s="233"/>
      <c r="K16" s="232"/>
      <c r="L16" s="233"/>
      <c r="M16" s="232"/>
      <c r="N16" s="233"/>
      <c r="O16" s="232"/>
      <c r="P16" s="233"/>
      <c r="Q16" s="232"/>
      <c r="R16" s="235"/>
      <c r="S16" s="236"/>
      <c r="T16" s="235"/>
      <c r="U16" s="234"/>
      <c r="V16" s="233"/>
      <c r="W16" s="232"/>
    </row>
    <row r="17" spans="1:23" ht="12.95" customHeight="1" x14ac:dyDescent="0.2">
      <c r="A17" s="246" t="s">
        <v>44</v>
      </c>
      <c r="B17" s="230"/>
      <c r="C17" s="230"/>
      <c r="D17" s="230"/>
      <c r="E17" s="230">
        <f>$B17      +$C17      +$D17</f>
        <v>0</v>
      </c>
      <c r="F17" s="226">
        <v>0</v>
      </c>
      <c r="G17" s="225">
        <v>0</v>
      </c>
      <c r="H17" s="226"/>
      <c r="I17" s="225"/>
      <c r="J17" s="226"/>
      <c r="K17" s="225"/>
      <c r="L17" s="226"/>
      <c r="M17" s="225"/>
      <c r="N17" s="226"/>
      <c r="O17" s="225"/>
      <c r="P17" s="226">
        <f>$H17      +$J17      +$L17      +$N17</f>
        <v>0</v>
      </c>
      <c r="Q17" s="225">
        <f>$I17      +$K17      +$M17      +$O17</f>
        <v>0</v>
      </c>
      <c r="R17" s="228">
        <f>IF(($H17      =0),0,((($H17      -$H17      )/$H17      )*100))</f>
        <v>0</v>
      </c>
      <c r="S17" s="229">
        <f>IF(($I17      =0),0,((($I17      -$I17      )/$I17      )*100))</f>
        <v>0</v>
      </c>
      <c r="T17" s="228">
        <f>IF(($E17      =0),0,(($P17      /$E17      )*100))</f>
        <v>0</v>
      </c>
      <c r="U17" s="227">
        <f>IF(($E17      =0),0,(($Q17      /$E17      )*100))</f>
        <v>0</v>
      </c>
      <c r="V17" s="226">
        <v>0</v>
      </c>
      <c r="W17" s="225" t="s">
        <v>1</v>
      </c>
    </row>
    <row r="18" spans="1:23" ht="12.95" customHeight="1" x14ac:dyDescent="0.2">
      <c r="A18" s="246" t="s">
        <v>45</v>
      </c>
      <c r="B18" s="230"/>
      <c r="C18" s="230"/>
      <c r="D18" s="230"/>
      <c r="E18" s="230">
        <f>$B18      +$C18      +$D18</f>
        <v>0</v>
      </c>
      <c r="F18" s="226">
        <v>0</v>
      </c>
      <c r="G18" s="225">
        <v>0</v>
      </c>
      <c r="H18" s="226"/>
      <c r="I18" s="225"/>
      <c r="J18" s="226"/>
      <c r="K18" s="225"/>
      <c r="L18" s="226"/>
      <c r="M18" s="225"/>
      <c r="N18" s="226"/>
      <c r="O18" s="225"/>
      <c r="P18" s="226">
        <f>$H18      +$J18      +$L18      +$N18</f>
        <v>0</v>
      </c>
      <c r="Q18" s="225">
        <f>$I18      +$K18      +$M18      +$O18</f>
        <v>0</v>
      </c>
      <c r="R18" s="228">
        <f>IF(($H18      =0),0,((($H18      -$H18      )/$H18      )*100))</f>
        <v>0</v>
      </c>
      <c r="S18" s="229">
        <f>IF(($I18      =0),0,((($I18      -$I18      )/$I18      )*100))</f>
        <v>0</v>
      </c>
      <c r="T18" s="228">
        <f>IF(($E18      =0),0,(($P18      /$E18      )*100))</f>
        <v>0</v>
      </c>
      <c r="U18" s="227">
        <f>IF(($E18      =0),0,(($Q18      /$E18      )*100))</f>
        <v>0</v>
      </c>
      <c r="V18" s="226">
        <v>0</v>
      </c>
      <c r="W18" s="225" t="s">
        <v>1</v>
      </c>
    </row>
    <row r="19" spans="1:23" ht="12.95" customHeight="1" x14ac:dyDescent="0.2">
      <c r="A19" s="246" t="s">
        <v>46</v>
      </c>
      <c r="B19" s="230">
        <v>12263000</v>
      </c>
      <c r="C19" s="230"/>
      <c r="D19" s="230"/>
      <c r="E19" s="230">
        <f>$B19      +$C19      +$D19</f>
        <v>12263000</v>
      </c>
      <c r="F19" s="226">
        <v>12263000</v>
      </c>
      <c r="G19" s="225">
        <v>0</v>
      </c>
      <c r="H19" s="226"/>
      <c r="I19" s="225"/>
      <c r="J19" s="226"/>
      <c r="K19" s="225"/>
      <c r="L19" s="226"/>
      <c r="M19" s="225"/>
      <c r="N19" s="226"/>
      <c r="O19" s="225"/>
      <c r="P19" s="226">
        <f>$H19      +$J19      +$L19      +$N19</f>
        <v>0</v>
      </c>
      <c r="Q19" s="225">
        <f>$I19      +$K19      +$M19      +$O19</f>
        <v>0</v>
      </c>
      <c r="R19" s="228">
        <f>IF(($H19      =0),0,((($H19      -$H19      )/$H19      )*100))</f>
        <v>0</v>
      </c>
      <c r="S19" s="229">
        <f>IF(($I19      =0),0,((($I19      -$I19      )/$I19      )*100))</f>
        <v>0</v>
      </c>
      <c r="T19" s="228">
        <f>IF(($E19      =0),0,(($P19      /$E19      )*100))</f>
        <v>0</v>
      </c>
      <c r="U19" s="227">
        <f>IF(($E19      =0),0,(($Q19      /$E19      )*100))</f>
        <v>0</v>
      </c>
      <c r="V19" s="226">
        <v>0</v>
      </c>
      <c r="W19" s="225" t="s">
        <v>1</v>
      </c>
    </row>
    <row r="20" spans="1:23" ht="12.95" customHeight="1" x14ac:dyDescent="0.2">
      <c r="A20" s="246" t="s">
        <v>47</v>
      </c>
      <c r="B20" s="230"/>
      <c r="C20" s="230"/>
      <c r="D20" s="230"/>
      <c r="E20" s="230">
        <f>$B20      +$C20      +$D20</f>
        <v>0</v>
      </c>
      <c r="F20" s="226">
        <v>0</v>
      </c>
      <c r="G20" s="225">
        <v>0</v>
      </c>
      <c r="H20" s="226"/>
      <c r="I20" s="225"/>
      <c r="J20" s="226"/>
      <c r="K20" s="225"/>
      <c r="L20" s="226"/>
      <c r="M20" s="225"/>
      <c r="N20" s="226"/>
      <c r="O20" s="225"/>
      <c r="P20" s="226">
        <f>$H20      +$J20      +$L20      +$N20</f>
        <v>0</v>
      </c>
      <c r="Q20" s="225">
        <f>$I20      +$K20      +$M20      +$O20</f>
        <v>0</v>
      </c>
      <c r="R20" s="228">
        <f>IF(($H20      =0),0,((($H20      -$H20      )/$H20      )*100))</f>
        <v>0</v>
      </c>
      <c r="S20" s="229">
        <f>IF(($I20      =0),0,((($I20      -$I20      )/$I20      )*100))</f>
        <v>0</v>
      </c>
      <c r="T20" s="228">
        <f>IF(($E20      =0),0,(($P20      /$E20      )*100))</f>
        <v>0</v>
      </c>
      <c r="U20" s="227">
        <f>IF(($E20      =0),0,(($Q20      /$E20      )*100))</f>
        <v>0</v>
      </c>
      <c r="V20" s="226">
        <v>0</v>
      </c>
      <c r="W20" s="225" t="s">
        <v>1</v>
      </c>
    </row>
    <row r="21" spans="1:23" ht="12.95" customHeight="1" x14ac:dyDescent="0.2">
      <c r="A21" s="246" t="s">
        <v>48</v>
      </c>
      <c r="B21" s="230"/>
      <c r="C21" s="230"/>
      <c r="D21" s="230"/>
      <c r="E21" s="230">
        <f>$B21      +$C21      +$D21</f>
        <v>0</v>
      </c>
      <c r="F21" s="226">
        <v>0</v>
      </c>
      <c r="G21" s="225">
        <v>0</v>
      </c>
      <c r="H21" s="226"/>
      <c r="I21" s="225"/>
      <c r="J21" s="226"/>
      <c r="K21" s="225"/>
      <c r="L21" s="226"/>
      <c r="M21" s="225"/>
      <c r="N21" s="226"/>
      <c r="O21" s="225"/>
      <c r="P21" s="226">
        <f>$H21      +$J21      +$L21      +$N21</f>
        <v>0</v>
      </c>
      <c r="Q21" s="225">
        <f>$I21      +$K21      +$M21      +$O21</f>
        <v>0</v>
      </c>
      <c r="R21" s="228">
        <f>IF(($H21      =0),0,((($H21      -$H21      )/$H21      )*100))</f>
        <v>0</v>
      </c>
      <c r="S21" s="229">
        <f>IF(($I21      =0),0,((($I21      -$I21      )/$I21      )*100))</f>
        <v>0</v>
      </c>
      <c r="T21" s="228">
        <f>IF(($E21      =0),0,(($P21      /$E21      )*100))</f>
        <v>0</v>
      </c>
      <c r="U21" s="227">
        <f>IF(($E21      =0),0,(($Q21      /$E21      )*100))</f>
        <v>0</v>
      </c>
      <c r="V21" s="226">
        <v>0</v>
      </c>
      <c r="W21" s="225" t="s">
        <v>1</v>
      </c>
    </row>
    <row r="22" spans="1:23" ht="12.95" customHeight="1" x14ac:dyDescent="0.2">
      <c r="A22" s="246" t="s">
        <v>49</v>
      </c>
      <c r="B22" s="230"/>
      <c r="C22" s="230"/>
      <c r="D22" s="230"/>
      <c r="E22" s="230">
        <f>$B22      +$C22      +$D22</f>
        <v>0</v>
      </c>
      <c r="F22" s="226">
        <v>0</v>
      </c>
      <c r="G22" s="225">
        <v>0</v>
      </c>
      <c r="H22" s="226"/>
      <c r="I22" s="225"/>
      <c r="J22" s="226"/>
      <c r="K22" s="225"/>
      <c r="L22" s="226"/>
      <c r="M22" s="225"/>
      <c r="N22" s="226"/>
      <c r="O22" s="225"/>
      <c r="P22" s="226">
        <f>$H22      +$J22      +$L22      +$N22</f>
        <v>0</v>
      </c>
      <c r="Q22" s="225">
        <f>$I22      +$K22      +$M22      +$O22</f>
        <v>0</v>
      </c>
      <c r="R22" s="228">
        <f>IF(($H22      =0),0,((($H22      -$H22      )/$H22      )*100))</f>
        <v>0</v>
      </c>
      <c r="S22" s="229">
        <f>IF(($I22      =0),0,((($I22      -$I22      )/$I22      )*100))</f>
        <v>0</v>
      </c>
      <c r="T22" s="228">
        <f>IF(($E22      =0),0,(($P22      /$E22      )*100))</f>
        <v>0</v>
      </c>
      <c r="U22" s="227">
        <f>IF(($E22      =0),0,(($Q22      /$E22      )*100))</f>
        <v>0</v>
      </c>
      <c r="V22" s="226">
        <v>0</v>
      </c>
      <c r="W22" s="225" t="s">
        <v>1</v>
      </c>
    </row>
    <row r="23" spans="1:23" ht="12.95" customHeight="1" x14ac:dyDescent="0.2">
      <c r="A23" s="246" t="s">
        <v>50</v>
      </c>
      <c r="B23" s="230"/>
      <c r="C23" s="230"/>
      <c r="D23" s="230"/>
      <c r="E23" s="230">
        <f>$B23      +$C23      +$D23</f>
        <v>0</v>
      </c>
      <c r="F23" s="226">
        <v>0</v>
      </c>
      <c r="G23" s="225">
        <v>0</v>
      </c>
      <c r="H23" s="226"/>
      <c r="I23" s="225"/>
      <c r="J23" s="226"/>
      <c r="K23" s="225"/>
      <c r="L23" s="226"/>
      <c r="M23" s="225"/>
      <c r="N23" s="226"/>
      <c r="O23" s="225"/>
      <c r="P23" s="226">
        <f>$H23      +$J23      +$L23      +$N23</f>
        <v>0</v>
      </c>
      <c r="Q23" s="225">
        <f>$I23      +$K23      +$M23      +$O23</f>
        <v>0</v>
      </c>
      <c r="R23" s="228">
        <f>IF(($H23      =0),0,((($H23      -$H23      )/$H23      )*100))</f>
        <v>0</v>
      </c>
      <c r="S23" s="229">
        <f>IF(($I23      =0),0,((($I23      -$I23      )/$I23      )*100))</f>
        <v>0</v>
      </c>
      <c r="T23" s="228">
        <f>IF(($E23      =0),0,(($P23      /$E23      )*100))</f>
        <v>0</v>
      </c>
      <c r="U23" s="227">
        <f>IF(($E23      =0),0,(($Q23      /$E23      )*100))</f>
        <v>0</v>
      </c>
      <c r="V23" s="226">
        <v>0</v>
      </c>
      <c r="W23" s="225" t="s">
        <v>1</v>
      </c>
    </row>
    <row r="24" spans="1:23" ht="12.95" customHeight="1" x14ac:dyDescent="0.2">
      <c r="A24" s="245" t="s">
        <v>42</v>
      </c>
      <c r="B24" s="244">
        <f>SUM(B17:B23)</f>
        <v>12263000</v>
      </c>
      <c r="C24" s="244">
        <f>SUM(C17:C23)</f>
        <v>0</v>
      </c>
      <c r="D24" s="244"/>
      <c r="E24" s="244">
        <f>$B24      +$C24      +$D24</f>
        <v>12263000</v>
      </c>
      <c r="F24" s="240">
        <f>SUM(F17:F23)</f>
        <v>12263000</v>
      </c>
      <c r="G24" s="239">
        <f>SUM(G17:G23)</f>
        <v>0</v>
      </c>
      <c r="H24" s="240">
        <f>SUM(H17:H23)</f>
        <v>0</v>
      </c>
      <c r="I24" s="239">
        <f>SUM(I17:I23)</f>
        <v>0</v>
      </c>
      <c r="J24" s="240">
        <f>SUM(J17:J23)</f>
        <v>0</v>
      </c>
      <c r="K24" s="239">
        <f>SUM(K17:K23)</f>
        <v>0</v>
      </c>
      <c r="L24" s="240">
        <f>SUM(L17:L23)</f>
        <v>0</v>
      </c>
      <c r="M24" s="239">
        <f>SUM(M17:M23)</f>
        <v>0</v>
      </c>
      <c r="N24" s="240">
        <f>SUM(N17:N23)</f>
        <v>0</v>
      </c>
      <c r="O24" s="239">
        <f>SUM(O17:O23)</f>
        <v>0</v>
      </c>
      <c r="P24" s="240">
        <f>$H24      +$J24      +$L24      +$N24</f>
        <v>0</v>
      </c>
      <c r="Q24" s="239">
        <f>$I24      +$K24      +$M24      +$O24</f>
        <v>0</v>
      </c>
      <c r="R24" s="242">
        <f>IF(($H24      =0),0,((($H24      -$H24      )/$H24      )*100))</f>
        <v>0</v>
      </c>
      <c r="S24" s="243">
        <f>IF(($I24      =0),0,((($I24      -$I24      )/$I24      )*100))</f>
        <v>0</v>
      </c>
      <c r="T24" s="242">
        <f>IF(($E24-$E19-$E23)   =0,0,($P24   /($E24-$E19-$E23)   )*100)</f>
        <v>0</v>
      </c>
      <c r="U24" s="241">
        <f>IF(($E24-$E19-$E23)   =0,0,($Q24   /($E24-$E19-$E23)   )*100)</f>
        <v>0</v>
      </c>
      <c r="V24" s="240">
        <f>SUM(V17:V23)</f>
        <v>0</v>
      </c>
      <c r="W24" s="239" t="s">
        <v>1</v>
      </c>
    </row>
    <row r="25" spans="1:23" ht="12.95" customHeight="1" x14ac:dyDescent="0.2">
      <c r="A25" s="238" t="s">
        <v>51</v>
      </c>
      <c r="B25" s="237" t="s">
        <v>1</v>
      </c>
      <c r="C25" s="237"/>
      <c r="D25" s="237"/>
      <c r="E25" s="237"/>
      <c r="F25" s="233"/>
      <c r="G25" s="232"/>
      <c r="H25" s="233"/>
      <c r="I25" s="232"/>
      <c r="J25" s="233"/>
      <c r="K25" s="232"/>
      <c r="L25" s="233"/>
      <c r="M25" s="232"/>
      <c r="N25" s="233"/>
      <c r="O25" s="232"/>
      <c r="P25" s="233"/>
      <c r="Q25" s="232"/>
      <c r="R25" s="235"/>
      <c r="S25" s="236"/>
      <c r="T25" s="235"/>
      <c r="U25" s="234"/>
      <c r="V25" s="233"/>
      <c r="W25" s="232"/>
    </row>
    <row r="26" spans="1:23" ht="12.95" customHeight="1" x14ac:dyDescent="0.2">
      <c r="A26" s="246" t="s">
        <v>52</v>
      </c>
      <c r="B26" s="230"/>
      <c r="C26" s="230"/>
      <c r="D26" s="230"/>
      <c r="E26" s="230">
        <f>$B26      +$C26      +$D26</f>
        <v>0</v>
      </c>
      <c r="F26" s="226">
        <v>0</v>
      </c>
      <c r="G26" s="225">
        <v>0</v>
      </c>
      <c r="H26" s="226"/>
      <c r="I26" s="225"/>
      <c r="J26" s="226"/>
      <c r="K26" s="225"/>
      <c r="L26" s="226"/>
      <c r="M26" s="225"/>
      <c r="N26" s="226"/>
      <c r="O26" s="225"/>
      <c r="P26" s="226">
        <f>$H26      +$J26      +$L26      +$N26</f>
        <v>0</v>
      </c>
      <c r="Q26" s="225">
        <f>$I26      +$K26      +$M26      +$O26</f>
        <v>0</v>
      </c>
      <c r="R26" s="228">
        <f>IF(($H26      =0),0,((($H26      -$H26      )/$H26      )*100))</f>
        <v>0</v>
      </c>
      <c r="S26" s="229">
        <f>IF(($I26      =0),0,((($I26      -$I26      )/$I26      )*100))</f>
        <v>0</v>
      </c>
      <c r="T26" s="228">
        <f>IF(($E26      =0),0,(($P26      /$E26      )*100))</f>
        <v>0</v>
      </c>
      <c r="U26" s="227">
        <f>IF(($E26      =0),0,(($Q26      /$E26      )*100))</f>
        <v>0</v>
      </c>
      <c r="V26" s="226">
        <v>0</v>
      </c>
      <c r="W26" s="225" t="s">
        <v>1</v>
      </c>
    </row>
    <row r="27" spans="1:23" ht="12.95" customHeight="1" x14ac:dyDescent="0.2">
      <c r="A27" s="246" t="s">
        <v>53</v>
      </c>
      <c r="B27" s="230"/>
      <c r="C27" s="230"/>
      <c r="D27" s="230"/>
      <c r="E27" s="230">
        <f>$B27      +$C27      +$D27</f>
        <v>0</v>
      </c>
      <c r="F27" s="226">
        <v>0</v>
      </c>
      <c r="G27" s="225">
        <v>0</v>
      </c>
      <c r="H27" s="226"/>
      <c r="I27" s="225"/>
      <c r="J27" s="226"/>
      <c r="K27" s="225"/>
      <c r="L27" s="226"/>
      <c r="M27" s="225"/>
      <c r="N27" s="226"/>
      <c r="O27" s="225"/>
      <c r="P27" s="226">
        <f>$H27      +$J27      +$L27      +$N27</f>
        <v>0</v>
      </c>
      <c r="Q27" s="225">
        <f>$I27      +$K27      +$M27      +$O27</f>
        <v>0</v>
      </c>
      <c r="R27" s="228">
        <f>IF(($H27      =0),0,((($H27      -$H27      )/$H27      )*100))</f>
        <v>0</v>
      </c>
      <c r="S27" s="229">
        <f>IF(($I27      =0),0,((($I27      -$I27      )/$I27      )*100))</f>
        <v>0</v>
      </c>
      <c r="T27" s="228">
        <f>IF(($E27      =0),0,(($P27      /$E27      )*100))</f>
        <v>0</v>
      </c>
      <c r="U27" s="227">
        <f>IF(($E27      =0),0,(($Q27      /$E27      )*100))</f>
        <v>0</v>
      </c>
      <c r="V27" s="226">
        <v>0</v>
      </c>
      <c r="W27" s="225" t="s">
        <v>1</v>
      </c>
    </row>
    <row r="28" spans="1:23" ht="12.95" customHeight="1" x14ac:dyDescent="0.2">
      <c r="A28" s="246" t="s">
        <v>54</v>
      </c>
      <c r="B28" s="230">
        <v>270028000</v>
      </c>
      <c r="C28" s="230"/>
      <c r="D28" s="230"/>
      <c r="E28" s="230">
        <f>$B28      +$C28      +$D28</f>
        <v>270028000</v>
      </c>
      <c r="F28" s="226">
        <v>270028000</v>
      </c>
      <c r="G28" s="225">
        <v>91809000</v>
      </c>
      <c r="H28" s="226">
        <v>4019000</v>
      </c>
      <c r="I28" s="225">
        <v>5312701</v>
      </c>
      <c r="J28" s="226"/>
      <c r="K28" s="225"/>
      <c r="L28" s="226"/>
      <c r="M28" s="225"/>
      <c r="N28" s="226"/>
      <c r="O28" s="225"/>
      <c r="P28" s="226">
        <f>$H28      +$J28      +$L28      +$N28</f>
        <v>4019000</v>
      </c>
      <c r="Q28" s="225">
        <f>$I28      +$K28      +$M28      +$O28</f>
        <v>5312701</v>
      </c>
      <c r="R28" s="228">
        <f>IF(($H28      =0),0,((($H28      -$H28      )/$H28      )*100))</f>
        <v>0</v>
      </c>
      <c r="S28" s="229">
        <f>IF(($I28      =0),0,((($I28      -$I28      )/$I28      )*100))</f>
        <v>0</v>
      </c>
      <c r="T28" s="228">
        <f>IF(($E28      =0),0,(($P28      /$E28      )*100))</f>
        <v>1.488364169641667</v>
      </c>
      <c r="U28" s="227">
        <f>IF(($E28      =0),0,(($Q28      /$E28      )*100))</f>
        <v>1.9674630038366392</v>
      </c>
      <c r="V28" s="226">
        <v>0</v>
      </c>
      <c r="W28" s="225" t="s">
        <v>1</v>
      </c>
    </row>
    <row r="29" spans="1:23" ht="12.95" customHeight="1" x14ac:dyDescent="0.2">
      <c r="A29" s="246" t="s">
        <v>55</v>
      </c>
      <c r="B29" s="230">
        <v>9692000</v>
      </c>
      <c r="C29" s="230"/>
      <c r="D29" s="230"/>
      <c r="E29" s="230">
        <f>$B29      +$C29      +$D29</f>
        <v>9692000</v>
      </c>
      <c r="F29" s="226">
        <v>9692000</v>
      </c>
      <c r="G29" s="225">
        <v>5169000</v>
      </c>
      <c r="H29" s="226">
        <v>875000</v>
      </c>
      <c r="I29" s="225"/>
      <c r="J29" s="226"/>
      <c r="K29" s="225"/>
      <c r="L29" s="226"/>
      <c r="M29" s="225"/>
      <c r="N29" s="226"/>
      <c r="O29" s="225"/>
      <c r="P29" s="226">
        <f>$H29      +$J29      +$L29      +$N29</f>
        <v>875000</v>
      </c>
      <c r="Q29" s="225">
        <f>$I29      +$K29      +$M29      +$O29</f>
        <v>0</v>
      </c>
      <c r="R29" s="228">
        <f>IF(($H29      =0),0,((($H29      -$H29      )/$H29      )*100))</f>
        <v>0</v>
      </c>
      <c r="S29" s="229">
        <f>IF(($I29      =0),0,((($I29      -$I29      )/$I29      )*100))</f>
        <v>0</v>
      </c>
      <c r="T29" s="228">
        <f>IF(($E29      =0),0,(($P29      /$E29      )*100))</f>
        <v>9.0280643829962859</v>
      </c>
      <c r="U29" s="227">
        <f>IF(($E29      =0),0,(($Q29      /$E29      )*100))</f>
        <v>0</v>
      </c>
      <c r="V29" s="226">
        <v>0</v>
      </c>
      <c r="W29" s="225" t="s">
        <v>1</v>
      </c>
    </row>
    <row r="30" spans="1:23" ht="12.95" customHeight="1" x14ac:dyDescent="0.2">
      <c r="A30" s="245" t="s">
        <v>42</v>
      </c>
      <c r="B30" s="244">
        <f>SUM(B26:B29)</f>
        <v>279720000</v>
      </c>
      <c r="C30" s="244">
        <f>SUM(C26:C29)</f>
        <v>0</v>
      </c>
      <c r="D30" s="244"/>
      <c r="E30" s="244">
        <f>$B30      +$C30      +$D30</f>
        <v>279720000</v>
      </c>
      <c r="F30" s="240">
        <f>SUM(F26:F29)</f>
        <v>279720000</v>
      </c>
      <c r="G30" s="239">
        <f>SUM(G26:G29)</f>
        <v>96978000</v>
      </c>
      <c r="H30" s="240">
        <f>SUM(H26:H29)</f>
        <v>4894000</v>
      </c>
      <c r="I30" s="239">
        <f>SUM(I26:I29)</f>
        <v>5312701</v>
      </c>
      <c r="J30" s="240">
        <f>SUM(J26:J29)</f>
        <v>0</v>
      </c>
      <c r="K30" s="239">
        <f>SUM(K26:K29)</f>
        <v>0</v>
      </c>
      <c r="L30" s="240">
        <f>SUM(L26:L29)</f>
        <v>0</v>
      </c>
      <c r="M30" s="239">
        <f>SUM(M26:M29)</f>
        <v>0</v>
      </c>
      <c r="N30" s="240">
        <f>SUM(N26:N29)</f>
        <v>0</v>
      </c>
      <c r="O30" s="239">
        <f>SUM(O26:O29)</f>
        <v>0</v>
      </c>
      <c r="P30" s="240">
        <f>$H30      +$J30      +$L30      +$N30</f>
        <v>4894000</v>
      </c>
      <c r="Q30" s="239">
        <f>$I30      +$K30      +$M30      +$O30</f>
        <v>5312701</v>
      </c>
      <c r="R30" s="242">
        <f>IF(($H30      =0),0,((($H30      -$H30      )/$H30      )*100))</f>
        <v>0</v>
      </c>
      <c r="S30" s="243">
        <f>IF(($I30      =0),0,((($I30      -$I30      )/$I30      )*100))</f>
        <v>0</v>
      </c>
      <c r="T30" s="242">
        <f>IF($E30   =0,0,($P30   /$E30   )*100)</f>
        <v>1.7496067496067496</v>
      </c>
      <c r="U30" s="241">
        <f>IF($E30   =0,0,($Q30   /$E30   )*100)</f>
        <v>1.8992925067925068</v>
      </c>
      <c r="V30" s="240">
        <f>SUM(V26:V29)</f>
        <v>0</v>
      </c>
      <c r="W30" s="239" t="s">
        <v>1</v>
      </c>
    </row>
    <row r="31" spans="1:23" ht="12.95" customHeight="1" x14ac:dyDescent="0.2">
      <c r="A31" s="238" t="s">
        <v>56</v>
      </c>
      <c r="B31" s="237" t="s">
        <v>1</v>
      </c>
      <c r="C31" s="237"/>
      <c r="D31" s="237"/>
      <c r="E31" s="237"/>
      <c r="F31" s="233"/>
      <c r="G31" s="232"/>
      <c r="H31" s="233"/>
      <c r="I31" s="232"/>
      <c r="J31" s="233"/>
      <c r="K31" s="232"/>
      <c r="L31" s="233"/>
      <c r="M31" s="232"/>
      <c r="N31" s="233"/>
      <c r="O31" s="232"/>
      <c r="P31" s="233"/>
      <c r="Q31" s="232"/>
      <c r="R31" s="235"/>
      <c r="S31" s="236"/>
      <c r="T31" s="235"/>
      <c r="U31" s="234"/>
      <c r="V31" s="233"/>
      <c r="W31" s="232"/>
    </row>
    <row r="32" spans="1:23" ht="12.95" customHeight="1" x14ac:dyDescent="0.2">
      <c r="A32" s="246" t="s">
        <v>57</v>
      </c>
      <c r="B32" s="230">
        <v>37963000</v>
      </c>
      <c r="C32" s="230"/>
      <c r="D32" s="230"/>
      <c r="E32" s="230">
        <f>$B32      +$C32      +$D32</f>
        <v>37963000</v>
      </c>
      <c r="F32" s="226">
        <v>37963000</v>
      </c>
      <c r="G32" s="225">
        <v>5837000</v>
      </c>
      <c r="H32" s="226">
        <v>9254000</v>
      </c>
      <c r="I32" s="225">
        <v>1720276</v>
      </c>
      <c r="J32" s="226"/>
      <c r="K32" s="225"/>
      <c r="L32" s="226"/>
      <c r="M32" s="225"/>
      <c r="N32" s="226"/>
      <c r="O32" s="225"/>
      <c r="P32" s="226">
        <f>$H32      +$J32      +$L32      +$N32</f>
        <v>9254000</v>
      </c>
      <c r="Q32" s="225">
        <f>$I32      +$K32      +$M32      +$O32</f>
        <v>1720276</v>
      </c>
      <c r="R32" s="228">
        <f>IF(($H32      =0),0,((($H32      -$H32      )/$H32      )*100))</f>
        <v>0</v>
      </c>
      <c r="S32" s="229">
        <f>IF(($I32      =0),0,((($I32      -$I32      )/$I32      )*100))</f>
        <v>0</v>
      </c>
      <c r="T32" s="228">
        <f>IF(($E32      =0),0,(($P32      /$E32      )*100))</f>
        <v>24.376366462081499</v>
      </c>
      <c r="U32" s="227">
        <f>IF(($E32      =0),0,(($Q32      /$E32      )*100))</f>
        <v>4.5314543107762821</v>
      </c>
      <c r="V32" s="226">
        <v>0</v>
      </c>
      <c r="W32" s="225" t="s">
        <v>1</v>
      </c>
    </row>
    <row r="33" spans="1:23" ht="12.95" customHeight="1" x14ac:dyDescent="0.2">
      <c r="A33" s="245" t="s">
        <v>42</v>
      </c>
      <c r="B33" s="244">
        <f>B32</f>
        <v>37963000</v>
      </c>
      <c r="C33" s="244">
        <f>C32</f>
        <v>0</v>
      </c>
      <c r="D33" s="244"/>
      <c r="E33" s="244">
        <f>$B33      +$C33      +$D33</f>
        <v>37963000</v>
      </c>
      <c r="F33" s="240">
        <f>F32</f>
        <v>37963000</v>
      </c>
      <c r="G33" s="239">
        <f>G32</f>
        <v>5837000</v>
      </c>
      <c r="H33" s="240">
        <f>H32</f>
        <v>9254000</v>
      </c>
      <c r="I33" s="239">
        <f>I32</f>
        <v>1720276</v>
      </c>
      <c r="J33" s="240">
        <f>J32</f>
        <v>0</v>
      </c>
      <c r="K33" s="239">
        <f>K32</f>
        <v>0</v>
      </c>
      <c r="L33" s="240">
        <f>L32</f>
        <v>0</v>
      </c>
      <c r="M33" s="239">
        <f>M32</f>
        <v>0</v>
      </c>
      <c r="N33" s="240">
        <f>N32</f>
        <v>0</v>
      </c>
      <c r="O33" s="239">
        <f>O32</f>
        <v>0</v>
      </c>
      <c r="P33" s="240">
        <f>$H33      +$J33      +$L33      +$N33</f>
        <v>9254000</v>
      </c>
      <c r="Q33" s="239">
        <f>$I33      +$K33      +$M33      +$O33</f>
        <v>1720276</v>
      </c>
      <c r="R33" s="242">
        <f>IF(($H33      =0),0,((($H33      -$H33      )/$H33      )*100))</f>
        <v>0</v>
      </c>
      <c r="S33" s="243">
        <f>IF(($I33      =0),0,((($I33      -$I33      )/$I33      )*100))</f>
        <v>0</v>
      </c>
      <c r="T33" s="242">
        <f>IF($E33   =0,0,($P33   /$E33   )*100)</f>
        <v>24.376366462081499</v>
      </c>
      <c r="U33" s="241">
        <f>IF($E33   =0,0,($Q33   /$E33   )*100)</f>
        <v>4.5314543107762821</v>
      </c>
      <c r="V33" s="240">
        <f>V32</f>
        <v>0</v>
      </c>
      <c r="W33" s="239" t="s">
        <v>1</v>
      </c>
    </row>
    <row r="34" spans="1:23" ht="12.95" customHeight="1" x14ac:dyDescent="0.2">
      <c r="A34" s="238" t="s">
        <v>58</v>
      </c>
      <c r="B34" s="237" t="s">
        <v>1</v>
      </c>
      <c r="C34" s="237"/>
      <c r="D34" s="237"/>
      <c r="E34" s="237"/>
      <c r="F34" s="233"/>
      <c r="G34" s="232"/>
      <c r="H34" s="233"/>
      <c r="I34" s="232"/>
      <c r="J34" s="233"/>
      <c r="K34" s="232"/>
      <c r="L34" s="233"/>
      <c r="M34" s="232"/>
      <c r="N34" s="233"/>
      <c r="O34" s="232"/>
      <c r="P34" s="233"/>
      <c r="Q34" s="232"/>
      <c r="R34" s="235"/>
      <c r="S34" s="236"/>
      <c r="T34" s="235"/>
      <c r="U34" s="234"/>
      <c r="V34" s="233"/>
      <c r="W34" s="232"/>
    </row>
    <row r="35" spans="1:23" ht="12.95" customHeight="1" x14ac:dyDescent="0.2">
      <c r="A35" s="246" t="s">
        <v>59</v>
      </c>
      <c r="B35" s="230">
        <v>143903000</v>
      </c>
      <c r="C35" s="230"/>
      <c r="D35" s="230"/>
      <c r="E35" s="230">
        <f>$B35      +$C35      +$D35</f>
        <v>143903000</v>
      </c>
      <c r="F35" s="226">
        <v>143903000</v>
      </c>
      <c r="G35" s="225">
        <v>26860000</v>
      </c>
      <c r="H35" s="226">
        <v>5312000</v>
      </c>
      <c r="I35" s="225">
        <v>250162</v>
      </c>
      <c r="J35" s="226"/>
      <c r="K35" s="225"/>
      <c r="L35" s="226"/>
      <c r="M35" s="225"/>
      <c r="N35" s="226"/>
      <c r="O35" s="225"/>
      <c r="P35" s="226">
        <f>$H35      +$J35      +$L35      +$N35</f>
        <v>5312000</v>
      </c>
      <c r="Q35" s="225">
        <f>$I35      +$K35      +$M35      +$O35</f>
        <v>250162</v>
      </c>
      <c r="R35" s="228">
        <f>IF(($H35      =0),0,((($H35      -$H35      )/$H35      )*100))</f>
        <v>0</v>
      </c>
      <c r="S35" s="229">
        <f>IF(($I35      =0),0,((($I35      -$I35      )/$I35      )*100))</f>
        <v>0</v>
      </c>
      <c r="T35" s="228">
        <f>IF(($E35      =0),0,(($P35      /$E35      )*100))</f>
        <v>3.6913754404008259</v>
      </c>
      <c r="U35" s="227">
        <f>IF(($E35      =0),0,(($Q35      /$E35      )*100))</f>
        <v>0.17384071214637636</v>
      </c>
      <c r="V35" s="226">
        <v>0</v>
      </c>
      <c r="W35" s="225" t="s">
        <v>1</v>
      </c>
    </row>
    <row r="36" spans="1:23" ht="12.95" customHeight="1" x14ac:dyDescent="0.2">
      <c r="A36" s="246" t="s">
        <v>60</v>
      </c>
      <c r="B36" s="230">
        <v>100447000</v>
      </c>
      <c r="C36" s="230"/>
      <c r="D36" s="230"/>
      <c r="E36" s="230">
        <f>$B36      +$C36      +$D36</f>
        <v>100447000</v>
      </c>
      <c r="F36" s="226">
        <v>100447000</v>
      </c>
      <c r="G36" s="225">
        <v>0</v>
      </c>
      <c r="H36" s="226"/>
      <c r="I36" s="225"/>
      <c r="J36" s="226"/>
      <c r="K36" s="225"/>
      <c r="L36" s="226"/>
      <c r="M36" s="225"/>
      <c r="N36" s="226"/>
      <c r="O36" s="225"/>
      <c r="P36" s="226">
        <f>$H36      +$J36      +$L36      +$N36</f>
        <v>0</v>
      </c>
      <c r="Q36" s="225">
        <f>$I36      +$K36      +$M36      +$O36</f>
        <v>0</v>
      </c>
      <c r="R36" s="228">
        <f>IF(($H36      =0),0,((($H36      -$H36      )/$H36      )*100))</f>
        <v>0</v>
      </c>
      <c r="S36" s="229">
        <f>IF(($I36      =0),0,((($I36      -$I36      )/$I36      )*100))</f>
        <v>0</v>
      </c>
      <c r="T36" s="228">
        <f>IF(($E36      =0),0,(($P36      /$E36      )*100))</f>
        <v>0</v>
      </c>
      <c r="U36" s="227">
        <f>IF(($E36      =0),0,(($Q36      /$E36      )*100))</f>
        <v>0</v>
      </c>
      <c r="V36" s="226">
        <v>0</v>
      </c>
      <c r="W36" s="225" t="s">
        <v>1</v>
      </c>
    </row>
    <row r="37" spans="1:23" ht="12.95" customHeight="1" x14ac:dyDescent="0.2">
      <c r="A37" s="246" t="s">
        <v>61</v>
      </c>
      <c r="B37" s="230"/>
      <c r="C37" s="230"/>
      <c r="D37" s="230"/>
      <c r="E37" s="230">
        <f>$B37      +$C37      +$D37</f>
        <v>0</v>
      </c>
      <c r="F37" s="226">
        <v>0</v>
      </c>
      <c r="G37" s="225">
        <v>0</v>
      </c>
      <c r="H37" s="226"/>
      <c r="I37" s="225"/>
      <c r="J37" s="226"/>
      <c r="K37" s="225"/>
      <c r="L37" s="226"/>
      <c r="M37" s="225"/>
      <c r="N37" s="226"/>
      <c r="O37" s="225"/>
      <c r="P37" s="226">
        <f>$H37      +$J37      +$L37      +$N37</f>
        <v>0</v>
      </c>
      <c r="Q37" s="225">
        <f>$I37      +$K37      +$M37      +$O37</f>
        <v>0</v>
      </c>
      <c r="R37" s="228">
        <f>IF(($H37      =0),0,((($H37      -$H37      )/$H37      )*100))</f>
        <v>0</v>
      </c>
      <c r="S37" s="229">
        <f>IF(($I37      =0),0,((($I37      -$I37      )/$I37      )*100))</f>
        <v>0</v>
      </c>
      <c r="T37" s="228">
        <f>IF(($E37      =0),0,(($P37      /$E37      )*100))</f>
        <v>0</v>
      </c>
      <c r="U37" s="227">
        <f>IF(($E37      =0),0,(($Q37      /$E37      )*100))</f>
        <v>0</v>
      </c>
      <c r="V37" s="226">
        <v>0</v>
      </c>
      <c r="W37" s="225" t="s">
        <v>1</v>
      </c>
    </row>
    <row r="38" spans="1:23" ht="12.95" customHeight="1" x14ac:dyDescent="0.2">
      <c r="A38" s="246" t="s">
        <v>62</v>
      </c>
      <c r="B38" s="230">
        <v>16000000</v>
      </c>
      <c r="C38" s="230"/>
      <c r="D38" s="230"/>
      <c r="E38" s="230">
        <f>$B38      +$C38      +$D38</f>
        <v>16000000</v>
      </c>
      <c r="F38" s="226">
        <v>16000000</v>
      </c>
      <c r="G38" s="225">
        <v>8000000</v>
      </c>
      <c r="H38" s="226">
        <v>627000</v>
      </c>
      <c r="I38" s="225"/>
      <c r="J38" s="226"/>
      <c r="K38" s="225"/>
      <c r="L38" s="226"/>
      <c r="M38" s="225"/>
      <c r="N38" s="226"/>
      <c r="O38" s="225"/>
      <c r="P38" s="226">
        <f>$H38      +$J38      +$L38      +$N38</f>
        <v>627000</v>
      </c>
      <c r="Q38" s="225">
        <f>$I38      +$K38      +$M38      +$O38</f>
        <v>0</v>
      </c>
      <c r="R38" s="228">
        <f>IF(($H38      =0),0,((($H38      -$H38      )/$H38      )*100))</f>
        <v>0</v>
      </c>
      <c r="S38" s="229">
        <f>IF(($I38      =0),0,((($I38      -$I38      )/$I38      )*100))</f>
        <v>0</v>
      </c>
      <c r="T38" s="228">
        <f>IF(($E38      =0),0,(($P38      /$E38      )*100))</f>
        <v>3.9187500000000002</v>
      </c>
      <c r="U38" s="227">
        <f>IF(($E38      =0),0,(($Q38      /$E38      )*100))</f>
        <v>0</v>
      </c>
      <c r="V38" s="226">
        <v>0</v>
      </c>
      <c r="W38" s="225" t="s">
        <v>1</v>
      </c>
    </row>
    <row r="39" spans="1:23" ht="12.95" customHeight="1" x14ac:dyDescent="0.2">
      <c r="A39" s="246" t="s">
        <v>63</v>
      </c>
      <c r="B39" s="230"/>
      <c r="C39" s="230"/>
      <c r="D39" s="230"/>
      <c r="E39" s="230">
        <f>$B39      +$C39      +$D39</f>
        <v>0</v>
      </c>
      <c r="F39" s="226">
        <v>0</v>
      </c>
      <c r="G39" s="225">
        <v>0</v>
      </c>
      <c r="H39" s="226"/>
      <c r="I39" s="225"/>
      <c r="J39" s="226"/>
      <c r="K39" s="225"/>
      <c r="L39" s="226"/>
      <c r="M39" s="225"/>
      <c r="N39" s="226"/>
      <c r="O39" s="225"/>
      <c r="P39" s="226">
        <f>$H39      +$J39      +$L39      +$N39</f>
        <v>0</v>
      </c>
      <c r="Q39" s="225">
        <f>$I39      +$K39      +$M39      +$O39</f>
        <v>0</v>
      </c>
      <c r="R39" s="228">
        <f>IF(($H39      =0),0,((($H39      -$H39      )/$H39      )*100))</f>
        <v>0</v>
      </c>
      <c r="S39" s="229">
        <f>IF(($I39      =0),0,((($I39      -$I39      )/$I39      )*100))</f>
        <v>0</v>
      </c>
      <c r="T39" s="228">
        <f>IF(($E39      =0),0,(($P39      /$E39      )*100))</f>
        <v>0</v>
      </c>
      <c r="U39" s="227">
        <f>IF(($E39      =0),0,(($Q39      /$E39      )*100))</f>
        <v>0</v>
      </c>
      <c r="V39" s="226">
        <v>0</v>
      </c>
      <c r="W39" s="225" t="s">
        <v>1</v>
      </c>
    </row>
    <row r="40" spans="1:23" ht="12.95" customHeight="1" x14ac:dyDescent="0.2">
      <c r="A40" s="245" t="s">
        <v>42</v>
      </c>
      <c r="B40" s="244">
        <f>SUM(B35:B39)</f>
        <v>260350000</v>
      </c>
      <c r="C40" s="244">
        <f>SUM(C35:C39)</f>
        <v>0</v>
      </c>
      <c r="D40" s="244"/>
      <c r="E40" s="244">
        <f>$B40      +$C40      +$D40</f>
        <v>260350000</v>
      </c>
      <c r="F40" s="240">
        <f>SUM(F35:F39)</f>
        <v>260350000</v>
      </c>
      <c r="G40" s="239">
        <f>SUM(G35:G39)</f>
        <v>34860000</v>
      </c>
      <c r="H40" s="240">
        <f>SUM(H35:H39)</f>
        <v>5939000</v>
      </c>
      <c r="I40" s="239">
        <f>SUM(I35:I39)</f>
        <v>250162</v>
      </c>
      <c r="J40" s="240">
        <f>SUM(J35:J39)</f>
        <v>0</v>
      </c>
      <c r="K40" s="239">
        <f>SUM(K35:K39)</f>
        <v>0</v>
      </c>
      <c r="L40" s="240">
        <f>SUM(L35:L39)</f>
        <v>0</v>
      </c>
      <c r="M40" s="239">
        <f>SUM(M35:M39)</f>
        <v>0</v>
      </c>
      <c r="N40" s="240">
        <f>SUM(N35:N39)</f>
        <v>0</v>
      </c>
      <c r="O40" s="239">
        <f>SUM(O35:O39)</f>
        <v>0</v>
      </c>
      <c r="P40" s="240">
        <f>$H40      +$J40      +$L40      +$N40</f>
        <v>5939000</v>
      </c>
      <c r="Q40" s="239">
        <f>$I40      +$K40      +$M40      +$O40</f>
        <v>250162</v>
      </c>
      <c r="R40" s="242">
        <f>IF(($H40      =0),0,((($H40      -$H40      )/$H40      )*100))</f>
        <v>0</v>
      </c>
      <c r="S40" s="243">
        <f>IF(($I40      =0),0,((($I40      -$I40      )/$I40      )*100))</f>
        <v>0</v>
      </c>
      <c r="T40" s="242">
        <f>IF((+$E35+$E38) =0,0,(P40   /(+$E35+$E38) )*100)</f>
        <v>3.7141266893053917</v>
      </c>
      <c r="U40" s="241">
        <f>IF((+$E35+$E38) =0,0,(Q40   /(+$E35+$E38) )*100)</f>
        <v>0.15644609544536375</v>
      </c>
      <c r="V40" s="240">
        <f>SUM(V35:V39)</f>
        <v>0</v>
      </c>
      <c r="W40" s="239" t="s">
        <v>1</v>
      </c>
    </row>
    <row r="41" spans="1:23" ht="12.95" customHeight="1" x14ac:dyDescent="0.2">
      <c r="A41" s="238" t="s">
        <v>64</v>
      </c>
      <c r="B41" s="237" t="s">
        <v>1</v>
      </c>
      <c r="C41" s="237"/>
      <c r="D41" s="237"/>
      <c r="E41" s="237"/>
      <c r="F41" s="233"/>
      <c r="G41" s="232"/>
      <c r="H41" s="233"/>
      <c r="I41" s="232"/>
      <c r="J41" s="233"/>
      <c r="K41" s="232"/>
      <c r="L41" s="233"/>
      <c r="M41" s="232"/>
      <c r="N41" s="233"/>
      <c r="O41" s="232"/>
      <c r="P41" s="233"/>
      <c r="Q41" s="232"/>
      <c r="R41" s="235"/>
      <c r="S41" s="236"/>
      <c r="T41" s="235"/>
      <c r="U41" s="234"/>
      <c r="V41" s="233"/>
      <c r="W41" s="232"/>
    </row>
    <row r="42" spans="1:23" ht="12.95" customHeight="1" x14ac:dyDescent="0.2">
      <c r="A42" s="246" t="s">
        <v>65</v>
      </c>
      <c r="B42" s="230"/>
      <c r="C42" s="230"/>
      <c r="D42" s="230"/>
      <c r="E42" s="230">
        <f>$B42      +$C42      +$D42</f>
        <v>0</v>
      </c>
      <c r="F42" s="226">
        <v>0</v>
      </c>
      <c r="G42" s="225">
        <v>0</v>
      </c>
      <c r="H42" s="226"/>
      <c r="I42" s="225"/>
      <c r="J42" s="226"/>
      <c r="K42" s="225"/>
      <c r="L42" s="226"/>
      <c r="M42" s="225"/>
      <c r="N42" s="226"/>
      <c r="O42" s="225"/>
      <c r="P42" s="226">
        <f>$H42      +$J42      +$L42      +$N42</f>
        <v>0</v>
      </c>
      <c r="Q42" s="225">
        <f>$I42      +$K42      +$M42      +$O42</f>
        <v>0</v>
      </c>
      <c r="R42" s="228">
        <f>IF(($H42      =0),0,((($H42      -$H42      )/$H42      )*100))</f>
        <v>0</v>
      </c>
      <c r="S42" s="229">
        <f>IF(($I42      =0),0,((($I42      -$I42      )/$I42      )*100))</f>
        <v>0</v>
      </c>
      <c r="T42" s="228">
        <f>IF(($E42      =0),0,(($P42      /$E42      )*100))</f>
        <v>0</v>
      </c>
      <c r="U42" s="227">
        <f>IF(($E42      =0),0,(($Q42      /$E42      )*100))</f>
        <v>0</v>
      </c>
      <c r="V42" s="226">
        <v>0</v>
      </c>
      <c r="W42" s="225" t="s">
        <v>1</v>
      </c>
    </row>
    <row r="43" spans="1:23" ht="12.95" customHeight="1" x14ac:dyDescent="0.2">
      <c r="A43" s="246" t="s">
        <v>66</v>
      </c>
      <c r="B43" s="230">
        <v>208896000</v>
      </c>
      <c r="C43" s="230"/>
      <c r="D43" s="230"/>
      <c r="E43" s="230">
        <f>$B43      +$C43      +$D43</f>
        <v>208896000</v>
      </c>
      <c r="F43" s="226">
        <v>208896000</v>
      </c>
      <c r="G43" s="225">
        <v>81966000</v>
      </c>
      <c r="H43" s="226">
        <v>20525000</v>
      </c>
      <c r="I43" s="225">
        <v>6013718</v>
      </c>
      <c r="J43" s="226"/>
      <c r="K43" s="225"/>
      <c r="L43" s="226"/>
      <c r="M43" s="225"/>
      <c r="N43" s="226"/>
      <c r="O43" s="225"/>
      <c r="P43" s="226">
        <f>$H43      +$J43      +$L43      +$N43</f>
        <v>20525000</v>
      </c>
      <c r="Q43" s="225">
        <f>$I43      +$K43      +$M43      +$O43</f>
        <v>6013718</v>
      </c>
      <c r="R43" s="228">
        <f>IF(($H43      =0),0,((($H43      -$H43      )/$H43      )*100))</f>
        <v>0</v>
      </c>
      <c r="S43" s="229">
        <f>IF(($I43      =0),0,((($I43      -$I43      )/$I43      )*100))</f>
        <v>0</v>
      </c>
      <c r="T43" s="228">
        <f>IF(($E43      =0),0,(($P43      /$E43      )*100))</f>
        <v>9.8254633884803919</v>
      </c>
      <c r="U43" s="227">
        <f>IF(($E43      =0),0,(($Q43      /$E43      )*100))</f>
        <v>2.8788095511642156</v>
      </c>
      <c r="V43" s="226">
        <v>0</v>
      </c>
      <c r="W43" s="225" t="s">
        <v>1</v>
      </c>
    </row>
    <row r="44" spans="1:23" ht="12.95" customHeight="1" x14ac:dyDescent="0.2">
      <c r="A44" s="246" t="s">
        <v>67</v>
      </c>
      <c r="B44" s="230">
        <v>714899000</v>
      </c>
      <c r="C44" s="230"/>
      <c r="D44" s="230"/>
      <c r="E44" s="230">
        <f>$B44      +$C44      +$D44</f>
        <v>714899000</v>
      </c>
      <c r="F44" s="226">
        <v>714899000</v>
      </c>
      <c r="G44" s="225">
        <v>0</v>
      </c>
      <c r="H44" s="226"/>
      <c r="I44" s="225"/>
      <c r="J44" s="226"/>
      <c r="K44" s="225"/>
      <c r="L44" s="226"/>
      <c r="M44" s="225"/>
      <c r="N44" s="226"/>
      <c r="O44" s="225"/>
      <c r="P44" s="226">
        <f>$H44      +$J44      +$L44      +$N44</f>
        <v>0</v>
      </c>
      <c r="Q44" s="225">
        <f>$I44      +$K44      +$M44      +$O44</f>
        <v>0</v>
      </c>
      <c r="R44" s="228">
        <f>IF(($H44      =0),0,((($H44      -$H44      )/$H44      )*100))</f>
        <v>0</v>
      </c>
      <c r="S44" s="229">
        <f>IF(($I44      =0),0,((($I44      -$I44      )/$I44      )*100))</f>
        <v>0</v>
      </c>
      <c r="T44" s="228">
        <f>IF(($E44      =0),0,(($P44      /$E44      )*100))</f>
        <v>0</v>
      </c>
      <c r="U44" s="227">
        <f>IF(($E44      =0),0,(($Q44      /$E44      )*100))</f>
        <v>0</v>
      </c>
      <c r="V44" s="226">
        <v>0</v>
      </c>
      <c r="W44" s="225" t="s">
        <v>1</v>
      </c>
    </row>
    <row r="45" spans="1:23" ht="12.95" customHeight="1" x14ac:dyDescent="0.2">
      <c r="A45" s="246" t="s">
        <v>68</v>
      </c>
      <c r="B45" s="230"/>
      <c r="C45" s="230"/>
      <c r="D45" s="230"/>
      <c r="E45" s="230">
        <f>$B45      +$C45      +$D45</f>
        <v>0</v>
      </c>
      <c r="F45" s="226">
        <v>0</v>
      </c>
      <c r="G45" s="225">
        <v>0</v>
      </c>
      <c r="H45" s="226"/>
      <c r="I45" s="225"/>
      <c r="J45" s="226"/>
      <c r="K45" s="225"/>
      <c r="L45" s="226"/>
      <c r="M45" s="225"/>
      <c r="N45" s="226"/>
      <c r="O45" s="225"/>
      <c r="P45" s="226">
        <f>$H45      +$J45      +$L45      +$N45</f>
        <v>0</v>
      </c>
      <c r="Q45" s="225">
        <f>$I45      +$K45      +$M45      +$O45</f>
        <v>0</v>
      </c>
      <c r="R45" s="228">
        <f>IF(($H45      =0),0,((($H45      -$H45      )/$H45      )*100))</f>
        <v>0</v>
      </c>
      <c r="S45" s="229">
        <f>IF(($I45      =0),0,((($I45      -$I45      )/$I45      )*100))</f>
        <v>0</v>
      </c>
      <c r="T45" s="228">
        <f>IF(($E45      =0),0,(($P45      /$E45      )*100))</f>
        <v>0</v>
      </c>
      <c r="U45" s="227">
        <f>IF(($E45      =0),0,(($Q45      /$E45      )*100))</f>
        <v>0</v>
      </c>
      <c r="V45" s="226">
        <v>0</v>
      </c>
      <c r="W45" s="225" t="s">
        <v>1</v>
      </c>
    </row>
    <row r="46" spans="1:23" ht="12.95" customHeight="1" x14ac:dyDescent="0.2">
      <c r="A46" s="246" t="s">
        <v>69</v>
      </c>
      <c r="B46" s="230"/>
      <c r="C46" s="230"/>
      <c r="D46" s="230"/>
      <c r="E46" s="230">
        <f>$B46      +$C46      +$D46</f>
        <v>0</v>
      </c>
      <c r="F46" s="226">
        <v>0</v>
      </c>
      <c r="G46" s="225">
        <v>0</v>
      </c>
      <c r="H46" s="226"/>
      <c r="I46" s="225"/>
      <c r="J46" s="226"/>
      <c r="K46" s="225"/>
      <c r="L46" s="226"/>
      <c r="M46" s="225"/>
      <c r="N46" s="226"/>
      <c r="O46" s="225"/>
      <c r="P46" s="226">
        <f>$H46      +$J46      +$L46      +$N46</f>
        <v>0</v>
      </c>
      <c r="Q46" s="225">
        <f>$I46      +$K46      +$M46      +$O46</f>
        <v>0</v>
      </c>
      <c r="R46" s="228">
        <f>IF(($H46      =0),0,((($H46      -$H46      )/$H46      )*100))</f>
        <v>0</v>
      </c>
      <c r="S46" s="229">
        <f>IF(($I46      =0),0,((($I46      -$I46      )/$I46      )*100))</f>
        <v>0</v>
      </c>
      <c r="T46" s="228">
        <f>IF(($E46      =0),0,(($P46      /$E46      )*100))</f>
        <v>0</v>
      </c>
      <c r="U46" s="227">
        <f>IF(($E46      =0),0,(($Q46      /$E46      )*100))</f>
        <v>0</v>
      </c>
      <c r="V46" s="226">
        <v>0</v>
      </c>
      <c r="W46" s="225" t="s">
        <v>1</v>
      </c>
    </row>
    <row r="47" spans="1:23" ht="12.95" hidden="1" customHeight="1" x14ac:dyDescent="0.2">
      <c r="A47" s="246" t="s">
        <v>70</v>
      </c>
      <c r="B47" s="230"/>
      <c r="C47" s="230"/>
      <c r="D47" s="230"/>
      <c r="E47" s="230">
        <f>$B47      +$C47      +$D47</f>
        <v>0</v>
      </c>
      <c r="F47" s="226">
        <v>0</v>
      </c>
      <c r="G47" s="225">
        <v>0</v>
      </c>
      <c r="H47" s="226"/>
      <c r="I47" s="225"/>
      <c r="J47" s="226"/>
      <c r="K47" s="225"/>
      <c r="L47" s="226"/>
      <c r="M47" s="225"/>
      <c r="N47" s="226"/>
      <c r="O47" s="225"/>
      <c r="P47" s="226">
        <f>$H47      +$J47      +$L47      +$N47</f>
        <v>0</v>
      </c>
      <c r="Q47" s="225">
        <f>$I47      +$K47      +$M47      +$O47</f>
        <v>0</v>
      </c>
      <c r="R47" s="228">
        <f>IF(($H47      =0),0,((($H47      -$H47      )/$H47      )*100))</f>
        <v>0</v>
      </c>
      <c r="S47" s="229">
        <f>IF(($I47      =0),0,((($I47      -$I47      )/$I47      )*100))</f>
        <v>0</v>
      </c>
      <c r="T47" s="228">
        <f>IF(($E47      =0),0,(($P47      /$E47      )*100))</f>
        <v>0</v>
      </c>
      <c r="U47" s="227">
        <f>IF(($E47      =0),0,(($Q47      /$E47      )*100))</f>
        <v>0</v>
      </c>
      <c r="V47" s="226">
        <v>0</v>
      </c>
      <c r="W47" s="225" t="s">
        <v>1</v>
      </c>
    </row>
    <row r="48" spans="1:23" ht="12.95" customHeight="1" x14ac:dyDescent="0.2">
      <c r="A48" s="246" t="s">
        <v>71</v>
      </c>
      <c r="B48" s="230"/>
      <c r="C48" s="230"/>
      <c r="D48" s="230"/>
      <c r="E48" s="230">
        <f>$B48      +$C48      +$D48</f>
        <v>0</v>
      </c>
      <c r="F48" s="226">
        <v>0</v>
      </c>
      <c r="G48" s="225">
        <v>0</v>
      </c>
      <c r="H48" s="226"/>
      <c r="I48" s="225"/>
      <c r="J48" s="226"/>
      <c r="K48" s="225"/>
      <c r="L48" s="226"/>
      <c r="M48" s="225"/>
      <c r="N48" s="226"/>
      <c r="O48" s="225"/>
      <c r="P48" s="226">
        <f>$H48      +$J48      +$L48      +$N48</f>
        <v>0</v>
      </c>
      <c r="Q48" s="225">
        <f>$I48      +$K48      +$M48      +$O48</f>
        <v>0</v>
      </c>
      <c r="R48" s="228">
        <f>IF(($H48      =0),0,((($H48      -$H48      )/$H48      )*100))</f>
        <v>0</v>
      </c>
      <c r="S48" s="229">
        <f>IF(($I48      =0),0,((($I48      -$I48      )/$I48      )*100))</f>
        <v>0</v>
      </c>
      <c r="T48" s="228">
        <f>IF(($E48      =0),0,(($P48      /$E48      )*100))</f>
        <v>0</v>
      </c>
      <c r="U48" s="227">
        <f>IF(($E48      =0),0,(($Q48      /$E48      )*100))</f>
        <v>0</v>
      </c>
      <c r="V48" s="226">
        <v>0</v>
      </c>
      <c r="W48" s="225" t="s">
        <v>1</v>
      </c>
    </row>
    <row r="49" spans="1:23" ht="12.95" customHeight="1" x14ac:dyDescent="0.2">
      <c r="A49" s="246" t="s">
        <v>72</v>
      </c>
      <c r="B49" s="230"/>
      <c r="C49" s="230"/>
      <c r="D49" s="230"/>
      <c r="E49" s="230">
        <f>$B49      +$C49      +$D49</f>
        <v>0</v>
      </c>
      <c r="F49" s="226">
        <v>0</v>
      </c>
      <c r="G49" s="225">
        <v>0</v>
      </c>
      <c r="H49" s="226"/>
      <c r="I49" s="225"/>
      <c r="J49" s="226"/>
      <c r="K49" s="225"/>
      <c r="L49" s="226"/>
      <c r="M49" s="225"/>
      <c r="N49" s="226"/>
      <c r="O49" s="225"/>
      <c r="P49" s="226">
        <f>$H49      +$J49      +$L49      +$N49</f>
        <v>0</v>
      </c>
      <c r="Q49" s="225">
        <f>$I49      +$K49      +$M49      +$O49</f>
        <v>0</v>
      </c>
      <c r="R49" s="228">
        <f>IF(($H49      =0),0,((($H49      -$H49      )/$H49      )*100))</f>
        <v>0</v>
      </c>
      <c r="S49" s="229">
        <f>IF(($I49      =0),0,((($I49      -$I49      )/$I49      )*100))</f>
        <v>0</v>
      </c>
      <c r="T49" s="228">
        <f>IF(($E49      =0),0,(($P49      /$E49      )*100))</f>
        <v>0</v>
      </c>
      <c r="U49" s="227">
        <f>IF(($E49      =0),0,(($Q49      /$E49      )*100))</f>
        <v>0</v>
      </c>
      <c r="V49" s="226">
        <v>0</v>
      </c>
      <c r="W49" s="225" t="s">
        <v>1</v>
      </c>
    </row>
    <row r="50" spans="1:23" ht="12.95" customHeight="1" x14ac:dyDescent="0.2">
      <c r="A50" s="246" t="s">
        <v>73</v>
      </c>
      <c r="B50" s="230"/>
      <c r="C50" s="230"/>
      <c r="D50" s="230"/>
      <c r="E50" s="230">
        <f>$B50      +$C50      +$D50</f>
        <v>0</v>
      </c>
      <c r="F50" s="226">
        <v>0</v>
      </c>
      <c r="G50" s="225">
        <v>0</v>
      </c>
      <c r="H50" s="226"/>
      <c r="I50" s="225"/>
      <c r="J50" s="226"/>
      <c r="K50" s="225"/>
      <c r="L50" s="226"/>
      <c r="M50" s="225"/>
      <c r="N50" s="226"/>
      <c r="O50" s="225"/>
      <c r="P50" s="226">
        <f>$H50      +$J50      +$L50      +$N50</f>
        <v>0</v>
      </c>
      <c r="Q50" s="225">
        <f>$I50      +$K50      +$M50      +$O50</f>
        <v>0</v>
      </c>
      <c r="R50" s="228">
        <f>IF(($H50      =0),0,((($H50      -$H50      )/$H50      )*100))</f>
        <v>0</v>
      </c>
      <c r="S50" s="229">
        <f>IF(($I50      =0),0,((($I50      -$I50      )/$I50      )*100))</f>
        <v>0</v>
      </c>
      <c r="T50" s="228">
        <f>IF(($E50      =0),0,(($P50      /$E50      )*100))</f>
        <v>0</v>
      </c>
      <c r="U50" s="227">
        <f>IF(($E50      =0),0,(($Q50      /$E50      )*100))</f>
        <v>0</v>
      </c>
      <c r="V50" s="226">
        <v>0</v>
      </c>
      <c r="W50" s="225" t="s">
        <v>1</v>
      </c>
    </row>
    <row r="51" spans="1:23" ht="12.95" customHeight="1" x14ac:dyDescent="0.2">
      <c r="A51" s="246" t="s">
        <v>74</v>
      </c>
      <c r="B51" s="230">
        <v>374442000</v>
      </c>
      <c r="C51" s="230"/>
      <c r="D51" s="230"/>
      <c r="E51" s="230">
        <f>$B51      +$C51      +$D51</f>
        <v>374442000</v>
      </c>
      <c r="F51" s="226">
        <v>374442000</v>
      </c>
      <c r="G51" s="225">
        <v>104322000</v>
      </c>
      <c r="H51" s="226">
        <v>30474000</v>
      </c>
      <c r="I51" s="225">
        <v>32739433</v>
      </c>
      <c r="J51" s="226"/>
      <c r="K51" s="225"/>
      <c r="L51" s="226"/>
      <c r="M51" s="225"/>
      <c r="N51" s="226"/>
      <c r="O51" s="225"/>
      <c r="P51" s="226">
        <f>$H51      +$J51      +$L51      +$N51</f>
        <v>30474000</v>
      </c>
      <c r="Q51" s="225">
        <f>$I51      +$K51      +$M51      +$O51</f>
        <v>32739433</v>
      </c>
      <c r="R51" s="228">
        <f>IF(($H51      =0),0,((($H51      -$H51      )/$H51      )*100))</f>
        <v>0</v>
      </c>
      <c r="S51" s="229">
        <f>IF(($I51      =0),0,((($I51      -$I51      )/$I51      )*100))</f>
        <v>0</v>
      </c>
      <c r="T51" s="228">
        <f>IF(($E51      =0),0,(($P51      /$E51      )*100))</f>
        <v>8.1385101030333136</v>
      </c>
      <c r="U51" s="227">
        <f>IF(($E51      =0),0,(($Q51      /$E51      )*100))</f>
        <v>8.7435258331063288</v>
      </c>
      <c r="V51" s="226">
        <v>0</v>
      </c>
      <c r="W51" s="225" t="s">
        <v>1</v>
      </c>
    </row>
    <row r="52" spans="1:23" ht="12.95" customHeight="1" x14ac:dyDescent="0.2">
      <c r="A52" s="246" t="s">
        <v>75</v>
      </c>
      <c r="B52" s="230">
        <v>52150000</v>
      </c>
      <c r="C52" s="230"/>
      <c r="D52" s="230"/>
      <c r="E52" s="230">
        <f>$B52      +$C52      +$D52</f>
        <v>52150000</v>
      </c>
      <c r="F52" s="226">
        <v>52150000</v>
      </c>
      <c r="G52" s="225">
        <v>0</v>
      </c>
      <c r="H52" s="226"/>
      <c r="I52" s="225"/>
      <c r="J52" s="226"/>
      <c r="K52" s="225"/>
      <c r="L52" s="226"/>
      <c r="M52" s="225"/>
      <c r="N52" s="226"/>
      <c r="O52" s="225"/>
      <c r="P52" s="226">
        <f>$H52      +$J52      +$L52      +$N52</f>
        <v>0</v>
      </c>
      <c r="Q52" s="225">
        <f>$I52      +$K52      +$M52      +$O52</f>
        <v>0</v>
      </c>
      <c r="R52" s="228">
        <f>IF(($H52      =0),0,((($H52      -$H52      )/$H52      )*100))</f>
        <v>0</v>
      </c>
      <c r="S52" s="229">
        <f>IF(($I52      =0),0,((($I52      -$I52      )/$I52      )*100))</f>
        <v>0</v>
      </c>
      <c r="T52" s="228">
        <f>IF(($E52      =0),0,(($P52      /$E52      )*100))</f>
        <v>0</v>
      </c>
      <c r="U52" s="227">
        <f>IF(($E52      =0),0,(($Q52      /$E52      )*100))</f>
        <v>0</v>
      </c>
      <c r="V52" s="226">
        <v>0</v>
      </c>
      <c r="W52" s="225" t="s">
        <v>1</v>
      </c>
    </row>
    <row r="53" spans="1:23" ht="12.95" customHeight="1" x14ac:dyDescent="0.2">
      <c r="A53" s="245" t="s">
        <v>42</v>
      </c>
      <c r="B53" s="244">
        <f>SUM(B42:B52)</f>
        <v>1350387000</v>
      </c>
      <c r="C53" s="244">
        <f>SUM(C42:C52)</f>
        <v>0</v>
      </c>
      <c r="D53" s="244"/>
      <c r="E53" s="244">
        <f>$B53      +$C53      +$D53</f>
        <v>1350387000</v>
      </c>
      <c r="F53" s="240">
        <f>SUM(F42:F52)</f>
        <v>1350387000</v>
      </c>
      <c r="G53" s="239">
        <f>SUM(G42:G52)</f>
        <v>186288000</v>
      </c>
      <c r="H53" s="240">
        <f>SUM(H42:H52)</f>
        <v>50999000</v>
      </c>
      <c r="I53" s="239">
        <f>SUM(I42:I52)</f>
        <v>38753151</v>
      </c>
      <c r="J53" s="240">
        <f>SUM(J42:J52)</f>
        <v>0</v>
      </c>
      <c r="K53" s="239">
        <f>SUM(K42:K52)</f>
        <v>0</v>
      </c>
      <c r="L53" s="240">
        <f>SUM(L42:L52)</f>
        <v>0</v>
      </c>
      <c r="M53" s="239">
        <f>SUM(M42:M52)</f>
        <v>0</v>
      </c>
      <c r="N53" s="240">
        <f>SUM(N42:N52)</f>
        <v>0</v>
      </c>
      <c r="O53" s="239">
        <f>SUM(O42:O52)</f>
        <v>0</v>
      </c>
      <c r="P53" s="240">
        <f>$H53      +$J53      +$L53      +$N53</f>
        <v>50999000</v>
      </c>
      <c r="Q53" s="239">
        <f>$I53      +$K53      +$M53      +$O53</f>
        <v>38753151</v>
      </c>
      <c r="R53" s="242">
        <f>IF(($H53      =0),0,((($H53      -$H53      )/$H53      )*100))</f>
        <v>0</v>
      </c>
      <c r="S53" s="243">
        <f>IF(($I53      =0),0,((($I53      -$I53      )/$I53      )*100))</f>
        <v>0</v>
      </c>
      <c r="T53" s="242">
        <f>IF((+$E43+$E45+$E47+$E48+$E51) =0,0,(P53   /(+$E43+$E45+$E47+$E48+$E51) )*100)</f>
        <v>8.7426157733595264</v>
      </c>
      <c r="U53" s="241">
        <f>IF((+$E43+$E45+$E47+$E48+$E51) =0,0,(Q53   /(+$E43+$E45+$E47+$E48+$E51) )*100)</f>
        <v>6.6433441675323737</v>
      </c>
      <c r="V53" s="240">
        <f>SUM(V42:V52)</f>
        <v>0</v>
      </c>
      <c r="W53" s="239" t="s">
        <v>1</v>
      </c>
    </row>
    <row r="54" spans="1:23" ht="12.95" customHeight="1" x14ac:dyDescent="0.2">
      <c r="A54" s="238" t="s">
        <v>76</v>
      </c>
      <c r="B54" s="237" t="s">
        <v>1</v>
      </c>
      <c r="C54" s="237"/>
      <c r="D54" s="237"/>
      <c r="E54" s="237"/>
      <c r="F54" s="233"/>
      <c r="G54" s="232"/>
      <c r="H54" s="233"/>
      <c r="I54" s="232"/>
      <c r="J54" s="233"/>
      <c r="K54" s="232"/>
      <c r="L54" s="233"/>
      <c r="M54" s="232"/>
      <c r="N54" s="233"/>
      <c r="O54" s="232"/>
      <c r="P54" s="233"/>
      <c r="Q54" s="232"/>
      <c r="R54" s="235"/>
      <c r="S54" s="236"/>
      <c r="T54" s="235"/>
      <c r="U54" s="234"/>
      <c r="V54" s="233"/>
      <c r="W54" s="232"/>
    </row>
    <row r="55" spans="1:23" ht="12.95" customHeight="1" x14ac:dyDescent="0.2">
      <c r="A55" s="247" t="s">
        <v>77</v>
      </c>
      <c r="B55" s="230"/>
      <c r="C55" s="230"/>
      <c r="D55" s="230"/>
      <c r="E55" s="230">
        <f>$B55      +$C55      +$D55</f>
        <v>0</v>
      </c>
      <c r="F55" s="226">
        <v>0</v>
      </c>
      <c r="G55" s="225">
        <v>0</v>
      </c>
      <c r="H55" s="226"/>
      <c r="I55" s="225"/>
      <c r="J55" s="226"/>
      <c r="K55" s="225"/>
      <c r="L55" s="226"/>
      <c r="M55" s="225"/>
      <c r="N55" s="226"/>
      <c r="O55" s="225"/>
      <c r="P55" s="226">
        <f>$H55      +$J55      +$L55      +$N55</f>
        <v>0</v>
      </c>
      <c r="Q55" s="225">
        <f>$I55      +$K55      +$M55      +$O55</f>
        <v>0</v>
      </c>
      <c r="R55" s="228">
        <f>IF(($H55      =0),0,((($H55      -$H55      )/$H55      )*100))</f>
        <v>0</v>
      </c>
      <c r="S55" s="229">
        <f>IF(($I55      =0),0,((($I55      -$I55      )/$I55      )*100))</f>
        <v>0</v>
      </c>
      <c r="T55" s="228">
        <f>IF(($E55      =0),0,(($P55      /$E55      )*100))</f>
        <v>0</v>
      </c>
      <c r="U55" s="227">
        <f>IF(($E55      =0),0,(($Q55      /$E55      )*100))</f>
        <v>0</v>
      </c>
      <c r="V55" s="226">
        <v>0</v>
      </c>
      <c r="W55" s="225" t="s">
        <v>1</v>
      </c>
    </row>
    <row r="56" spans="1:23" ht="12.95" customHeight="1" x14ac:dyDescent="0.2">
      <c r="A56" s="247" t="s">
        <v>78</v>
      </c>
      <c r="B56" s="230"/>
      <c r="C56" s="230"/>
      <c r="D56" s="230"/>
      <c r="E56" s="230">
        <f>$B56      +$C56      +$D56</f>
        <v>0</v>
      </c>
      <c r="F56" s="226">
        <v>0</v>
      </c>
      <c r="G56" s="225">
        <v>0</v>
      </c>
      <c r="H56" s="226"/>
      <c r="I56" s="225"/>
      <c r="J56" s="226"/>
      <c r="K56" s="225"/>
      <c r="L56" s="226"/>
      <c r="M56" s="225"/>
      <c r="N56" s="226"/>
      <c r="O56" s="225"/>
      <c r="P56" s="226">
        <f>$H56      +$J56      +$L56      +$N56</f>
        <v>0</v>
      </c>
      <c r="Q56" s="225">
        <f>$I56      +$K56      +$M56      +$O56</f>
        <v>0</v>
      </c>
      <c r="R56" s="228">
        <f>IF(($H56      =0),0,((($H56      -$H56      )/$H56      )*100))</f>
        <v>0</v>
      </c>
      <c r="S56" s="229">
        <f>IF(($I56      =0),0,((($I56      -$I56      )/$I56      )*100))</f>
        <v>0</v>
      </c>
      <c r="T56" s="228">
        <f>IF(($E56      =0),0,(($P56      /$E56      )*100))</f>
        <v>0</v>
      </c>
      <c r="U56" s="227">
        <f>IF(($E56      =0),0,(($Q56      /$E56      )*100))</f>
        <v>0</v>
      </c>
      <c r="V56" s="226">
        <v>0</v>
      </c>
      <c r="W56" s="225" t="s">
        <v>1</v>
      </c>
    </row>
    <row r="57" spans="1:23" ht="12.95" hidden="1" customHeight="1" x14ac:dyDescent="0.2">
      <c r="A57" s="247" t="s">
        <v>79</v>
      </c>
      <c r="B57" s="230"/>
      <c r="C57" s="230"/>
      <c r="D57" s="230"/>
      <c r="E57" s="230">
        <f>$B57      +$C57      +$D57</f>
        <v>0</v>
      </c>
      <c r="F57" s="226">
        <v>0</v>
      </c>
      <c r="G57" s="225">
        <v>0</v>
      </c>
      <c r="H57" s="226"/>
      <c r="I57" s="225"/>
      <c r="J57" s="226"/>
      <c r="K57" s="225"/>
      <c r="L57" s="226"/>
      <c r="M57" s="225"/>
      <c r="N57" s="226"/>
      <c r="O57" s="225"/>
      <c r="P57" s="226">
        <f>$H57      +$J57      +$L57      +$N57</f>
        <v>0</v>
      </c>
      <c r="Q57" s="225">
        <f>$I57      +$K57      +$M57      +$O57</f>
        <v>0</v>
      </c>
      <c r="R57" s="228">
        <f>IF(($H57      =0),0,((($H57      -$H57      )/$H57      )*100))</f>
        <v>0</v>
      </c>
      <c r="S57" s="229">
        <f>IF(($I57      =0),0,((($I57      -$I57      )/$I57      )*100))</f>
        <v>0</v>
      </c>
      <c r="T57" s="228">
        <f>IF(($E57      =0),0,(($P57      /$E57      )*100))</f>
        <v>0</v>
      </c>
      <c r="U57" s="227">
        <f>IF(($E57      =0),0,(($Q57      /$E57      )*100))</f>
        <v>0</v>
      </c>
      <c r="V57" s="226">
        <v>0</v>
      </c>
      <c r="W57" s="225" t="s">
        <v>1</v>
      </c>
    </row>
    <row r="58" spans="1:23" ht="12.95" hidden="1" customHeight="1" x14ac:dyDescent="0.2">
      <c r="A58" s="246" t="s">
        <v>80</v>
      </c>
      <c r="B58" s="230"/>
      <c r="C58" s="230"/>
      <c r="D58" s="230"/>
      <c r="E58" s="230">
        <f>$B58      +$C58      +$D58</f>
        <v>0</v>
      </c>
      <c r="F58" s="226">
        <v>0</v>
      </c>
      <c r="G58" s="225">
        <v>0</v>
      </c>
      <c r="H58" s="226"/>
      <c r="I58" s="225"/>
      <c r="J58" s="226"/>
      <c r="K58" s="225"/>
      <c r="L58" s="226"/>
      <c r="M58" s="225"/>
      <c r="N58" s="226"/>
      <c r="O58" s="225"/>
      <c r="P58" s="226">
        <f>$H58      +$J58      +$L58      +$N58</f>
        <v>0</v>
      </c>
      <c r="Q58" s="225">
        <f>$I58      +$K58      +$M58      +$O58</f>
        <v>0</v>
      </c>
      <c r="R58" s="228">
        <f>IF(($H58      =0),0,((($H58      -$H58      )/$H58      )*100))</f>
        <v>0</v>
      </c>
      <c r="S58" s="229">
        <f>IF(($I58      =0),0,((($I58      -$I58      )/$I58      )*100))</f>
        <v>0</v>
      </c>
      <c r="T58" s="228">
        <f>IF(($E58      =0),0,(($P58      /$E58      )*100))</f>
        <v>0</v>
      </c>
      <c r="U58" s="227">
        <f>IF(($E58      =0),0,(($Q58      /$E58      )*100))</f>
        <v>0</v>
      </c>
      <c r="V58" s="226">
        <v>0</v>
      </c>
      <c r="W58" s="225" t="s">
        <v>1</v>
      </c>
    </row>
    <row r="59" spans="1:23" ht="12.95" customHeight="1" x14ac:dyDescent="0.2">
      <c r="A59" s="223" t="s">
        <v>42</v>
      </c>
      <c r="B59" s="222">
        <f>SUM(B55:B58)</f>
        <v>0</v>
      </c>
      <c r="C59" s="222">
        <f>SUM(C55:C58)</f>
        <v>0</v>
      </c>
      <c r="D59" s="222"/>
      <c r="E59" s="222">
        <f>$B59      +$C59      +$D59</f>
        <v>0</v>
      </c>
      <c r="F59" s="218">
        <f>SUM(F55:F58)</f>
        <v>0</v>
      </c>
      <c r="G59" s="217">
        <f>SUM(G55:G58)</f>
        <v>0</v>
      </c>
      <c r="H59" s="218">
        <f>SUM(H55:H58)</f>
        <v>0</v>
      </c>
      <c r="I59" s="217">
        <f>SUM(I55:I58)</f>
        <v>0</v>
      </c>
      <c r="J59" s="218">
        <f>SUM(J55:J58)</f>
        <v>0</v>
      </c>
      <c r="K59" s="217">
        <f>SUM(K55:K58)</f>
        <v>0</v>
      </c>
      <c r="L59" s="218">
        <f>SUM(L55:L58)</f>
        <v>0</v>
      </c>
      <c r="M59" s="217">
        <f>SUM(M55:M58)</f>
        <v>0</v>
      </c>
      <c r="N59" s="218">
        <f>SUM(N55:N58)</f>
        <v>0</v>
      </c>
      <c r="O59" s="217">
        <f>SUM(O55:O58)</f>
        <v>0</v>
      </c>
      <c r="P59" s="218">
        <f>$H59      +$J59      +$L59      +$N59</f>
        <v>0</v>
      </c>
      <c r="Q59" s="217">
        <f>$I59      +$K59      +$M59      +$O59</f>
        <v>0</v>
      </c>
      <c r="R59" s="220">
        <f>IF(($H59      =0),0,((($H59      -$H59      )/$H59      )*100))</f>
        <v>0</v>
      </c>
      <c r="S59" s="221">
        <f>IF(($I59      =0),0,((($I59      -$I59      )/$I59      )*100))</f>
        <v>0</v>
      </c>
      <c r="T59" s="220">
        <f>IF($E59   =0,0,($P59   /$E59   )*100)</f>
        <v>0</v>
      </c>
      <c r="U59" s="219">
        <f>IF($E59   =0,0,($Q59   /$E59   )*100)</f>
        <v>0</v>
      </c>
      <c r="V59" s="218">
        <f>SUM(V55:V58)</f>
        <v>0</v>
      </c>
      <c r="W59" s="217" t="s">
        <v>1</v>
      </c>
    </row>
    <row r="60" spans="1:23" ht="12.95" customHeight="1" x14ac:dyDescent="0.2">
      <c r="A60" s="238" t="s">
        <v>81</v>
      </c>
      <c r="B60" s="237" t="s">
        <v>1</v>
      </c>
      <c r="C60" s="237"/>
      <c r="D60" s="237"/>
      <c r="E60" s="237"/>
      <c r="F60" s="233"/>
      <c r="G60" s="232"/>
      <c r="H60" s="233"/>
      <c r="I60" s="232"/>
      <c r="J60" s="233"/>
      <c r="K60" s="232"/>
      <c r="L60" s="233"/>
      <c r="M60" s="232"/>
      <c r="N60" s="233"/>
      <c r="O60" s="232"/>
      <c r="P60" s="233"/>
      <c r="Q60" s="232"/>
      <c r="R60" s="235"/>
      <c r="S60" s="236"/>
      <c r="T60" s="235"/>
      <c r="U60" s="234"/>
      <c r="V60" s="233"/>
      <c r="W60" s="232"/>
    </row>
    <row r="61" spans="1:23" ht="12.95" customHeight="1" x14ac:dyDescent="0.2">
      <c r="A61" s="246" t="s">
        <v>82</v>
      </c>
      <c r="B61" s="230"/>
      <c r="C61" s="230"/>
      <c r="D61" s="230"/>
      <c r="E61" s="230">
        <f>$B61      +$C61      +$D61</f>
        <v>0</v>
      </c>
      <c r="F61" s="226">
        <v>0</v>
      </c>
      <c r="G61" s="225">
        <v>0</v>
      </c>
      <c r="H61" s="226"/>
      <c r="I61" s="225"/>
      <c r="J61" s="226"/>
      <c r="K61" s="225"/>
      <c r="L61" s="226"/>
      <c r="M61" s="225"/>
      <c r="N61" s="226"/>
      <c r="O61" s="225"/>
      <c r="P61" s="226">
        <f>$H61      +$J61      +$L61      +$N61</f>
        <v>0</v>
      </c>
      <c r="Q61" s="225">
        <f>$I61      +$K61      +$M61      +$O61</f>
        <v>0</v>
      </c>
      <c r="R61" s="228">
        <f>IF(($H61      =0),0,((($H61      -$H61      )/$H61      )*100))</f>
        <v>0</v>
      </c>
      <c r="S61" s="229">
        <f>IF(($I61      =0),0,((($I61      -$I61      )/$I61      )*100))</f>
        <v>0</v>
      </c>
      <c r="T61" s="228">
        <f>IF(($E61      =0),0,(($P61      /$E61      )*100))</f>
        <v>0</v>
      </c>
      <c r="U61" s="227">
        <f>IF(($E61      =0),0,(($Q61      /$E61      )*100))</f>
        <v>0</v>
      </c>
      <c r="V61" s="226">
        <v>0</v>
      </c>
      <c r="W61" s="225" t="s">
        <v>1</v>
      </c>
    </row>
    <row r="62" spans="1:23" ht="12.95" customHeight="1" x14ac:dyDescent="0.2">
      <c r="A62" s="246" t="s">
        <v>83</v>
      </c>
      <c r="B62" s="230"/>
      <c r="C62" s="230"/>
      <c r="D62" s="230"/>
      <c r="E62" s="230">
        <f>$B62      +$C62      +$D62</f>
        <v>0</v>
      </c>
      <c r="F62" s="226">
        <v>0</v>
      </c>
      <c r="G62" s="225">
        <v>0</v>
      </c>
      <c r="H62" s="226"/>
      <c r="I62" s="225"/>
      <c r="J62" s="226"/>
      <c r="K62" s="225"/>
      <c r="L62" s="226"/>
      <c r="M62" s="225"/>
      <c r="N62" s="226"/>
      <c r="O62" s="225"/>
      <c r="P62" s="226">
        <f>$H62      +$J62      +$L62      +$N62</f>
        <v>0</v>
      </c>
      <c r="Q62" s="225">
        <f>$I62      +$K62      +$M62      +$O62</f>
        <v>0</v>
      </c>
      <c r="R62" s="228">
        <f>IF(($H62      =0),0,((($H62      -$H62      )/$H62      )*100))</f>
        <v>0</v>
      </c>
      <c r="S62" s="229">
        <f>IF(($I62      =0),0,((($I62      -$I62      )/$I62      )*100))</f>
        <v>0</v>
      </c>
      <c r="T62" s="228">
        <f>IF(($E62      =0),0,(($P62      /$E62      )*100))</f>
        <v>0</v>
      </c>
      <c r="U62" s="227">
        <f>IF(($E62      =0),0,(($Q62      /$E62      )*100))</f>
        <v>0</v>
      </c>
      <c r="V62" s="226">
        <v>0</v>
      </c>
      <c r="W62" s="225" t="s">
        <v>1</v>
      </c>
    </row>
    <row r="63" spans="1:23" ht="12.95" customHeight="1" x14ac:dyDescent="0.2">
      <c r="A63" s="246" t="s">
        <v>84</v>
      </c>
      <c r="B63" s="230"/>
      <c r="C63" s="230"/>
      <c r="D63" s="230"/>
      <c r="E63" s="230">
        <f>$B63      +$C63      +$D63</f>
        <v>0</v>
      </c>
      <c r="F63" s="226">
        <v>0</v>
      </c>
      <c r="G63" s="225">
        <v>0</v>
      </c>
      <c r="H63" s="226"/>
      <c r="I63" s="225"/>
      <c r="J63" s="226"/>
      <c r="K63" s="225"/>
      <c r="L63" s="226"/>
      <c r="M63" s="225"/>
      <c r="N63" s="226"/>
      <c r="O63" s="225"/>
      <c r="P63" s="226">
        <f>$H63      +$J63      +$L63      +$N63</f>
        <v>0</v>
      </c>
      <c r="Q63" s="225">
        <f>$I63      +$K63      +$M63      +$O63</f>
        <v>0</v>
      </c>
      <c r="R63" s="228">
        <f>IF(($H63      =0),0,((($H63      -$H63      )/$H63      )*100))</f>
        <v>0</v>
      </c>
      <c r="S63" s="229">
        <f>IF(($I63      =0),0,((($I63      -$I63      )/$I63      )*100))</f>
        <v>0</v>
      </c>
      <c r="T63" s="228">
        <f>IF(($E63      =0),0,(($P63      /$E63      )*100))</f>
        <v>0</v>
      </c>
      <c r="U63" s="227">
        <f>IF(($E63      =0),0,(($Q63      /$E63      )*100))</f>
        <v>0</v>
      </c>
      <c r="V63" s="226">
        <v>0</v>
      </c>
      <c r="W63" s="225" t="s">
        <v>1</v>
      </c>
    </row>
    <row r="64" spans="1:23" ht="12.95" customHeight="1" x14ac:dyDescent="0.2">
      <c r="A64" s="246" t="s">
        <v>85</v>
      </c>
      <c r="B64" s="230"/>
      <c r="C64" s="230"/>
      <c r="D64" s="230"/>
      <c r="E64" s="230">
        <f>$B64      +$C64      +$D64</f>
        <v>0</v>
      </c>
      <c r="F64" s="226">
        <v>0</v>
      </c>
      <c r="G64" s="225">
        <v>0</v>
      </c>
      <c r="H64" s="226"/>
      <c r="I64" s="225"/>
      <c r="J64" s="226"/>
      <c r="K64" s="225"/>
      <c r="L64" s="226"/>
      <c r="M64" s="225"/>
      <c r="N64" s="226"/>
      <c r="O64" s="225"/>
      <c r="P64" s="226">
        <f>$H64      +$J64      +$L64      +$N64</f>
        <v>0</v>
      </c>
      <c r="Q64" s="225">
        <f>$I64      +$K64      +$M64      +$O64</f>
        <v>0</v>
      </c>
      <c r="R64" s="228">
        <f>IF(($H64      =0),0,((($H64      -$H64      )/$H64      )*100))</f>
        <v>0</v>
      </c>
      <c r="S64" s="229">
        <f>IF(($I64      =0),0,((($I64      -$I64      )/$I64      )*100))</f>
        <v>0</v>
      </c>
      <c r="T64" s="228">
        <f>IF(($E64      =0),0,(($P64      /$E64      )*100))</f>
        <v>0</v>
      </c>
      <c r="U64" s="227">
        <f>IF(($E64      =0),0,(($Q64      /$E64      )*100))</f>
        <v>0</v>
      </c>
      <c r="V64" s="226">
        <v>0</v>
      </c>
      <c r="W64" s="225" t="s">
        <v>1</v>
      </c>
    </row>
    <row r="65" spans="1:23" ht="12.95" customHeight="1" x14ac:dyDescent="0.2">
      <c r="A65" s="246" t="s">
        <v>86</v>
      </c>
      <c r="B65" s="230">
        <v>291940000</v>
      </c>
      <c r="C65" s="230"/>
      <c r="D65" s="230"/>
      <c r="E65" s="230">
        <f>$B65      +$C65      +$D65</f>
        <v>291940000</v>
      </c>
      <c r="F65" s="226">
        <v>291940000</v>
      </c>
      <c r="G65" s="225">
        <v>72985000</v>
      </c>
      <c r="H65" s="226"/>
      <c r="I65" s="225">
        <v>14963033</v>
      </c>
      <c r="J65" s="226"/>
      <c r="K65" s="225"/>
      <c r="L65" s="226"/>
      <c r="M65" s="225"/>
      <c r="N65" s="226"/>
      <c r="O65" s="225"/>
      <c r="P65" s="226">
        <f>$H65      +$J65      +$L65      +$N65</f>
        <v>0</v>
      </c>
      <c r="Q65" s="225">
        <f>$I65      +$K65      +$M65      +$O65</f>
        <v>14963033</v>
      </c>
      <c r="R65" s="228">
        <f>IF(($H65      =0),0,((($H65      -$H65      )/$H65      )*100))</f>
        <v>0</v>
      </c>
      <c r="S65" s="229">
        <f>IF(($I65      =0),0,((($I65      -$I65      )/$I65      )*100))</f>
        <v>0</v>
      </c>
      <c r="T65" s="228">
        <f>IF(($E65      =0),0,(($P65      /$E65      )*100))</f>
        <v>0</v>
      </c>
      <c r="U65" s="227">
        <f>IF(($E65      =0),0,(($Q65      /$E65      )*100))</f>
        <v>5.1253795300404192</v>
      </c>
      <c r="V65" s="226">
        <v>0</v>
      </c>
      <c r="W65" s="225" t="s">
        <v>1</v>
      </c>
    </row>
    <row r="66" spans="1:23" ht="12.95" customHeight="1" x14ac:dyDescent="0.2">
      <c r="A66" s="245" t="s">
        <v>42</v>
      </c>
      <c r="B66" s="244">
        <f>SUM(B61:B65)</f>
        <v>291940000</v>
      </c>
      <c r="C66" s="244">
        <f>SUM(C61:C65)</f>
        <v>0</v>
      </c>
      <c r="D66" s="244"/>
      <c r="E66" s="244">
        <f>$B66      +$C66      +$D66</f>
        <v>291940000</v>
      </c>
      <c r="F66" s="240">
        <f>SUM(F61:F65)</f>
        <v>291940000</v>
      </c>
      <c r="G66" s="239">
        <f>SUM(G61:G65)</f>
        <v>72985000</v>
      </c>
      <c r="H66" s="240">
        <f>SUM(H61:H65)</f>
        <v>0</v>
      </c>
      <c r="I66" s="239">
        <f>SUM(I61:I65)</f>
        <v>14963033</v>
      </c>
      <c r="J66" s="240">
        <f>SUM(J61:J65)</f>
        <v>0</v>
      </c>
      <c r="K66" s="239">
        <f>SUM(K61:K65)</f>
        <v>0</v>
      </c>
      <c r="L66" s="240">
        <f>SUM(L61:L65)</f>
        <v>0</v>
      </c>
      <c r="M66" s="239">
        <f>SUM(M61:M65)</f>
        <v>0</v>
      </c>
      <c r="N66" s="240">
        <f>SUM(N61:N65)</f>
        <v>0</v>
      </c>
      <c r="O66" s="239">
        <f>SUM(O61:O65)</f>
        <v>0</v>
      </c>
      <c r="P66" s="240">
        <f>$H66      +$J66      +$L66      +$N66</f>
        <v>0</v>
      </c>
      <c r="Q66" s="239">
        <f>$I66      +$K66      +$M66      +$O66</f>
        <v>14963033</v>
      </c>
      <c r="R66" s="242">
        <f>IF(($H66      =0),0,((($H66      -$H66      )/$H66      )*100))</f>
        <v>0</v>
      </c>
      <c r="S66" s="243">
        <f>IF(($I66      =0),0,((($I66      -$I66      )/$I66      )*100))</f>
        <v>0</v>
      </c>
      <c r="T66" s="242">
        <f>IF((+$E61+$E63+$E64++$E65) =0,0,(P66   /(+$E61+$E63+$E64+$E65) )*100)</f>
        <v>0</v>
      </c>
      <c r="U66" s="241">
        <f>IF((+$E61+$E63+$E65) =0,0,(Q66  /(+$E61+$E63+$E65) )*100)</f>
        <v>5.1253795300404192</v>
      </c>
      <c r="V66" s="240">
        <f>SUM(V61:V65)</f>
        <v>0</v>
      </c>
      <c r="W66" s="239" t="s">
        <v>1</v>
      </c>
    </row>
    <row r="67" spans="1:23" ht="12.95" customHeight="1" x14ac:dyDescent="0.2">
      <c r="A67" s="216" t="s">
        <v>87</v>
      </c>
      <c r="B67" s="215">
        <f>SUM(B9:B14,B17:B23,B26:B29,B32,B35:B39,B42:B52,B55:B58,B61:B65)</f>
        <v>2333258000</v>
      </c>
      <c r="C67" s="215">
        <f>SUM(C9:C14,C17:C23,C26:C29,C32,C35:C39,C42:C52,C55:C58,C61:C65)</f>
        <v>0</v>
      </c>
      <c r="D67" s="215"/>
      <c r="E67" s="215">
        <f>$B67      +$C67      +$D67</f>
        <v>2333258000</v>
      </c>
      <c r="F67" s="211">
        <f>SUM(F9:F14,F17:F23,F26:F29,F32,F35:F39,F42:F52,F55:F58,F61:F65)</f>
        <v>2333258000</v>
      </c>
      <c r="G67" s="210">
        <f>SUM(G9:G14,G17:G23,G26:G29,G32,G35:G39,G42:G52,G55:G58,G61:G65)</f>
        <v>467333000</v>
      </c>
      <c r="H67" s="211">
        <f>SUM(H9:H14,H17:H23,H26:H29,H32,H35:H39,H42:H52,H55:H58,H61:H65)</f>
        <v>81475000</v>
      </c>
      <c r="I67" s="210">
        <f>SUM(I9:I14,I17:I23,I26:I29,I32,I35:I39,I42:I52,I55:I58,I61:I65)</f>
        <v>59114619</v>
      </c>
      <c r="J67" s="211">
        <f>SUM(J9:J14,J17:J23,J26:J29,J32,J35:J39,J42:J52,J55:J58,J61:J65)</f>
        <v>0</v>
      </c>
      <c r="K67" s="210">
        <f>SUM(K9:K14,K17:K23,K26:K29,K32,K35:K39,K42:K52,K55:K58,K61:K65)</f>
        <v>0</v>
      </c>
      <c r="L67" s="211">
        <f>SUM(L9:L14,L17:L23,L26:L29,L32,L35:L39,L42:L52,L55:L58,L61:L65)</f>
        <v>0</v>
      </c>
      <c r="M67" s="210">
        <f>SUM(M9:M14,M17:M23,M26:M29,M32,M35:M39,M42:M52,M55:M58,M61:M65)</f>
        <v>0</v>
      </c>
      <c r="N67" s="211">
        <f>SUM(N9:N14,N17:N23,N26:N29,N32,N35:N39,N42:N52,N55:N58,N61:N65)</f>
        <v>0</v>
      </c>
      <c r="O67" s="210">
        <f>SUM(O9:O14,O17:O23,O26:O29,O32,O35:O39,O42:O52,O55:O58,O61:O65)</f>
        <v>0</v>
      </c>
      <c r="P67" s="211">
        <f>$H67      +$J67      +$L67      +$N67</f>
        <v>81475000</v>
      </c>
      <c r="Q67" s="210">
        <f>$I67      +$K67      +$M67      +$O67</f>
        <v>59114619</v>
      </c>
      <c r="R67" s="213">
        <f>IF(($H67      =0),0,((($H67      -$H67      )/$H67      )*100))</f>
        <v>0</v>
      </c>
      <c r="S67" s="214">
        <f>IF(($I67      =0),0,((($I67      -$I67      )/$I67      )*100))</f>
        <v>0</v>
      </c>
      <c r="T67" s="213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5.613162668386269</v>
      </c>
      <c r="U67" s="213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4.0726599880537293</v>
      </c>
      <c r="V67" s="211">
        <f>SUM(V9:V14,V17:V23,V26:V29,V32,V35:V39,V42:V52,V55:V58,V61:V65)</f>
        <v>0</v>
      </c>
      <c r="W67" s="210" t="s">
        <v>1</v>
      </c>
    </row>
    <row r="68" spans="1:23" ht="12.95" customHeight="1" x14ac:dyDescent="0.2">
      <c r="A68" s="238" t="s">
        <v>43</v>
      </c>
      <c r="B68" s="237" t="s">
        <v>1</v>
      </c>
      <c r="C68" s="237"/>
      <c r="D68" s="237"/>
      <c r="E68" s="237"/>
      <c r="F68" s="233"/>
      <c r="G68" s="232"/>
      <c r="H68" s="233"/>
      <c r="I68" s="232"/>
      <c r="J68" s="233"/>
      <c r="K68" s="232"/>
      <c r="L68" s="233"/>
      <c r="M68" s="232"/>
      <c r="N68" s="233"/>
      <c r="O68" s="232"/>
      <c r="P68" s="233"/>
      <c r="Q68" s="232"/>
      <c r="R68" s="235"/>
      <c r="S68" s="236"/>
      <c r="T68" s="235"/>
      <c r="U68" s="234"/>
      <c r="V68" s="233"/>
      <c r="W68" s="232"/>
    </row>
    <row r="69" spans="1:23" s="224" customFormat="1" ht="12.95" customHeight="1" x14ac:dyDescent="0.2">
      <c r="A69" s="231" t="s">
        <v>88</v>
      </c>
      <c r="B69" s="230">
        <v>857868000</v>
      </c>
      <c r="C69" s="230"/>
      <c r="D69" s="230"/>
      <c r="E69" s="230">
        <f>$B69      +$C69      +$D69</f>
        <v>857868000</v>
      </c>
      <c r="F69" s="226">
        <v>857868000</v>
      </c>
      <c r="G69" s="225">
        <v>219199000</v>
      </c>
      <c r="H69" s="226">
        <v>113129000</v>
      </c>
      <c r="I69" s="225">
        <v>27358393</v>
      </c>
      <c r="J69" s="226"/>
      <c r="K69" s="225"/>
      <c r="L69" s="226"/>
      <c r="M69" s="225"/>
      <c r="N69" s="226"/>
      <c r="O69" s="225"/>
      <c r="P69" s="226">
        <f>$H69      +$J69      +$L69      +$N69</f>
        <v>113129000</v>
      </c>
      <c r="Q69" s="225">
        <f>$I69      +$K69      +$M69      +$O69</f>
        <v>27358393</v>
      </c>
      <c r="R69" s="228">
        <f>IF(($H69      =0),0,((($H69      -$H69      )/$H69      )*100))</f>
        <v>0</v>
      </c>
      <c r="S69" s="229">
        <f>IF(($I69      =0),0,((($I69      -$I69      )/$I69      )*100))</f>
        <v>0</v>
      </c>
      <c r="T69" s="228">
        <f>IF(($E69      =0),0,(($P69      /$E69      )*100))</f>
        <v>13.187226939342651</v>
      </c>
      <c r="U69" s="227">
        <f>IF(($E69      =0),0,(($Q69      /$E69      )*100))</f>
        <v>3.1891145257778586</v>
      </c>
      <c r="V69" s="226">
        <v>0</v>
      </c>
      <c r="W69" s="225" t="s">
        <v>1</v>
      </c>
    </row>
    <row r="70" spans="1:23" ht="12.95" customHeight="1" x14ac:dyDescent="0.2">
      <c r="A70" s="223" t="s">
        <v>42</v>
      </c>
      <c r="B70" s="222">
        <f>B69</f>
        <v>857868000</v>
      </c>
      <c r="C70" s="222">
        <f>C69</f>
        <v>0</v>
      </c>
      <c r="D70" s="222"/>
      <c r="E70" s="222">
        <f>$B70      +$C70      +$D70</f>
        <v>857868000</v>
      </c>
      <c r="F70" s="218">
        <f>F69</f>
        <v>857868000</v>
      </c>
      <c r="G70" s="217">
        <f>G69</f>
        <v>219199000</v>
      </c>
      <c r="H70" s="218">
        <f>H69</f>
        <v>113129000</v>
      </c>
      <c r="I70" s="217">
        <f>I69</f>
        <v>27358393</v>
      </c>
      <c r="J70" s="218">
        <f>J69</f>
        <v>0</v>
      </c>
      <c r="K70" s="217">
        <f>K69</f>
        <v>0</v>
      </c>
      <c r="L70" s="218">
        <f>L69</f>
        <v>0</v>
      </c>
      <c r="M70" s="217">
        <f>M69</f>
        <v>0</v>
      </c>
      <c r="N70" s="218">
        <f>N69</f>
        <v>0</v>
      </c>
      <c r="O70" s="217">
        <f>O69</f>
        <v>0</v>
      </c>
      <c r="P70" s="218">
        <f>$H70      +$J70      +$L70      +$N70</f>
        <v>113129000</v>
      </c>
      <c r="Q70" s="217">
        <f>$I70      +$K70      +$M70      +$O70</f>
        <v>27358393</v>
      </c>
      <c r="R70" s="220">
        <f>IF(($H70      =0),0,((($H70      -$H70      )/$H70      )*100))</f>
        <v>0</v>
      </c>
      <c r="S70" s="221">
        <f>IF(($I70      =0),0,((($I70      -$I70      )/$I70      )*100))</f>
        <v>0</v>
      </c>
      <c r="T70" s="220">
        <f>IF($E70   =0,0,($P70   /$E70   )*100)</f>
        <v>13.187226939342651</v>
      </c>
      <c r="U70" s="219">
        <f>IF($E70   =0,0,($Q70   /$E70 )*100)</f>
        <v>3.1891145257778586</v>
      </c>
      <c r="V70" s="218">
        <f>V69</f>
        <v>0</v>
      </c>
      <c r="W70" s="217" t="s">
        <v>1</v>
      </c>
    </row>
    <row r="71" spans="1:23" ht="12.95" customHeight="1" x14ac:dyDescent="0.2">
      <c r="A71" s="216" t="s">
        <v>87</v>
      </c>
      <c r="B71" s="215">
        <f>B69</f>
        <v>857868000</v>
      </c>
      <c r="C71" s="215">
        <f>C69</f>
        <v>0</v>
      </c>
      <c r="D71" s="215"/>
      <c r="E71" s="215">
        <f>$B71      +$C71      +$D71</f>
        <v>857868000</v>
      </c>
      <c r="F71" s="211">
        <f>F69</f>
        <v>857868000</v>
      </c>
      <c r="G71" s="210">
        <f>G69</f>
        <v>219199000</v>
      </c>
      <c r="H71" s="211">
        <f>H69</f>
        <v>113129000</v>
      </c>
      <c r="I71" s="210">
        <f>I69</f>
        <v>27358393</v>
      </c>
      <c r="J71" s="211">
        <f>J69</f>
        <v>0</v>
      </c>
      <c r="K71" s="210">
        <f>K69</f>
        <v>0</v>
      </c>
      <c r="L71" s="211">
        <f>L69</f>
        <v>0</v>
      </c>
      <c r="M71" s="210">
        <f>M69</f>
        <v>0</v>
      </c>
      <c r="N71" s="211">
        <f>N69</f>
        <v>0</v>
      </c>
      <c r="O71" s="210">
        <f>O69</f>
        <v>0</v>
      </c>
      <c r="P71" s="211">
        <f>$H71      +$J71      +$L71      +$N71</f>
        <v>113129000</v>
      </c>
      <c r="Q71" s="210">
        <f>$I71      +$K71      +$M71      +$O71</f>
        <v>27358393</v>
      </c>
      <c r="R71" s="213">
        <f>IF(($H71      =0),0,((($H71      -$H71      )/$H71      )*100))</f>
        <v>0</v>
      </c>
      <c r="S71" s="214">
        <f>IF(($I71      =0),0,((($I71      -$I71      )/$I71      )*100))</f>
        <v>0</v>
      </c>
      <c r="T71" s="213">
        <f>IF($E71   =0,0,($P71   /$E71   )*100)</f>
        <v>13.187226939342651</v>
      </c>
      <c r="U71" s="212">
        <f>IF($E71   =0,0,($Q71   /$E71   )*100)</f>
        <v>3.1891145257778586</v>
      </c>
      <c r="V71" s="211">
        <f>V69</f>
        <v>0</v>
      </c>
      <c r="W71" s="210" t="s">
        <v>1</v>
      </c>
    </row>
    <row r="72" spans="1:23" ht="12.95" customHeight="1" thickBot="1" x14ac:dyDescent="0.25">
      <c r="A72" s="216" t="s">
        <v>89</v>
      </c>
      <c r="B72" s="215">
        <f>SUM(B9:B14,B17:B23,B26:B29,B32,B35:B39,B42:B52,B55:B58,B61:B65,B69)</f>
        <v>3191126000</v>
      </c>
      <c r="C72" s="215">
        <f>SUM(C9:C14,C17:C23,C26:C29,C32,C35:C39,C42:C52,C55:C58,C61:C65,C69)</f>
        <v>0</v>
      </c>
      <c r="D72" s="215"/>
      <c r="E72" s="215">
        <f>$B72      +$C72      +$D72</f>
        <v>3191126000</v>
      </c>
      <c r="F72" s="211">
        <f>SUM(F9:F14,F17:F23,F26:F29,F32,F35:F39,F42:F52,F55:F58,F61:F65,F69)</f>
        <v>3191126000</v>
      </c>
      <c r="G72" s="210">
        <f>SUM(G9:G14,G17:G23,G26:G29,G32,G35:G39,G42:G52,G55:G58,G61:G65,G69)</f>
        <v>686532000</v>
      </c>
      <c r="H72" s="211">
        <f>SUM(H9:H14,H17:H23,H26:H29,H32,H35:H39,H42:H52,H55:H58,H61:H65,H69)</f>
        <v>194604000</v>
      </c>
      <c r="I72" s="210">
        <f>SUM(I9:I14,I17:I23,I26:I29,I32,I35:I39,I42:I52,I55:I58,I61:I65,I69)</f>
        <v>86473012</v>
      </c>
      <c r="J72" s="211">
        <f>SUM(J9:J14,J17:J23,J26:J29,J32,J35:J39,J42:J52,J55:J58,J61:J65,J69)</f>
        <v>0</v>
      </c>
      <c r="K72" s="210">
        <f>SUM(K9:K14,K17:K23,K26:K29,K32,K35:K39,K42:K52,K55:K58,K61:K65,K69)</f>
        <v>0</v>
      </c>
      <c r="L72" s="211">
        <f>SUM(L9:L14,L17:L23,L26:L29,L32,L35:L39,L42:L52,L55:L58,L61:L65,L69)</f>
        <v>0</v>
      </c>
      <c r="M72" s="210">
        <f>SUM(M9:M14,M17:M23,M26:M29,M32,M35:M39,M42:M52,M55:M58,M61:M65,M69)</f>
        <v>0</v>
      </c>
      <c r="N72" s="211">
        <f>SUM(N9:N14,N17:N23,N26:N29,N32,N35:N39,N42:N52,N55:N58,N61:N65,N69)</f>
        <v>0</v>
      </c>
      <c r="O72" s="210">
        <f>SUM(O9:O14,O17:O23,O26:O29,O32,O35:O39,O42:O52,O55:O58,O61:O65,O69)</f>
        <v>0</v>
      </c>
      <c r="P72" s="211">
        <f>$H72      +$J72      +$L72      +$N72</f>
        <v>194604000</v>
      </c>
      <c r="Q72" s="210">
        <f>$I72      +$K72      +$M72      +$O72</f>
        <v>86473012</v>
      </c>
      <c r="R72" s="213">
        <f>IF(($H72      =0),0,((($H72      -$H72      )/$H72      )*100))</f>
        <v>0</v>
      </c>
      <c r="S72" s="214">
        <f>IF(($I72      =0),0,((($I72      -$I72      )/$I72      )*100))</f>
        <v>0</v>
      </c>
      <c r="T72" s="213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8.4267247258664391</v>
      </c>
      <c r="U72" s="212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3.7444465085021132</v>
      </c>
      <c r="V72" s="211">
        <f>SUM(V9:V14,V17:V23,V26:V29,V32,V35:V39,V42:V52,V55:V58,V61:V65,V69)</f>
        <v>0</v>
      </c>
      <c r="W72" s="210" t="s">
        <v>1</v>
      </c>
    </row>
    <row r="73" spans="1:23" ht="13.5" thickTop="1" x14ac:dyDescent="0.2">
      <c r="A73" s="209" t="s">
        <v>90</v>
      </c>
      <c r="B73" s="207"/>
      <c r="C73" s="208"/>
      <c r="D73" s="208"/>
      <c r="E73" s="206"/>
      <c r="F73" s="207"/>
      <c r="G73" s="208"/>
      <c r="H73" s="208"/>
      <c r="I73" s="206"/>
      <c r="J73" s="208"/>
      <c r="K73" s="206"/>
      <c r="L73" s="208"/>
      <c r="M73" s="208"/>
      <c r="N73" s="208"/>
      <c r="O73" s="208"/>
      <c r="P73" s="208"/>
      <c r="Q73" s="208"/>
      <c r="R73" s="208"/>
      <c r="S73" s="208"/>
      <c r="T73" s="208"/>
      <c r="U73" s="206"/>
      <c r="V73" s="207"/>
      <c r="W73" s="206"/>
    </row>
    <row r="74" spans="1:23" x14ac:dyDescent="0.2">
      <c r="A74" s="169" t="s">
        <v>1</v>
      </c>
      <c r="B74" s="205" t="s">
        <v>1</v>
      </c>
      <c r="C74" s="204" t="s">
        <v>1</v>
      </c>
      <c r="D74" s="204" t="s">
        <v>1</v>
      </c>
      <c r="E74" s="203" t="s">
        <v>1</v>
      </c>
      <c r="F74" s="199" t="s">
        <v>5</v>
      </c>
      <c r="G74" s="202"/>
      <c r="H74" s="199" t="s">
        <v>6</v>
      </c>
      <c r="I74" s="201"/>
      <c r="J74" s="199" t="s">
        <v>7</v>
      </c>
      <c r="K74" s="201"/>
      <c r="L74" s="199" t="s">
        <v>8</v>
      </c>
      <c r="M74" s="199"/>
      <c r="N74" s="200" t="s">
        <v>9</v>
      </c>
      <c r="O74" s="199"/>
      <c r="P74" s="197" t="s">
        <v>10</v>
      </c>
      <c r="Q74" s="196"/>
      <c r="R74" s="198" t="s">
        <v>11</v>
      </c>
      <c r="S74" s="196"/>
      <c r="T74" s="198" t="s">
        <v>12</v>
      </c>
      <c r="U74" s="196"/>
      <c r="V74" s="197"/>
      <c r="W74" s="196"/>
    </row>
    <row r="75" spans="1:23" ht="67.5" x14ac:dyDescent="0.2">
      <c r="A75" s="195" t="s">
        <v>91</v>
      </c>
      <c r="B75" s="190" t="s">
        <v>92</v>
      </c>
      <c r="C75" s="190" t="s">
        <v>93</v>
      </c>
      <c r="D75" s="191" t="s">
        <v>17</v>
      </c>
      <c r="E75" s="190" t="s">
        <v>18</v>
      </c>
      <c r="F75" s="190" t="s">
        <v>19</v>
      </c>
      <c r="G75" s="190" t="s">
        <v>94</v>
      </c>
      <c r="H75" s="190" t="s">
        <v>95</v>
      </c>
      <c r="I75" s="189" t="s">
        <v>22</v>
      </c>
      <c r="J75" s="190" t="s">
        <v>96</v>
      </c>
      <c r="K75" s="189" t="s">
        <v>24</v>
      </c>
      <c r="L75" s="190" t="s">
        <v>97</v>
      </c>
      <c r="M75" s="189" t="s">
        <v>26</v>
      </c>
      <c r="N75" s="190" t="s">
        <v>98</v>
      </c>
      <c r="O75" s="189" t="s">
        <v>28</v>
      </c>
      <c r="P75" s="189" t="s">
        <v>99</v>
      </c>
      <c r="Q75" s="194" t="s">
        <v>30</v>
      </c>
      <c r="R75" s="192" t="s">
        <v>99</v>
      </c>
      <c r="S75" s="193" t="s">
        <v>30</v>
      </c>
      <c r="T75" s="192" t="s">
        <v>100</v>
      </c>
      <c r="U75" s="191" t="s">
        <v>32</v>
      </c>
      <c r="V75" s="190"/>
      <c r="W75" s="189"/>
    </row>
    <row r="76" spans="1:23" x14ac:dyDescent="0.2">
      <c r="A76" s="188" t="str">
        <f>+A7</f>
        <v>R thousands</v>
      </c>
      <c r="B76" s="186"/>
      <c r="C76" s="186">
        <v>100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7"/>
      <c r="N76" s="186"/>
      <c r="O76" s="187"/>
      <c r="P76" s="186"/>
      <c r="Q76" s="187"/>
      <c r="R76" s="186"/>
      <c r="S76" s="187"/>
      <c r="T76" s="186"/>
      <c r="U76" s="186"/>
      <c r="V76" s="186"/>
      <c r="W76" s="186"/>
    </row>
    <row r="77" spans="1:23" hidden="1" x14ac:dyDescent="0.2">
      <c r="A77" s="185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4"/>
      <c r="N77" s="181"/>
      <c r="O77" s="184"/>
      <c r="P77" s="181"/>
      <c r="Q77" s="184"/>
      <c r="R77" s="182"/>
      <c r="S77" s="183"/>
      <c r="T77" s="182"/>
      <c r="U77" s="182"/>
      <c r="V77" s="181"/>
      <c r="W77" s="181"/>
    </row>
    <row r="78" spans="1:23" hidden="1" x14ac:dyDescent="0.2">
      <c r="A78" s="180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9"/>
      <c r="N78" s="176"/>
      <c r="O78" s="179"/>
      <c r="P78" s="176"/>
      <c r="Q78" s="179"/>
      <c r="R78" s="177"/>
      <c r="S78" s="178"/>
      <c r="T78" s="177"/>
      <c r="U78" s="177"/>
      <c r="V78" s="176"/>
      <c r="W78" s="176"/>
    </row>
    <row r="79" spans="1:23" hidden="1" x14ac:dyDescent="0.2">
      <c r="A79" s="175" t="s">
        <v>112</v>
      </c>
      <c r="B79" s="171">
        <f>SUM(B80:B83)</f>
        <v>0</v>
      </c>
      <c r="C79" s="171">
        <f>SUM(C80:C83)</f>
        <v>0</v>
      </c>
      <c r="D79" s="171">
        <f>SUM(D80:D83)</f>
        <v>0</v>
      </c>
      <c r="E79" s="171">
        <f>SUM(E80:E83)</f>
        <v>0</v>
      </c>
      <c r="F79" s="171">
        <f>SUM(F80:F83)</f>
        <v>0</v>
      </c>
      <c r="G79" s="171">
        <f>SUM(G80:G83)</f>
        <v>0</v>
      </c>
      <c r="H79" s="171">
        <f>SUM(H80:H83)</f>
        <v>0</v>
      </c>
      <c r="I79" s="171">
        <f>SUM(I80:I83)</f>
        <v>0</v>
      </c>
      <c r="J79" s="171">
        <f>SUM(J80:J83)</f>
        <v>0</v>
      </c>
      <c r="K79" s="171">
        <f>SUM(K80:K83)</f>
        <v>0</v>
      </c>
      <c r="L79" s="171">
        <f>SUM(L80:L83)</f>
        <v>0</v>
      </c>
      <c r="M79" s="174">
        <f>SUM(M80:M83)</f>
        <v>0</v>
      </c>
      <c r="N79" s="171"/>
      <c r="O79" s="174"/>
      <c r="P79" s="171"/>
      <c r="Q79" s="174"/>
      <c r="R79" s="172"/>
      <c r="S79" s="173"/>
      <c r="T79" s="172"/>
      <c r="U79" s="172"/>
      <c r="V79" s="171">
        <f>SUM(V80:V83)</f>
        <v>0</v>
      </c>
      <c r="W79" s="171">
        <f>SUM(W80:W83)</f>
        <v>0</v>
      </c>
    </row>
    <row r="80" spans="1:23" hidden="1" x14ac:dyDescent="0.2">
      <c r="A80" s="169" t="s">
        <v>113</v>
      </c>
      <c r="B80" s="158"/>
      <c r="C80" s="158"/>
      <c r="D80" s="158"/>
      <c r="E80" s="158">
        <f>SUM(B80:D80)</f>
        <v>0</v>
      </c>
      <c r="F80" s="158"/>
      <c r="G80" s="158"/>
      <c r="H80" s="158"/>
      <c r="I80" s="170"/>
      <c r="J80" s="158"/>
      <c r="K80" s="170"/>
      <c r="L80" s="158"/>
      <c r="M80" s="159"/>
      <c r="N80" s="158"/>
      <c r="O80" s="159"/>
      <c r="P80" s="158"/>
      <c r="Q80" s="159"/>
      <c r="R80" s="167"/>
      <c r="S80" s="168"/>
      <c r="T80" s="167"/>
      <c r="U80" s="167"/>
      <c r="V80" s="158"/>
      <c r="W80" s="158"/>
    </row>
    <row r="81" spans="1:23" hidden="1" x14ac:dyDescent="0.2">
      <c r="A81" s="169" t="s">
        <v>114</v>
      </c>
      <c r="B81" s="158"/>
      <c r="C81" s="158"/>
      <c r="D81" s="158"/>
      <c r="E81" s="158">
        <f>SUM(B81:D81)</f>
        <v>0</v>
      </c>
      <c r="F81" s="158"/>
      <c r="G81" s="158"/>
      <c r="H81" s="158"/>
      <c r="I81" s="170"/>
      <c r="J81" s="158"/>
      <c r="K81" s="170"/>
      <c r="L81" s="158"/>
      <c r="M81" s="159"/>
      <c r="N81" s="158"/>
      <c r="O81" s="159"/>
      <c r="P81" s="158"/>
      <c r="Q81" s="159"/>
      <c r="R81" s="167"/>
      <c r="S81" s="168"/>
      <c r="T81" s="167"/>
      <c r="U81" s="167"/>
      <c r="V81" s="158"/>
      <c r="W81" s="158"/>
    </row>
    <row r="82" spans="1:23" hidden="1" x14ac:dyDescent="0.2">
      <c r="A82" s="169" t="s">
        <v>115</v>
      </c>
      <c r="B82" s="158"/>
      <c r="C82" s="158"/>
      <c r="D82" s="158"/>
      <c r="E82" s="158">
        <f>SUM(B82:D82)</f>
        <v>0</v>
      </c>
      <c r="F82" s="158"/>
      <c r="G82" s="158"/>
      <c r="H82" s="158"/>
      <c r="I82" s="170"/>
      <c r="J82" s="158"/>
      <c r="K82" s="170"/>
      <c r="L82" s="158"/>
      <c r="M82" s="159"/>
      <c r="N82" s="158"/>
      <c r="O82" s="159"/>
      <c r="P82" s="158"/>
      <c r="Q82" s="159"/>
      <c r="R82" s="167"/>
      <c r="S82" s="168"/>
      <c r="T82" s="167"/>
      <c r="U82" s="167"/>
      <c r="V82" s="158"/>
      <c r="W82" s="158"/>
    </row>
    <row r="83" spans="1:23" hidden="1" x14ac:dyDescent="0.2">
      <c r="A83" s="169" t="s">
        <v>116</v>
      </c>
      <c r="B83" s="158"/>
      <c r="C83" s="158"/>
      <c r="D83" s="158"/>
      <c r="E83" s="158">
        <f>SUM(B83:D83)</f>
        <v>0</v>
      </c>
      <c r="F83" s="158"/>
      <c r="G83" s="158"/>
      <c r="H83" s="158"/>
      <c r="I83" s="170"/>
      <c r="J83" s="158"/>
      <c r="K83" s="170"/>
      <c r="L83" s="158"/>
      <c r="M83" s="159"/>
      <c r="N83" s="158"/>
      <c r="O83" s="159"/>
      <c r="P83" s="158"/>
      <c r="Q83" s="159"/>
      <c r="R83" s="167"/>
      <c r="S83" s="168"/>
      <c r="T83" s="167"/>
      <c r="U83" s="167"/>
      <c r="V83" s="158"/>
      <c r="W83" s="158"/>
    </row>
    <row r="84" spans="1:23" hidden="1" x14ac:dyDescent="0.2">
      <c r="A84" s="169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9"/>
      <c r="N84" s="158"/>
      <c r="O84" s="159"/>
      <c r="P84" s="158"/>
      <c r="Q84" s="159"/>
      <c r="R84" s="167"/>
      <c r="S84" s="168"/>
      <c r="T84" s="167"/>
      <c r="U84" s="167"/>
      <c r="V84" s="158"/>
      <c r="W84" s="158"/>
    </row>
    <row r="85" spans="1:23" x14ac:dyDescent="0.2">
      <c r="A85" s="166" t="s">
        <v>101</v>
      </c>
      <c r="B85" s="163" t="s">
        <v>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5"/>
      <c r="R85" s="164"/>
      <c r="S85" s="164"/>
      <c r="T85" s="86"/>
      <c r="U85" s="87"/>
      <c r="V85" s="163"/>
      <c r="W85" s="163"/>
    </row>
    <row r="86" spans="1:23" x14ac:dyDescent="0.2">
      <c r="A86" s="162" t="s">
        <v>102</v>
      </c>
      <c r="B86" s="161"/>
      <c r="C86" s="161"/>
      <c r="D86" s="161"/>
      <c r="E86" s="161">
        <f>$B86      +$C86      +$D86</f>
        <v>0</v>
      </c>
      <c r="F86" s="161">
        <v>0</v>
      </c>
      <c r="G86" s="161">
        <v>0</v>
      </c>
      <c r="H86" s="161"/>
      <c r="I86" s="161"/>
      <c r="J86" s="161"/>
      <c r="K86" s="161"/>
      <c r="L86" s="161"/>
      <c r="M86" s="161"/>
      <c r="N86" s="161"/>
      <c r="O86" s="161"/>
      <c r="P86" s="161">
        <f>$H86      +$J86      +$L86      +$N86</f>
        <v>0</v>
      </c>
      <c r="Q86" s="158">
        <f>$I86      +$K86      +$M86      +$O86</f>
        <v>0</v>
      </c>
      <c r="R86" s="89">
        <f>IF(($H86      =0),0,((($H86      -$H86      )/$H86      )*100))</f>
        <v>0</v>
      </c>
      <c r="S86" s="90">
        <f>IF(($I86      =0),0,((($I86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61"/>
      <c r="W86" s="161"/>
    </row>
    <row r="87" spans="1:23" x14ac:dyDescent="0.2">
      <c r="A87" s="160" t="s">
        <v>103</v>
      </c>
      <c r="B87" s="158"/>
      <c r="C87" s="158"/>
      <c r="D87" s="158"/>
      <c r="E87" s="158">
        <f>$B87      +$C87      +$D87</f>
        <v>0</v>
      </c>
      <c r="F87" s="158">
        <v>0</v>
      </c>
      <c r="G87" s="158">
        <v>0</v>
      </c>
      <c r="H87" s="158"/>
      <c r="I87" s="158"/>
      <c r="J87" s="158"/>
      <c r="K87" s="158"/>
      <c r="L87" s="158"/>
      <c r="M87" s="158"/>
      <c r="N87" s="158"/>
      <c r="O87" s="158"/>
      <c r="P87" s="159">
        <f>$H87      +$J87      +$L87      +$N87</f>
        <v>0</v>
      </c>
      <c r="Q87" s="159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58"/>
      <c r="W87" s="158"/>
    </row>
    <row r="88" spans="1:23" x14ac:dyDescent="0.2">
      <c r="A88" s="160" t="s">
        <v>104</v>
      </c>
      <c r="B88" s="158"/>
      <c r="C88" s="158"/>
      <c r="D88" s="158"/>
      <c r="E88" s="158">
        <f>$B88      +$C88      +$D88</f>
        <v>0</v>
      </c>
      <c r="F88" s="158">
        <v>0</v>
      </c>
      <c r="G88" s="158">
        <v>0</v>
      </c>
      <c r="H88" s="158"/>
      <c r="I88" s="158"/>
      <c r="J88" s="158"/>
      <c r="K88" s="158"/>
      <c r="L88" s="158"/>
      <c r="M88" s="158"/>
      <c r="N88" s="158"/>
      <c r="O88" s="158"/>
      <c r="P88" s="159">
        <f>$H88      +$J88      +$L88      +$N88</f>
        <v>0</v>
      </c>
      <c r="Q88" s="159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58"/>
      <c r="W88" s="158"/>
    </row>
    <row r="89" spans="1:23" x14ac:dyDescent="0.2">
      <c r="A89" s="160" t="s">
        <v>105</v>
      </c>
      <c r="B89" s="158"/>
      <c r="C89" s="158"/>
      <c r="D89" s="158"/>
      <c r="E89" s="158">
        <f>$B89      +$C89      +$D89</f>
        <v>0</v>
      </c>
      <c r="F89" s="158">
        <v>0</v>
      </c>
      <c r="G89" s="158">
        <v>0</v>
      </c>
      <c r="H89" s="158"/>
      <c r="I89" s="158"/>
      <c r="J89" s="158"/>
      <c r="K89" s="158"/>
      <c r="L89" s="158"/>
      <c r="M89" s="158"/>
      <c r="N89" s="158"/>
      <c r="O89" s="158"/>
      <c r="P89" s="159">
        <f>$H89      +$J89      +$L89      +$N89</f>
        <v>0</v>
      </c>
      <c r="Q89" s="159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58"/>
      <c r="W89" s="158"/>
    </row>
    <row r="90" spans="1:23" x14ac:dyDescent="0.2">
      <c r="A90" s="160" t="s">
        <v>106</v>
      </c>
      <c r="B90" s="158"/>
      <c r="C90" s="158"/>
      <c r="D90" s="158"/>
      <c r="E90" s="158">
        <f>$B90      +$C90      +$D90</f>
        <v>0</v>
      </c>
      <c r="F90" s="158">
        <v>0</v>
      </c>
      <c r="G90" s="158">
        <v>0</v>
      </c>
      <c r="H90" s="158"/>
      <c r="I90" s="158"/>
      <c r="J90" s="158"/>
      <c r="K90" s="158"/>
      <c r="L90" s="158"/>
      <c r="M90" s="158"/>
      <c r="N90" s="158"/>
      <c r="O90" s="158"/>
      <c r="P90" s="159">
        <f>$H90      +$J90      +$L90      +$N90</f>
        <v>0</v>
      </c>
      <c r="Q90" s="159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58"/>
      <c r="W90" s="158"/>
    </row>
    <row r="91" spans="1:23" x14ac:dyDescent="0.2">
      <c r="A91" s="160" t="s">
        <v>107</v>
      </c>
      <c r="B91" s="158"/>
      <c r="C91" s="158"/>
      <c r="D91" s="158"/>
      <c r="E91" s="158">
        <f>$B91      +$C91      +$D91</f>
        <v>0</v>
      </c>
      <c r="F91" s="158">
        <v>0</v>
      </c>
      <c r="G91" s="158">
        <v>0</v>
      </c>
      <c r="H91" s="158"/>
      <c r="I91" s="158"/>
      <c r="J91" s="158"/>
      <c r="K91" s="158"/>
      <c r="L91" s="158"/>
      <c r="M91" s="158"/>
      <c r="N91" s="158"/>
      <c r="O91" s="158"/>
      <c r="P91" s="159">
        <f>$H91      +$J91      +$L91      +$N91</f>
        <v>0</v>
      </c>
      <c r="Q91" s="159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58"/>
      <c r="W91" s="158"/>
    </row>
    <row r="92" spans="1:23" x14ac:dyDescent="0.2">
      <c r="A92" s="160" t="s">
        <v>108</v>
      </c>
      <c r="B92" s="158"/>
      <c r="C92" s="158"/>
      <c r="D92" s="158"/>
      <c r="E92" s="158">
        <f>$B92      +$C92      +$D92</f>
        <v>0</v>
      </c>
      <c r="F92" s="158">
        <v>0</v>
      </c>
      <c r="G92" s="158">
        <v>0</v>
      </c>
      <c r="H92" s="158"/>
      <c r="I92" s="158"/>
      <c r="J92" s="158"/>
      <c r="K92" s="158"/>
      <c r="L92" s="158"/>
      <c r="M92" s="158"/>
      <c r="N92" s="158"/>
      <c r="O92" s="158"/>
      <c r="P92" s="159">
        <f>$H92      +$J92      +$L92      +$N92</f>
        <v>0</v>
      </c>
      <c r="Q92" s="159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58"/>
      <c r="W92" s="158"/>
    </row>
    <row r="93" spans="1:23" x14ac:dyDescent="0.2">
      <c r="A93" s="160" t="s">
        <v>109</v>
      </c>
      <c r="B93" s="158"/>
      <c r="C93" s="158"/>
      <c r="D93" s="158"/>
      <c r="E93" s="158">
        <f>$B93      +$C93      +$D93</f>
        <v>0</v>
      </c>
      <c r="F93" s="158">
        <v>0</v>
      </c>
      <c r="G93" s="158">
        <v>0</v>
      </c>
      <c r="H93" s="158"/>
      <c r="I93" s="158"/>
      <c r="J93" s="158"/>
      <c r="K93" s="158"/>
      <c r="L93" s="158"/>
      <c r="M93" s="158"/>
      <c r="N93" s="158"/>
      <c r="O93" s="158"/>
      <c r="P93" s="159">
        <f>$H93      +$J93      +$L93      +$N93</f>
        <v>0</v>
      </c>
      <c r="Q93" s="159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58"/>
      <c r="W93" s="158"/>
    </row>
    <row r="94" spans="1:23" x14ac:dyDescent="0.2">
      <c r="A94" s="157" t="s">
        <v>110</v>
      </c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6"/>
      <c r="Q94" s="156"/>
      <c r="R94" s="17"/>
      <c r="S94" s="18"/>
      <c r="T94" s="17"/>
      <c r="U94" s="18"/>
      <c r="V94" s="155"/>
      <c r="W94" s="155"/>
    </row>
    <row r="95" spans="1:23" ht="22.5" hidden="1" x14ac:dyDescent="0.2">
      <c r="A95" s="154" t="s">
        <v>117</v>
      </c>
      <c r="B95" s="152">
        <f>SUM(B96:B110)</f>
        <v>0</v>
      </c>
      <c r="C95" s="152">
        <f>SUM(C96:C110)</f>
        <v>0</v>
      </c>
      <c r="D95" s="152">
        <f>SUM(D96:D110)</f>
        <v>0</v>
      </c>
      <c r="E95" s="152">
        <f>SUM(E96:E110)</f>
        <v>0</v>
      </c>
      <c r="F95" s="152">
        <f>SUM(F96:F110)</f>
        <v>0</v>
      </c>
      <c r="G95" s="152">
        <f>SUM(G96:G110)</f>
        <v>0</v>
      </c>
      <c r="H95" s="152">
        <f>SUM(H96:H110)</f>
        <v>0</v>
      </c>
      <c r="I95" s="152">
        <f>SUM(I96:I110)</f>
        <v>0</v>
      </c>
      <c r="J95" s="152">
        <f>SUM(J96:J110)</f>
        <v>0</v>
      </c>
      <c r="K95" s="152">
        <f>SUM(K96:K110)</f>
        <v>0</v>
      </c>
      <c r="L95" s="152">
        <f>SUM(L96:L110)</f>
        <v>0</v>
      </c>
      <c r="M95" s="153">
        <f>SUM(M96:M110)</f>
        <v>0</v>
      </c>
      <c r="N95" s="152"/>
      <c r="O95" s="153"/>
      <c r="P95" s="152"/>
      <c r="Q95" s="153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52">
        <f>SUM(V96:V110)</f>
        <v>0</v>
      </c>
      <c r="W95" s="152">
        <f>SUM(W96:W110)</f>
        <v>0</v>
      </c>
    </row>
    <row r="96" spans="1:23" hidden="1" x14ac:dyDescent="0.2">
      <c r="A96" s="151"/>
      <c r="B96" s="148"/>
      <c r="C96" s="148"/>
      <c r="D96" s="148"/>
      <c r="E96" s="150">
        <f>SUM(B96:D96)</f>
        <v>0</v>
      </c>
      <c r="F96" s="148"/>
      <c r="G96" s="148"/>
      <c r="H96" s="148"/>
      <c r="I96" s="148"/>
      <c r="J96" s="148"/>
      <c r="K96" s="148"/>
      <c r="L96" s="148"/>
      <c r="M96" s="149"/>
      <c r="N96" s="148"/>
      <c r="O96" s="149"/>
      <c r="P96" s="148"/>
      <c r="Q96" s="149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48"/>
      <c r="W96" s="148"/>
    </row>
    <row r="97" spans="1:23" hidden="1" x14ac:dyDescent="0.2">
      <c r="A97" s="151"/>
      <c r="B97" s="148"/>
      <c r="C97" s="148"/>
      <c r="D97" s="148"/>
      <c r="E97" s="150">
        <f>SUM(B97:D97)</f>
        <v>0</v>
      </c>
      <c r="F97" s="148"/>
      <c r="G97" s="148"/>
      <c r="H97" s="148"/>
      <c r="I97" s="148"/>
      <c r="J97" s="148"/>
      <c r="K97" s="148"/>
      <c r="L97" s="148"/>
      <c r="M97" s="149"/>
      <c r="N97" s="148"/>
      <c r="O97" s="149"/>
      <c r="P97" s="148"/>
      <c r="Q97" s="149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48"/>
      <c r="W97" s="148"/>
    </row>
    <row r="98" spans="1:23" hidden="1" x14ac:dyDescent="0.2">
      <c r="A98" s="151"/>
      <c r="B98" s="148"/>
      <c r="C98" s="148"/>
      <c r="D98" s="148"/>
      <c r="E98" s="150">
        <f>SUM(B98:D98)</f>
        <v>0</v>
      </c>
      <c r="F98" s="148"/>
      <c r="G98" s="148"/>
      <c r="H98" s="148"/>
      <c r="I98" s="148"/>
      <c r="J98" s="148"/>
      <c r="K98" s="148"/>
      <c r="L98" s="148"/>
      <c r="M98" s="149"/>
      <c r="N98" s="148"/>
      <c r="O98" s="149"/>
      <c r="P98" s="148"/>
      <c r="Q98" s="149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48"/>
      <c r="W98" s="148"/>
    </row>
    <row r="99" spans="1:23" hidden="1" x14ac:dyDescent="0.2">
      <c r="A99" s="151"/>
      <c r="B99" s="148"/>
      <c r="C99" s="148"/>
      <c r="D99" s="148"/>
      <c r="E99" s="150">
        <f>SUM(B99:D99)</f>
        <v>0</v>
      </c>
      <c r="F99" s="148"/>
      <c r="G99" s="148"/>
      <c r="H99" s="148"/>
      <c r="I99" s="148"/>
      <c r="J99" s="148"/>
      <c r="K99" s="148"/>
      <c r="L99" s="148"/>
      <c r="M99" s="149"/>
      <c r="N99" s="148"/>
      <c r="O99" s="149"/>
      <c r="P99" s="148"/>
      <c r="Q99" s="149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48"/>
      <c r="W99" s="148"/>
    </row>
    <row r="100" spans="1:23" hidden="1" x14ac:dyDescent="0.2">
      <c r="A100" s="151"/>
      <c r="B100" s="148"/>
      <c r="C100" s="148"/>
      <c r="D100" s="148"/>
      <c r="E100" s="150">
        <f>SUM(B100:D100)</f>
        <v>0</v>
      </c>
      <c r="F100" s="148"/>
      <c r="G100" s="148"/>
      <c r="H100" s="148"/>
      <c r="I100" s="148"/>
      <c r="J100" s="148"/>
      <c r="K100" s="148"/>
      <c r="L100" s="148"/>
      <c r="M100" s="149"/>
      <c r="N100" s="148"/>
      <c r="O100" s="149"/>
      <c r="P100" s="148"/>
      <c r="Q100" s="149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48"/>
      <c r="W100" s="148"/>
    </row>
    <row r="101" spans="1:23" hidden="1" x14ac:dyDescent="0.2">
      <c r="A101" s="151"/>
      <c r="B101" s="148"/>
      <c r="C101" s="148"/>
      <c r="D101" s="148"/>
      <c r="E101" s="150">
        <f>SUM(B101:D101)</f>
        <v>0</v>
      </c>
      <c r="F101" s="148"/>
      <c r="G101" s="148"/>
      <c r="H101" s="148"/>
      <c r="I101" s="148"/>
      <c r="J101" s="148"/>
      <c r="K101" s="148"/>
      <c r="L101" s="148"/>
      <c r="M101" s="149"/>
      <c r="N101" s="148"/>
      <c r="O101" s="149"/>
      <c r="P101" s="148"/>
      <c r="Q101" s="149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48"/>
      <c r="W101" s="148"/>
    </row>
    <row r="102" spans="1:23" hidden="1" x14ac:dyDescent="0.2">
      <c r="A102" s="151"/>
      <c r="B102" s="148"/>
      <c r="C102" s="148"/>
      <c r="D102" s="148"/>
      <c r="E102" s="150">
        <f>SUM(B102:D102)</f>
        <v>0</v>
      </c>
      <c r="F102" s="148"/>
      <c r="G102" s="148"/>
      <c r="H102" s="148"/>
      <c r="I102" s="148"/>
      <c r="J102" s="148"/>
      <c r="K102" s="148"/>
      <c r="L102" s="148"/>
      <c r="M102" s="149"/>
      <c r="N102" s="148"/>
      <c r="O102" s="149"/>
      <c r="P102" s="148"/>
      <c r="Q102" s="149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48"/>
      <c r="W102" s="148"/>
    </row>
    <row r="103" spans="1:23" hidden="1" x14ac:dyDescent="0.2">
      <c r="A103" s="151"/>
      <c r="B103" s="148"/>
      <c r="C103" s="148"/>
      <c r="D103" s="148"/>
      <c r="E103" s="150">
        <f>SUM(B103:D103)</f>
        <v>0</v>
      </c>
      <c r="F103" s="148"/>
      <c r="G103" s="148"/>
      <c r="H103" s="148"/>
      <c r="I103" s="148"/>
      <c r="J103" s="148"/>
      <c r="K103" s="148"/>
      <c r="L103" s="148"/>
      <c r="M103" s="149"/>
      <c r="N103" s="148"/>
      <c r="O103" s="149"/>
      <c r="P103" s="148"/>
      <c r="Q103" s="149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48"/>
      <c r="W103" s="148"/>
    </row>
    <row r="104" spans="1:23" hidden="1" x14ac:dyDescent="0.2">
      <c r="A104" s="151"/>
      <c r="B104" s="148"/>
      <c r="C104" s="148"/>
      <c r="D104" s="148"/>
      <c r="E104" s="150">
        <f>SUM(B104:D104)</f>
        <v>0</v>
      </c>
      <c r="F104" s="148"/>
      <c r="G104" s="148"/>
      <c r="H104" s="148"/>
      <c r="I104" s="148"/>
      <c r="J104" s="148"/>
      <c r="K104" s="148"/>
      <c r="L104" s="148"/>
      <c r="M104" s="149"/>
      <c r="N104" s="148"/>
      <c r="O104" s="149"/>
      <c r="P104" s="148"/>
      <c r="Q104" s="149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48"/>
      <c r="W104" s="148"/>
    </row>
    <row r="105" spans="1:23" hidden="1" x14ac:dyDescent="0.2">
      <c r="A105" s="151"/>
      <c r="B105" s="148"/>
      <c r="C105" s="148"/>
      <c r="D105" s="148"/>
      <c r="E105" s="150">
        <f>SUM(B105:D105)</f>
        <v>0</v>
      </c>
      <c r="F105" s="148"/>
      <c r="G105" s="148"/>
      <c r="H105" s="148"/>
      <c r="I105" s="148"/>
      <c r="J105" s="148"/>
      <c r="K105" s="148"/>
      <c r="L105" s="148"/>
      <c r="M105" s="149"/>
      <c r="N105" s="148"/>
      <c r="O105" s="149"/>
      <c r="P105" s="148"/>
      <c r="Q105" s="149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48"/>
      <c r="W105" s="148"/>
    </row>
    <row r="106" spans="1:23" hidden="1" x14ac:dyDescent="0.2">
      <c r="A106" s="151"/>
      <c r="B106" s="148"/>
      <c r="C106" s="148"/>
      <c r="D106" s="148"/>
      <c r="E106" s="150">
        <f>SUM(B106:D106)</f>
        <v>0</v>
      </c>
      <c r="F106" s="148"/>
      <c r="G106" s="148"/>
      <c r="H106" s="148"/>
      <c r="I106" s="148"/>
      <c r="J106" s="148"/>
      <c r="K106" s="148"/>
      <c r="L106" s="148"/>
      <c r="M106" s="149"/>
      <c r="N106" s="148"/>
      <c r="O106" s="149"/>
      <c r="P106" s="148"/>
      <c r="Q106" s="149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48"/>
      <c r="W106" s="148"/>
    </row>
    <row r="107" spans="1:23" hidden="1" x14ac:dyDescent="0.2">
      <c r="A107" s="151"/>
      <c r="B107" s="148"/>
      <c r="C107" s="148"/>
      <c r="D107" s="148"/>
      <c r="E107" s="150">
        <f>SUM(B107:D107)</f>
        <v>0</v>
      </c>
      <c r="F107" s="148"/>
      <c r="G107" s="148"/>
      <c r="H107" s="148"/>
      <c r="I107" s="148"/>
      <c r="J107" s="148"/>
      <c r="K107" s="148"/>
      <c r="L107" s="148"/>
      <c r="M107" s="149"/>
      <c r="N107" s="148"/>
      <c r="O107" s="149"/>
      <c r="P107" s="148"/>
      <c r="Q107" s="149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48"/>
      <c r="W107" s="148"/>
    </row>
    <row r="108" spans="1:23" hidden="1" x14ac:dyDescent="0.2">
      <c r="A108" s="151"/>
      <c r="B108" s="148"/>
      <c r="C108" s="148"/>
      <c r="D108" s="148"/>
      <c r="E108" s="150">
        <f>SUM(B108:D108)</f>
        <v>0</v>
      </c>
      <c r="F108" s="148"/>
      <c r="G108" s="148"/>
      <c r="H108" s="149"/>
      <c r="I108" s="148"/>
      <c r="J108" s="149"/>
      <c r="K108" s="148"/>
      <c r="L108" s="149"/>
      <c r="M108" s="149"/>
      <c r="N108" s="149"/>
      <c r="O108" s="149"/>
      <c r="P108" s="149"/>
      <c r="Q108" s="149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48"/>
      <c r="W108" s="148"/>
    </row>
    <row r="109" spans="1:23" hidden="1" x14ac:dyDescent="0.2">
      <c r="A109" s="151"/>
      <c r="B109" s="148"/>
      <c r="C109" s="148"/>
      <c r="D109" s="148"/>
      <c r="E109" s="150">
        <f>SUM(B109:D109)</f>
        <v>0</v>
      </c>
      <c r="F109" s="148"/>
      <c r="G109" s="148"/>
      <c r="H109" s="149"/>
      <c r="I109" s="148"/>
      <c r="J109" s="149"/>
      <c r="K109" s="148"/>
      <c r="L109" s="149"/>
      <c r="M109" s="149"/>
      <c r="N109" s="149"/>
      <c r="O109" s="149"/>
      <c r="P109" s="149"/>
      <c r="Q109" s="149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48"/>
      <c r="W109" s="148"/>
    </row>
    <row r="110" spans="1:23" hidden="1" x14ac:dyDescent="0.2">
      <c r="A110" s="151"/>
      <c r="B110" s="148"/>
      <c r="C110" s="148"/>
      <c r="D110" s="148"/>
      <c r="E110" s="150">
        <f>SUM(B110:D110)</f>
        <v>0</v>
      </c>
      <c r="F110" s="148"/>
      <c r="G110" s="148"/>
      <c r="H110" s="149"/>
      <c r="I110" s="148"/>
      <c r="J110" s="149"/>
      <c r="K110" s="148"/>
      <c r="L110" s="149"/>
      <c r="M110" s="149"/>
      <c r="N110" s="149"/>
      <c r="O110" s="149"/>
      <c r="P110" s="149"/>
      <c r="Q110" s="149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48"/>
      <c r="W110" s="148"/>
    </row>
    <row r="111" spans="1:23" hidden="1" x14ac:dyDescent="0.2">
      <c r="A111" s="146"/>
      <c r="B111" s="145"/>
      <c r="C111" s="147"/>
      <c r="D111" s="147"/>
      <c r="E111" s="147"/>
      <c r="F111" s="145"/>
      <c r="G111" s="147"/>
      <c r="H111" s="145"/>
      <c r="I111" s="147"/>
      <c r="J111" s="145"/>
      <c r="K111" s="147"/>
      <c r="L111" s="145"/>
      <c r="M111" s="145"/>
      <c r="N111" s="145"/>
      <c r="O111" s="145"/>
      <c r="P111" s="145"/>
      <c r="Q111" s="145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45"/>
      <c r="W111" s="147"/>
    </row>
    <row r="112" spans="1:23" hidden="1" x14ac:dyDescent="0.2">
      <c r="A112" s="146" t="s">
        <v>87</v>
      </c>
      <c r="B112" s="145" t="e">
        <f>B95+B85</f>
        <v>#VALUE!</v>
      </c>
      <c r="C112" s="145">
        <f>C95+C85</f>
        <v>0</v>
      </c>
      <c r="D112" s="145">
        <f>D95+D85</f>
        <v>0</v>
      </c>
      <c r="E112" s="145">
        <f>E95+E85</f>
        <v>0</v>
      </c>
      <c r="F112" s="145">
        <f>F95+F85</f>
        <v>0</v>
      </c>
      <c r="G112" s="145">
        <f>G95+G85</f>
        <v>0</v>
      </c>
      <c r="H112" s="145">
        <f>H95+H85</f>
        <v>0</v>
      </c>
      <c r="I112" s="145">
        <f>I95+I85</f>
        <v>0</v>
      </c>
      <c r="J112" s="145">
        <f>J95+J85</f>
        <v>0</v>
      </c>
      <c r="K112" s="145">
        <f>K95+K85</f>
        <v>0</v>
      </c>
      <c r="L112" s="145">
        <f>L95+L85</f>
        <v>0</v>
      </c>
      <c r="M112" s="145">
        <f>M95+M85</f>
        <v>0</v>
      </c>
      <c r="N112" s="145">
        <f>N95+N85</f>
        <v>0</v>
      </c>
      <c r="O112" s="145">
        <f>O95+O85</f>
        <v>0</v>
      </c>
      <c r="P112" s="145">
        <f>P95+P85</f>
        <v>0</v>
      </c>
      <c r="Q112" s="145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45">
        <f>V95+V85</f>
        <v>0</v>
      </c>
      <c r="W112" s="145">
        <f>W95+W85</f>
        <v>0</v>
      </c>
    </row>
    <row r="113" spans="1:23" hidden="1" x14ac:dyDescent="0.2">
      <c r="A113" s="144" t="s">
        <v>118</v>
      </c>
      <c r="B113" s="143" t="str">
        <f>B85</f>
        <v/>
      </c>
      <c r="C113" s="143">
        <f>C85</f>
        <v>0</v>
      </c>
      <c r="D113" s="143">
        <f>D85</f>
        <v>0</v>
      </c>
      <c r="E113" s="143">
        <f>E85</f>
        <v>0</v>
      </c>
      <c r="F113" s="143">
        <f>F85</f>
        <v>0</v>
      </c>
      <c r="G113" s="143">
        <f>G85</f>
        <v>0</v>
      </c>
      <c r="H113" s="143">
        <f>H85</f>
        <v>0</v>
      </c>
      <c r="I113" s="143">
        <f>I85</f>
        <v>0</v>
      </c>
      <c r="J113" s="143">
        <f>J85</f>
        <v>0</v>
      </c>
      <c r="K113" s="143">
        <f>K85</f>
        <v>0</v>
      </c>
      <c r="L113" s="143">
        <f>L85</f>
        <v>0</v>
      </c>
      <c r="M113" s="143">
        <f>M85</f>
        <v>0</v>
      </c>
      <c r="N113" s="143">
        <f>N85</f>
        <v>0</v>
      </c>
      <c r="O113" s="143">
        <f>O85</f>
        <v>0</v>
      </c>
      <c r="P113" s="143">
        <f>P85</f>
        <v>0</v>
      </c>
      <c r="Q113" s="143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43">
        <f>V85</f>
        <v>0</v>
      </c>
      <c r="W113" s="143">
        <f>W85</f>
        <v>0</v>
      </c>
    </row>
    <row r="114" spans="1:23" x14ac:dyDescent="0.2">
      <c r="A114" s="142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28"/>
      <c r="S114" s="28"/>
      <c r="T114" s="28"/>
      <c r="U114" s="28"/>
      <c r="V114" s="141"/>
      <c r="W114" s="141"/>
    </row>
    <row r="115" spans="1:23" x14ac:dyDescent="0.2">
      <c r="A115" s="140" t="s">
        <v>119</v>
      </c>
    </row>
    <row r="116" spans="1:23" x14ac:dyDescent="0.2">
      <c r="A116" s="140" t="s">
        <v>120</v>
      </c>
    </row>
    <row r="117" spans="1:23" x14ac:dyDescent="0.2">
      <c r="A117" s="140" t="s">
        <v>121</v>
      </c>
      <c r="B117" s="139"/>
      <c r="C117" s="139"/>
      <c r="D117" s="139"/>
      <c r="E117" s="139"/>
      <c r="F117" s="139"/>
      <c r="H117" s="139"/>
      <c r="I117" s="139"/>
      <c r="J117" s="139"/>
      <c r="K117" s="139"/>
      <c r="V117" s="139"/>
    </row>
    <row r="118" spans="1:23" x14ac:dyDescent="0.2">
      <c r="A118" s="140" t="s">
        <v>122</v>
      </c>
      <c r="B118" s="139"/>
      <c r="C118" s="139"/>
      <c r="D118" s="139"/>
      <c r="E118" s="139"/>
      <c r="F118" s="139"/>
      <c r="H118" s="139"/>
      <c r="I118" s="139"/>
      <c r="J118" s="139"/>
      <c r="K118" s="139"/>
      <c r="V118" s="139"/>
    </row>
    <row r="119" spans="1:23" x14ac:dyDescent="0.2">
      <c r="A119" s="140" t="s">
        <v>123</v>
      </c>
      <c r="B119" s="139"/>
      <c r="C119" s="139"/>
      <c r="D119" s="139"/>
      <c r="E119" s="139"/>
      <c r="F119" s="139"/>
      <c r="H119" s="139"/>
      <c r="I119" s="139"/>
      <c r="J119" s="139"/>
      <c r="K119" s="139"/>
      <c r="V119" s="139"/>
    </row>
    <row r="120" spans="1:23" x14ac:dyDescent="0.2">
      <c r="A120" s="140" t="s">
        <v>124</v>
      </c>
    </row>
    <row r="123" spans="1:23" x14ac:dyDescent="0.2">
      <c r="A123" s="139"/>
      <c r="G123" s="139"/>
      <c r="W123" s="139"/>
    </row>
    <row r="124" spans="1:23" x14ac:dyDescent="0.2">
      <c r="A124" s="139"/>
      <c r="G124" s="139"/>
      <c r="W124" s="139"/>
    </row>
    <row r="125" spans="1:23" x14ac:dyDescent="0.2">
      <c r="A125" s="139"/>
      <c r="G125" s="139"/>
      <c r="W125" s="139"/>
    </row>
  </sheetData>
  <sheetProtection algorithmName="SHA-512" hashValue="zjywvAslKZrgC6k5DZhDy1G3eWejm4FDGd3BV8AC9h/ozK7S9A7oQUzTOMkH5NraEqbGqsnnf/1ZjDVAzQV1bQ==" saltValue="TX9u0gRHmy0XalfeTBIKs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09DE-B8F8-432F-8DC4-4E60449F624B}">
  <sheetPr>
    <pageSetUpPr fitToPage="1"/>
  </sheetPr>
  <dimension ref="A1:W125"/>
  <sheetViews>
    <sheetView showGridLines="0" workbookViewId="0">
      <selection activeCell="A15" sqref="A15"/>
    </sheetView>
  </sheetViews>
  <sheetFormatPr defaultRowHeight="12.75" x14ac:dyDescent="0.2"/>
  <cols>
    <col min="1" max="1" width="52.7109375" style="138" customWidth="1"/>
    <col min="2" max="9" width="13.7109375" style="138" customWidth="1"/>
    <col min="10" max="15" width="13.7109375" style="138" hidden="1" customWidth="1"/>
    <col min="16" max="23" width="13.7109375" style="138" customWidth="1"/>
    <col min="24" max="24" width="2.7109375" style="138" customWidth="1"/>
    <col min="25" max="16384" width="9.140625" style="138"/>
  </cols>
  <sheetData>
    <row r="1" spans="1:23" x14ac:dyDescent="0.2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3"/>
      <c r="W1" s="263"/>
    </row>
    <row r="2" spans="1:23" ht="18" x14ac:dyDescent="0.25">
      <c r="A2" s="262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1"/>
      <c r="W2" s="261"/>
    </row>
    <row r="3" spans="1:23" ht="18" customHeight="1" x14ac:dyDescent="0.25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1"/>
      <c r="W3" s="261"/>
    </row>
    <row r="4" spans="1:23" ht="18" customHeight="1" x14ac:dyDescent="0.25">
      <c r="A4" s="262" t="s">
        <v>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1"/>
      <c r="W4" s="261"/>
    </row>
    <row r="5" spans="1:23" ht="15" customHeight="1" x14ac:dyDescent="0.25">
      <c r="A5" s="260" t="s">
        <v>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59"/>
      <c r="W5" s="259"/>
    </row>
    <row r="6" spans="1:23" ht="12.75" customHeight="1" x14ac:dyDescent="0.2">
      <c r="A6" s="258"/>
      <c r="B6" s="258" t="s">
        <v>1</v>
      </c>
      <c r="C6" s="258" t="s">
        <v>1</v>
      </c>
      <c r="D6" s="258" t="s">
        <v>1</v>
      </c>
      <c r="E6" s="257" t="s">
        <v>1</v>
      </c>
      <c r="F6" s="256" t="s">
        <v>5</v>
      </c>
      <c r="G6" s="255"/>
      <c r="H6" s="256" t="s">
        <v>6</v>
      </c>
      <c r="I6" s="255"/>
      <c r="J6" s="256" t="s">
        <v>7</v>
      </c>
      <c r="K6" s="255"/>
      <c r="L6" s="256" t="s">
        <v>8</v>
      </c>
      <c r="M6" s="255"/>
      <c r="N6" s="256" t="s">
        <v>9</v>
      </c>
      <c r="O6" s="255"/>
      <c r="P6" s="256" t="s">
        <v>10</v>
      </c>
      <c r="Q6" s="255"/>
      <c r="R6" s="256" t="s">
        <v>11</v>
      </c>
      <c r="S6" s="255"/>
      <c r="T6" s="256" t="s">
        <v>12</v>
      </c>
      <c r="U6" s="255"/>
      <c r="V6" s="256" t="s">
        <v>13</v>
      </c>
      <c r="W6" s="255"/>
    </row>
    <row r="7" spans="1:23" ht="76.5" x14ac:dyDescent="0.2">
      <c r="A7" s="254" t="s">
        <v>14</v>
      </c>
      <c r="B7" s="253" t="s">
        <v>15</v>
      </c>
      <c r="C7" s="253" t="s">
        <v>16</v>
      </c>
      <c r="D7" s="253" t="s">
        <v>17</v>
      </c>
      <c r="E7" s="253" t="s">
        <v>18</v>
      </c>
      <c r="F7" s="252" t="s">
        <v>19</v>
      </c>
      <c r="G7" s="251" t="s">
        <v>20</v>
      </c>
      <c r="H7" s="252" t="s">
        <v>21</v>
      </c>
      <c r="I7" s="251" t="s">
        <v>22</v>
      </c>
      <c r="J7" s="252" t="s">
        <v>23</v>
      </c>
      <c r="K7" s="251" t="s">
        <v>24</v>
      </c>
      <c r="L7" s="252" t="s">
        <v>25</v>
      </c>
      <c r="M7" s="251" t="s">
        <v>26</v>
      </c>
      <c r="N7" s="252" t="s">
        <v>27</v>
      </c>
      <c r="O7" s="251" t="s">
        <v>28</v>
      </c>
      <c r="P7" s="252" t="s">
        <v>29</v>
      </c>
      <c r="Q7" s="251" t="s">
        <v>30</v>
      </c>
      <c r="R7" s="252" t="s">
        <v>29</v>
      </c>
      <c r="S7" s="251" t="s">
        <v>30</v>
      </c>
      <c r="T7" s="252" t="s">
        <v>31</v>
      </c>
      <c r="U7" s="251" t="s">
        <v>32</v>
      </c>
      <c r="V7" s="252" t="s">
        <v>18</v>
      </c>
      <c r="W7" s="251" t="s">
        <v>33</v>
      </c>
    </row>
    <row r="8" spans="1:23" ht="12.95" customHeight="1" x14ac:dyDescent="0.2">
      <c r="A8" s="238" t="s">
        <v>34</v>
      </c>
      <c r="B8" s="250" t="s">
        <v>1</v>
      </c>
      <c r="C8" s="250"/>
      <c r="D8" s="250"/>
      <c r="E8" s="250"/>
      <c r="F8" s="249"/>
      <c r="G8" s="248"/>
      <c r="H8" s="249"/>
      <c r="I8" s="248"/>
      <c r="J8" s="249"/>
      <c r="K8" s="248"/>
      <c r="L8" s="249"/>
      <c r="M8" s="248"/>
      <c r="N8" s="249"/>
      <c r="O8" s="248"/>
      <c r="P8" s="249"/>
      <c r="Q8" s="248"/>
      <c r="R8" s="235"/>
      <c r="S8" s="236"/>
      <c r="T8" s="235"/>
      <c r="U8" s="234"/>
      <c r="V8" s="249"/>
      <c r="W8" s="248"/>
    </row>
    <row r="9" spans="1:23" ht="12.95" customHeight="1" x14ac:dyDescent="0.2">
      <c r="A9" s="246" t="s">
        <v>35</v>
      </c>
      <c r="B9" s="230">
        <v>204782000</v>
      </c>
      <c r="C9" s="230"/>
      <c r="D9" s="230"/>
      <c r="E9" s="230">
        <f>$B9       +$C9       +$D9</f>
        <v>204782000</v>
      </c>
      <c r="F9" s="226">
        <v>204782000</v>
      </c>
      <c r="G9" s="225">
        <v>58830000</v>
      </c>
      <c r="H9" s="226">
        <v>17932000</v>
      </c>
      <c r="I9" s="225">
        <v>17931682</v>
      </c>
      <c r="J9" s="226"/>
      <c r="K9" s="225"/>
      <c r="L9" s="226"/>
      <c r="M9" s="225"/>
      <c r="N9" s="226"/>
      <c r="O9" s="225"/>
      <c r="P9" s="226">
        <f>$H9       +$J9       +$L9       +$N9</f>
        <v>17932000</v>
      </c>
      <c r="Q9" s="225">
        <f>$I9       +$K9       +$M9       +$O9</f>
        <v>17931682</v>
      </c>
      <c r="R9" s="228">
        <f>IF(($H9       =0),0,((($H9       -$H9       )/$H9       )*100))</f>
        <v>0</v>
      </c>
      <c r="S9" s="229">
        <f>IF(($I9       =0),0,((($I9       -$I9       )/$I9       )*100))</f>
        <v>0</v>
      </c>
      <c r="T9" s="228">
        <f>IF(($E9       =0),0,(($P9       /$E9       )*100))</f>
        <v>8.7566290005957566</v>
      </c>
      <c r="U9" s="227">
        <f>IF(($E9       =0),0,(($Q9       /$E9       )*100))</f>
        <v>8.7564737135099762</v>
      </c>
      <c r="V9" s="226">
        <v>0</v>
      </c>
      <c r="W9" s="225" t="s">
        <v>1</v>
      </c>
    </row>
    <row r="10" spans="1:23" ht="12.95" customHeight="1" x14ac:dyDescent="0.2">
      <c r="A10" s="246" t="s">
        <v>37</v>
      </c>
      <c r="B10" s="230">
        <v>19350000</v>
      </c>
      <c r="C10" s="230"/>
      <c r="D10" s="230"/>
      <c r="E10" s="230">
        <f>$B10      +$C10      +$D10</f>
        <v>19350000</v>
      </c>
      <c r="F10" s="226">
        <v>19350000</v>
      </c>
      <c r="G10" s="225">
        <v>19350000</v>
      </c>
      <c r="H10" s="226">
        <v>4075000</v>
      </c>
      <c r="I10" s="225">
        <v>1254707</v>
      </c>
      <c r="J10" s="226"/>
      <c r="K10" s="225"/>
      <c r="L10" s="226"/>
      <c r="M10" s="225"/>
      <c r="N10" s="226"/>
      <c r="O10" s="225"/>
      <c r="P10" s="226">
        <f>$H10      +$J10      +$L10      +$N10</f>
        <v>4075000</v>
      </c>
      <c r="Q10" s="225">
        <f>$I10      +$K10      +$M10      +$O10</f>
        <v>1254707</v>
      </c>
      <c r="R10" s="228">
        <f>IF(($H10      =0),0,((($H10      -$H10      )/$H10      )*100))</f>
        <v>0</v>
      </c>
      <c r="S10" s="229">
        <f>IF(($I10      =0),0,((($I10      -$I10      )/$I10      )*100))</f>
        <v>0</v>
      </c>
      <c r="T10" s="228">
        <f>IF(($E10      =0),0,(($P10      /$E10      )*100))</f>
        <v>21.059431524547804</v>
      </c>
      <c r="U10" s="227">
        <f>IF(($E10      =0),0,(($Q10      /$E10      )*100))</f>
        <v>6.4842739018087858</v>
      </c>
      <c r="V10" s="226">
        <v>0</v>
      </c>
      <c r="W10" s="225" t="s">
        <v>1</v>
      </c>
    </row>
    <row r="11" spans="1:23" ht="12.95" customHeight="1" x14ac:dyDescent="0.2">
      <c r="A11" s="246" t="s">
        <v>38</v>
      </c>
      <c r="B11" s="230">
        <v>6000000</v>
      </c>
      <c r="C11" s="230"/>
      <c r="D11" s="230"/>
      <c r="E11" s="230">
        <f>$B11      +$C11      +$D11</f>
        <v>6000000</v>
      </c>
      <c r="F11" s="226">
        <v>6000000</v>
      </c>
      <c r="G11" s="225">
        <v>3000000</v>
      </c>
      <c r="H11" s="226">
        <v>1739000</v>
      </c>
      <c r="I11" s="225">
        <v>885684</v>
      </c>
      <c r="J11" s="226"/>
      <c r="K11" s="225"/>
      <c r="L11" s="226"/>
      <c r="M11" s="225"/>
      <c r="N11" s="226"/>
      <c r="O11" s="225"/>
      <c r="P11" s="226">
        <f>$H11      +$J11      +$L11      +$N11</f>
        <v>1739000</v>
      </c>
      <c r="Q11" s="225">
        <f>$I11      +$K11      +$M11      +$O11</f>
        <v>885684</v>
      </c>
      <c r="R11" s="228">
        <f>IF(($H11      =0),0,((($H11      -$H11      )/$H11      )*100))</f>
        <v>0</v>
      </c>
      <c r="S11" s="229">
        <f>IF(($I11      =0),0,((($I11      -$I11      )/$I11      )*100))</f>
        <v>0</v>
      </c>
      <c r="T11" s="228">
        <f>IF(($E11      =0),0,(($P11      /$E11      )*100))</f>
        <v>28.983333333333334</v>
      </c>
      <c r="U11" s="227">
        <f>IF(($E11      =0),0,(($Q11      /$E11      )*100))</f>
        <v>14.7614</v>
      </c>
      <c r="V11" s="226">
        <v>0</v>
      </c>
      <c r="W11" s="225" t="s">
        <v>1</v>
      </c>
    </row>
    <row r="12" spans="1:23" ht="12.95" customHeight="1" x14ac:dyDescent="0.2">
      <c r="A12" s="246" t="s">
        <v>39</v>
      </c>
      <c r="B12" s="230"/>
      <c r="C12" s="230"/>
      <c r="D12" s="230"/>
      <c r="E12" s="230">
        <f>$B12      +$C12      +$D12</f>
        <v>0</v>
      </c>
      <c r="F12" s="226">
        <v>0</v>
      </c>
      <c r="G12" s="225">
        <v>0</v>
      </c>
      <c r="H12" s="226"/>
      <c r="I12" s="225"/>
      <c r="J12" s="226"/>
      <c r="K12" s="225"/>
      <c r="L12" s="226"/>
      <c r="M12" s="225"/>
      <c r="N12" s="226"/>
      <c r="O12" s="225"/>
      <c r="P12" s="226">
        <f>$H12      +$J12      +$L12      +$N12</f>
        <v>0</v>
      </c>
      <c r="Q12" s="225">
        <f>$I12      +$K12      +$M12      +$O12</f>
        <v>0</v>
      </c>
      <c r="R12" s="228">
        <f>IF(($H12      =0),0,((($H12      -$H12      )/$H12      )*100))</f>
        <v>0</v>
      </c>
      <c r="S12" s="229">
        <f>IF(($I12      =0),0,((($I12      -$I12      )/$I12      )*100))</f>
        <v>0</v>
      </c>
      <c r="T12" s="228">
        <f>IF(($E12      =0),0,(($P12      /$E12      )*100))</f>
        <v>0</v>
      </c>
      <c r="U12" s="227">
        <f>IF(($E12      =0),0,(($Q12      /$E12      )*100))</f>
        <v>0</v>
      </c>
      <c r="V12" s="226">
        <v>0</v>
      </c>
      <c r="W12" s="225" t="s">
        <v>1</v>
      </c>
    </row>
    <row r="13" spans="1:23" ht="12.95" customHeight="1" x14ac:dyDescent="0.2">
      <c r="A13" s="246" t="s">
        <v>40</v>
      </c>
      <c r="B13" s="230">
        <v>632204000</v>
      </c>
      <c r="C13" s="230"/>
      <c r="D13" s="230"/>
      <c r="E13" s="230">
        <f>$B13      +$C13      +$D13</f>
        <v>632204000</v>
      </c>
      <c r="F13" s="226">
        <v>632204000</v>
      </c>
      <c r="G13" s="225">
        <v>231364000</v>
      </c>
      <c r="H13" s="226">
        <v>54853000</v>
      </c>
      <c r="I13" s="225">
        <v>18060815</v>
      </c>
      <c r="J13" s="226"/>
      <c r="K13" s="225"/>
      <c r="L13" s="226"/>
      <c r="M13" s="225"/>
      <c r="N13" s="226"/>
      <c r="O13" s="225"/>
      <c r="P13" s="226">
        <f>$H13      +$J13      +$L13      +$N13</f>
        <v>54853000</v>
      </c>
      <c r="Q13" s="225">
        <f>$I13      +$K13      +$M13      +$O13</f>
        <v>18060815</v>
      </c>
      <c r="R13" s="228">
        <f>IF(($H13      =0),0,((($H13      -$H13      )/$H13      )*100))</f>
        <v>0</v>
      </c>
      <c r="S13" s="229">
        <f>IF(($I13      =0),0,((($I13      -$I13      )/$I13      )*100))</f>
        <v>0</v>
      </c>
      <c r="T13" s="228">
        <f>IF(($E13      =0),0,(($P13      /$E13      )*100))</f>
        <v>8.6764715186870074</v>
      </c>
      <c r="U13" s="227">
        <f>IF(($E13      =0),0,(($Q13      /$E13      )*100))</f>
        <v>2.8568017601913307</v>
      </c>
      <c r="V13" s="226">
        <v>0</v>
      </c>
      <c r="W13" s="225" t="s">
        <v>1</v>
      </c>
    </row>
    <row r="14" spans="1:23" ht="12.95" customHeight="1" x14ac:dyDescent="0.2">
      <c r="A14" s="246" t="s">
        <v>41</v>
      </c>
      <c r="B14" s="230">
        <v>6200000</v>
      </c>
      <c r="C14" s="230"/>
      <c r="D14" s="230"/>
      <c r="E14" s="230">
        <f>$B14      +$C14      +$D14</f>
        <v>6200000</v>
      </c>
      <c r="F14" s="226">
        <v>6200000</v>
      </c>
      <c r="G14" s="225">
        <v>0</v>
      </c>
      <c r="H14" s="226"/>
      <c r="I14" s="225"/>
      <c r="J14" s="226"/>
      <c r="K14" s="225"/>
      <c r="L14" s="226"/>
      <c r="M14" s="225"/>
      <c r="N14" s="226"/>
      <c r="O14" s="225"/>
      <c r="P14" s="226">
        <f>$H14      +$J14      +$L14      +$N14</f>
        <v>0</v>
      </c>
      <c r="Q14" s="225">
        <f>$I14      +$K14      +$M14      +$O14</f>
        <v>0</v>
      </c>
      <c r="R14" s="228">
        <f>IF(($H14      =0),0,((($H14      -$H14      )/$H14      )*100))</f>
        <v>0</v>
      </c>
      <c r="S14" s="229">
        <f>IF(($I14      =0),0,((($I14      -$I14      )/$I14      )*100))</f>
        <v>0</v>
      </c>
      <c r="T14" s="228">
        <f>IF(($E14      =0),0,(($P14      /$E14      )*100))</f>
        <v>0</v>
      </c>
      <c r="U14" s="227">
        <f>IF(($E14      =0),0,(($Q14      /$E14      )*100))</f>
        <v>0</v>
      </c>
      <c r="V14" s="226">
        <v>0</v>
      </c>
      <c r="W14" s="225" t="s">
        <v>1</v>
      </c>
    </row>
    <row r="15" spans="1:23" ht="12.95" customHeight="1" x14ac:dyDescent="0.2">
      <c r="A15" s="245" t="s">
        <v>42</v>
      </c>
      <c r="B15" s="244">
        <f>SUM(B9:B14)</f>
        <v>868536000</v>
      </c>
      <c r="C15" s="244">
        <f>SUM(C9:C14)</f>
        <v>0</v>
      </c>
      <c r="D15" s="244"/>
      <c r="E15" s="244">
        <f>$B15      +$C15      +$D15</f>
        <v>868536000</v>
      </c>
      <c r="F15" s="240">
        <f>SUM(F9:F14)</f>
        <v>868536000</v>
      </c>
      <c r="G15" s="239">
        <f>SUM(G9:G14)</f>
        <v>312544000</v>
      </c>
      <c r="H15" s="240">
        <f>SUM(H9:H14)</f>
        <v>78599000</v>
      </c>
      <c r="I15" s="239">
        <f>SUM(I9:I14)</f>
        <v>38132888</v>
      </c>
      <c r="J15" s="240">
        <f>SUM(J9:J14)</f>
        <v>0</v>
      </c>
      <c r="K15" s="239">
        <f>SUM(K9:K14)</f>
        <v>0</v>
      </c>
      <c r="L15" s="240">
        <f>SUM(L9:L14)</f>
        <v>0</v>
      </c>
      <c r="M15" s="239">
        <f>SUM(M9:M14)</f>
        <v>0</v>
      </c>
      <c r="N15" s="240">
        <f>SUM(N9:N14)</f>
        <v>0</v>
      </c>
      <c r="O15" s="239">
        <f>SUM(O9:O14)</f>
        <v>0</v>
      </c>
      <c r="P15" s="240">
        <f>$H15      +$J15      +$L15      +$N15</f>
        <v>78599000</v>
      </c>
      <c r="Q15" s="239">
        <f>$I15      +$K15      +$M15      +$O15</f>
        <v>38132888</v>
      </c>
      <c r="R15" s="242">
        <f>IF(($H15      =0),0,((($H15      -$H15      )/$H15      )*100))</f>
        <v>0</v>
      </c>
      <c r="S15" s="243">
        <f>IF(($I15      =0),0,((($I15      -$I15      )/$I15      )*100))</f>
        <v>0</v>
      </c>
      <c r="T15" s="242">
        <f>IF((SUM($E9:$E13))=0,0,(P15/(SUM($E9:$E13))*100))</f>
        <v>9.1146606427193113</v>
      </c>
      <c r="U15" s="241">
        <f>IF((SUM($E9:$E13))=0,0,(Q15/(SUM($E9:$E13))*100))</f>
        <v>4.4220452352679231</v>
      </c>
      <c r="V15" s="240">
        <f>SUM(V9:V14)</f>
        <v>0</v>
      </c>
      <c r="W15" s="239" t="s">
        <v>1</v>
      </c>
    </row>
    <row r="16" spans="1:23" ht="12.95" customHeight="1" x14ac:dyDescent="0.2">
      <c r="A16" s="238" t="s">
        <v>43</v>
      </c>
      <c r="B16" s="237" t="s">
        <v>1</v>
      </c>
      <c r="C16" s="237"/>
      <c r="D16" s="237"/>
      <c r="E16" s="237"/>
      <c r="F16" s="233"/>
      <c r="G16" s="232"/>
      <c r="H16" s="233"/>
      <c r="I16" s="232"/>
      <c r="J16" s="233"/>
      <c r="K16" s="232"/>
      <c r="L16" s="233"/>
      <c r="M16" s="232"/>
      <c r="N16" s="233"/>
      <c r="O16" s="232"/>
      <c r="P16" s="233"/>
      <c r="Q16" s="232"/>
      <c r="R16" s="235"/>
      <c r="S16" s="236"/>
      <c r="T16" s="235"/>
      <c r="U16" s="234"/>
      <c r="V16" s="233"/>
      <c r="W16" s="232"/>
    </row>
    <row r="17" spans="1:23" ht="12.95" customHeight="1" x14ac:dyDescent="0.2">
      <c r="A17" s="246" t="s">
        <v>44</v>
      </c>
      <c r="B17" s="230">
        <v>158007000</v>
      </c>
      <c r="C17" s="230"/>
      <c r="D17" s="230"/>
      <c r="E17" s="230">
        <f>$B17      +$C17      +$D17</f>
        <v>158007000</v>
      </c>
      <c r="F17" s="226">
        <v>158007000</v>
      </c>
      <c r="G17" s="225">
        <v>63203000</v>
      </c>
      <c r="H17" s="226">
        <v>6579000</v>
      </c>
      <c r="I17" s="225"/>
      <c r="J17" s="226"/>
      <c r="K17" s="225"/>
      <c r="L17" s="226"/>
      <c r="M17" s="225"/>
      <c r="N17" s="226"/>
      <c r="O17" s="225"/>
      <c r="P17" s="226">
        <f>$H17      +$J17      +$L17      +$N17</f>
        <v>6579000</v>
      </c>
      <c r="Q17" s="225">
        <f>$I17      +$K17      +$M17      +$O17</f>
        <v>0</v>
      </c>
      <c r="R17" s="228">
        <f>IF(($H17      =0),0,((($H17      -$H17      )/$H17      )*100))</f>
        <v>0</v>
      </c>
      <c r="S17" s="229">
        <f>IF(($I17      =0),0,((($I17      -$I17      )/$I17      )*100))</f>
        <v>0</v>
      </c>
      <c r="T17" s="228">
        <f>IF(($E17      =0),0,(($P17      /$E17      )*100))</f>
        <v>4.1637395811577962</v>
      </c>
      <c r="U17" s="227">
        <f>IF(($E17      =0),0,(($Q17      /$E17      )*100))</f>
        <v>0</v>
      </c>
      <c r="V17" s="226">
        <v>0</v>
      </c>
      <c r="W17" s="225" t="s">
        <v>1</v>
      </c>
    </row>
    <row r="18" spans="1:23" ht="12.95" customHeight="1" x14ac:dyDescent="0.2">
      <c r="A18" s="246" t="s">
        <v>45</v>
      </c>
      <c r="B18" s="230"/>
      <c r="C18" s="230"/>
      <c r="D18" s="230"/>
      <c r="E18" s="230">
        <f>$B18      +$C18      +$D18</f>
        <v>0</v>
      </c>
      <c r="F18" s="226">
        <v>0</v>
      </c>
      <c r="G18" s="225">
        <v>0</v>
      </c>
      <c r="H18" s="226"/>
      <c r="I18" s="225"/>
      <c r="J18" s="226"/>
      <c r="K18" s="225"/>
      <c r="L18" s="226"/>
      <c r="M18" s="225"/>
      <c r="N18" s="226"/>
      <c r="O18" s="225"/>
      <c r="P18" s="226">
        <f>$H18      +$J18      +$L18      +$N18</f>
        <v>0</v>
      </c>
      <c r="Q18" s="225">
        <f>$I18      +$K18      +$M18      +$O18</f>
        <v>0</v>
      </c>
      <c r="R18" s="228">
        <f>IF(($H18      =0),0,((($H18      -$H18      )/$H18      )*100))</f>
        <v>0</v>
      </c>
      <c r="S18" s="229">
        <f>IF(($I18      =0),0,((($I18      -$I18      )/$I18      )*100))</f>
        <v>0</v>
      </c>
      <c r="T18" s="228">
        <f>IF(($E18      =0),0,(($P18      /$E18      )*100))</f>
        <v>0</v>
      </c>
      <c r="U18" s="227">
        <f>IF(($E18      =0),0,(($Q18      /$E18      )*100))</f>
        <v>0</v>
      </c>
      <c r="V18" s="226">
        <v>0</v>
      </c>
      <c r="W18" s="225" t="s">
        <v>1</v>
      </c>
    </row>
    <row r="19" spans="1:23" ht="12.95" customHeight="1" x14ac:dyDescent="0.2">
      <c r="A19" s="246" t="s">
        <v>46</v>
      </c>
      <c r="B19" s="230"/>
      <c r="C19" s="230"/>
      <c r="D19" s="230"/>
      <c r="E19" s="230">
        <f>$B19      +$C19      +$D19</f>
        <v>0</v>
      </c>
      <c r="F19" s="226">
        <v>0</v>
      </c>
      <c r="G19" s="225">
        <v>0</v>
      </c>
      <c r="H19" s="226"/>
      <c r="I19" s="225"/>
      <c r="J19" s="226"/>
      <c r="K19" s="225"/>
      <c r="L19" s="226"/>
      <c r="M19" s="225"/>
      <c r="N19" s="226"/>
      <c r="O19" s="225"/>
      <c r="P19" s="226">
        <f>$H19      +$J19      +$L19      +$N19</f>
        <v>0</v>
      </c>
      <c r="Q19" s="225">
        <f>$I19      +$K19      +$M19      +$O19</f>
        <v>0</v>
      </c>
      <c r="R19" s="228">
        <f>IF(($H19      =0),0,((($H19      -$H19      )/$H19      )*100))</f>
        <v>0</v>
      </c>
      <c r="S19" s="229">
        <f>IF(($I19      =0),0,((($I19      -$I19      )/$I19      )*100))</f>
        <v>0</v>
      </c>
      <c r="T19" s="228">
        <f>IF(($E19      =0),0,(($P19      /$E19      )*100))</f>
        <v>0</v>
      </c>
      <c r="U19" s="227">
        <f>IF(($E19      =0),0,(($Q19      /$E19      )*100))</f>
        <v>0</v>
      </c>
      <c r="V19" s="226">
        <v>0</v>
      </c>
      <c r="W19" s="225" t="s">
        <v>1</v>
      </c>
    </row>
    <row r="20" spans="1:23" ht="12.95" customHeight="1" x14ac:dyDescent="0.2">
      <c r="A20" s="246" t="s">
        <v>47</v>
      </c>
      <c r="B20" s="230">
        <v>55200000</v>
      </c>
      <c r="C20" s="230"/>
      <c r="D20" s="230"/>
      <c r="E20" s="230">
        <f>$B20      +$C20      +$D20</f>
        <v>55200000</v>
      </c>
      <c r="F20" s="226">
        <v>55200000</v>
      </c>
      <c r="G20" s="225">
        <v>55200000</v>
      </c>
      <c r="H20" s="226"/>
      <c r="I20" s="225"/>
      <c r="J20" s="226"/>
      <c r="K20" s="225"/>
      <c r="L20" s="226"/>
      <c r="M20" s="225"/>
      <c r="N20" s="226"/>
      <c r="O20" s="225"/>
      <c r="P20" s="226">
        <f>$H20      +$J20      +$L20      +$N20</f>
        <v>0</v>
      </c>
      <c r="Q20" s="225">
        <f>$I20      +$K20      +$M20      +$O20</f>
        <v>0</v>
      </c>
      <c r="R20" s="228">
        <f>IF(($H20      =0),0,((($H20      -$H20      )/$H20      )*100))</f>
        <v>0</v>
      </c>
      <c r="S20" s="229">
        <f>IF(($I20      =0),0,((($I20      -$I20      )/$I20      )*100))</f>
        <v>0</v>
      </c>
      <c r="T20" s="228">
        <f>IF(($E20      =0),0,(($P20      /$E20      )*100))</f>
        <v>0</v>
      </c>
      <c r="U20" s="227">
        <f>IF(($E20      =0),0,(($Q20      /$E20      )*100))</f>
        <v>0</v>
      </c>
      <c r="V20" s="226">
        <v>0</v>
      </c>
      <c r="W20" s="225" t="s">
        <v>1</v>
      </c>
    </row>
    <row r="21" spans="1:23" ht="12.95" customHeight="1" x14ac:dyDescent="0.2">
      <c r="A21" s="246" t="s">
        <v>48</v>
      </c>
      <c r="B21" s="230"/>
      <c r="C21" s="230"/>
      <c r="D21" s="230"/>
      <c r="E21" s="230">
        <f>$B21      +$C21      +$D21</f>
        <v>0</v>
      </c>
      <c r="F21" s="226">
        <v>0</v>
      </c>
      <c r="G21" s="225">
        <v>0</v>
      </c>
      <c r="H21" s="226"/>
      <c r="I21" s="225"/>
      <c r="J21" s="226"/>
      <c r="K21" s="225"/>
      <c r="L21" s="226"/>
      <c r="M21" s="225"/>
      <c r="N21" s="226"/>
      <c r="O21" s="225"/>
      <c r="P21" s="226">
        <f>$H21      +$J21      +$L21      +$N21</f>
        <v>0</v>
      </c>
      <c r="Q21" s="225">
        <f>$I21      +$K21      +$M21      +$O21</f>
        <v>0</v>
      </c>
      <c r="R21" s="228">
        <f>IF(($H21      =0),0,((($H21      -$H21      )/$H21      )*100))</f>
        <v>0</v>
      </c>
      <c r="S21" s="229">
        <f>IF(($I21      =0),0,((($I21      -$I21      )/$I21      )*100))</f>
        <v>0</v>
      </c>
      <c r="T21" s="228">
        <f>IF(($E21      =0),0,(($P21      /$E21      )*100))</f>
        <v>0</v>
      </c>
      <c r="U21" s="227">
        <f>IF(($E21      =0),0,(($Q21      /$E21      )*100))</f>
        <v>0</v>
      </c>
      <c r="V21" s="226">
        <v>0</v>
      </c>
      <c r="W21" s="225" t="s">
        <v>1</v>
      </c>
    </row>
    <row r="22" spans="1:23" ht="12.95" customHeight="1" x14ac:dyDescent="0.2">
      <c r="A22" s="246" t="s">
        <v>49</v>
      </c>
      <c r="B22" s="230"/>
      <c r="C22" s="230"/>
      <c r="D22" s="230"/>
      <c r="E22" s="230">
        <f>$B22      +$C22      +$D22</f>
        <v>0</v>
      </c>
      <c r="F22" s="226">
        <v>0</v>
      </c>
      <c r="G22" s="225">
        <v>0</v>
      </c>
      <c r="H22" s="226"/>
      <c r="I22" s="225"/>
      <c r="J22" s="226"/>
      <c r="K22" s="225"/>
      <c r="L22" s="226"/>
      <c r="M22" s="225"/>
      <c r="N22" s="226"/>
      <c r="O22" s="225"/>
      <c r="P22" s="226">
        <f>$H22      +$J22      +$L22      +$N22</f>
        <v>0</v>
      </c>
      <c r="Q22" s="225">
        <f>$I22      +$K22      +$M22      +$O22</f>
        <v>0</v>
      </c>
      <c r="R22" s="228">
        <f>IF(($H22      =0),0,((($H22      -$H22      )/$H22      )*100))</f>
        <v>0</v>
      </c>
      <c r="S22" s="229">
        <f>IF(($I22      =0),0,((($I22      -$I22      )/$I22      )*100))</f>
        <v>0</v>
      </c>
      <c r="T22" s="228">
        <f>IF(($E22      =0),0,(($P22      /$E22      )*100))</f>
        <v>0</v>
      </c>
      <c r="U22" s="227">
        <f>IF(($E22      =0),0,(($Q22      /$E22      )*100))</f>
        <v>0</v>
      </c>
      <c r="V22" s="226">
        <v>0</v>
      </c>
      <c r="W22" s="225" t="s">
        <v>1</v>
      </c>
    </row>
    <row r="23" spans="1:23" ht="12.95" customHeight="1" x14ac:dyDescent="0.2">
      <c r="A23" s="246" t="s">
        <v>50</v>
      </c>
      <c r="B23" s="230"/>
      <c r="C23" s="230"/>
      <c r="D23" s="230"/>
      <c r="E23" s="230">
        <f>$B23      +$C23      +$D23</f>
        <v>0</v>
      </c>
      <c r="F23" s="226">
        <v>0</v>
      </c>
      <c r="G23" s="225">
        <v>0</v>
      </c>
      <c r="H23" s="226"/>
      <c r="I23" s="225"/>
      <c r="J23" s="226"/>
      <c r="K23" s="225"/>
      <c r="L23" s="226"/>
      <c r="M23" s="225"/>
      <c r="N23" s="226"/>
      <c r="O23" s="225"/>
      <c r="P23" s="226">
        <f>$H23      +$J23      +$L23      +$N23</f>
        <v>0</v>
      </c>
      <c r="Q23" s="225">
        <f>$I23      +$K23      +$M23      +$O23</f>
        <v>0</v>
      </c>
      <c r="R23" s="228">
        <f>IF(($H23      =0),0,((($H23      -$H23      )/$H23      )*100))</f>
        <v>0</v>
      </c>
      <c r="S23" s="229">
        <f>IF(($I23      =0),0,((($I23      -$I23      )/$I23      )*100))</f>
        <v>0</v>
      </c>
      <c r="T23" s="228">
        <f>IF(($E23      =0),0,(($P23      /$E23      )*100))</f>
        <v>0</v>
      </c>
      <c r="U23" s="227">
        <f>IF(($E23      =0),0,(($Q23      /$E23      )*100))</f>
        <v>0</v>
      </c>
      <c r="V23" s="226">
        <v>0</v>
      </c>
      <c r="W23" s="225" t="s">
        <v>1</v>
      </c>
    </row>
    <row r="24" spans="1:23" ht="12.95" customHeight="1" x14ac:dyDescent="0.2">
      <c r="A24" s="245" t="s">
        <v>42</v>
      </c>
      <c r="B24" s="244">
        <f>SUM(B17:B23)</f>
        <v>213207000</v>
      </c>
      <c r="C24" s="244">
        <f>SUM(C17:C23)</f>
        <v>0</v>
      </c>
      <c r="D24" s="244"/>
      <c r="E24" s="244">
        <f>$B24      +$C24      +$D24</f>
        <v>213207000</v>
      </c>
      <c r="F24" s="240">
        <f>SUM(F17:F23)</f>
        <v>213207000</v>
      </c>
      <c r="G24" s="239">
        <f>SUM(G17:G23)</f>
        <v>118403000</v>
      </c>
      <c r="H24" s="240">
        <f>SUM(H17:H23)</f>
        <v>6579000</v>
      </c>
      <c r="I24" s="239">
        <f>SUM(I17:I23)</f>
        <v>0</v>
      </c>
      <c r="J24" s="240">
        <f>SUM(J17:J23)</f>
        <v>0</v>
      </c>
      <c r="K24" s="239">
        <f>SUM(K17:K23)</f>
        <v>0</v>
      </c>
      <c r="L24" s="240">
        <f>SUM(L17:L23)</f>
        <v>0</v>
      </c>
      <c r="M24" s="239">
        <f>SUM(M17:M23)</f>
        <v>0</v>
      </c>
      <c r="N24" s="240">
        <f>SUM(N17:N23)</f>
        <v>0</v>
      </c>
      <c r="O24" s="239">
        <f>SUM(O17:O23)</f>
        <v>0</v>
      </c>
      <c r="P24" s="240">
        <f>$H24      +$J24      +$L24      +$N24</f>
        <v>6579000</v>
      </c>
      <c r="Q24" s="239">
        <f>$I24      +$K24      +$M24      +$O24</f>
        <v>0</v>
      </c>
      <c r="R24" s="242">
        <f>IF(($H24      =0),0,((($H24      -$H24      )/$H24      )*100))</f>
        <v>0</v>
      </c>
      <c r="S24" s="243">
        <f>IF(($I24      =0),0,((($I24      -$I24      )/$I24      )*100))</f>
        <v>0</v>
      </c>
      <c r="T24" s="242">
        <f>IF(($E24-$E19-$E23)   =0,0,($P24   /($E24-$E19-$E23)   )*100)</f>
        <v>3.0857335828560974</v>
      </c>
      <c r="U24" s="241">
        <f>IF(($E24-$E19-$E23)   =0,0,($Q24   /($E24-$E19-$E23)   )*100)</f>
        <v>0</v>
      </c>
      <c r="V24" s="240">
        <f>SUM(V17:V23)</f>
        <v>0</v>
      </c>
      <c r="W24" s="239" t="s">
        <v>1</v>
      </c>
    </row>
    <row r="25" spans="1:23" ht="12.95" customHeight="1" x14ac:dyDescent="0.2">
      <c r="A25" s="238" t="s">
        <v>51</v>
      </c>
      <c r="B25" s="237" t="s">
        <v>1</v>
      </c>
      <c r="C25" s="237"/>
      <c r="D25" s="237"/>
      <c r="E25" s="237"/>
      <c r="F25" s="233"/>
      <c r="G25" s="232"/>
      <c r="H25" s="233"/>
      <c r="I25" s="232"/>
      <c r="J25" s="233"/>
      <c r="K25" s="232"/>
      <c r="L25" s="233"/>
      <c r="M25" s="232"/>
      <c r="N25" s="233"/>
      <c r="O25" s="232"/>
      <c r="P25" s="233"/>
      <c r="Q25" s="232"/>
      <c r="R25" s="235"/>
      <c r="S25" s="236"/>
      <c r="T25" s="235"/>
      <c r="U25" s="234"/>
      <c r="V25" s="233"/>
      <c r="W25" s="232"/>
    </row>
    <row r="26" spans="1:23" ht="12.95" customHeight="1" x14ac:dyDescent="0.2">
      <c r="A26" s="246" t="s">
        <v>52</v>
      </c>
      <c r="B26" s="230"/>
      <c r="C26" s="230"/>
      <c r="D26" s="230"/>
      <c r="E26" s="230">
        <f>$B26      +$C26      +$D26</f>
        <v>0</v>
      </c>
      <c r="F26" s="226">
        <v>0</v>
      </c>
      <c r="G26" s="225">
        <v>0</v>
      </c>
      <c r="H26" s="226"/>
      <c r="I26" s="225"/>
      <c r="J26" s="226"/>
      <c r="K26" s="225"/>
      <c r="L26" s="226"/>
      <c r="M26" s="225"/>
      <c r="N26" s="226"/>
      <c r="O26" s="225"/>
      <c r="P26" s="226">
        <f>$H26      +$J26      +$L26      +$N26</f>
        <v>0</v>
      </c>
      <c r="Q26" s="225">
        <f>$I26      +$K26      +$M26      +$O26</f>
        <v>0</v>
      </c>
      <c r="R26" s="228">
        <f>IF(($H26      =0),0,((($H26      -$H26      )/$H26      )*100))</f>
        <v>0</v>
      </c>
      <c r="S26" s="229">
        <f>IF(($I26      =0),0,((($I26      -$I26      )/$I26      )*100))</f>
        <v>0</v>
      </c>
      <c r="T26" s="228">
        <f>IF(($E26      =0),0,(($P26      /$E26      )*100))</f>
        <v>0</v>
      </c>
      <c r="U26" s="227">
        <f>IF(($E26      =0),0,(($Q26      /$E26      )*100))</f>
        <v>0</v>
      </c>
      <c r="V26" s="226">
        <v>0</v>
      </c>
      <c r="W26" s="225" t="s">
        <v>1</v>
      </c>
    </row>
    <row r="27" spans="1:23" ht="12.95" customHeight="1" x14ac:dyDescent="0.2">
      <c r="A27" s="246" t="s">
        <v>53</v>
      </c>
      <c r="B27" s="230"/>
      <c r="C27" s="230"/>
      <c r="D27" s="230"/>
      <c r="E27" s="230">
        <f>$B27      +$C27      +$D27</f>
        <v>0</v>
      </c>
      <c r="F27" s="226">
        <v>0</v>
      </c>
      <c r="G27" s="225">
        <v>0</v>
      </c>
      <c r="H27" s="226"/>
      <c r="I27" s="225"/>
      <c r="J27" s="226"/>
      <c r="K27" s="225"/>
      <c r="L27" s="226"/>
      <c r="M27" s="225"/>
      <c r="N27" s="226"/>
      <c r="O27" s="225"/>
      <c r="P27" s="226">
        <f>$H27      +$J27      +$L27      +$N27</f>
        <v>0</v>
      </c>
      <c r="Q27" s="225">
        <f>$I27      +$K27      +$M27      +$O27</f>
        <v>0</v>
      </c>
      <c r="R27" s="228">
        <f>IF(($H27      =0),0,((($H27      -$H27      )/$H27      )*100))</f>
        <v>0</v>
      </c>
      <c r="S27" s="229">
        <f>IF(($I27      =0),0,((($I27      -$I27      )/$I27      )*100))</f>
        <v>0</v>
      </c>
      <c r="T27" s="228">
        <f>IF(($E27      =0),0,(($P27      /$E27      )*100))</f>
        <v>0</v>
      </c>
      <c r="U27" s="227">
        <f>IF(($E27      =0),0,(($Q27      /$E27      )*100))</f>
        <v>0</v>
      </c>
      <c r="V27" s="226">
        <v>0</v>
      </c>
      <c r="W27" s="225" t="s">
        <v>1</v>
      </c>
    </row>
    <row r="28" spans="1:23" ht="12.95" customHeight="1" x14ac:dyDescent="0.2">
      <c r="A28" s="246" t="s">
        <v>54</v>
      </c>
      <c r="B28" s="230">
        <v>2831055000</v>
      </c>
      <c r="C28" s="230"/>
      <c r="D28" s="230"/>
      <c r="E28" s="230">
        <f>$B28      +$C28      +$D28</f>
        <v>2831055000</v>
      </c>
      <c r="F28" s="226">
        <v>2831055000</v>
      </c>
      <c r="G28" s="225">
        <v>746490000</v>
      </c>
      <c r="H28" s="226">
        <v>132554000</v>
      </c>
      <c r="I28" s="225">
        <v>57680241</v>
      </c>
      <c r="J28" s="226"/>
      <c r="K28" s="225"/>
      <c r="L28" s="226"/>
      <c r="M28" s="225"/>
      <c r="N28" s="226"/>
      <c r="O28" s="225"/>
      <c r="P28" s="226">
        <f>$H28      +$J28      +$L28      +$N28</f>
        <v>132554000</v>
      </c>
      <c r="Q28" s="225">
        <f>$I28      +$K28      +$M28      +$O28</f>
        <v>57680241</v>
      </c>
      <c r="R28" s="228">
        <f>IF(($H28      =0),0,((($H28      -$H28      )/$H28      )*100))</f>
        <v>0</v>
      </c>
      <c r="S28" s="229">
        <f>IF(($I28      =0),0,((($I28      -$I28      )/$I28      )*100))</f>
        <v>0</v>
      </c>
      <c r="T28" s="228">
        <f>IF(($E28      =0),0,(($P28      /$E28      )*100))</f>
        <v>4.6821414631647924</v>
      </c>
      <c r="U28" s="227">
        <f>IF(($E28      =0),0,(($Q28      /$E28      )*100))</f>
        <v>2.0374115303305658</v>
      </c>
      <c r="V28" s="226">
        <v>0</v>
      </c>
      <c r="W28" s="225" t="s">
        <v>1</v>
      </c>
    </row>
    <row r="29" spans="1:23" ht="12.95" customHeight="1" x14ac:dyDescent="0.2">
      <c r="A29" s="246" t="s">
        <v>55</v>
      </c>
      <c r="B29" s="230">
        <v>5402000</v>
      </c>
      <c r="C29" s="230"/>
      <c r="D29" s="230"/>
      <c r="E29" s="230">
        <f>$B29      +$C29      +$D29</f>
        <v>5402000</v>
      </c>
      <c r="F29" s="226">
        <v>5402000</v>
      </c>
      <c r="G29" s="225">
        <v>3781000</v>
      </c>
      <c r="H29" s="226">
        <v>925000</v>
      </c>
      <c r="I29" s="225">
        <v>406975</v>
      </c>
      <c r="J29" s="226"/>
      <c r="K29" s="225"/>
      <c r="L29" s="226"/>
      <c r="M29" s="225"/>
      <c r="N29" s="226"/>
      <c r="O29" s="225"/>
      <c r="P29" s="226">
        <f>$H29      +$J29      +$L29      +$N29</f>
        <v>925000</v>
      </c>
      <c r="Q29" s="225">
        <f>$I29      +$K29      +$M29      +$O29</f>
        <v>406975</v>
      </c>
      <c r="R29" s="228">
        <f>IF(($H29      =0),0,((($H29      -$H29      )/$H29      )*100))</f>
        <v>0</v>
      </c>
      <c r="S29" s="229">
        <f>IF(($I29      =0),0,((($I29      -$I29      )/$I29      )*100))</f>
        <v>0</v>
      </c>
      <c r="T29" s="228">
        <f>IF(($E29      =0),0,(($P29      /$E29      )*100))</f>
        <v>17.123287671232877</v>
      </c>
      <c r="U29" s="227">
        <f>IF(($E29      =0),0,(($Q29      /$E29      )*100))</f>
        <v>7.5337837837837833</v>
      </c>
      <c r="V29" s="226">
        <v>0</v>
      </c>
      <c r="W29" s="225" t="s">
        <v>1</v>
      </c>
    </row>
    <row r="30" spans="1:23" ht="12.95" customHeight="1" x14ac:dyDescent="0.2">
      <c r="A30" s="245" t="s">
        <v>42</v>
      </c>
      <c r="B30" s="244">
        <f>SUM(B26:B29)</f>
        <v>2836457000</v>
      </c>
      <c r="C30" s="244">
        <f>SUM(C26:C29)</f>
        <v>0</v>
      </c>
      <c r="D30" s="244"/>
      <c r="E30" s="244">
        <f>$B30      +$C30      +$D30</f>
        <v>2836457000</v>
      </c>
      <c r="F30" s="240">
        <f>SUM(F26:F29)</f>
        <v>2836457000</v>
      </c>
      <c r="G30" s="239">
        <f>SUM(G26:G29)</f>
        <v>750271000</v>
      </c>
      <c r="H30" s="240">
        <f>SUM(H26:H29)</f>
        <v>133479000</v>
      </c>
      <c r="I30" s="239">
        <f>SUM(I26:I29)</f>
        <v>58087216</v>
      </c>
      <c r="J30" s="240">
        <f>SUM(J26:J29)</f>
        <v>0</v>
      </c>
      <c r="K30" s="239">
        <f>SUM(K26:K29)</f>
        <v>0</v>
      </c>
      <c r="L30" s="240">
        <f>SUM(L26:L29)</f>
        <v>0</v>
      </c>
      <c r="M30" s="239">
        <f>SUM(M26:M29)</f>
        <v>0</v>
      </c>
      <c r="N30" s="240">
        <f>SUM(N26:N29)</f>
        <v>0</v>
      </c>
      <c r="O30" s="239">
        <f>SUM(O26:O29)</f>
        <v>0</v>
      </c>
      <c r="P30" s="240">
        <f>$H30      +$J30      +$L30      +$N30</f>
        <v>133479000</v>
      </c>
      <c r="Q30" s="239">
        <f>$I30      +$K30      +$M30      +$O30</f>
        <v>58087216</v>
      </c>
      <c r="R30" s="242">
        <f>IF(($H30      =0),0,((($H30      -$H30      )/$H30      )*100))</f>
        <v>0</v>
      </c>
      <c r="S30" s="243">
        <f>IF(($I30      =0),0,((($I30      -$I30      )/$I30      )*100))</f>
        <v>0</v>
      </c>
      <c r="T30" s="242">
        <f>IF($E30   =0,0,($P30   /$E30   )*100)</f>
        <v>4.7058354841973635</v>
      </c>
      <c r="U30" s="241">
        <f>IF($E30   =0,0,($Q30   /$E30   )*100)</f>
        <v>2.0478793085881435</v>
      </c>
      <c r="V30" s="240">
        <f>SUM(V26:V29)</f>
        <v>0</v>
      </c>
      <c r="W30" s="239" t="s">
        <v>1</v>
      </c>
    </row>
    <row r="31" spans="1:23" ht="12.95" customHeight="1" x14ac:dyDescent="0.2">
      <c r="A31" s="238" t="s">
        <v>56</v>
      </c>
      <c r="B31" s="237" t="s">
        <v>1</v>
      </c>
      <c r="C31" s="237"/>
      <c r="D31" s="237"/>
      <c r="E31" s="237"/>
      <c r="F31" s="233"/>
      <c r="G31" s="232"/>
      <c r="H31" s="233"/>
      <c r="I31" s="232"/>
      <c r="J31" s="233"/>
      <c r="K31" s="232"/>
      <c r="L31" s="233"/>
      <c r="M31" s="232"/>
      <c r="N31" s="233"/>
      <c r="O31" s="232"/>
      <c r="P31" s="233"/>
      <c r="Q31" s="232"/>
      <c r="R31" s="235"/>
      <c r="S31" s="236"/>
      <c r="T31" s="235"/>
      <c r="U31" s="234"/>
      <c r="V31" s="233"/>
      <c r="W31" s="232"/>
    </row>
    <row r="32" spans="1:23" ht="12.95" customHeight="1" x14ac:dyDescent="0.2">
      <c r="A32" s="246" t="s">
        <v>57</v>
      </c>
      <c r="B32" s="230">
        <v>82481000</v>
      </c>
      <c r="C32" s="230"/>
      <c r="D32" s="230"/>
      <c r="E32" s="230">
        <f>$B32      +$C32      +$D32</f>
        <v>82481000</v>
      </c>
      <c r="F32" s="226">
        <v>82481000</v>
      </c>
      <c r="G32" s="225">
        <v>20617000</v>
      </c>
      <c r="H32" s="226">
        <v>15835000</v>
      </c>
      <c r="I32" s="225">
        <v>5070788</v>
      </c>
      <c r="J32" s="226"/>
      <c r="K32" s="225"/>
      <c r="L32" s="226"/>
      <c r="M32" s="225"/>
      <c r="N32" s="226"/>
      <c r="O32" s="225"/>
      <c r="P32" s="226">
        <f>$H32      +$J32      +$L32      +$N32</f>
        <v>15835000</v>
      </c>
      <c r="Q32" s="225">
        <f>$I32      +$K32      +$M32      +$O32</f>
        <v>5070788</v>
      </c>
      <c r="R32" s="228">
        <f>IF(($H32      =0),0,((($H32      -$H32      )/$H32      )*100))</f>
        <v>0</v>
      </c>
      <c r="S32" s="229">
        <f>IF(($I32      =0),0,((($I32      -$I32      )/$I32      )*100))</f>
        <v>0</v>
      </c>
      <c r="T32" s="228">
        <f>IF(($E32      =0),0,(($P32      /$E32      )*100))</f>
        <v>19.198360834616459</v>
      </c>
      <c r="U32" s="227">
        <f>IF(($E32      =0),0,(($Q32      /$E32      )*100))</f>
        <v>6.1478255598258995</v>
      </c>
      <c r="V32" s="226">
        <v>0</v>
      </c>
      <c r="W32" s="225" t="s">
        <v>1</v>
      </c>
    </row>
    <row r="33" spans="1:23" ht="12.95" customHeight="1" x14ac:dyDescent="0.2">
      <c r="A33" s="245" t="s">
        <v>42</v>
      </c>
      <c r="B33" s="244">
        <f>B32</f>
        <v>82481000</v>
      </c>
      <c r="C33" s="244">
        <f>C32</f>
        <v>0</v>
      </c>
      <c r="D33" s="244"/>
      <c r="E33" s="244">
        <f>$B33      +$C33      +$D33</f>
        <v>82481000</v>
      </c>
      <c r="F33" s="240">
        <f>F32</f>
        <v>82481000</v>
      </c>
      <c r="G33" s="239">
        <f>G32</f>
        <v>20617000</v>
      </c>
      <c r="H33" s="240">
        <f>H32</f>
        <v>15835000</v>
      </c>
      <c r="I33" s="239">
        <f>I32</f>
        <v>5070788</v>
      </c>
      <c r="J33" s="240">
        <f>J32</f>
        <v>0</v>
      </c>
      <c r="K33" s="239">
        <f>K32</f>
        <v>0</v>
      </c>
      <c r="L33" s="240">
        <f>L32</f>
        <v>0</v>
      </c>
      <c r="M33" s="239">
        <f>M32</f>
        <v>0</v>
      </c>
      <c r="N33" s="240">
        <f>N32</f>
        <v>0</v>
      </c>
      <c r="O33" s="239">
        <f>O32</f>
        <v>0</v>
      </c>
      <c r="P33" s="240">
        <f>$H33      +$J33      +$L33      +$N33</f>
        <v>15835000</v>
      </c>
      <c r="Q33" s="239">
        <f>$I33      +$K33      +$M33      +$O33</f>
        <v>5070788</v>
      </c>
      <c r="R33" s="242">
        <f>IF(($H33      =0),0,((($H33      -$H33      )/$H33      )*100))</f>
        <v>0</v>
      </c>
      <c r="S33" s="243">
        <f>IF(($I33      =0),0,((($I33      -$I33      )/$I33      )*100))</f>
        <v>0</v>
      </c>
      <c r="T33" s="242">
        <f>IF($E33   =0,0,($P33   /$E33   )*100)</f>
        <v>19.198360834616459</v>
      </c>
      <c r="U33" s="241">
        <f>IF($E33   =0,0,($Q33   /$E33   )*100)</f>
        <v>6.1478255598258995</v>
      </c>
      <c r="V33" s="240">
        <f>V32</f>
        <v>0</v>
      </c>
      <c r="W33" s="239" t="s">
        <v>1</v>
      </c>
    </row>
    <row r="34" spans="1:23" ht="12.95" customHeight="1" x14ac:dyDescent="0.2">
      <c r="A34" s="238" t="s">
        <v>58</v>
      </c>
      <c r="B34" s="237" t="s">
        <v>1</v>
      </c>
      <c r="C34" s="237"/>
      <c r="D34" s="237"/>
      <c r="E34" s="237"/>
      <c r="F34" s="233"/>
      <c r="G34" s="232"/>
      <c r="H34" s="233"/>
      <c r="I34" s="232"/>
      <c r="J34" s="233"/>
      <c r="K34" s="232"/>
      <c r="L34" s="233"/>
      <c r="M34" s="232"/>
      <c r="N34" s="233"/>
      <c r="O34" s="232"/>
      <c r="P34" s="233"/>
      <c r="Q34" s="232"/>
      <c r="R34" s="235"/>
      <c r="S34" s="236"/>
      <c r="T34" s="235"/>
      <c r="U34" s="234"/>
      <c r="V34" s="233"/>
      <c r="W34" s="232"/>
    </row>
    <row r="35" spans="1:23" ht="12.95" customHeight="1" x14ac:dyDescent="0.2">
      <c r="A35" s="246" t="s">
        <v>59</v>
      </c>
      <c r="B35" s="230">
        <v>158872000</v>
      </c>
      <c r="C35" s="230"/>
      <c r="D35" s="230"/>
      <c r="E35" s="230">
        <f>$B35      +$C35      +$D35</f>
        <v>158872000</v>
      </c>
      <c r="F35" s="226">
        <v>158872000</v>
      </c>
      <c r="G35" s="225">
        <v>30770000</v>
      </c>
      <c r="H35" s="226">
        <v>33878000</v>
      </c>
      <c r="I35" s="225">
        <v>15155895</v>
      </c>
      <c r="J35" s="226"/>
      <c r="K35" s="225"/>
      <c r="L35" s="226"/>
      <c r="M35" s="225"/>
      <c r="N35" s="226"/>
      <c r="O35" s="225"/>
      <c r="P35" s="226">
        <f>$H35      +$J35      +$L35      +$N35</f>
        <v>33878000</v>
      </c>
      <c r="Q35" s="225">
        <f>$I35      +$K35      +$M35      +$O35</f>
        <v>15155895</v>
      </c>
      <c r="R35" s="228">
        <f>IF(($H35      =0),0,((($H35      -$H35      )/$H35      )*100))</f>
        <v>0</v>
      </c>
      <c r="S35" s="229">
        <f>IF(($I35      =0),0,((($I35      -$I35      )/$I35      )*100))</f>
        <v>0</v>
      </c>
      <c r="T35" s="228">
        <f>IF(($E35      =0),0,(($P35      /$E35      )*100))</f>
        <v>21.324084797824664</v>
      </c>
      <c r="U35" s="227">
        <f>IF(($E35      =0),0,(($Q35      /$E35      )*100))</f>
        <v>9.5396891837454056</v>
      </c>
      <c r="V35" s="226">
        <v>0</v>
      </c>
      <c r="W35" s="225" t="s">
        <v>1</v>
      </c>
    </row>
    <row r="36" spans="1:23" ht="12.95" customHeight="1" x14ac:dyDescent="0.2">
      <c r="A36" s="246" t="s">
        <v>60</v>
      </c>
      <c r="B36" s="230">
        <v>137089000</v>
      </c>
      <c r="C36" s="230"/>
      <c r="D36" s="230"/>
      <c r="E36" s="230">
        <f>$B36      +$C36      +$D36</f>
        <v>137089000</v>
      </c>
      <c r="F36" s="226">
        <v>137089000</v>
      </c>
      <c r="G36" s="225">
        <v>0</v>
      </c>
      <c r="H36" s="226"/>
      <c r="I36" s="225"/>
      <c r="J36" s="226"/>
      <c r="K36" s="225"/>
      <c r="L36" s="226"/>
      <c r="M36" s="225"/>
      <c r="N36" s="226"/>
      <c r="O36" s="225"/>
      <c r="P36" s="226">
        <f>$H36      +$J36      +$L36      +$N36</f>
        <v>0</v>
      </c>
      <c r="Q36" s="225">
        <f>$I36      +$K36      +$M36      +$O36</f>
        <v>0</v>
      </c>
      <c r="R36" s="228">
        <f>IF(($H36      =0),0,((($H36      -$H36      )/$H36      )*100))</f>
        <v>0</v>
      </c>
      <c r="S36" s="229">
        <f>IF(($I36      =0),0,((($I36      -$I36      )/$I36      )*100))</f>
        <v>0</v>
      </c>
      <c r="T36" s="228">
        <f>IF(($E36      =0),0,(($P36      /$E36      )*100))</f>
        <v>0</v>
      </c>
      <c r="U36" s="227">
        <f>IF(($E36      =0),0,(($Q36      /$E36      )*100))</f>
        <v>0</v>
      </c>
      <c r="V36" s="226">
        <v>0</v>
      </c>
      <c r="W36" s="225" t="s">
        <v>1</v>
      </c>
    </row>
    <row r="37" spans="1:23" ht="12.95" customHeight="1" x14ac:dyDescent="0.2">
      <c r="A37" s="246" t="s">
        <v>61</v>
      </c>
      <c r="B37" s="230"/>
      <c r="C37" s="230"/>
      <c r="D37" s="230"/>
      <c r="E37" s="230">
        <f>$B37      +$C37      +$D37</f>
        <v>0</v>
      </c>
      <c r="F37" s="226">
        <v>0</v>
      </c>
      <c r="G37" s="225">
        <v>0</v>
      </c>
      <c r="H37" s="226"/>
      <c r="I37" s="225"/>
      <c r="J37" s="226"/>
      <c r="K37" s="225"/>
      <c r="L37" s="226"/>
      <c r="M37" s="225"/>
      <c r="N37" s="226"/>
      <c r="O37" s="225"/>
      <c r="P37" s="226">
        <f>$H37      +$J37      +$L37      +$N37</f>
        <v>0</v>
      </c>
      <c r="Q37" s="225">
        <f>$I37      +$K37      +$M37      +$O37</f>
        <v>0</v>
      </c>
      <c r="R37" s="228">
        <f>IF(($H37      =0),0,((($H37      -$H37      )/$H37      )*100))</f>
        <v>0</v>
      </c>
      <c r="S37" s="229">
        <f>IF(($I37      =0),0,((($I37      -$I37      )/$I37      )*100))</f>
        <v>0</v>
      </c>
      <c r="T37" s="228">
        <f>IF(($E37      =0),0,(($P37      /$E37      )*100))</f>
        <v>0</v>
      </c>
      <c r="U37" s="227">
        <f>IF(($E37      =0),0,(($Q37      /$E37      )*100))</f>
        <v>0</v>
      </c>
      <c r="V37" s="226">
        <v>0</v>
      </c>
      <c r="W37" s="225" t="s">
        <v>1</v>
      </c>
    </row>
    <row r="38" spans="1:23" ht="12.95" customHeight="1" x14ac:dyDescent="0.2">
      <c r="A38" s="246" t="s">
        <v>62</v>
      </c>
      <c r="B38" s="230">
        <v>20000000</v>
      </c>
      <c r="C38" s="230"/>
      <c r="D38" s="230"/>
      <c r="E38" s="230">
        <f>$B38      +$C38      +$D38</f>
        <v>20000000</v>
      </c>
      <c r="F38" s="226">
        <v>20000000</v>
      </c>
      <c r="G38" s="225">
        <v>5000000</v>
      </c>
      <c r="H38" s="226">
        <v>52000</v>
      </c>
      <c r="I38" s="225">
        <v>53164</v>
      </c>
      <c r="J38" s="226"/>
      <c r="K38" s="225"/>
      <c r="L38" s="226"/>
      <c r="M38" s="225"/>
      <c r="N38" s="226"/>
      <c r="O38" s="225"/>
      <c r="P38" s="226">
        <f>$H38      +$J38      +$L38      +$N38</f>
        <v>52000</v>
      </c>
      <c r="Q38" s="225">
        <f>$I38      +$K38      +$M38      +$O38</f>
        <v>53164</v>
      </c>
      <c r="R38" s="228">
        <f>IF(($H38      =0),0,((($H38      -$H38      )/$H38      )*100))</f>
        <v>0</v>
      </c>
      <c r="S38" s="229">
        <f>IF(($I38      =0),0,((($I38      -$I38      )/$I38      )*100))</f>
        <v>0</v>
      </c>
      <c r="T38" s="228">
        <f>IF(($E38      =0),0,(($P38      /$E38      )*100))</f>
        <v>0.26</v>
      </c>
      <c r="U38" s="227">
        <f>IF(($E38      =0),0,(($Q38      /$E38      )*100))</f>
        <v>0.26582</v>
      </c>
      <c r="V38" s="226">
        <v>0</v>
      </c>
      <c r="W38" s="225" t="s">
        <v>1</v>
      </c>
    </row>
    <row r="39" spans="1:23" ht="12.95" customHeight="1" x14ac:dyDescent="0.2">
      <c r="A39" s="246" t="s">
        <v>63</v>
      </c>
      <c r="B39" s="230"/>
      <c r="C39" s="230"/>
      <c r="D39" s="230"/>
      <c r="E39" s="230">
        <f>$B39      +$C39      +$D39</f>
        <v>0</v>
      </c>
      <c r="F39" s="226">
        <v>0</v>
      </c>
      <c r="G39" s="225">
        <v>0</v>
      </c>
      <c r="H39" s="226"/>
      <c r="I39" s="225"/>
      <c r="J39" s="226"/>
      <c r="K39" s="225"/>
      <c r="L39" s="226"/>
      <c r="M39" s="225"/>
      <c r="N39" s="226"/>
      <c r="O39" s="225"/>
      <c r="P39" s="226">
        <f>$H39      +$J39      +$L39      +$N39</f>
        <v>0</v>
      </c>
      <c r="Q39" s="225">
        <f>$I39      +$K39      +$M39      +$O39</f>
        <v>0</v>
      </c>
      <c r="R39" s="228">
        <f>IF(($H39      =0),0,((($H39      -$H39      )/$H39      )*100))</f>
        <v>0</v>
      </c>
      <c r="S39" s="229">
        <f>IF(($I39      =0),0,((($I39      -$I39      )/$I39      )*100))</f>
        <v>0</v>
      </c>
      <c r="T39" s="228">
        <f>IF(($E39      =0),0,(($P39      /$E39      )*100))</f>
        <v>0</v>
      </c>
      <c r="U39" s="227">
        <f>IF(($E39      =0),0,(($Q39      /$E39      )*100))</f>
        <v>0</v>
      </c>
      <c r="V39" s="226">
        <v>0</v>
      </c>
      <c r="W39" s="225" t="s">
        <v>1</v>
      </c>
    </row>
    <row r="40" spans="1:23" ht="12.95" customHeight="1" x14ac:dyDescent="0.2">
      <c r="A40" s="245" t="s">
        <v>42</v>
      </c>
      <c r="B40" s="244">
        <f>SUM(B35:B39)</f>
        <v>315961000</v>
      </c>
      <c r="C40" s="244">
        <f>SUM(C35:C39)</f>
        <v>0</v>
      </c>
      <c r="D40" s="244"/>
      <c r="E40" s="244">
        <f>$B40      +$C40      +$D40</f>
        <v>315961000</v>
      </c>
      <c r="F40" s="240">
        <f>SUM(F35:F39)</f>
        <v>315961000</v>
      </c>
      <c r="G40" s="239">
        <f>SUM(G35:G39)</f>
        <v>35770000</v>
      </c>
      <c r="H40" s="240">
        <f>SUM(H35:H39)</f>
        <v>33930000</v>
      </c>
      <c r="I40" s="239">
        <f>SUM(I35:I39)</f>
        <v>15209059</v>
      </c>
      <c r="J40" s="240">
        <f>SUM(J35:J39)</f>
        <v>0</v>
      </c>
      <c r="K40" s="239">
        <f>SUM(K35:K39)</f>
        <v>0</v>
      </c>
      <c r="L40" s="240">
        <f>SUM(L35:L39)</f>
        <v>0</v>
      </c>
      <c r="M40" s="239">
        <f>SUM(M35:M39)</f>
        <v>0</v>
      </c>
      <c r="N40" s="240">
        <f>SUM(N35:N39)</f>
        <v>0</v>
      </c>
      <c r="O40" s="239">
        <f>SUM(O35:O39)</f>
        <v>0</v>
      </c>
      <c r="P40" s="240">
        <f>$H40      +$J40      +$L40      +$N40</f>
        <v>33930000</v>
      </c>
      <c r="Q40" s="239">
        <f>$I40      +$K40      +$M40      +$O40</f>
        <v>15209059</v>
      </c>
      <c r="R40" s="242">
        <f>IF(($H40      =0),0,((($H40      -$H40      )/$H40      )*100))</f>
        <v>0</v>
      </c>
      <c r="S40" s="243">
        <f>IF(($I40      =0),0,((($I40      -$I40      )/$I40      )*100))</f>
        <v>0</v>
      </c>
      <c r="T40" s="242">
        <f>IF((+$E35+$E38) =0,0,(P40   /(+$E35+$E38) )*100)</f>
        <v>18.968871595330739</v>
      </c>
      <c r="U40" s="241">
        <f>IF((+$E35+$E38) =0,0,(Q40   /(+$E35+$E38) )*100)</f>
        <v>8.5027611923610174</v>
      </c>
      <c r="V40" s="240">
        <f>SUM(V35:V39)</f>
        <v>0</v>
      </c>
      <c r="W40" s="239" t="s">
        <v>1</v>
      </c>
    </row>
    <row r="41" spans="1:23" ht="12.95" customHeight="1" x14ac:dyDescent="0.2">
      <c r="A41" s="238" t="s">
        <v>64</v>
      </c>
      <c r="B41" s="237" t="s">
        <v>1</v>
      </c>
      <c r="C41" s="237"/>
      <c r="D41" s="237"/>
      <c r="E41" s="237"/>
      <c r="F41" s="233"/>
      <c r="G41" s="232"/>
      <c r="H41" s="233"/>
      <c r="I41" s="232"/>
      <c r="J41" s="233"/>
      <c r="K41" s="232"/>
      <c r="L41" s="233"/>
      <c r="M41" s="232"/>
      <c r="N41" s="233"/>
      <c r="O41" s="232"/>
      <c r="P41" s="233"/>
      <c r="Q41" s="232"/>
      <c r="R41" s="235"/>
      <c r="S41" s="236"/>
      <c r="T41" s="235"/>
      <c r="U41" s="234"/>
      <c r="V41" s="233"/>
      <c r="W41" s="232"/>
    </row>
    <row r="42" spans="1:23" ht="12.95" customHeight="1" x14ac:dyDescent="0.2">
      <c r="A42" s="246" t="s">
        <v>65</v>
      </c>
      <c r="B42" s="230"/>
      <c r="C42" s="230"/>
      <c r="D42" s="230"/>
      <c r="E42" s="230">
        <f>$B42      +$C42      +$D42</f>
        <v>0</v>
      </c>
      <c r="F42" s="226">
        <v>0</v>
      </c>
      <c r="G42" s="225">
        <v>0</v>
      </c>
      <c r="H42" s="226"/>
      <c r="I42" s="225"/>
      <c r="J42" s="226"/>
      <c r="K42" s="225"/>
      <c r="L42" s="226"/>
      <c r="M42" s="225"/>
      <c r="N42" s="226"/>
      <c r="O42" s="225"/>
      <c r="P42" s="226">
        <f>$H42      +$J42      +$L42      +$N42</f>
        <v>0</v>
      </c>
      <c r="Q42" s="225">
        <f>$I42      +$K42      +$M42      +$O42</f>
        <v>0</v>
      </c>
      <c r="R42" s="228">
        <f>IF(($H42      =0),0,((($H42      -$H42      )/$H42      )*100))</f>
        <v>0</v>
      </c>
      <c r="S42" s="229">
        <f>IF(($I42      =0),0,((($I42      -$I42      )/$I42      )*100))</f>
        <v>0</v>
      </c>
      <c r="T42" s="228">
        <f>IF(($E42      =0),0,(($P42      /$E42      )*100))</f>
        <v>0</v>
      </c>
      <c r="U42" s="227">
        <f>IF(($E42      =0),0,(($Q42      /$E42      )*100))</f>
        <v>0</v>
      </c>
      <c r="V42" s="226">
        <v>0</v>
      </c>
      <c r="W42" s="225" t="s">
        <v>1</v>
      </c>
    </row>
    <row r="43" spans="1:23" ht="12.95" customHeight="1" x14ac:dyDescent="0.2">
      <c r="A43" s="246" t="s">
        <v>66</v>
      </c>
      <c r="B43" s="230"/>
      <c r="C43" s="230"/>
      <c r="D43" s="230"/>
      <c r="E43" s="230">
        <f>$B43      +$C43      +$D43</f>
        <v>0</v>
      </c>
      <c r="F43" s="226">
        <v>0</v>
      </c>
      <c r="G43" s="225">
        <v>0</v>
      </c>
      <c r="H43" s="226"/>
      <c r="I43" s="225"/>
      <c r="J43" s="226"/>
      <c r="K43" s="225"/>
      <c r="L43" s="226"/>
      <c r="M43" s="225"/>
      <c r="N43" s="226"/>
      <c r="O43" s="225"/>
      <c r="P43" s="226">
        <f>$H43      +$J43      +$L43      +$N43</f>
        <v>0</v>
      </c>
      <c r="Q43" s="225">
        <f>$I43      +$K43      +$M43      +$O43</f>
        <v>0</v>
      </c>
      <c r="R43" s="228">
        <f>IF(($H43      =0),0,((($H43      -$H43      )/$H43      )*100))</f>
        <v>0</v>
      </c>
      <c r="S43" s="229">
        <f>IF(($I43      =0),0,((($I43      -$I43      )/$I43      )*100))</f>
        <v>0</v>
      </c>
      <c r="T43" s="228">
        <f>IF(($E43      =0),0,(($P43      /$E43      )*100))</f>
        <v>0</v>
      </c>
      <c r="U43" s="227">
        <f>IF(($E43      =0),0,(($Q43      /$E43      )*100))</f>
        <v>0</v>
      </c>
      <c r="V43" s="226">
        <v>0</v>
      </c>
      <c r="W43" s="225" t="s">
        <v>1</v>
      </c>
    </row>
    <row r="44" spans="1:23" ht="12.95" customHeight="1" x14ac:dyDescent="0.2">
      <c r="A44" s="246" t="s">
        <v>67</v>
      </c>
      <c r="B44" s="230">
        <v>751944000</v>
      </c>
      <c r="C44" s="230"/>
      <c r="D44" s="230"/>
      <c r="E44" s="230">
        <f>$B44      +$C44      +$D44</f>
        <v>751944000</v>
      </c>
      <c r="F44" s="226">
        <v>751944000</v>
      </c>
      <c r="G44" s="225">
        <v>0</v>
      </c>
      <c r="H44" s="226"/>
      <c r="I44" s="225"/>
      <c r="J44" s="226"/>
      <c r="K44" s="225"/>
      <c r="L44" s="226"/>
      <c r="M44" s="225"/>
      <c r="N44" s="226"/>
      <c r="O44" s="225"/>
      <c r="P44" s="226">
        <f>$H44      +$J44      +$L44      +$N44</f>
        <v>0</v>
      </c>
      <c r="Q44" s="225">
        <f>$I44      +$K44      +$M44      +$O44</f>
        <v>0</v>
      </c>
      <c r="R44" s="228">
        <f>IF(($H44      =0),0,((($H44      -$H44      )/$H44      )*100))</f>
        <v>0</v>
      </c>
      <c r="S44" s="229">
        <f>IF(($I44      =0),0,((($I44      -$I44      )/$I44      )*100))</f>
        <v>0</v>
      </c>
      <c r="T44" s="228">
        <f>IF(($E44      =0),0,(($P44      /$E44      )*100))</f>
        <v>0</v>
      </c>
      <c r="U44" s="227">
        <f>IF(($E44      =0),0,(($Q44      /$E44      )*100))</f>
        <v>0</v>
      </c>
      <c r="V44" s="226">
        <v>0</v>
      </c>
      <c r="W44" s="225" t="s">
        <v>1</v>
      </c>
    </row>
    <row r="45" spans="1:23" ht="12.95" customHeight="1" x14ac:dyDescent="0.2">
      <c r="A45" s="246" t="s">
        <v>68</v>
      </c>
      <c r="B45" s="230"/>
      <c r="C45" s="230"/>
      <c r="D45" s="230"/>
      <c r="E45" s="230">
        <f>$B45      +$C45      +$D45</f>
        <v>0</v>
      </c>
      <c r="F45" s="226">
        <v>0</v>
      </c>
      <c r="G45" s="225">
        <v>0</v>
      </c>
      <c r="H45" s="226"/>
      <c r="I45" s="225"/>
      <c r="J45" s="226"/>
      <c r="K45" s="225"/>
      <c r="L45" s="226"/>
      <c r="M45" s="225"/>
      <c r="N45" s="226"/>
      <c r="O45" s="225"/>
      <c r="P45" s="226">
        <f>$H45      +$J45      +$L45      +$N45</f>
        <v>0</v>
      </c>
      <c r="Q45" s="225">
        <f>$I45      +$K45      +$M45      +$O45</f>
        <v>0</v>
      </c>
      <c r="R45" s="228">
        <f>IF(($H45      =0),0,((($H45      -$H45      )/$H45      )*100))</f>
        <v>0</v>
      </c>
      <c r="S45" s="229">
        <f>IF(($I45      =0),0,((($I45      -$I45      )/$I45      )*100))</f>
        <v>0</v>
      </c>
      <c r="T45" s="228">
        <f>IF(($E45      =0),0,(($P45      /$E45      )*100))</f>
        <v>0</v>
      </c>
      <c r="U45" s="227">
        <f>IF(($E45      =0),0,(($Q45      /$E45      )*100))</f>
        <v>0</v>
      </c>
      <c r="V45" s="226">
        <v>0</v>
      </c>
      <c r="W45" s="225" t="s">
        <v>1</v>
      </c>
    </row>
    <row r="46" spans="1:23" ht="12.95" customHeight="1" x14ac:dyDescent="0.2">
      <c r="A46" s="246" t="s">
        <v>69</v>
      </c>
      <c r="B46" s="230"/>
      <c r="C46" s="230"/>
      <c r="D46" s="230"/>
      <c r="E46" s="230">
        <f>$B46      +$C46      +$D46</f>
        <v>0</v>
      </c>
      <c r="F46" s="226">
        <v>0</v>
      </c>
      <c r="G46" s="225">
        <v>0</v>
      </c>
      <c r="H46" s="226"/>
      <c r="I46" s="225"/>
      <c r="J46" s="226"/>
      <c r="K46" s="225"/>
      <c r="L46" s="226"/>
      <c r="M46" s="225"/>
      <c r="N46" s="226"/>
      <c r="O46" s="225"/>
      <c r="P46" s="226">
        <f>$H46      +$J46      +$L46      +$N46</f>
        <v>0</v>
      </c>
      <c r="Q46" s="225">
        <f>$I46      +$K46      +$M46      +$O46</f>
        <v>0</v>
      </c>
      <c r="R46" s="228">
        <f>IF(($H46      =0),0,((($H46      -$H46      )/$H46      )*100))</f>
        <v>0</v>
      </c>
      <c r="S46" s="229">
        <f>IF(($I46      =0),0,((($I46      -$I46      )/$I46      )*100))</f>
        <v>0</v>
      </c>
      <c r="T46" s="228">
        <f>IF(($E46      =0),0,(($P46      /$E46      )*100))</f>
        <v>0</v>
      </c>
      <c r="U46" s="227">
        <f>IF(($E46      =0),0,(($Q46      /$E46      )*100))</f>
        <v>0</v>
      </c>
      <c r="V46" s="226">
        <v>0</v>
      </c>
      <c r="W46" s="225" t="s">
        <v>1</v>
      </c>
    </row>
    <row r="47" spans="1:23" ht="12.95" hidden="1" customHeight="1" x14ac:dyDescent="0.2">
      <c r="A47" s="246" t="s">
        <v>70</v>
      </c>
      <c r="B47" s="230"/>
      <c r="C47" s="230"/>
      <c r="D47" s="230"/>
      <c r="E47" s="230">
        <f>$B47      +$C47      +$D47</f>
        <v>0</v>
      </c>
      <c r="F47" s="226">
        <v>0</v>
      </c>
      <c r="G47" s="225">
        <v>0</v>
      </c>
      <c r="H47" s="226"/>
      <c r="I47" s="225"/>
      <c r="J47" s="226"/>
      <c r="K47" s="225"/>
      <c r="L47" s="226"/>
      <c r="M47" s="225"/>
      <c r="N47" s="226"/>
      <c r="O47" s="225"/>
      <c r="P47" s="226">
        <f>$H47      +$J47      +$L47      +$N47</f>
        <v>0</v>
      </c>
      <c r="Q47" s="225">
        <f>$I47      +$K47      +$M47      +$O47</f>
        <v>0</v>
      </c>
      <c r="R47" s="228">
        <f>IF(($H47      =0),0,((($H47      -$H47      )/$H47      )*100))</f>
        <v>0</v>
      </c>
      <c r="S47" s="229">
        <f>IF(($I47      =0),0,((($I47      -$I47      )/$I47      )*100))</f>
        <v>0</v>
      </c>
      <c r="T47" s="228">
        <f>IF(($E47      =0),0,(($P47      /$E47      )*100))</f>
        <v>0</v>
      </c>
      <c r="U47" s="227">
        <f>IF(($E47      =0),0,(($Q47      /$E47      )*100))</f>
        <v>0</v>
      </c>
      <c r="V47" s="226">
        <v>0</v>
      </c>
      <c r="W47" s="225" t="s">
        <v>1</v>
      </c>
    </row>
    <row r="48" spans="1:23" ht="12.95" customHeight="1" x14ac:dyDescent="0.2">
      <c r="A48" s="246" t="s">
        <v>71</v>
      </c>
      <c r="B48" s="230"/>
      <c r="C48" s="230"/>
      <c r="D48" s="230"/>
      <c r="E48" s="230">
        <f>$B48      +$C48      +$D48</f>
        <v>0</v>
      </c>
      <c r="F48" s="226">
        <v>0</v>
      </c>
      <c r="G48" s="225">
        <v>0</v>
      </c>
      <c r="H48" s="226"/>
      <c r="I48" s="225"/>
      <c r="J48" s="226"/>
      <c r="K48" s="225"/>
      <c r="L48" s="226"/>
      <c r="M48" s="225"/>
      <c r="N48" s="226"/>
      <c r="O48" s="225"/>
      <c r="P48" s="226">
        <f>$H48      +$J48      +$L48      +$N48</f>
        <v>0</v>
      </c>
      <c r="Q48" s="225">
        <f>$I48      +$K48      +$M48      +$O48</f>
        <v>0</v>
      </c>
      <c r="R48" s="228">
        <f>IF(($H48      =0),0,((($H48      -$H48      )/$H48      )*100))</f>
        <v>0</v>
      </c>
      <c r="S48" s="229">
        <f>IF(($I48      =0),0,((($I48      -$I48      )/$I48      )*100))</f>
        <v>0</v>
      </c>
      <c r="T48" s="228">
        <f>IF(($E48      =0),0,(($P48      /$E48      )*100))</f>
        <v>0</v>
      </c>
      <c r="U48" s="227">
        <f>IF(($E48      =0),0,(($Q48      /$E48      )*100))</f>
        <v>0</v>
      </c>
      <c r="V48" s="226">
        <v>0</v>
      </c>
      <c r="W48" s="225" t="s">
        <v>1</v>
      </c>
    </row>
    <row r="49" spans="1:23" ht="12.95" customHeight="1" x14ac:dyDescent="0.2">
      <c r="A49" s="246" t="s">
        <v>72</v>
      </c>
      <c r="B49" s="230"/>
      <c r="C49" s="230"/>
      <c r="D49" s="230"/>
      <c r="E49" s="230">
        <f>$B49      +$C49      +$D49</f>
        <v>0</v>
      </c>
      <c r="F49" s="226">
        <v>0</v>
      </c>
      <c r="G49" s="225">
        <v>0</v>
      </c>
      <c r="H49" s="226"/>
      <c r="I49" s="225"/>
      <c r="J49" s="226"/>
      <c r="K49" s="225"/>
      <c r="L49" s="226"/>
      <c r="M49" s="225"/>
      <c r="N49" s="226"/>
      <c r="O49" s="225"/>
      <c r="P49" s="226">
        <f>$H49      +$J49      +$L49      +$N49</f>
        <v>0</v>
      </c>
      <c r="Q49" s="225">
        <f>$I49      +$K49      +$M49      +$O49</f>
        <v>0</v>
      </c>
      <c r="R49" s="228">
        <f>IF(($H49      =0),0,((($H49      -$H49      )/$H49      )*100))</f>
        <v>0</v>
      </c>
      <c r="S49" s="229">
        <f>IF(($I49      =0),0,((($I49      -$I49      )/$I49      )*100))</f>
        <v>0</v>
      </c>
      <c r="T49" s="228">
        <f>IF(($E49      =0),0,(($P49      /$E49      )*100))</f>
        <v>0</v>
      </c>
      <c r="U49" s="227">
        <f>IF(($E49      =0),0,(($Q49      /$E49      )*100))</f>
        <v>0</v>
      </c>
      <c r="V49" s="226">
        <v>0</v>
      </c>
      <c r="W49" s="225" t="s">
        <v>1</v>
      </c>
    </row>
    <row r="50" spans="1:23" ht="12.95" customHeight="1" x14ac:dyDescent="0.2">
      <c r="A50" s="246" t="s">
        <v>73</v>
      </c>
      <c r="B50" s="230"/>
      <c r="C50" s="230"/>
      <c r="D50" s="230"/>
      <c r="E50" s="230">
        <f>$B50      +$C50      +$D50</f>
        <v>0</v>
      </c>
      <c r="F50" s="226">
        <v>0</v>
      </c>
      <c r="G50" s="225">
        <v>0</v>
      </c>
      <c r="H50" s="226"/>
      <c r="I50" s="225"/>
      <c r="J50" s="226"/>
      <c r="K50" s="225"/>
      <c r="L50" s="226"/>
      <c r="M50" s="225"/>
      <c r="N50" s="226"/>
      <c r="O50" s="225"/>
      <c r="P50" s="226">
        <f>$H50      +$J50      +$L50      +$N50</f>
        <v>0</v>
      </c>
      <c r="Q50" s="225">
        <f>$I50      +$K50      +$M50      +$O50</f>
        <v>0</v>
      </c>
      <c r="R50" s="228">
        <f>IF(($H50      =0),0,((($H50      -$H50      )/$H50      )*100))</f>
        <v>0</v>
      </c>
      <c r="S50" s="229">
        <f>IF(($I50      =0),0,((($I50      -$I50      )/$I50      )*100))</f>
        <v>0</v>
      </c>
      <c r="T50" s="228">
        <f>IF(($E50      =0),0,(($P50      /$E50      )*100))</f>
        <v>0</v>
      </c>
      <c r="U50" s="227">
        <f>IF(($E50      =0),0,(($Q50      /$E50      )*100))</f>
        <v>0</v>
      </c>
      <c r="V50" s="226">
        <v>0</v>
      </c>
      <c r="W50" s="225" t="s">
        <v>1</v>
      </c>
    </row>
    <row r="51" spans="1:23" ht="12.95" customHeight="1" x14ac:dyDescent="0.2">
      <c r="A51" s="246" t="s">
        <v>74</v>
      </c>
      <c r="B51" s="230">
        <v>194766000</v>
      </c>
      <c r="C51" s="230"/>
      <c r="D51" s="230"/>
      <c r="E51" s="230">
        <f>$B51      +$C51      +$D51</f>
        <v>194766000</v>
      </c>
      <c r="F51" s="226">
        <v>194766000</v>
      </c>
      <c r="G51" s="225">
        <v>67766000</v>
      </c>
      <c r="H51" s="226">
        <v>1447000</v>
      </c>
      <c r="I51" s="225">
        <v>236692</v>
      </c>
      <c r="J51" s="226"/>
      <c r="K51" s="225"/>
      <c r="L51" s="226"/>
      <c r="M51" s="225"/>
      <c r="N51" s="226"/>
      <c r="O51" s="225"/>
      <c r="P51" s="226">
        <f>$H51      +$J51      +$L51      +$N51</f>
        <v>1447000</v>
      </c>
      <c r="Q51" s="225">
        <f>$I51      +$K51      +$M51      +$O51</f>
        <v>236692</v>
      </c>
      <c r="R51" s="228">
        <f>IF(($H51      =0),0,((($H51      -$H51      )/$H51      )*100))</f>
        <v>0</v>
      </c>
      <c r="S51" s="229">
        <f>IF(($I51      =0),0,((($I51      -$I51      )/$I51      )*100))</f>
        <v>0</v>
      </c>
      <c r="T51" s="228">
        <f>IF(($E51      =0),0,(($P51      /$E51      )*100))</f>
        <v>0.74294281342739499</v>
      </c>
      <c r="U51" s="227">
        <f>IF(($E51      =0),0,(($Q51      /$E51      )*100))</f>
        <v>0.12152634443383342</v>
      </c>
      <c r="V51" s="226">
        <v>0</v>
      </c>
      <c r="W51" s="225" t="s">
        <v>1</v>
      </c>
    </row>
    <row r="52" spans="1:23" ht="12.95" customHeight="1" x14ac:dyDescent="0.2">
      <c r="A52" s="246" t="s">
        <v>75</v>
      </c>
      <c r="B52" s="230"/>
      <c r="C52" s="230"/>
      <c r="D52" s="230"/>
      <c r="E52" s="230">
        <f>$B52      +$C52      +$D52</f>
        <v>0</v>
      </c>
      <c r="F52" s="226">
        <v>0</v>
      </c>
      <c r="G52" s="225">
        <v>0</v>
      </c>
      <c r="H52" s="226"/>
      <c r="I52" s="225"/>
      <c r="J52" s="226"/>
      <c r="K52" s="225"/>
      <c r="L52" s="226"/>
      <c r="M52" s="225"/>
      <c r="N52" s="226"/>
      <c r="O52" s="225"/>
      <c r="P52" s="226">
        <f>$H52      +$J52      +$L52      +$N52</f>
        <v>0</v>
      </c>
      <c r="Q52" s="225">
        <f>$I52      +$K52      +$M52      +$O52</f>
        <v>0</v>
      </c>
      <c r="R52" s="228">
        <f>IF(($H52      =0),0,((($H52      -$H52      )/$H52      )*100))</f>
        <v>0</v>
      </c>
      <c r="S52" s="229">
        <f>IF(($I52      =0),0,((($I52      -$I52      )/$I52      )*100))</f>
        <v>0</v>
      </c>
      <c r="T52" s="228">
        <f>IF(($E52      =0),0,(($P52      /$E52      )*100))</f>
        <v>0</v>
      </c>
      <c r="U52" s="227">
        <f>IF(($E52      =0),0,(($Q52      /$E52      )*100))</f>
        <v>0</v>
      </c>
      <c r="V52" s="226">
        <v>0</v>
      </c>
      <c r="W52" s="225" t="s">
        <v>1</v>
      </c>
    </row>
    <row r="53" spans="1:23" ht="12.95" customHeight="1" x14ac:dyDescent="0.2">
      <c r="A53" s="245" t="s">
        <v>42</v>
      </c>
      <c r="B53" s="244">
        <f>SUM(B42:B52)</f>
        <v>946710000</v>
      </c>
      <c r="C53" s="244">
        <f>SUM(C42:C52)</f>
        <v>0</v>
      </c>
      <c r="D53" s="244"/>
      <c r="E53" s="244">
        <f>$B53      +$C53      +$D53</f>
        <v>946710000</v>
      </c>
      <c r="F53" s="240">
        <f>SUM(F42:F52)</f>
        <v>946710000</v>
      </c>
      <c r="G53" s="239">
        <f>SUM(G42:G52)</f>
        <v>67766000</v>
      </c>
      <c r="H53" s="240">
        <f>SUM(H42:H52)</f>
        <v>1447000</v>
      </c>
      <c r="I53" s="239">
        <f>SUM(I42:I52)</f>
        <v>236692</v>
      </c>
      <c r="J53" s="240">
        <f>SUM(J42:J52)</f>
        <v>0</v>
      </c>
      <c r="K53" s="239">
        <f>SUM(K42:K52)</f>
        <v>0</v>
      </c>
      <c r="L53" s="240">
        <f>SUM(L42:L52)</f>
        <v>0</v>
      </c>
      <c r="M53" s="239">
        <f>SUM(M42:M52)</f>
        <v>0</v>
      </c>
      <c r="N53" s="240">
        <f>SUM(N42:N52)</f>
        <v>0</v>
      </c>
      <c r="O53" s="239">
        <f>SUM(O42:O52)</f>
        <v>0</v>
      </c>
      <c r="P53" s="240">
        <f>$H53      +$J53      +$L53      +$N53</f>
        <v>1447000</v>
      </c>
      <c r="Q53" s="239">
        <f>$I53      +$K53      +$M53      +$O53</f>
        <v>236692</v>
      </c>
      <c r="R53" s="242">
        <f>IF(($H53      =0),0,((($H53      -$H53      )/$H53      )*100))</f>
        <v>0</v>
      </c>
      <c r="S53" s="243">
        <f>IF(($I53      =0),0,((($I53      -$I53      )/$I53      )*100))</f>
        <v>0</v>
      </c>
      <c r="T53" s="242">
        <f>IF((+$E43+$E45+$E47+$E48+$E51) =0,0,(P53   /(+$E43+$E45+$E47+$E48+$E51) )*100)</f>
        <v>0.74294281342739499</v>
      </c>
      <c r="U53" s="241">
        <f>IF((+$E43+$E45+$E47+$E48+$E51) =0,0,(Q53   /(+$E43+$E45+$E47+$E48+$E51) )*100)</f>
        <v>0.12152634443383342</v>
      </c>
      <c r="V53" s="240">
        <f>SUM(V42:V52)</f>
        <v>0</v>
      </c>
      <c r="W53" s="239" t="s">
        <v>1</v>
      </c>
    </row>
    <row r="54" spans="1:23" ht="12.95" customHeight="1" x14ac:dyDescent="0.2">
      <c r="A54" s="238" t="s">
        <v>76</v>
      </c>
      <c r="B54" s="237" t="s">
        <v>1</v>
      </c>
      <c r="C54" s="237"/>
      <c r="D54" s="237"/>
      <c r="E54" s="237"/>
      <c r="F54" s="233"/>
      <c r="G54" s="232"/>
      <c r="H54" s="233"/>
      <c r="I54" s="232"/>
      <c r="J54" s="233"/>
      <c r="K54" s="232"/>
      <c r="L54" s="233"/>
      <c r="M54" s="232"/>
      <c r="N54" s="233"/>
      <c r="O54" s="232"/>
      <c r="P54" s="233"/>
      <c r="Q54" s="232"/>
      <c r="R54" s="235"/>
      <c r="S54" s="236"/>
      <c r="T54" s="235"/>
      <c r="U54" s="234"/>
      <c r="V54" s="233"/>
      <c r="W54" s="232"/>
    </row>
    <row r="55" spans="1:23" ht="12.95" customHeight="1" x14ac:dyDescent="0.2">
      <c r="A55" s="247" t="s">
        <v>77</v>
      </c>
      <c r="B55" s="230"/>
      <c r="C55" s="230"/>
      <c r="D55" s="230"/>
      <c r="E55" s="230">
        <f>$B55      +$C55      +$D55</f>
        <v>0</v>
      </c>
      <c r="F55" s="226">
        <v>0</v>
      </c>
      <c r="G55" s="225">
        <v>0</v>
      </c>
      <c r="H55" s="226"/>
      <c r="I55" s="225"/>
      <c r="J55" s="226"/>
      <c r="K55" s="225"/>
      <c r="L55" s="226"/>
      <c r="M55" s="225"/>
      <c r="N55" s="226"/>
      <c r="O55" s="225"/>
      <c r="P55" s="226">
        <f>$H55      +$J55      +$L55      +$N55</f>
        <v>0</v>
      </c>
      <c r="Q55" s="225">
        <f>$I55      +$K55      +$M55      +$O55</f>
        <v>0</v>
      </c>
      <c r="R55" s="228">
        <f>IF(($H55      =0),0,((($H55      -$H55      )/$H55      )*100))</f>
        <v>0</v>
      </c>
      <c r="S55" s="229">
        <f>IF(($I55      =0),0,((($I55      -$I55      )/$I55      )*100))</f>
        <v>0</v>
      </c>
      <c r="T55" s="228">
        <f>IF(($E55      =0),0,(($P55      /$E55      )*100))</f>
        <v>0</v>
      </c>
      <c r="U55" s="227">
        <f>IF(($E55      =0),0,(($Q55      /$E55      )*100))</f>
        <v>0</v>
      </c>
      <c r="V55" s="226">
        <v>0</v>
      </c>
      <c r="W55" s="225" t="s">
        <v>1</v>
      </c>
    </row>
    <row r="56" spans="1:23" ht="12.95" customHeight="1" x14ac:dyDescent="0.2">
      <c r="A56" s="247" t="s">
        <v>78</v>
      </c>
      <c r="B56" s="230"/>
      <c r="C56" s="230"/>
      <c r="D56" s="230"/>
      <c r="E56" s="230">
        <f>$B56      +$C56      +$D56</f>
        <v>0</v>
      </c>
      <c r="F56" s="226">
        <v>0</v>
      </c>
      <c r="G56" s="225">
        <v>0</v>
      </c>
      <c r="H56" s="226"/>
      <c r="I56" s="225"/>
      <c r="J56" s="226"/>
      <c r="K56" s="225"/>
      <c r="L56" s="226"/>
      <c r="M56" s="225"/>
      <c r="N56" s="226"/>
      <c r="O56" s="225"/>
      <c r="P56" s="226">
        <f>$H56      +$J56      +$L56      +$N56</f>
        <v>0</v>
      </c>
      <c r="Q56" s="225">
        <f>$I56      +$K56      +$M56      +$O56</f>
        <v>0</v>
      </c>
      <c r="R56" s="228">
        <f>IF(($H56      =0),0,((($H56      -$H56      )/$H56      )*100))</f>
        <v>0</v>
      </c>
      <c r="S56" s="229">
        <f>IF(($I56      =0),0,((($I56      -$I56      )/$I56      )*100))</f>
        <v>0</v>
      </c>
      <c r="T56" s="228">
        <f>IF(($E56      =0),0,(($P56      /$E56      )*100))</f>
        <v>0</v>
      </c>
      <c r="U56" s="227">
        <f>IF(($E56      =0),0,(($Q56      /$E56      )*100))</f>
        <v>0</v>
      </c>
      <c r="V56" s="226">
        <v>0</v>
      </c>
      <c r="W56" s="225" t="s">
        <v>1</v>
      </c>
    </row>
    <row r="57" spans="1:23" ht="12.95" hidden="1" customHeight="1" x14ac:dyDescent="0.2">
      <c r="A57" s="247" t="s">
        <v>79</v>
      </c>
      <c r="B57" s="230"/>
      <c r="C57" s="230"/>
      <c r="D57" s="230"/>
      <c r="E57" s="230">
        <f>$B57      +$C57      +$D57</f>
        <v>0</v>
      </c>
      <c r="F57" s="226">
        <v>0</v>
      </c>
      <c r="G57" s="225">
        <v>0</v>
      </c>
      <c r="H57" s="226"/>
      <c r="I57" s="225"/>
      <c r="J57" s="226"/>
      <c r="K57" s="225"/>
      <c r="L57" s="226"/>
      <c r="M57" s="225"/>
      <c r="N57" s="226"/>
      <c r="O57" s="225"/>
      <c r="P57" s="226">
        <f>$H57      +$J57      +$L57      +$N57</f>
        <v>0</v>
      </c>
      <c r="Q57" s="225">
        <f>$I57      +$K57      +$M57      +$O57</f>
        <v>0</v>
      </c>
      <c r="R57" s="228">
        <f>IF(($H57      =0),0,((($H57      -$H57      )/$H57      )*100))</f>
        <v>0</v>
      </c>
      <c r="S57" s="229">
        <f>IF(($I57      =0),0,((($I57      -$I57      )/$I57      )*100))</f>
        <v>0</v>
      </c>
      <c r="T57" s="228">
        <f>IF(($E57      =0),0,(($P57      /$E57      )*100))</f>
        <v>0</v>
      </c>
      <c r="U57" s="227">
        <f>IF(($E57      =0),0,(($Q57      /$E57      )*100))</f>
        <v>0</v>
      </c>
      <c r="V57" s="226">
        <v>0</v>
      </c>
      <c r="W57" s="225" t="s">
        <v>1</v>
      </c>
    </row>
    <row r="58" spans="1:23" ht="12.95" hidden="1" customHeight="1" x14ac:dyDescent="0.2">
      <c r="A58" s="246" t="s">
        <v>80</v>
      </c>
      <c r="B58" s="230"/>
      <c r="C58" s="230"/>
      <c r="D58" s="230"/>
      <c r="E58" s="230">
        <f>$B58      +$C58      +$D58</f>
        <v>0</v>
      </c>
      <c r="F58" s="226">
        <v>0</v>
      </c>
      <c r="G58" s="225">
        <v>0</v>
      </c>
      <c r="H58" s="226"/>
      <c r="I58" s="225"/>
      <c r="J58" s="226"/>
      <c r="K58" s="225"/>
      <c r="L58" s="226"/>
      <c r="M58" s="225"/>
      <c r="N58" s="226"/>
      <c r="O58" s="225"/>
      <c r="P58" s="226">
        <f>$H58      +$J58      +$L58      +$N58</f>
        <v>0</v>
      </c>
      <c r="Q58" s="225">
        <f>$I58      +$K58      +$M58      +$O58</f>
        <v>0</v>
      </c>
      <c r="R58" s="228">
        <f>IF(($H58      =0),0,((($H58      -$H58      )/$H58      )*100))</f>
        <v>0</v>
      </c>
      <c r="S58" s="229">
        <f>IF(($I58      =0),0,((($I58      -$I58      )/$I58      )*100))</f>
        <v>0</v>
      </c>
      <c r="T58" s="228">
        <f>IF(($E58      =0),0,(($P58      /$E58      )*100))</f>
        <v>0</v>
      </c>
      <c r="U58" s="227">
        <f>IF(($E58      =0),0,(($Q58      /$E58      )*100))</f>
        <v>0</v>
      </c>
      <c r="V58" s="226">
        <v>0</v>
      </c>
      <c r="W58" s="225" t="s">
        <v>1</v>
      </c>
    </row>
    <row r="59" spans="1:23" ht="12.95" customHeight="1" x14ac:dyDescent="0.2">
      <c r="A59" s="223" t="s">
        <v>42</v>
      </c>
      <c r="B59" s="222">
        <f>SUM(B55:B58)</f>
        <v>0</v>
      </c>
      <c r="C59" s="222">
        <f>SUM(C55:C58)</f>
        <v>0</v>
      </c>
      <c r="D59" s="222"/>
      <c r="E59" s="222">
        <f>$B59      +$C59      +$D59</f>
        <v>0</v>
      </c>
      <c r="F59" s="218">
        <f>SUM(F55:F58)</f>
        <v>0</v>
      </c>
      <c r="G59" s="217">
        <f>SUM(G55:G58)</f>
        <v>0</v>
      </c>
      <c r="H59" s="218">
        <f>SUM(H55:H58)</f>
        <v>0</v>
      </c>
      <c r="I59" s="217">
        <f>SUM(I55:I58)</f>
        <v>0</v>
      </c>
      <c r="J59" s="218">
        <f>SUM(J55:J58)</f>
        <v>0</v>
      </c>
      <c r="K59" s="217">
        <f>SUM(K55:K58)</f>
        <v>0</v>
      </c>
      <c r="L59" s="218">
        <f>SUM(L55:L58)</f>
        <v>0</v>
      </c>
      <c r="M59" s="217">
        <f>SUM(M55:M58)</f>
        <v>0</v>
      </c>
      <c r="N59" s="218">
        <f>SUM(N55:N58)</f>
        <v>0</v>
      </c>
      <c r="O59" s="217">
        <f>SUM(O55:O58)</f>
        <v>0</v>
      </c>
      <c r="P59" s="218">
        <f>$H59      +$J59      +$L59      +$N59</f>
        <v>0</v>
      </c>
      <c r="Q59" s="217">
        <f>$I59      +$K59      +$M59      +$O59</f>
        <v>0</v>
      </c>
      <c r="R59" s="220">
        <f>IF(($H59      =0),0,((($H59      -$H59      )/$H59      )*100))</f>
        <v>0</v>
      </c>
      <c r="S59" s="221">
        <f>IF(($I59      =0),0,((($I59      -$I59      )/$I59      )*100))</f>
        <v>0</v>
      </c>
      <c r="T59" s="220">
        <f>IF($E59   =0,0,($P59   /$E59   )*100)</f>
        <v>0</v>
      </c>
      <c r="U59" s="219">
        <f>IF($E59   =0,0,($Q59   /$E59   )*100)</f>
        <v>0</v>
      </c>
      <c r="V59" s="218">
        <f>SUM(V55:V58)</f>
        <v>0</v>
      </c>
      <c r="W59" s="217" t="s">
        <v>1</v>
      </c>
    </row>
    <row r="60" spans="1:23" ht="12.95" customHeight="1" x14ac:dyDescent="0.2">
      <c r="A60" s="238" t="s">
        <v>81</v>
      </c>
      <c r="B60" s="237" t="s">
        <v>1</v>
      </c>
      <c r="C60" s="237"/>
      <c r="D60" s="237"/>
      <c r="E60" s="237"/>
      <c r="F60" s="233"/>
      <c r="G60" s="232"/>
      <c r="H60" s="233"/>
      <c r="I60" s="232"/>
      <c r="J60" s="233"/>
      <c r="K60" s="232"/>
      <c r="L60" s="233"/>
      <c r="M60" s="232"/>
      <c r="N60" s="233"/>
      <c r="O60" s="232"/>
      <c r="P60" s="233"/>
      <c r="Q60" s="232"/>
      <c r="R60" s="235"/>
      <c r="S60" s="236"/>
      <c r="T60" s="235"/>
      <c r="U60" s="234"/>
      <c r="V60" s="233"/>
      <c r="W60" s="232"/>
    </row>
    <row r="61" spans="1:23" ht="12.95" customHeight="1" x14ac:dyDescent="0.2">
      <c r="A61" s="246" t="s">
        <v>82</v>
      </c>
      <c r="B61" s="230"/>
      <c r="C61" s="230"/>
      <c r="D61" s="230"/>
      <c r="E61" s="230">
        <f>$B61      +$C61      +$D61</f>
        <v>0</v>
      </c>
      <c r="F61" s="226">
        <v>0</v>
      </c>
      <c r="G61" s="225">
        <v>0</v>
      </c>
      <c r="H61" s="226"/>
      <c r="I61" s="225"/>
      <c r="J61" s="226"/>
      <c r="K61" s="225"/>
      <c r="L61" s="226"/>
      <c r="M61" s="225"/>
      <c r="N61" s="226"/>
      <c r="O61" s="225"/>
      <c r="P61" s="226">
        <f>$H61      +$J61      +$L61      +$N61</f>
        <v>0</v>
      </c>
      <c r="Q61" s="225">
        <f>$I61      +$K61      +$M61      +$O61</f>
        <v>0</v>
      </c>
      <c r="R61" s="228">
        <f>IF(($H61      =0),0,((($H61      -$H61      )/$H61      )*100))</f>
        <v>0</v>
      </c>
      <c r="S61" s="229">
        <f>IF(($I61      =0),0,((($I61      -$I61      )/$I61      )*100))</f>
        <v>0</v>
      </c>
      <c r="T61" s="228">
        <f>IF(($E61      =0),0,(($P61      /$E61      )*100))</f>
        <v>0</v>
      </c>
      <c r="U61" s="227">
        <f>IF(($E61      =0),0,(($Q61      /$E61      )*100))</f>
        <v>0</v>
      </c>
      <c r="V61" s="226">
        <v>0</v>
      </c>
      <c r="W61" s="225" t="s">
        <v>1</v>
      </c>
    </row>
    <row r="62" spans="1:23" ht="12.95" customHeight="1" x14ac:dyDescent="0.2">
      <c r="A62" s="246" t="s">
        <v>83</v>
      </c>
      <c r="B62" s="230"/>
      <c r="C62" s="230"/>
      <c r="D62" s="230"/>
      <c r="E62" s="230">
        <f>$B62      +$C62      +$D62</f>
        <v>0</v>
      </c>
      <c r="F62" s="226">
        <v>0</v>
      </c>
      <c r="G62" s="225">
        <v>0</v>
      </c>
      <c r="H62" s="226"/>
      <c r="I62" s="225"/>
      <c r="J62" s="226"/>
      <c r="K62" s="225"/>
      <c r="L62" s="226"/>
      <c r="M62" s="225"/>
      <c r="N62" s="226"/>
      <c r="O62" s="225"/>
      <c r="P62" s="226">
        <f>$H62      +$J62      +$L62      +$N62</f>
        <v>0</v>
      </c>
      <c r="Q62" s="225">
        <f>$I62      +$K62      +$M62      +$O62</f>
        <v>0</v>
      </c>
      <c r="R62" s="228">
        <f>IF(($H62      =0),0,((($H62      -$H62      )/$H62      )*100))</f>
        <v>0</v>
      </c>
      <c r="S62" s="229">
        <f>IF(($I62      =0),0,((($I62      -$I62      )/$I62      )*100))</f>
        <v>0</v>
      </c>
      <c r="T62" s="228">
        <f>IF(($E62      =0),0,(($P62      /$E62      )*100))</f>
        <v>0</v>
      </c>
      <c r="U62" s="227">
        <f>IF(($E62      =0),0,(($Q62      /$E62      )*100))</f>
        <v>0</v>
      </c>
      <c r="V62" s="226">
        <v>0</v>
      </c>
      <c r="W62" s="225" t="s">
        <v>1</v>
      </c>
    </row>
    <row r="63" spans="1:23" ht="12.95" customHeight="1" x14ac:dyDescent="0.2">
      <c r="A63" s="246" t="s">
        <v>84</v>
      </c>
      <c r="B63" s="230"/>
      <c r="C63" s="230"/>
      <c r="D63" s="230"/>
      <c r="E63" s="230">
        <f>$B63      +$C63      +$D63</f>
        <v>0</v>
      </c>
      <c r="F63" s="226">
        <v>0</v>
      </c>
      <c r="G63" s="225">
        <v>0</v>
      </c>
      <c r="H63" s="226"/>
      <c r="I63" s="225"/>
      <c r="J63" s="226"/>
      <c r="K63" s="225"/>
      <c r="L63" s="226"/>
      <c r="M63" s="225"/>
      <c r="N63" s="226"/>
      <c r="O63" s="225"/>
      <c r="P63" s="226">
        <f>$H63      +$J63      +$L63      +$N63</f>
        <v>0</v>
      </c>
      <c r="Q63" s="225">
        <f>$I63      +$K63      +$M63      +$O63</f>
        <v>0</v>
      </c>
      <c r="R63" s="228">
        <f>IF(($H63      =0),0,((($H63      -$H63      )/$H63      )*100))</f>
        <v>0</v>
      </c>
      <c r="S63" s="229">
        <f>IF(($I63      =0),0,((($I63      -$I63      )/$I63      )*100))</f>
        <v>0</v>
      </c>
      <c r="T63" s="228">
        <f>IF(($E63      =0),0,(($P63      /$E63      )*100))</f>
        <v>0</v>
      </c>
      <c r="U63" s="227">
        <f>IF(($E63      =0),0,(($Q63      /$E63      )*100))</f>
        <v>0</v>
      </c>
      <c r="V63" s="226">
        <v>0</v>
      </c>
      <c r="W63" s="225" t="s">
        <v>1</v>
      </c>
    </row>
    <row r="64" spans="1:23" ht="12.95" customHeight="1" x14ac:dyDescent="0.2">
      <c r="A64" s="246" t="s">
        <v>85</v>
      </c>
      <c r="B64" s="230"/>
      <c r="C64" s="230"/>
      <c r="D64" s="230"/>
      <c r="E64" s="230">
        <f>$B64      +$C64      +$D64</f>
        <v>0</v>
      </c>
      <c r="F64" s="226">
        <v>0</v>
      </c>
      <c r="G64" s="225">
        <v>0</v>
      </c>
      <c r="H64" s="226"/>
      <c r="I64" s="225"/>
      <c r="J64" s="226"/>
      <c r="K64" s="225"/>
      <c r="L64" s="226"/>
      <c r="M64" s="225"/>
      <c r="N64" s="226"/>
      <c r="O64" s="225"/>
      <c r="P64" s="226">
        <f>$H64      +$J64      +$L64      +$N64</f>
        <v>0</v>
      </c>
      <c r="Q64" s="225">
        <f>$I64      +$K64      +$M64      +$O64</f>
        <v>0</v>
      </c>
      <c r="R64" s="228">
        <f>IF(($H64      =0),0,((($H64      -$H64      )/$H64      )*100))</f>
        <v>0</v>
      </c>
      <c r="S64" s="229">
        <f>IF(($I64      =0),0,((($I64      -$I64      )/$I64      )*100))</f>
        <v>0</v>
      </c>
      <c r="T64" s="228">
        <f>IF(($E64      =0),0,(($P64      /$E64      )*100))</f>
        <v>0</v>
      </c>
      <c r="U64" s="227">
        <f>IF(($E64      =0),0,(($Q64      /$E64      )*100))</f>
        <v>0</v>
      </c>
      <c r="V64" s="226">
        <v>0</v>
      </c>
      <c r="W64" s="225" t="s">
        <v>1</v>
      </c>
    </row>
    <row r="65" spans="1:23" ht="12.95" customHeight="1" x14ac:dyDescent="0.2">
      <c r="A65" s="246" t="s">
        <v>86</v>
      </c>
      <c r="B65" s="230">
        <v>2096123000</v>
      </c>
      <c r="C65" s="230"/>
      <c r="D65" s="230"/>
      <c r="E65" s="230">
        <f>$B65      +$C65      +$D65</f>
        <v>2096123000</v>
      </c>
      <c r="F65" s="226">
        <v>2096123000</v>
      </c>
      <c r="G65" s="225">
        <v>474754000</v>
      </c>
      <c r="H65" s="226">
        <v>293952000</v>
      </c>
      <c r="I65" s="225">
        <v>129490898</v>
      </c>
      <c r="J65" s="226"/>
      <c r="K65" s="225"/>
      <c r="L65" s="226"/>
      <c r="M65" s="225"/>
      <c r="N65" s="226"/>
      <c r="O65" s="225"/>
      <c r="P65" s="226">
        <f>$H65      +$J65      +$L65      +$N65</f>
        <v>293952000</v>
      </c>
      <c r="Q65" s="225">
        <f>$I65      +$K65      +$M65      +$O65</f>
        <v>129490898</v>
      </c>
      <c r="R65" s="228">
        <f>IF(($H65      =0),0,((($H65      -$H65      )/$H65      )*100))</f>
        <v>0</v>
      </c>
      <c r="S65" s="229">
        <f>IF(($I65      =0),0,((($I65      -$I65      )/$I65      )*100))</f>
        <v>0</v>
      </c>
      <c r="T65" s="228">
        <f>IF(($E65      =0),0,(($P65      /$E65      )*100))</f>
        <v>14.023604530840986</v>
      </c>
      <c r="U65" s="227">
        <f>IF(($E65      =0),0,(($Q65      /$E65      )*100))</f>
        <v>6.17763833515495</v>
      </c>
      <c r="V65" s="226">
        <v>0</v>
      </c>
      <c r="W65" s="225" t="s">
        <v>1</v>
      </c>
    </row>
    <row r="66" spans="1:23" ht="12.95" customHeight="1" x14ac:dyDescent="0.2">
      <c r="A66" s="245" t="s">
        <v>42</v>
      </c>
      <c r="B66" s="244">
        <f>SUM(B61:B65)</f>
        <v>2096123000</v>
      </c>
      <c r="C66" s="244">
        <f>SUM(C61:C65)</f>
        <v>0</v>
      </c>
      <c r="D66" s="244"/>
      <c r="E66" s="244">
        <f>$B66      +$C66      +$D66</f>
        <v>2096123000</v>
      </c>
      <c r="F66" s="240">
        <f>SUM(F61:F65)</f>
        <v>2096123000</v>
      </c>
      <c r="G66" s="239">
        <f>SUM(G61:G65)</f>
        <v>474754000</v>
      </c>
      <c r="H66" s="240">
        <f>SUM(H61:H65)</f>
        <v>293952000</v>
      </c>
      <c r="I66" s="239">
        <f>SUM(I61:I65)</f>
        <v>129490898</v>
      </c>
      <c r="J66" s="240">
        <f>SUM(J61:J65)</f>
        <v>0</v>
      </c>
      <c r="K66" s="239">
        <f>SUM(K61:K65)</f>
        <v>0</v>
      </c>
      <c r="L66" s="240">
        <f>SUM(L61:L65)</f>
        <v>0</v>
      </c>
      <c r="M66" s="239">
        <f>SUM(M61:M65)</f>
        <v>0</v>
      </c>
      <c r="N66" s="240">
        <f>SUM(N61:N65)</f>
        <v>0</v>
      </c>
      <c r="O66" s="239">
        <f>SUM(O61:O65)</f>
        <v>0</v>
      </c>
      <c r="P66" s="240">
        <f>$H66      +$J66      +$L66      +$N66</f>
        <v>293952000</v>
      </c>
      <c r="Q66" s="239">
        <f>$I66      +$K66      +$M66      +$O66</f>
        <v>129490898</v>
      </c>
      <c r="R66" s="242">
        <f>IF(($H66      =0),0,((($H66      -$H66      )/$H66      )*100))</f>
        <v>0</v>
      </c>
      <c r="S66" s="243">
        <f>IF(($I66      =0),0,((($I66      -$I66      )/$I66      )*100))</f>
        <v>0</v>
      </c>
      <c r="T66" s="242">
        <f>IF((+$E61+$E63+$E64++$E65) =0,0,(P66   /(+$E61+$E63+$E64+$E65) )*100)</f>
        <v>14.023604530840986</v>
      </c>
      <c r="U66" s="241">
        <f>IF((+$E61+$E63+$E65) =0,0,(Q66  /(+$E61+$E63+$E65) )*100)</f>
        <v>6.17763833515495</v>
      </c>
      <c r="V66" s="240">
        <f>SUM(V61:V65)</f>
        <v>0</v>
      </c>
      <c r="W66" s="239" t="s">
        <v>1</v>
      </c>
    </row>
    <row r="67" spans="1:23" ht="12.95" customHeight="1" x14ac:dyDescent="0.2">
      <c r="A67" s="216" t="s">
        <v>87</v>
      </c>
      <c r="B67" s="215">
        <f>SUM(B9:B14,B17:B23,B26:B29,B32,B35:B39,B42:B52,B55:B58,B61:B65)</f>
        <v>7359475000</v>
      </c>
      <c r="C67" s="215">
        <f>SUM(C9:C14,C17:C23,C26:C29,C32,C35:C39,C42:C52,C55:C58,C61:C65)</f>
        <v>0</v>
      </c>
      <c r="D67" s="215"/>
      <c r="E67" s="215">
        <f>$B67      +$C67      +$D67</f>
        <v>7359475000</v>
      </c>
      <c r="F67" s="211">
        <f>SUM(F9:F14,F17:F23,F26:F29,F32,F35:F39,F42:F52,F55:F58,F61:F65)</f>
        <v>7359475000</v>
      </c>
      <c r="G67" s="210">
        <f>SUM(G9:G14,G17:G23,G26:G29,G32,G35:G39,G42:G52,G55:G58,G61:G65)</f>
        <v>1780125000</v>
      </c>
      <c r="H67" s="211">
        <f>SUM(H9:H14,H17:H23,H26:H29,H32,H35:H39,H42:H52,H55:H58,H61:H65)</f>
        <v>563821000</v>
      </c>
      <c r="I67" s="210">
        <f>SUM(I9:I14,I17:I23,I26:I29,I32,I35:I39,I42:I52,I55:I58,I61:I65)</f>
        <v>246227541</v>
      </c>
      <c r="J67" s="211">
        <f>SUM(J9:J14,J17:J23,J26:J29,J32,J35:J39,J42:J52,J55:J58,J61:J65)</f>
        <v>0</v>
      </c>
      <c r="K67" s="210">
        <f>SUM(K9:K14,K17:K23,K26:K29,K32,K35:K39,K42:K52,K55:K58,K61:K65)</f>
        <v>0</v>
      </c>
      <c r="L67" s="211">
        <f>SUM(L9:L14,L17:L23,L26:L29,L32,L35:L39,L42:L52,L55:L58,L61:L65)</f>
        <v>0</v>
      </c>
      <c r="M67" s="210">
        <f>SUM(M9:M14,M17:M23,M26:M29,M32,M35:M39,M42:M52,M55:M58,M61:M65)</f>
        <v>0</v>
      </c>
      <c r="N67" s="211">
        <f>SUM(N9:N14,N17:N23,N26:N29,N32,N35:N39,N42:N52,N55:N58,N61:N65)</f>
        <v>0</v>
      </c>
      <c r="O67" s="210">
        <f>SUM(O9:O14,O17:O23,O26:O29,O32,O35:O39,O42:O52,O55:O58,O61:O65)</f>
        <v>0</v>
      </c>
      <c r="P67" s="211">
        <f>$H67      +$J67      +$L67      +$N67</f>
        <v>563821000</v>
      </c>
      <c r="Q67" s="210">
        <f>$I67      +$K67      +$M67      +$O67</f>
        <v>246227541</v>
      </c>
      <c r="R67" s="213">
        <f>IF(($H67      =0),0,((($H67      -$H67      )/$H67      )*100))</f>
        <v>0</v>
      </c>
      <c r="S67" s="214">
        <f>IF(($I67      =0),0,((($I67      -$I67      )/$I67      )*100))</f>
        <v>0</v>
      </c>
      <c r="T67" s="213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8.7221518006287511</v>
      </c>
      <c r="U67" s="213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3.8090705917259902</v>
      </c>
      <c r="V67" s="211">
        <f>SUM(V9:V14,V17:V23,V26:V29,V32,V35:V39,V42:V52,V55:V58,V61:V65)</f>
        <v>0</v>
      </c>
      <c r="W67" s="210" t="s">
        <v>1</v>
      </c>
    </row>
    <row r="68" spans="1:23" ht="12.95" customHeight="1" x14ac:dyDescent="0.2">
      <c r="A68" s="238" t="s">
        <v>43</v>
      </c>
      <c r="B68" s="237" t="s">
        <v>1</v>
      </c>
      <c r="C68" s="237"/>
      <c r="D68" s="237"/>
      <c r="E68" s="237"/>
      <c r="F68" s="233"/>
      <c r="G68" s="232"/>
      <c r="H68" s="233"/>
      <c r="I68" s="232"/>
      <c r="J68" s="233"/>
      <c r="K68" s="232"/>
      <c r="L68" s="233"/>
      <c r="M68" s="232"/>
      <c r="N68" s="233"/>
      <c r="O68" s="232"/>
      <c r="P68" s="233"/>
      <c r="Q68" s="232"/>
      <c r="R68" s="235"/>
      <c r="S68" s="236"/>
      <c r="T68" s="235"/>
      <c r="U68" s="234"/>
      <c r="V68" s="233"/>
      <c r="W68" s="232"/>
    </row>
    <row r="69" spans="1:23" s="224" customFormat="1" ht="12.95" customHeight="1" x14ac:dyDescent="0.2">
      <c r="A69" s="231" t="s">
        <v>88</v>
      </c>
      <c r="B69" s="230">
        <v>459753000</v>
      </c>
      <c r="C69" s="230"/>
      <c r="D69" s="230"/>
      <c r="E69" s="230">
        <f>$B69      +$C69      +$D69</f>
        <v>459753000</v>
      </c>
      <c r="F69" s="226">
        <v>459753000</v>
      </c>
      <c r="G69" s="225">
        <v>137785000</v>
      </c>
      <c r="H69" s="226">
        <v>89302000</v>
      </c>
      <c r="I69" s="225">
        <v>44242777</v>
      </c>
      <c r="J69" s="226"/>
      <c r="K69" s="225"/>
      <c r="L69" s="226"/>
      <c r="M69" s="225"/>
      <c r="N69" s="226"/>
      <c r="O69" s="225"/>
      <c r="P69" s="226">
        <f>$H69      +$J69      +$L69      +$N69</f>
        <v>89302000</v>
      </c>
      <c r="Q69" s="225">
        <f>$I69      +$K69      +$M69      +$O69</f>
        <v>44242777</v>
      </c>
      <c r="R69" s="228">
        <f>IF(($H69      =0),0,((($H69      -$H69      )/$H69      )*100))</f>
        <v>0</v>
      </c>
      <c r="S69" s="229">
        <f>IF(($I69      =0),0,((($I69      -$I69      )/$I69      )*100))</f>
        <v>0</v>
      </c>
      <c r="T69" s="228">
        <f>IF(($E69      =0),0,(($P69      /$E69      )*100))</f>
        <v>19.423908054977346</v>
      </c>
      <c r="U69" s="227">
        <f>IF(($E69      =0),0,(($Q69      /$E69      )*100))</f>
        <v>9.6231622197136275</v>
      </c>
      <c r="V69" s="226">
        <v>0</v>
      </c>
      <c r="W69" s="225" t="s">
        <v>1</v>
      </c>
    </row>
    <row r="70" spans="1:23" ht="12.95" customHeight="1" x14ac:dyDescent="0.2">
      <c r="A70" s="223" t="s">
        <v>42</v>
      </c>
      <c r="B70" s="222">
        <f>B69</f>
        <v>459753000</v>
      </c>
      <c r="C70" s="222">
        <f>C69</f>
        <v>0</v>
      </c>
      <c r="D70" s="222"/>
      <c r="E70" s="222">
        <f>$B70      +$C70      +$D70</f>
        <v>459753000</v>
      </c>
      <c r="F70" s="218">
        <f>F69</f>
        <v>459753000</v>
      </c>
      <c r="G70" s="217">
        <f>G69</f>
        <v>137785000</v>
      </c>
      <c r="H70" s="218">
        <f>H69</f>
        <v>89302000</v>
      </c>
      <c r="I70" s="217">
        <f>I69</f>
        <v>44242777</v>
      </c>
      <c r="J70" s="218">
        <f>J69</f>
        <v>0</v>
      </c>
      <c r="K70" s="217">
        <f>K69</f>
        <v>0</v>
      </c>
      <c r="L70" s="218">
        <f>L69</f>
        <v>0</v>
      </c>
      <c r="M70" s="217">
        <f>M69</f>
        <v>0</v>
      </c>
      <c r="N70" s="218">
        <f>N69</f>
        <v>0</v>
      </c>
      <c r="O70" s="217">
        <f>O69</f>
        <v>0</v>
      </c>
      <c r="P70" s="218">
        <f>$H70      +$J70      +$L70      +$N70</f>
        <v>89302000</v>
      </c>
      <c r="Q70" s="217">
        <f>$I70      +$K70      +$M70      +$O70</f>
        <v>44242777</v>
      </c>
      <c r="R70" s="220">
        <f>IF(($H70      =0),0,((($H70      -$H70      )/$H70      )*100))</f>
        <v>0</v>
      </c>
      <c r="S70" s="221">
        <f>IF(($I70      =0),0,((($I70      -$I70      )/$I70      )*100))</f>
        <v>0</v>
      </c>
      <c r="T70" s="220">
        <f>IF($E70   =0,0,($P70   /$E70   )*100)</f>
        <v>19.423908054977346</v>
      </c>
      <c r="U70" s="219">
        <f>IF($E70   =0,0,($Q70   /$E70 )*100)</f>
        <v>9.6231622197136275</v>
      </c>
      <c r="V70" s="218">
        <f>V69</f>
        <v>0</v>
      </c>
      <c r="W70" s="217" t="s">
        <v>1</v>
      </c>
    </row>
    <row r="71" spans="1:23" ht="12.95" customHeight="1" x14ac:dyDescent="0.2">
      <c r="A71" s="216" t="s">
        <v>87</v>
      </c>
      <c r="B71" s="215">
        <f>B69</f>
        <v>459753000</v>
      </c>
      <c r="C71" s="215">
        <f>C69</f>
        <v>0</v>
      </c>
      <c r="D71" s="215"/>
      <c r="E71" s="215">
        <f>$B71      +$C71      +$D71</f>
        <v>459753000</v>
      </c>
      <c r="F71" s="211">
        <f>F69</f>
        <v>459753000</v>
      </c>
      <c r="G71" s="210">
        <f>G69</f>
        <v>137785000</v>
      </c>
      <c r="H71" s="211">
        <f>H69</f>
        <v>89302000</v>
      </c>
      <c r="I71" s="210">
        <f>I69</f>
        <v>44242777</v>
      </c>
      <c r="J71" s="211">
        <f>J69</f>
        <v>0</v>
      </c>
      <c r="K71" s="210">
        <f>K69</f>
        <v>0</v>
      </c>
      <c r="L71" s="211">
        <f>L69</f>
        <v>0</v>
      </c>
      <c r="M71" s="210">
        <f>M69</f>
        <v>0</v>
      </c>
      <c r="N71" s="211">
        <f>N69</f>
        <v>0</v>
      </c>
      <c r="O71" s="210">
        <f>O69</f>
        <v>0</v>
      </c>
      <c r="P71" s="211">
        <f>$H71      +$J71      +$L71      +$N71</f>
        <v>89302000</v>
      </c>
      <c r="Q71" s="210">
        <f>$I71      +$K71      +$M71      +$O71</f>
        <v>44242777</v>
      </c>
      <c r="R71" s="213">
        <f>IF(($H71      =0),0,((($H71      -$H71      )/$H71      )*100))</f>
        <v>0</v>
      </c>
      <c r="S71" s="214">
        <f>IF(($I71      =0),0,((($I71      -$I71      )/$I71      )*100))</f>
        <v>0</v>
      </c>
      <c r="T71" s="213">
        <f>IF($E71   =0,0,($P71   /$E71   )*100)</f>
        <v>19.423908054977346</v>
      </c>
      <c r="U71" s="212">
        <f>IF($E71   =0,0,($Q71   /$E71   )*100)</f>
        <v>9.6231622197136275</v>
      </c>
      <c r="V71" s="211">
        <f>V69</f>
        <v>0</v>
      </c>
      <c r="W71" s="210" t="s">
        <v>1</v>
      </c>
    </row>
    <row r="72" spans="1:23" ht="12.95" customHeight="1" thickBot="1" x14ac:dyDescent="0.25">
      <c r="A72" s="216" t="s">
        <v>89</v>
      </c>
      <c r="B72" s="215">
        <f>SUM(B9:B14,B17:B23,B26:B29,B32,B35:B39,B42:B52,B55:B58,B61:B65,B69)</f>
        <v>7819228000</v>
      </c>
      <c r="C72" s="215">
        <f>SUM(C9:C14,C17:C23,C26:C29,C32,C35:C39,C42:C52,C55:C58,C61:C65,C69)</f>
        <v>0</v>
      </c>
      <c r="D72" s="215"/>
      <c r="E72" s="215">
        <f>$B72      +$C72      +$D72</f>
        <v>7819228000</v>
      </c>
      <c r="F72" s="211">
        <f>SUM(F9:F14,F17:F23,F26:F29,F32,F35:F39,F42:F52,F55:F58,F61:F65,F69)</f>
        <v>7819228000</v>
      </c>
      <c r="G72" s="210">
        <f>SUM(G9:G14,G17:G23,G26:G29,G32,G35:G39,G42:G52,G55:G58,G61:G65,G69)</f>
        <v>1917910000</v>
      </c>
      <c r="H72" s="211">
        <f>SUM(H9:H14,H17:H23,H26:H29,H32,H35:H39,H42:H52,H55:H58,H61:H65,H69)</f>
        <v>653123000</v>
      </c>
      <c r="I72" s="210">
        <f>SUM(I9:I14,I17:I23,I26:I29,I32,I35:I39,I42:I52,I55:I58,I61:I65,I69)</f>
        <v>290470318</v>
      </c>
      <c r="J72" s="211">
        <f>SUM(J9:J14,J17:J23,J26:J29,J32,J35:J39,J42:J52,J55:J58,J61:J65,J69)</f>
        <v>0</v>
      </c>
      <c r="K72" s="210">
        <f>SUM(K9:K14,K17:K23,K26:K29,K32,K35:K39,K42:K52,K55:K58,K61:K65,K69)</f>
        <v>0</v>
      </c>
      <c r="L72" s="211">
        <f>SUM(L9:L14,L17:L23,L26:L29,L32,L35:L39,L42:L52,L55:L58,L61:L65,L69)</f>
        <v>0</v>
      </c>
      <c r="M72" s="210">
        <f>SUM(M9:M14,M17:M23,M26:M29,M32,M35:M39,M42:M52,M55:M58,M61:M65,M69)</f>
        <v>0</v>
      </c>
      <c r="N72" s="211">
        <f>SUM(N9:N14,N17:N23,N26:N29,N32,N35:N39,N42:N52,N55:N58,N61:N65,N69)</f>
        <v>0</v>
      </c>
      <c r="O72" s="210">
        <f>SUM(O9:O14,O17:O23,O26:O29,O32,O35:O39,O42:O52,O55:O58,O61:O65,O69)</f>
        <v>0</v>
      </c>
      <c r="P72" s="211">
        <f>$H72      +$J72      +$L72      +$N72</f>
        <v>653123000</v>
      </c>
      <c r="Q72" s="210">
        <f>$I72      +$K72      +$M72      +$O72</f>
        <v>290470318</v>
      </c>
      <c r="R72" s="213">
        <f>IF(($H72      =0),0,((($H72      -$H72      )/$H72      )*100))</f>
        <v>0</v>
      </c>
      <c r="S72" s="214">
        <f>IF(($I72      =0),0,((($I72      -$I72      )/$I72      )*100))</f>
        <v>0</v>
      </c>
      <c r="T72" s="213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9.4327480016955523</v>
      </c>
      <c r="U72" s="212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4.1951260507842658</v>
      </c>
      <c r="V72" s="211">
        <f>SUM(V9:V14,V17:V23,V26:V29,V32,V35:V39,V42:V52,V55:V58,V61:V65,V69)</f>
        <v>0</v>
      </c>
      <c r="W72" s="210" t="s">
        <v>1</v>
      </c>
    </row>
    <row r="73" spans="1:23" ht="13.5" thickTop="1" x14ac:dyDescent="0.2">
      <c r="A73" s="209" t="s">
        <v>90</v>
      </c>
      <c r="B73" s="207"/>
      <c r="C73" s="208"/>
      <c r="D73" s="208"/>
      <c r="E73" s="206"/>
      <c r="F73" s="207"/>
      <c r="G73" s="208"/>
      <c r="H73" s="208"/>
      <c r="I73" s="206"/>
      <c r="J73" s="208"/>
      <c r="K73" s="206"/>
      <c r="L73" s="208"/>
      <c r="M73" s="208"/>
      <c r="N73" s="208"/>
      <c r="O73" s="208"/>
      <c r="P73" s="208"/>
      <c r="Q73" s="208"/>
      <c r="R73" s="208"/>
      <c r="S73" s="208"/>
      <c r="T73" s="208"/>
      <c r="U73" s="206"/>
      <c r="V73" s="207"/>
      <c r="W73" s="206"/>
    </row>
    <row r="74" spans="1:23" x14ac:dyDescent="0.2">
      <c r="A74" s="169" t="s">
        <v>1</v>
      </c>
      <c r="B74" s="205" t="s">
        <v>1</v>
      </c>
      <c r="C74" s="204" t="s">
        <v>1</v>
      </c>
      <c r="D74" s="204" t="s">
        <v>1</v>
      </c>
      <c r="E74" s="203" t="s">
        <v>1</v>
      </c>
      <c r="F74" s="199" t="s">
        <v>5</v>
      </c>
      <c r="G74" s="202"/>
      <c r="H74" s="199" t="s">
        <v>6</v>
      </c>
      <c r="I74" s="201"/>
      <c r="J74" s="199" t="s">
        <v>7</v>
      </c>
      <c r="K74" s="201"/>
      <c r="L74" s="199" t="s">
        <v>8</v>
      </c>
      <c r="M74" s="199"/>
      <c r="N74" s="200" t="s">
        <v>9</v>
      </c>
      <c r="O74" s="199"/>
      <c r="P74" s="197" t="s">
        <v>10</v>
      </c>
      <c r="Q74" s="196"/>
      <c r="R74" s="198" t="s">
        <v>11</v>
      </c>
      <c r="S74" s="196"/>
      <c r="T74" s="198" t="s">
        <v>12</v>
      </c>
      <c r="U74" s="196"/>
      <c r="V74" s="197"/>
      <c r="W74" s="196"/>
    </row>
    <row r="75" spans="1:23" ht="67.5" x14ac:dyDescent="0.2">
      <c r="A75" s="195" t="s">
        <v>91</v>
      </c>
      <c r="B75" s="190" t="s">
        <v>92</v>
      </c>
      <c r="C75" s="190" t="s">
        <v>93</v>
      </c>
      <c r="D75" s="191" t="s">
        <v>17</v>
      </c>
      <c r="E75" s="190" t="s">
        <v>18</v>
      </c>
      <c r="F75" s="190" t="s">
        <v>19</v>
      </c>
      <c r="G75" s="190" t="s">
        <v>94</v>
      </c>
      <c r="H75" s="190" t="s">
        <v>95</v>
      </c>
      <c r="I75" s="189" t="s">
        <v>22</v>
      </c>
      <c r="J75" s="190" t="s">
        <v>96</v>
      </c>
      <c r="K75" s="189" t="s">
        <v>24</v>
      </c>
      <c r="L75" s="190" t="s">
        <v>97</v>
      </c>
      <c r="M75" s="189" t="s">
        <v>26</v>
      </c>
      <c r="N75" s="190" t="s">
        <v>98</v>
      </c>
      <c r="O75" s="189" t="s">
        <v>28</v>
      </c>
      <c r="P75" s="189" t="s">
        <v>99</v>
      </c>
      <c r="Q75" s="194" t="s">
        <v>30</v>
      </c>
      <c r="R75" s="192" t="s">
        <v>99</v>
      </c>
      <c r="S75" s="193" t="s">
        <v>30</v>
      </c>
      <c r="T75" s="192" t="s">
        <v>100</v>
      </c>
      <c r="U75" s="191" t="s">
        <v>32</v>
      </c>
      <c r="V75" s="190"/>
      <c r="W75" s="189"/>
    </row>
    <row r="76" spans="1:23" x14ac:dyDescent="0.2">
      <c r="A76" s="188" t="str">
        <f>+A7</f>
        <v>R thousands</v>
      </c>
      <c r="B76" s="186"/>
      <c r="C76" s="186">
        <v>100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7"/>
      <c r="N76" s="186"/>
      <c r="O76" s="187"/>
      <c r="P76" s="186"/>
      <c r="Q76" s="187"/>
      <c r="R76" s="186"/>
      <c r="S76" s="187"/>
      <c r="T76" s="186"/>
      <c r="U76" s="186"/>
      <c r="V76" s="186"/>
      <c r="W76" s="186"/>
    </row>
    <row r="77" spans="1:23" hidden="1" x14ac:dyDescent="0.2">
      <c r="A77" s="185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4"/>
      <c r="N77" s="181"/>
      <c r="O77" s="184"/>
      <c r="P77" s="181"/>
      <c r="Q77" s="184"/>
      <c r="R77" s="182"/>
      <c r="S77" s="183"/>
      <c r="T77" s="182"/>
      <c r="U77" s="182"/>
      <c r="V77" s="181"/>
      <c r="W77" s="181"/>
    </row>
    <row r="78" spans="1:23" hidden="1" x14ac:dyDescent="0.2">
      <c r="A78" s="180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9"/>
      <c r="N78" s="176"/>
      <c r="O78" s="179"/>
      <c r="P78" s="176"/>
      <c r="Q78" s="179"/>
      <c r="R78" s="177"/>
      <c r="S78" s="178"/>
      <c r="T78" s="177"/>
      <c r="U78" s="177"/>
      <c r="V78" s="176"/>
      <c r="W78" s="176"/>
    </row>
    <row r="79" spans="1:23" hidden="1" x14ac:dyDescent="0.2">
      <c r="A79" s="175" t="s">
        <v>112</v>
      </c>
      <c r="B79" s="171">
        <f>SUM(B80:B83)</f>
        <v>0</v>
      </c>
      <c r="C79" s="171">
        <f>SUM(C80:C83)</f>
        <v>0</v>
      </c>
      <c r="D79" s="171">
        <f>SUM(D80:D83)</f>
        <v>0</v>
      </c>
      <c r="E79" s="171">
        <f>SUM(E80:E83)</f>
        <v>0</v>
      </c>
      <c r="F79" s="171">
        <f>SUM(F80:F83)</f>
        <v>0</v>
      </c>
      <c r="G79" s="171">
        <f>SUM(G80:G83)</f>
        <v>0</v>
      </c>
      <c r="H79" s="171">
        <f>SUM(H80:H83)</f>
        <v>0</v>
      </c>
      <c r="I79" s="171">
        <f>SUM(I80:I83)</f>
        <v>0</v>
      </c>
      <c r="J79" s="171">
        <f>SUM(J80:J83)</f>
        <v>0</v>
      </c>
      <c r="K79" s="171">
        <f>SUM(K80:K83)</f>
        <v>0</v>
      </c>
      <c r="L79" s="171">
        <f>SUM(L80:L83)</f>
        <v>0</v>
      </c>
      <c r="M79" s="174">
        <f>SUM(M80:M83)</f>
        <v>0</v>
      </c>
      <c r="N79" s="171"/>
      <c r="O79" s="174"/>
      <c r="P79" s="171"/>
      <c r="Q79" s="174"/>
      <c r="R79" s="172"/>
      <c r="S79" s="173"/>
      <c r="T79" s="172"/>
      <c r="U79" s="172"/>
      <c r="V79" s="171">
        <f>SUM(V80:V83)</f>
        <v>0</v>
      </c>
      <c r="W79" s="171">
        <f>SUM(W80:W83)</f>
        <v>0</v>
      </c>
    </row>
    <row r="80" spans="1:23" hidden="1" x14ac:dyDescent="0.2">
      <c r="A80" s="169" t="s">
        <v>113</v>
      </c>
      <c r="B80" s="158"/>
      <c r="C80" s="158"/>
      <c r="D80" s="158"/>
      <c r="E80" s="158">
        <f>SUM(B80:D80)</f>
        <v>0</v>
      </c>
      <c r="F80" s="158"/>
      <c r="G80" s="158"/>
      <c r="H80" s="158"/>
      <c r="I80" s="170"/>
      <c r="J80" s="158"/>
      <c r="K80" s="170"/>
      <c r="L80" s="158"/>
      <c r="M80" s="159"/>
      <c r="N80" s="158"/>
      <c r="O80" s="159"/>
      <c r="P80" s="158"/>
      <c r="Q80" s="159"/>
      <c r="R80" s="167"/>
      <c r="S80" s="168"/>
      <c r="T80" s="167"/>
      <c r="U80" s="167"/>
      <c r="V80" s="158"/>
      <c r="W80" s="158"/>
    </row>
    <row r="81" spans="1:23" hidden="1" x14ac:dyDescent="0.2">
      <c r="A81" s="169" t="s">
        <v>114</v>
      </c>
      <c r="B81" s="158"/>
      <c r="C81" s="158"/>
      <c r="D81" s="158"/>
      <c r="E81" s="158">
        <f>SUM(B81:D81)</f>
        <v>0</v>
      </c>
      <c r="F81" s="158"/>
      <c r="G81" s="158"/>
      <c r="H81" s="158"/>
      <c r="I81" s="170"/>
      <c r="J81" s="158"/>
      <c r="K81" s="170"/>
      <c r="L81" s="158"/>
      <c r="M81" s="159"/>
      <c r="N81" s="158"/>
      <c r="O81" s="159"/>
      <c r="P81" s="158"/>
      <c r="Q81" s="159"/>
      <c r="R81" s="167"/>
      <c r="S81" s="168"/>
      <c r="T81" s="167"/>
      <c r="U81" s="167"/>
      <c r="V81" s="158"/>
      <c r="W81" s="158"/>
    </row>
    <row r="82" spans="1:23" hidden="1" x14ac:dyDescent="0.2">
      <c r="A82" s="169" t="s">
        <v>115</v>
      </c>
      <c r="B82" s="158"/>
      <c r="C82" s="158"/>
      <c r="D82" s="158"/>
      <c r="E82" s="158">
        <f>SUM(B82:D82)</f>
        <v>0</v>
      </c>
      <c r="F82" s="158"/>
      <c r="G82" s="158"/>
      <c r="H82" s="158"/>
      <c r="I82" s="170"/>
      <c r="J82" s="158"/>
      <c r="K82" s="170"/>
      <c r="L82" s="158"/>
      <c r="M82" s="159"/>
      <c r="N82" s="158"/>
      <c r="O82" s="159"/>
      <c r="P82" s="158"/>
      <c r="Q82" s="159"/>
      <c r="R82" s="167"/>
      <c r="S82" s="168"/>
      <c r="T82" s="167"/>
      <c r="U82" s="167"/>
      <c r="V82" s="158"/>
      <c r="W82" s="158"/>
    </row>
    <row r="83" spans="1:23" hidden="1" x14ac:dyDescent="0.2">
      <c r="A83" s="169" t="s">
        <v>116</v>
      </c>
      <c r="B83" s="158"/>
      <c r="C83" s="158"/>
      <c r="D83" s="158"/>
      <c r="E83" s="158">
        <f>SUM(B83:D83)</f>
        <v>0</v>
      </c>
      <c r="F83" s="158"/>
      <c r="G83" s="158"/>
      <c r="H83" s="158"/>
      <c r="I83" s="170"/>
      <c r="J83" s="158"/>
      <c r="K83" s="170"/>
      <c r="L83" s="158"/>
      <c r="M83" s="159"/>
      <c r="N83" s="158"/>
      <c r="O83" s="159"/>
      <c r="P83" s="158"/>
      <c r="Q83" s="159"/>
      <c r="R83" s="167"/>
      <c r="S83" s="168"/>
      <c r="T83" s="167"/>
      <c r="U83" s="167"/>
      <c r="V83" s="158"/>
      <c r="W83" s="158"/>
    </row>
    <row r="84" spans="1:23" hidden="1" x14ac:dyDescent="0.2">
      <c r="A84" s="169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9"/>
      <c r="N84" s="158"/>
      <c r="O84" s="159"/>
      <c r="P84" s="158"/>
      <c r="Q84" s="159"/>
      <c r="R84" s="167"/>
      <c r="S84" s="168"/>
      <c r="T84" s="167"/>
      <c r="U84" s="167"/>
      <c r="V84" s="158"/>
      <c r="W84" s="158"/>
    </row>
    <row r="85" spans="1:23" x14ac:dyDescent="0.2">
      <c r="A85" s="166" t="s">
        <v>101</v>
      </c>
      <c r="B85" s="163" t="s">
        <v>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5"/>
      <c r="R85" s="164"/>
      <c r="S85" s="164"/>
      <c r="T85" s="86"/>
      <c r="U85" s="87"/>
      <c r="V85" s="163"/>
      <c r="W85" s="163"/>
    </row>
    <row r="86" spans="1:23" x14ac:dyDescent="0.2">
      <c r="A86" s="162" t="s">
        <v>102</v>
      </c>
      <c r="B86" s="161"/>
      <c r="C86" s="161"/>
      <c r="D86" s="161"/>
      <c r="E86" s="161">
        <f>$B86      +$C86      +$D86</f>
        <v>0</v>
      </c>
      <c r="F86" s="161">
        <v>0</v>
      </c>
      <c r="G86" s="161">
        <v>0</v>
      </c>
      <c r="H86" s="161"/>
      <c r="I86" s="161"/>
      <c r="J86" s="161"/>
      <c r="K86" s="161"/>
      <c r="L86" s="161"/>
      <c r="M86" s="161"/>
      <c r="N86" s="161"/>
      <c r="O86" s="161"/>
      <c r="P86" s="161">
        <f>$H86      +$J86      +$L86      +$N86</f>
        <v>0</v>
      </c>
      <c r="Q86" s="158">
        <f>$I86      +$K86      +$M86      +$O86</f>
        <v>0</v>
      </c>
      <c r="R86" s="89">
        <f>IF(($H86      =0),0,((($H86      -$H86      )/$H86      )*100))</f>
        <v>0</v>
      </c>
      <c r="S86" s="90">
        <f>IF(($I86      =0),0,((($I86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61"/>
      <c r="W86" s="161"/>
    </row>
    <row r="87" spans="1:23" x14ac:dyDescent="0.2">
      <c r="A87" s="160" t="s">
        <v>103</v>
      </c>
      <c r="B87" s="158"/>
      <c r="C87" s="158"/>
      <c r="D87" s="158"/>
      <c r="E87" s="158">
        <f>$B87      +$C87      +$D87</f>
        <v>0</v>
      </c>
      <c r="F87" s="158">
        <v>0</v>
      </c>
      <c r="G87" s="158">
        <v>0</v>
      </c>
      <c r="H87" s="158"/>
      <c r="I87" s="158"/>
      <c r="J87" s="158"/>
      <c r="K87" s="158"/>
      <c r="L87" s="158"/>
      <c r="M87" s="158"/>
      <c r="N87" s="158"/>
      <c r="O87" s="158"/>
      <c r="P87" s="159">
        <f>$H87      +$J87      +$L87      +$N87</f>
        <v>0</v>
      </c>
      <c r="Q87" s="159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58"/>
      <c r="W87" s="158"/>
    </row>
    <row r="88" spans="1:23" x14ac:dyDescent="0.2">
      <c r="A88" s="160" t="s">
        <v>104</v>
      </c>
      <c r="B88" s="158"/>
      <c r="C88" s="158"/>
      <c r="D88" s="158"/>
      <c r="E88" s="158">
        <f>$B88      +$C88      +$D88</f>
        <v>0</v>
      </c>
      <c r="F88" s="158">
        <v>0</v>
      </c>
      <c r="G88" s="158">
        <v>0</v>
      </c>
      <c r="H88" s="158"/>
      <c r="I88" s="158"/>
      <c r="J88" s="158"/>
      <c r="K88" s="158"/>
      <c r="L88" s="158"/>
      <c r="M88" s="158"/>
      <c r="N88" s="158"/>
      <c r="O88" s="158"/>
      <c r="P88" s="159">
        <f>$H88      +$J88      +$L88      +$N88</f>
        <v>0</v>
      </c>
      <c r="Q88" s="159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58"/>
      <c r="W88" s="158"/>
    </row>
    <row r="89" spans="1:23" x14ac:dyDescent="0.2">
      <c r="A89" s="160" t="s">
        <v>105</v>
      </c>
      <c r="B89" s="158"/>
      <c r="C89" s="158"/>
      <c r="D89" s="158"/>
      <c r="E89" s="158">
        <f>$B89      +$C89      +$D89</f>
        <v>0</v>
      </c>
      <c r="F89" s="158">
        <v>0</v>
      </c>
      <c r="G89" s="158">
        <v>0</v>
      </c>
      <c r="H89" s="158"/>
      <c r="I89" s="158"/>
      <c r="J89" s="158"/>
      <c r="K89" s="158"/>
      <c r="L89" s="158"/>
      <c r="M89" s="158"/>
      <c r="N89" s="158"/>
      <c r="O89" s="158"/>
      <c r="P89" s="159">
        <f>$H89      +$J89      +$L89      +$N89</f>
        <v>0</v>
      </c>
      <c r="Q89" s="159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58"/>
      <c r="W89" s="158"/>
    </row>
    <row r="90" spans="1:23" x14ac:dyDescent="0.2">
      <c r="A90" s="160" t="s">
        <v>106</v>
      </c>
      <c r="B90" s="158"/>
      <c r="C90" s="158"/>
      <c r="D90" s="158"/>
      <c r="E90" s="158">
        <f>$B90      +$C90      +$D90</f>
        <v>0</v>
      </c>
      <c r="F90" s="158">
        <v>0</v>
      </c>
      <c r="G90" s="158">
        <v>0</v>
      </c>
      <c r="H90" s="158"/>
      <c r="I90" s="158"/>
      <c r="J90" s="158"/>
      <c r="K90" s="158"/>
      <c r="L90" s="158"/>
      <c r="M90" s="158"/>
      <c r="N90" s="158"/>
      <c r="O90" s="158"/>
      <c r="P90" s="159">
        <f>$H90      +$J90      +$L90      +$N90</f>
        <v>0</v>
      </c>
      <c r="Q90" s="159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58"/>
      <c r="W90" s="158"/>
    </row>
    <row r="91" spans="1:23" x14ac:dyDescent="0.2">
      <c r="A91" s="160" t="s">
        <v>107</v>
      </c>
      <c r="B91" s="158"/>
      <c r="C91" s="158"/>
      <c r="D91" s="158"/>
      <c r="E91" s="158">
        <f>$B91      +$C91      +$D91</f>
        <v>0</v>
      </c>
      <c r="F91" s="158">
        <v>0</v>
      </c>
      <c r="G91" s="158">
        <v>0</v>
      </c>
      <c r="H91" s="158"/>
      <c r="I91" s="158"/>
      <c r="J91" s="158"/>
      <c r="K91" s="158"/>
      <c r="L91" s="158"/>
      <c r="M91" s="158"/>
      <c r="N91" s="158"/>
      <c r="O91" s="158"/>
      <c r="P91" s="159">
        <f>$H91      +$J91      +$L91      +$N91</f>
        <v>0</v>
      </c>
      <c r="Q91" s="159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58"/>
      <c r="W91" s="158"/>
    </row>
    <row r="92" spans="1:23" x14ac:dyDescent="0.2">
      <c r="A92" s="160" t="s">
        <v>108</v>
      </c>
      <c r="B92" s="158"/>
      <c r="C92" s="158"/>
      <c r="D92" s="158"/>
      <c r="E92" s="158">
        <f>$B92      +$C92      +$D92</f>
        <v>0</v>
      </c>
      <c r="F92" s="158">
        <v>0</v>
      </c>
      <c r="G92" s="158">
        <v>0</v>
      </c>
      <c r="H92" s="158"/>
      <c r="I92" s="158"/>
      <c r="J92" s="158"/>
      <c r="K92" s="158"/>
      <c r="L92" s="158"/>
      <c r="M92" s="158"/>
      <c r="N92" s="158"/>
      <c r="O92" s="158"/>
      <c r="P92" s="159">
        <f>$H92      +$J92      +$L92      +$N92</f>
        <v>0</v>
      </c>
      <c r="Q92" s="159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58"/>
      <c r="W92" s="158"/>
    </row>
    <row r="93" spans="1:23" x14ac:dyDescent="0.2">
      <c r="A93" s="160" t="s">
        <v>109</v>
      </c>
      <c r="B93" s="158"/>
      <c r="C93" s="158"/>
      <c r="D93" s="158"/>
      <c r="E93" s="158">
        <f>$B93      +$C93      +$D93</f>
        <v>0</v>
      </c>
      <c r="F93" s="158">
        <v>0</v>
      </c>
      <c r="G93" s="158">
        <v>0</v>
      </c>
      <c r="H93" s="158"/>
      <c r="I93" s="158"/>
      <c r="J93" s="158"/>
      <c r="K93" s="158"/>
      <c r="L93" s="158"/>
      <c r="M93" s="158"/>
      <c r="N93" s="158"/>
      <c r="O93" s="158"/>
      <c r="P93" s="159">
        <f>$H93      +$J93      +$L93      +$N93</f>
        <v>0</v>
      </c>
      <c r="Q93" s="159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58"/>
      <c r="W93" s="158"/>
    </row>
    <row r="94" spans="1:23" x14ac:dyDescent="0.2">
      <c r="A94" s="157" t="s">
        <v>110</v>
      </c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6"/>
      <c r="Q94" s="156"/>
      <c r="R94" s="17"/>
      <c r="S94" s="18"/>
      <c r="T94" s="17"/>
      <c r="U94" s="18"/>
      <c r="V94" s="155"/>
      <c r="W94" s="155"/>
    </row>
    <row r="95" spans="1:23" ht="22.5" hidden="1" x14ac:dyDescent="0.2">
      <c r="A95" s="154" t="s">
        <v>117</v>
      </c>
      <c r="B95" s="152">
        <f>SUM(B96:B110)</f>
        <v>0</v>
      </c>
      <c r="C95" s="152">
        <f>SUM(C96:C110)</f>
        <v>0</v>
      </c>
      <c r="D95" s="152">
        <f>SUM(D96:D110)</f>
        <v>0</v>
      </c>
      <c r="E95" s="152">
        <f>SUM(E96:E110)</f>
        <v>0</v>
      </c>
      <c r="F95" s="152">
        <f>SUM(F96:F110)</f>
        <v>0</v>
      </c>
      <c r="G95" s="152">
        <f>SUM(G96:G110)</f>
        <v>0</v>
      </c>
      <c r="H95" s="152">
        <f>SUM(H96:H110)</f>
        <v>0</v>
      </c>
      <c r="I95" s="152">
        <f>SUM(I96:I110)</f>
        <v>0</v>
      </c>
      <c r="J95" s="152">
        <f>SUM(J96:J110)</f>
        <v>0</v>
      </c>
      <c r="K95" s="152">
        <f>SUM(K96:K110)</f>
        <v>0</v>
      </c>
      <c r="L95" s="152">
        <f>SUM(L96:L110)</f>
        <v>0</v>
      </c>
      <c r="M95" s="153">
        <f>SUM(M96:M110)</f>
        <v>0</v>
      </c>
      <c r="N95" s="152"/>
      <c r="O95" s="153"/>
      <c r="P95" s="152"/>
      <c r="Q95" s="153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52">
        <f>SUM(V96:V110)</f>
        <v>0</v>
      </c>
      <c r="W95" s="152">
        <f>SUM(W96:W110)</f>
        <v>0</v>
      </c>
    </row>
    <row r="96" spans="1:23" hidden="1" x14ac:dyDescent="0.2">
      <c r="A96" s="151"/>
      <c r="B96" s="148"/>
      <c r="C96" s="148"/>
      <c r="D96" s="148"/>
      <c r="E96" s="150">
        <f>SUM(B96:D96)</f>
        <v>0</v>
      </c>
      <c r="F96" s="148"/>
      <c r="G96" s="148"/>
      <c r="H96" s="148"/>
      <c r="I96" s="148"/>
      <c r="J96" s="148"/>
      <c r="K96" s="148"/>
      <c r="L96" s="148"/>
      <c r="M96" s="149"/>
      <c r="N96" s="148"/>
      <c r="O96" s="149"/>
      <c r="P96" s="148"/>
      <c r="Q96" s="149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48"/>
      <c r="W96" s="148"/>
    </row>
    <row r="97" spans="1:23" hidden="1" x14ac:dyDescent="0.2">
      <c r="A97" s="151"/>
      <c r="B97" s="148"/>
      <c r="C97" s="148"/>
      <c r="D97" s="148"/>
      <c r="E97" s="150">
        <f>SUM(B97:D97)</f>
        <v>0</v>
      </c>
      <c r="F97" s="148"/>
      <c r="G97" s="148"/>
      <c r="H97" s="148"/>
      <c r="I97" s="148"/>
      <c r="J97" s="148"/>
      <c r="K97" s="148"/>
      <c r="L97" s="148"/>
      <c r="M97" s="149"/>
      <c r="N97" s="148"/>
      <c r="O97" s="149"/>
      <c r="P97" s="148"/>
      <c r="Q97" s="149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48"/>
      <c r="W97" s="148"/>
    </row>
    <row r="98" spans="1:23" hidden="1" x14ac:dyDescent="0.2">
      <c r="A98" s="151"/>
      <c r="B98" s="148"/>
      <c r="C98" s="148"/>
      <c r="D98" s="148"/>
      <c r="E98" s="150">
        <f>SUM(B98:D98)</f>
        <v>0</v>
      </c>
      <c r="F98" s="148"/>
      <c r="G98" s="148"/>
      <c r="H98" s="148"/>
      <c r="I98" s="148"/>
      <c r="J98" s="148"/>
      <c r="K98" s="148"/>
      <c r="L98" s="148"/>
      <c r="M98" s="149"/>
      <c r="N98" s="148"/>
      <c r="O98" s="149"/>
      <c r="P98" s="148"/>
      <c r="Q98" s="149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48"/>
      <c r="W98" s="148"/>
    </row>
    <row r="99" spans="1:23" hidden="1" x14ac:dyDescent="0.2">
      <c r="A99" s="151"/>
      <c r="B99" s="148"/>
      <c r="C99" s="148"/>
      <c r="D99" s="148"/>
      <c r="E99" s="150">
        <f>SUM(B99:D99)</f>
        <v>0</v>
      </c>
      <c r="F99" s="148"/>
      <c r="G99" s="148"/>
      <c r="H99" s="148"/>
      <c r="I99" s="148"/>
      <c r="J99" s="148"/>
      <c r="K99" s="148"/>
      <c r="L99" s="148"/>
      <c r="M99" s="149"/>
      <c r="N99" s="148"/>
      <c r="O99" s="149"/>
      <c r="P99" s="148"/>
      <c r="Q99" s="149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48"/>
      <c r="W99" s="148"/>
    </row>
    <row r="100" spans="1:23" hidden="1" x14ac:dyDescent="0.2">
      <c r="A100" s="151"/>
      <c r="B100" s="148"/>
      <c r="C100" s="148"/>
      <c r="D100" s="148"/>
      <c r="E100" s="150">
        <f>SUM(B100:D100)</f>
        <v>0</v>
      </c>
      <c r="F100" s="148"/>
      <c r="G100" s="148"/>
      <c r="H100" s="148"/>
      <c r="I100" s="148"/>
      <c r="J100" s="148"/>
      <c r="K100" s="148"/>
      <c r="L100" s="148"/>
      <c r="M100" s="149"/>
      <c r="N100" s="148"/>
      <c r="O100" s="149"/>
      <c r="P100" s="148"/>
      <c r="Q100" s="149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48"/>
      <c r="W100" s="148"/>
    </row>
    <row r="101" spans="1:23" hidden="1" x14ac:dyDescent="0.2">
      <c r="A101" s="151"/>
      <c r="B101" s="148"/>
      <c r="C101" s="148"/>
      <c r="D101" s="148"/>
      <c r="E101" s="150">
        <f>SUM(B101:D101)</f>
        <v>0</v>
      </c>
      <c r="F101" s="148"/>
      <c r="G101" s="148"/>
      <c r="H101" s="148"/>
      <c r="I101" s="148"/>
      <c r="J101" s="148"/>
      <c r="K101" s="148"/>
      <c r="L101" s="148"/>
      <c r="M101" s="149"/>
      <c r="N101" s="148"/>
      <c r="O101" s="149"/>
      <c r="P101" s="148"/>
      <c r="Q101" s="149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48"/>
      <c r="W101" s="148"/>
    </row>
    <row r="102" spans="1:23" hidden="1" x14ac:dyDescent="0.2">
      <c r="A102" s="151"/>
      <c r="B102" s="148"/>
      <c r="C102" s="148"/>
      <c r="D102" s="148"/>
      <c r="E102" s="150">
        <f>SUM(B102:D102)</f>
        <v>0</v>
      </c>
      <c r="F102" s="148"/>
      <c r="G102" s="148"/>
      <c r="H102" s="148"/>
      <c r="I102" s="148"/>
      <c r="J102" s="148"/>
      <c r="K102" s="148"/>
      <c r="L102" s="148"/>
      <c r="M102" s="149"/>
      <c r="N102" s="148"/>
      <c r="O102" s="149"/>
      <c r="P102" s="148"/>
      <c r="Q102" s="149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48"/>
      <c r="W102" s="148"/>
    </row>
    <row r="103" spans="1:23" hidden="1" x14ac:dyDescent="0.2">
      <c r="A103" s="151"/>
      <c r="B103" s="148"/>
      <c r="C103" s="148"/>
      <c r="D103" s="148"/>
      <c r="E103" s="150">
        <f>SUM(B103:D103)</f>
        <v>0</v>
      </c>
      <c r="F103" s="148"/>
      <c r="G103" s="148"/>
      <c r="H103" s="148"/>
      <c r="I103" s="148"/>
      <c r="J103" s="148"/>
      <c r="K103" s="148"/>
      <c r="L103" s="148"/>
      <c r="M103" s="149"/>
      <c r="N103" s="148"/>
      <c r="O103" s="149"/>
      <c r="P103" s="148"/>
      <c r="Q103" s="149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48"/>
      <c r="W103" s="148"/>
    </row>
    <row r="104" spans="1:23" hidden="1" x14ac:dyDescent="0.2">
      <c r="A104" s="151"/>
      <c r="B104" s="148"/>
      <c r="C104" s="148"/>
      <c r="D104" s="148"/>
      <c r="E104" s="150">
        <f>SUM(B104:D104)</f>
        <v>0</v>
      </c>
      <c r="F104" s="148"/>
      <c r="G104" s="148"/>
      <c r="H104" s="148"/>
      <c r="I104" s="148"/>
      <c r="J104" s="148"/>
      <c r="K104" s="148"/>
      <c r="L104" s="148"/>
      <c r="M104" s="149"/>
      <c r="N104" s="148"/>
      <c r="O104" s="149"/>
      <c r="P104" s="148"/>
      <c r="Q104" s="149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48"/>
      <c r="W104" s="148"/>
    </row>
    <row r="105" spans="1:23" hidden="1" x14ac:dyDescent="0.2">
      <c r="A105" s="151"/>
      <c r="B105" s="148"/>
      <c r="C105" s="148"/>
      <c r="D105" s="148"/>
      <c r="E105" s="150">
        <f>SUM(B105:D105)</f>
        <v>0</v>
      </c>
      <c r="F105" s="148"/>
      <c r="G105" s="148"/>
      <c r="H105" s="148"/>
      <c r="I105" s="148"/>
      <c r="J105" s="148"/>
      <c r="K105" s="148"/>
      <c r="L105" s="148"/>
      <c r="M105" s="149"/>
      <c r="N105" s="148"/>
      <c r="O105" s="149"/>
      <c r="P105" s="148"/>
      <c r="Q105" s="149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48"/>
      <c r="W105" s="148"/>
    </row>
    <row r="106" spans="1:23" hidden="1" x14ac:dyDescent="0.2">
      <c r="A106" s="151"/>
      <c r="B106" s="148"/>
      <c r="C106" s="148"/>
      <c r="D106" s="148"/>
      <c r="E106" s="150">
        <f>SUM(B106:D106)</f>
        <v>0</v>
      </c>
      <c r="F106" s="148"/>
      <c r="G106" s="148"/>
      <c r="H106" s="148"/>
      <c r="I106" s="148"/>
      <c r="J106" s="148"/>
      <c r="K106" s="148"/>
      <c r="L106" s="148"/>
      <c r="M106" s="149"/>
      <c r="N106" s="148"/>
      <c r="O106" s="149"/>
      <c r="P106" s="148"/>
      <c r="Q106" s="149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48"/>
      <c r="W106" s="148"/>
    </row>
    <row r="107" spans="1:23" hidden="1" x14ac:dyDescent="0.2">
      <c r="A107" s="151"/>
      <c r="B107" s="148"/>
      <c r="C107" s="148"/>
      <c r="D107" s="148"/>
      <c r="E107" s="150">
        <f>SUM(B107:D107)</f>
        <v>0</v>
      </c>
      <c r="F107" s="148"/>
      <c r="G107" s="148"/>
      <c r="H107" s="148"/>
      <c r="I107" s="148"/>
      <c r="J107" s="148"/>
      <c r="K107" s="148"/>
      <c r="L107" s="148"/>
      <c r="M107" s="149"/>
      <c r="N107" s="148"/>
      <c r="O107" s="149"/>
      <c r="P107" s="148"/>
      <c r="Q107" s="149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48"/>
      <c r="W107" s="148"/>
    </row>
    <row r="108" spans="1:23" hidden="1" x14ac:dyDescent="0.2">
      <c r="A108" s="151"/>
      <c r="B108" s="148"/>
      <c r="C108" s="148"/>
      <c r="D108" s="148"/>
      <c r="E108" s="150">
        <f>SUM(B108:D108)</f>
        <v>0</v>
      </c>
      <c r="F108" s="148"/>
      <c r="G108" s="148"/>
      <c r="H108" s="149"/>
      <c r="I108" s="148"/>
      <c r="J108" s="149"/>
      <c r="K108" s="148"/>
      <c r="L108" s="149"/>
      <c r="M108" s="149"/>
      <c r="N108" s="149"/>
      <c r="O108" s="149"/>
      <c r="P108" s="149"/>
      <c r="Q108" s="149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48"/>
      <c r="W108" s="148"/>
    </row>
    <row r="109" spans="1:23" hidden="1" x14ac:dyDescent="0.2">
      <c r="A109" s="151"/>
      <c r="B109" s="148"/>
      <c r="C109" s="148"/>
      <c r="D109" s="148"/>
      <c r="E109" s="150">
        <f>SUM(B109:D109)</f>
        <v>0</v>
      </c>
      <c r="F109" s="148"/>
      <c r="G109" s="148"/>
      <c r="H109" s="149"/>
      <c r="I109" s="148"/>
      <c r="J109" s="149"/>
      <c r="K109" s="148"/>
      <c r="L109" s="149"/>
      <c r="M109" s="149"/>
      <c r="N109" s="149"/>
      <c r="O109" s="149"/>
      <c r="P109" s="149"/>
      <c r="Q109" s="149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48"/>
      <c r="W109" s="148"/>
    </row>
    <row r="110" spans="1:23" hidden="1" x14ac:dyDescent="0.2">
      <c r="A110" s="151"/>
      <c r="B110" s="148"/>
      <c r="C110" s="148"/>
      <c r="D110" s="148"/>
      <c r="E110" s="150">
        <f>SUM(B110:D110)</f>
        <v>0</v>
      </c>
      <c r="F110" s="148"/>
      <c r="G110" s="148"/>
      <c r="H110" s="149"/>
      <c r="I110" s="148"/>
      <c r="J110" s="149"/>
      <c r="K110" s="148"/>
      <c r="L110" s="149"/>
      <c r="M110" s="149"/>
      <c r="N110" s="149"/>
      <c r="O110" s="149"/>
      <c r="P110" s="149"/>
      <c r="Q110" s="149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48"/>
      <c r="W110" s="148"/>
    </row>
    <row r="111" spans="1:23" hidden="1" x14ac:dyDescent="0.2">
      <c r="A111" s="146"/>
      <c r="B111" s="145"/>
      <c r="C111" s="147"/>
      <c r="D111" s="147"/>
      <c r="E111" s="147"/>
      <c r="F111" s="145"/>
      <c r="G111" s="147"/>
      <c r="H111" s="145"/>
      <c r="I111" s="147"/>
      <c r="J111" s="145"/>
      <c r="K111" s="147"/>
      <c r="L111" s="145"/>
      <c r="M111" s="145"/>
      <c r="N111" s="145"/>
      <c r="O111" s="145"/>
      <c r="P111" s="145"/>
      <c r="Q111" s="145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45"/>
      <c r="W111" s="147"/>
    </row>
    <row r="112" spans="1:23" hidden="1" x14ac:dyDescent="0.2">
      <c r="A112" s="146" t="s">
        <v>87</v>
      </c>
      <c r="B112" s="145" t="e">
        <f>B95+B85</f>
        <v>#VALUE!</v>
      </c>
      <c r="C112" s="145">
        <f>C95+C85</f>
        <v>0</v>
      </c>
      <c r="D112" s="145">
        <f>D95+D85</f>
        <v>0</v>
      </c>
      <c r="E112" s="145">
        <f>E95+E85</f>
        <v>0</v>
      </c>
      <c r="F112" s="145">
        <f>F95+F85</f>
        <v>0</v>
      </c>
      <c r="G112" s="145">
        <f>G95+G85</f>
        <v>0</v>
      </c>
      <c r="H112" s="145">
        <f>H95+H85</f>
        <v>0</v>
      </c>
      <c r="I112" s="145">
        <f>I95+I85</f>
        <v>0</v>
      </c>
      <c r="J112" s="145">
        <f>J95+J85</f>
        <v>0</v>
      </c>
      <c r="K112" s="145">
        <f>K95+K85</f>
        <v>0</v>
      </c>
      <c r="L112" s="145">
        <f>L95+L85</f>
        <v>0</v>
      </c>
      <c r="M112" s="145">
        <f>M95+M85</f>
        <v>0</v>
      </c>
      <c r="N112" s="145">
        <f>N95+N85</f>
        <v>0</v>
      </c>
      <c r="O112" s="145">
        <f>O95+O85</f>
        <v>0</v>
      </c>
      <c r="P112" s="145">
        <f>P95+P85</f>
        <v>0</v>
      </c>
      <c r="Q112" s="145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45">
        <f>V95+V85</f>
        <v>0</v>
      </c>
      <c r="W112" s="145">
        <f>W95+W85</f>
        <v>0</v>
      </c>
    </row>
    <row r="113" spans="1:23" hidden="1" x14ac:dyDescent="0.2">
      <c r="A113" s="144" t="s">
        <v>118</v>
      </c>
      <c r="B113" s="143" t="str">
        <f>B85</f>
        <v/>
      </c>
      <c r="C113" s="143">
        <f>C85</f>
        <v>0</v>
      </c>
      <c r="D113" s="143">
        <f>D85</f>
        <v>0</v>
      </c>
      <c r="E113" s="143">
        <f>E85</f>
        <v>0</v>
      </c>
      <c r="F113" s="143">
        <f>F85</f>
        <v>0</v>
      </c>
      <c r="G113" s="143">
        <f>G85</f>
        <v>0</v>
      </c>
      <c r="H113" s="143">
        <f>H85</f>
        <v>0</v>
      </c>
      <c r="I113" s="143">
        <f>I85</f>
        <v>0</v>
      </c>
      <c r="J113" s="143">
        <f>J85</f>
        <v>0</v>
      </c>
      <c r="K113" s="143">
        <f>K85</f>
        <v>0</v>
      </c>
      <c r="L113" s="143">
        <f>L85</f>
        <v>0</v>
      </c>
      <c r="M113" s="143">
        <f>M85</f>
        <v>0</v>
      </c>
      <c r="N113" s="143">
        <f>N85</f>
        <v>0</v>
      </c>
      <c r="O113" s="143">
        <f>O85</f>
        <v>0</v>
      </c>
      <c r="P113" s="143">
        <f>P85</f>
        <v>0</v>
      </c>
      <c r="Q113" s="143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43">
        <f>V85</f>
        <v>0</v>
      </c>
      <c r="W113" s="143">
        <f>W85</f>
        <v>0</v>
      </c>
    </row>
    <row r="114" spans="1:23" x14ac:dyDescent="0.2">
      <c r="A114" s="142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28"/>
      <c r="S114" s="28"/>
      <c r="T114" s="28"/>
      <c r="U114" s="28"/>
      <c r="V114" s="141"/>
      <c r="W114" s="141"/>
    </row>
    <row r="115" spans="1:23" x14ac:dyDescent="0.2">
      <c r="A115" s="140" t="s">
        <v>119</v>
      </c>
    </row>
    <row r="116" spans="1:23" x14ac:dyDescent="0.2">
      <c r="A116" s="140" t="s">
        <v>120</v>
      </c>
    </row>
    <row r="117" spans="1:23" x14ac:dyDescent="0.2">
      <c r="A117" s="140" t="s">
        <v>121</v>
      </c>
      <c r="B117" s="139"/>
      <c r="C117" s="139"/>
      <c r="D117" s="139"/>
      <c r="E117" s="139"/>
      <c r="F117" s="139"/>
      <c r="H117" s="139"/>
      <c r="I117" s="139"/>
      <c r="J117" s="139"/>
      <c r="K117" s="139"/>
      <c r="V117" s="139"/>
    </row>
    <row r="118" spans="1:23" x14ac:dyDescent="0.2">
      <c r="A118" s="140" t="s">
        <v>122</v>
      </c>
      <c r="B118" s="139"/>
      <c r="C118" s="139"/>
      <c r="D118" s="139"/>
      <c r="E118" s="139"/>
      <c r="F118" s="139"/>
      <c r="H118" s="139"/>
      <c r="I118" s="139"/>
      <c r="J118" s="139"/>
      <c r="K118" s="139"/>
      <c r="V118" s="139"/>
    </row>
    <row r="119" spans="1:23" x14ac:dyDescent="0.2">
      <c r="A119" s="140" t="s">
        <v>123</v>
      </c>
      <c r="B119" s="139"/>
      <c r="C119" s="139"/>
      <c r="D119" s="139"/>
      <c r="E119" s="139"/>
      <c r="F119" s="139"/>
      <c r="H119" s="139"/>
      <c r="I119" s="139"/>
      <c r="J119" s="139"/>
      <c r="K119" s="139"/>
      <c r="V119" s="139"/>
    </row>
    <row r="120" spans="1:23" x14ac:dyDescent="0.2">
      <c r="A120" s="140" t="s">
        <v>124</v>
      </c>
    </row>
    <row r="123" spans="1:23" x14ac:dyDescent="0.2">
      <c r="A123" s="139"/>
      <c r="G123" s="139"/>
      <c r="W123" s="139"/>
    </row>
    <row r="124" spans="1:23" x14ac:dyDescent="0.2">
      <c r="A124" s="139"/>
      <c r="G124" s="139"/>
      <c r="W124" s="139"/>
    </row>
    <row r="125" spans="1:23" x14ac:dyDescent="0.2">
      <c r="A125" s="139"/>
      <c r="G125" s="139"/>
      <c r="W125" s="139"/>
    </row>
  </sheetData>
  <sheetProtection algorithmName="SHA-512" hashValue="VzonCUKZyhAT1rnEhFCuw4bjr0tEHBnou0zMA4Ba/JZejZwFMrtw8nc0yHMQ1DFu2W5ASe014fr51xF0hroTlA==" saltValue="UQuiJq4xbvbC5fS9wl6J1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943C-F9B4-4CC0-9D59-6C06DA8FA8AC}">
  <sheetPr>
    <pageSetUpPr fitToPage="1"/>
  </sheetPr>
  <dimension ref="A1:W125"/>
  <sheetViews>
    <sheetView showGridLines="0" workbookViewId="0">
      <selection activeCell="A15" sqref="A15"/>
    </sheetView>
  </sheetViews>
  <sheetFormatPr defaultRowHeight="12.75" x14ac:dyDescent="0.2"/>
  <cols>
    <col min="1" max="1" width="52.7109375" style="138" customWidth="1"/>
    <col min="2" max="9" width="13.7109375" style="138" customWidth="1"/>
    <col min="10" max="15" width="13.7109375" style="138" hidden="1" customWidth="1"/>
    <col min="16" max="23" width="13.7109375" style="138" customWidth="1"/>
    <col min="24" max="24" width="2.7109375" style="138" customWidth="1"/>
    <col min="25" max="16384" width="9.140625" style="138"/>
  </cols>
  <sheetData>
    <row r="1" spans="1:23" x14ac:dyDescent="0.2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3"/>
      <c r="W1" s="263"/>
    </row>
    <row r="2" spans="1:23" ht="18" x14ac:dyDescent="0.25">
      <c r="A2" s="262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1"/>
      <c r="W2" s="261"/>
    </row>
    <row r="3" spans="1:23" ht="18" customHeight="1" x14ac:dyDescent="0.25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1"/>
      <c r="W3" s="261"/>
    </row>
    <row r="4" spans="1:23" ht="18" customHeight="1" x14ac:dyDescent="0.25">
      <c r="A4" s="262" t="s">
        <v>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1"/>
      <c r="W4" s="261"/>
    </row>
    <row r="5" spans="1:23" ht="15" customHeight="1" x14ac:dyDescent="0.25">
      <c r="A5" s="260" t="s">
        <v>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59"/>
      <c r="W5" s="259"/>
    </row>
    <row r="6" spans="1:23" ht="12.75" customHeight="1" x14ac:dyDescent="0.2">
      <c r="A6" s="258"/>
      <c r="B6" s="258" t="s">
        <v>1</v>
      </c>
      <c r="C6" s="258" t="s">
        <v>1</v>
      </c>
      <c r="D6" s="258" t="s">
        <v>1</v>
      </c>
      <c r="E6" s="257" t="s">
        <v>1</v>
      </c>
      <c r="F6" s="256" t="s">
        <v>5</v>
      </c>
      <c r="G6" s="255"/>
      <c r="H6" s="256" t="s">
        <v>6</v>
      </c>
      <c r="I6" s="255"/>
      <c r="J6" s="256" t="s">
        <v>7</v>
      </c>
      <c r="K6" s="255"/>
      <c r="L6" s="256" t="s">
        <v>8</v>
      </c>
      <c r="M6" s="255"/>
      <c r="N6" s="256" t="s">
        <v>9</v>
      </c>
      <c r="O6" s="255"/>
      <c r="P6" s="256" t="s">
        <v>10</v>
      </c>
      <c r="Q6" s="255"/>
      <c r="R6" s="256" t="s">
        <v>11</v>
      </c>
      <c r="S6" s="255"/>
      <c r="T6" s="256" t="s">
        <v>12</v>
      </c>
      <c r="U6" s="255"/>
      <c r="V6" s="256" t="s">
        <v>13</v>
      </c>
      <c r="W6" s="255"/>
    </row>
    <row r="7" spans="1:23" ht="76.5" x14ac:dyDescent="0.2">
      <c r="A7" s="254" t="s">
        <v>14</v>
      </c>
      <c r="B7" s="253" t="s">
        <v>15</v>
      </c>
      <c r="C7" s="253" t="s">
        <v>16</v>
      </c>
      <c r="D7" s="253" t="s">
        <v>17</v>
      </c>
      <c r="E7" s="253" t="s">
        <v>18</v>
      </c>
      <c r="F7" s="252" t="s">
        <v>19</v>
      </c>
      <c r="G7" s="251" t="s">
        <v>20</v>
      </c>
      <c r="H7" s="252" t="s">
        <v>21</v>
      </c>
      <c r="I7" s="251" t="s">
        <v>22</v>
      </c>
      <c r="J7" s="252" t="s">
        <v>23</v>
      </c>
      <c r="K7" s="251" t="s">
        <v>24</v>
      </c>
      <c r="L7" s="252" t="s">
        <v>25</v>
      </c>
      <c r="M7" s="251" t="s">
        <v>26</v>
      </c>
      <c r="N7" s="252" t="s">
        <v>27</v>
      </c>
      <c r="O7" s="251" t="s">
        <v>28</v>
      </c>
      <c r="P7" s="252" t="s">
        <v>29</v>
      </c>
      <c r="Q7" s="251" t="s">
        <v>30</v>
      </c>
      <c r="R7" s="252" t="s">
        <v>29</v>
      </c>
      <c r="S7" s="251" t="s">
        <v>30</v>
      </c>
      <c r="T7" s="252" t="s">
        <v>31</v>
      </c>
      <c r="U7" s="251" t="s">
        <v>32</v>
      </c>
      <c r="V7" s="252" t="s">
        <v>18</v>
      </c>
      <c r="W7" s="251" t="s">
        <v>33</v>
      </c>
    </row>
    <row r="8" spans="1:23" ht="12.95" customHeight="1" x14ac:dyDescent="0.2">
      <c r="A8" s="238" t="s">
        <v>34</v>
      </c>
      <c r="B8" s="250" t="s">
        <v>1</v>
      </c>
      <c r="C8" s="250"/>
      <c r="D8" s="250"/>
      <c r="E8" s="250"/>
      <c r="F8" s="249"/>
      <c r="G8" s="248"/>
      <c r="H8" s="249"/>
      <c r="I8" s="248"/>
      <c r="J8" s="249"/>
      <c r="K8" s="248"/>
      <c r="L8" s="249"/>
      <c r="M8" s="248"/>
      <c r="N8" s="249"/>
      <c r="O8" s="248"/>
      <c r="P8" s="249"/>
      <c r="Q8" s="248"/>
      <c r="R8" s="235"/>
      <c r="S8" s="236"/>
      <c r="T8" s="235"/>
      <c r="U8" s="234"/>
      <c r="V8" s="249"/>
      <c r="W8" s="248"/>
    </row>
    <row r="9" spans="1:23" ht="12.95" customHeight="1" x14ac:dyDescent="0.2">
      <c r="A9" s="246" t="s">
        <v>35</v>
      </c>
      <c r="B9" s="230">
        <v>49949000</v>
      </c>
      <c r="C9" s="230"/>
      <c r="D9" s="230"/>
      <c r="E9" s="230">
        <f>$B9       +$C9       +$D9</f>
        <v>49949000</v>
      </c>
      <c r="F9" s="226">
        <v>49949000</v>
      </c>
      <c r="G9" s="225">
        <v>9086000</v>
      </c>
      <c r="H9" s="226"/>
      <c r="I9" s="225">
        <v>3352031</v>
      </c>
      <c r="J9" s="226"/>
      <c r="K9" s="225"/>
      <c r="L9" s="226"/>
      <c r="M9" s="225"/>
      <c r="N9" s="226"/>
      <c r="O9" s="225"/>
      <c r="P9" s="226">
        <f>$H9       +$J9       +$L9       +$N9</f>
        <v>0</v>
      </c>
      <c r="Q9" s="225">
        <f>$I9       +$K9       +$M9       +$O9</f>
        <v>3352031</v>
      </c>
      <c r="R9" s="228">
        <f>IF(($H9       =0),0,((($H9       -$H9       )/$H9       )*100))</f>
        <v>0</v>
      </c>
      <c r="S9" s="229">
        <f>IF(($I9       =0),0,((($I9       -$I9       )/$I9       )*100))</f>
        <v>0</v>
      </c>
      <c r="T9" s="228">
        <f>IF(($E9       =0),0,(($P9       /$E9       )*100))</f>
        <v>0</v>
      </c>
      <c r="U9" s="227">
        <f>IF(($E9       =0),0,(($Q9       /$E9       )*100))</f>
        <v>6.7109071252677737</v>
      </c>
      <c r="V9" s="226">
        <v>0</v>
      </c>
      <c r="W9" s="225" t="s">
        <v>1</v>
      </c>
    </row>
    <row r="10" spans="1:23" ht="12.95" customHeight="1" x14ac:dyDescent="0.2">
      <c r="A10" s="246" t="s">
        <v>37</v>
      </c>
      <c r="B10" s="230">
        <v>112830000</v>
      </c>
      <c r="C10" s="230"/>
      <c r="D10" s="230"/>
      <c r="E10" s="230">
        <f>$B10      +$C10      +$D10</f>
        <v>112830000</v>
      </c>
      <c r="F10" s="226">
        <v>112830000</v>
      </c>
      <c r="G10" s="225">
        <v>112830000</v>
      </c>
      <c r="H10" s="226">
        <v>24545000</v>
      </c>
      <c r="I10" s="225">
        <v>23757669</v>
      </c>
      <c r="J10" s="226"/>
      <c r="K10" s="225"/>
      <c r="L10" s="226"/>
      <c r="M10" s="225"/>
      <c r="N10" s="226"/>
      <c r="O10" s="225"/>
      <c r="P10" s="226">
        <f>$H10      +$J10      +$L10      +$N10</f>
        <v>24545000</v>
      </c>
      <c r="Q10" s="225">
        <f>$I10      +$K10      +$M10      +$O10</f>
        <v>23757669</v>
      </c>
      <c r="R10" s="228">
        <f>IF(($H10      =0),0,((($H10      -$H10      )/$H10      )*100))</f>
        <v>0</v>
      </c>
      <c r="S10" s="229">
        <f>IF(($I10      =0),0,((($I10      -$I10      )/$I10      )*100))</f>
        <v>0</v>
      </c>
      <c r="T10" s="228">
        <f>IF(($E10      =0),0,(($P10      /$E10      )*100))</f>
        <v>21.753966143756092</v>
      </c>
      <c r="U10" s="227">
        <f>IF(($E10      =0),0,(($Q10      /$E10      )*100))</f>
        <v>21.056163254453601</v>
      </c>
      <c r="V10" s="226">
        <v>0</v>
      </c>
      <c r="W10" s="225" t="s">
        <v>1</v>
      </c>
    </row>
    <row r="11" spans="1:23" ht="12.95" customHeight="1" x14ac:dyDescent="0.2">
      <c r="A11" s="246" t="s">
        <v>38</v>
      </c>
      <c r="B11" s="230">
        <v>36500000</v>
      </c>
      <c r="C11" s="230"/>
      <c r="D11" s="230"/>
      <c r="E11" s="230">
        <f>$B11      +$C11      +$D11</f>
        <v>36500000</v>
      </c>
      <c r="F11" s="226">
        <v>36500000</v>
      </c>
      <c r="G11" s="225">
        <v>20250000</v>
      </c>
      <c r="H11" s="226">
        <v>9613000</v>
      </c>
      <c r="I11" s="225">
        <v>13209735</v>
      </c>
      <c r="J11" s="226"/>
      <c r="K11" s="225"/>
      <c r="L11" s="226"/>
      <c r="M11" s="225"/>
      <c r="N11" s="226"/>
      <c r="O11" s="225"/>
      <c r="P11" s="226">
        <f>$H11      +$J11      +$L11      +$N11</f>
        <v>9613000</v>
      </c>
      <c r="Q11" s="225">
        <f>$I11      +$K11      +$M11      +$O11</f>
        <v>13209735</v>
      </c>
      <c r="R11" s="228">
        <f>IF(($H11      =0),0,((($H11      -$H11      )/$H11      )*100))</f>
        <v>0</v>
      </c>
      <c r="S11" s="229">
        <f>IF(($I11      =0),0,((($I11      -$I11      )/$I11      )*100))</f>
        <v>0</v>
      </c>
      <c r="T11" s="228">
        <f>IF(($E11      =0),0,(($P11      /$E11      )*100))</f>
        <v>26.336986301369862</v>
      </c>
      <c r="U11" s="227">
        <f>IF(($E11      =0),0,(($Q11      /$E11      )*100))</f>
        <v>36.191054794520547</v>
      </c>
      <c r="V11" s="226">
        <v>0</v>
      </c>
      <c r="W11" s="225" t="s">
        <v>1</v>
      </c>
    </row>
    <row r="12" spans="1:23" ht="12.95" customHeight="1" x14ac:dyDescent="0.2">
      <c r="A12" s="246" t="s">
        <v>39</v>
      </c>
      <c r="B12" s="230"/>
      <c r="C12" s="230"/>
      <c r="D12" s="230"/>
      <c r="E12" s="230">
        <f>$B12      +$C12      +$D12</f>
        <v>0</v>
      </c>
      <c r="F12" s="226">
        <v>0</v>
      </c>
      <c r="G12" s="225">
        <v>0</v>
      </c>
      <c r="H12" s="226"/>
      <c r="I12" s="225"/>
      <c r="J12" s="226"/>
      <c r="K12" s="225"/>
      <c r="L12" s="226"/>
      <c r="M12" s="225"/>
      <c r="N12" s="226"/>
      <c r="O12" s="225"/>
      <c r="P12" s="226">
        <f>$H12      +$J12      +$L12      +$N12</f>
        <v>0</v>
      </c>
      <c r="Q12" s="225">
        <f>$I12      +$K12      +$M12      +$O12</f>
        <v>0</v>
      </c>
      <c r="R12" s="228">
        <f>IF(($H12      =0),0,((($H12      -$H12      )/$H12      )*100))</f>
        <v>0</v>
      </c>
      <c r="S12" s="229">
        <f>IF(($I12      =0),0,((($I12      -$I12      )/$I12      )*100))</f>
        <v>0</v>
      </c>
      <c r="T12" s="228">
        <f>IF(($E12      =0),0,(($P12      /$E12      )*100))</f>
        <v>0</v>
      </c>
      <c r="U12" s="227">
        <f>IF(($E12      =0),0,(($Q12      /$E12      )*100))</f>
        <v>0</v>
      </c>
      <c r="V12" s="226">
        <v>0</v>
      </c>
      <c r="W12" s="225" t="s">
        <v>1</v>
      </c>
    </row>
    <row r="13" spans="1:23" ht="12.95" customHeight="1" x14ac:dyDescent="0.2">
      <c r="A13" s="246" t="s">
        <v>40</v>
      </c>
      <c r="B13" s="230">
        <v>291390000</v>
      </c>
      <c r="C13" s="230"/>
      <c r="D13" s="230"/>
      <c r="E13" s="230">
        <f>$B13      +$C13      +$D13</f>
        <v>291390000</v>
      </c>
      <c r="F13" s="226">
        <v>291390000</v>
      </c>
      <c r="G13" s="225">
        <v>123220000</v>
      </c>
      <c r="H13" s="226">
        <v>93219000</v>
      </c>
      <c r="I13" s="225">
        <v>122178024</v>
      </c>
      <c r="J13" s="226"/>
      <c r="K13" s="225"/>
      <c r="L13" s="226"/>
      <c r="M13" s="225"/>
      <c r="N13" s="226"/>
      <c r="O13" s="225"/>
      <c r="P13" s="226">
        <f>$H13      +$J13      +$L13      +$N13</f>
        <v>93219000</v>
      </c>
      <c r="Q13" s="225">
        <f>$I13      +$K13      +$M13      +$O13</f>
        <v>122178024</v>
      </c>
      <c r="R13" s="228">
        <f>IF(($H13      =0),0,((($H13      -$H13      )/$H13      )*100))</f>
        <v>0</v>
      </c>
      <c r="S13" s="229">
        <f>IF(($I13      =0),0,((($I13      -$I13      )/$I13      )*100))</f>
        <v>0</v>
      </c>
      <c r="T13" s="228">
        <f>IF(($E13      =0),0,(($P13      /$E13      )*100))</f>
        <v>31.991145886955625</v>
      </c>
      <c r="U13" s="227">
        <f>IF(($E13      =0),0,(($Q13      /$E13      )*100))</f>
        <v>41.929381241634921</v>
      </c>
      <c r="V13" s="226">
        <v>0</v>
      </c>
      <c r="W13" s="225" t="s">
        <v>1</v>
      </c>
    </row>
    <row r="14" spans="1:23" ht="12.95" customHeight="1" x14ac:dyDescent="0.2">
      <c r="A14" s="246" t="s">
        <v>41</v>
      </c>
      <c r="B14" s="230">
        <v>73002000</v>
      </c>
      <c r="C14" s="230"/>
      <c r="D14" s="230"/>
      <c r="E14" s="230">
        <f>$B14      +$C14      +$D14</f>
        <v>73002000</v>
      </c>
      <c r="F14" s="226">
        <v>73002000</v>
      </c>
      <c r="G14" s="225">
        <v>0</v>
      </c>
      <c r="H14" s="226"/>
      <c r="I14" s="225"/>
      <c r="J14" s="226"/>
      <c r="K14" s="225"/>
      <c r="L14" s="226"/>
      <c r="M14" s="225"/>
      <c r="N14" s="226"/>
      <c r="O14" s="225"/>
      <c r="P14" s="226">
        <f>$H14      +$J14      +$L14      +$N14</f>
        <v>0</v>
      </c>
      <c r="Q14" s="225">
        <f>$I14      +$K14      +$M14      +$O14</f>
        <v>0</v>
      </c>
      <c r="R14" s="228">
        <f>IF(($H14      =0),0,((($H14      -$H14      )/$H14      )*100))</f>
        <v>0</v>
      </c>
      <c r="S14" s="229">
        <f>IF(($I14      =0),0,((($I14      -$I14      )/$I14      )*100))</f>
        <v>0</v>
      </c>
      <c r="T14" s="228">
        <f>IF(($E14      =0),0,(($P14      /$E14      )*100))</f>
        <v>0</v>
      </c>
      <c r="U14" s="227">
        <f>IF(($E14      =0),0,(($Q14      /$E14      )*100))</f>
        <v>0</v>
      </c>
      <c r="V14" s="226">
        <v>0</v>
      </c>
      <c r="W14" s="225" t="s">
        <v>1</v>
      </c>
    </row>
    <row r="15" spans="1:23" ht="12.95" customHeight="1" x14ac:dyDescent="0.2">
      <c r="A15" s="245" t="s">
        <v>42</v>
      </c>
      <c r="B15" s="244">
        <f>SUM(B9:B14)</f>
        <v>563671000</v>
      </c>
      <c r="C15" s="244">
        <f>SUM(C9:C14)</f>
        <v>0</v>
      </c>
      <c r="D15" s="244"/>
      <c r="E15" s="244">
        <f>$B15      +$C15      +$D15</f>
        <v>563671000</v>
      </c>
      <c r="F15" s="240">
        <f>SUM(F9:F14)</f>
        <v>563671000</v>
      </c>
      <c r="G15" s="239">
        <f>SUM(G9:G14)</f>
        <v>265386000</v>
      </c>
      <c r="H15" s="240">
        <f>SUM(H9:H14)</f>
        <v>127377000</v>
      </c>
      <c r="I15" s="239">
        <f>SUM(I9:I14)</f>
        <v>162497459</v>
      </c>
      <c r="J15" s="240">
        <f>SUM(J9:J14)</f>
        <v>0</v>
      </c>
      <c r="K15" s="239">
        <f>SUM(K9:K14)</f>
        <v>0</v>
      </c>
      <c r="L15" s="240">
        <f>SUM(L9:L14)</f>
        <v>0</v>
      </c>
      <c r="M15" s="239">
        <f>SUM(M9:M14)</f>
        <v>0</v>
      </c>
      <c r="N15" s="240">
        <f>SUM(N9:N14)</f>
        <v>0</v>
      </c>
      <c r="O15" s="239">
        <f>SUM(O9:O14)</f>
        <v>0</v>
      </c>
      <c r="P15" s="240">
        <f>$H15      +$J15      +$L15      +$N15</f>
        <v>127377000</v>
      </c>
      <c r="Q15" s="239">
        <f>$I15      +$K15      +$M15      +$O15</f>
        <v>162497459</v>
      </c>
      <c r="R15" s="242">
        <f>IF(($H15      =0),0,((($H15      -$H15      )/$H15      )*100))</f>
        <v>0</v>
      </c>
      <c r="S15" s="243">
        <f>IF(($I15      =0),0,((($I15      -$I15      )/$I15      )*100))</f>
        <v>0</v>
      </c>
      <c r="T15" s="242">
        <f>IF((SUM($E9:$E13))=0,0,(P15/(SUM($E9:$E13))*100))</f>
        <v>25.959862962608192</v>
      </c>
      <c r="U15" s="241">
        <f>IF((SUM($E9:$E13))=0,0,(Q15/(SUM($E9:$E13))*100))</f>
        <v>33.117531166631679</v>
      </c>
      <c r="V15" s="240">
        <f>SUM(V9:V14)</f>
        <v>0</v>
      </c>
      <c r="W15" s="239" t="s">
        <v>1</v>
      </c>
    </row>
    <row r="16" spans="1:23" ht="12.95" customHeight="1" x14ac:dyDescent="0.2">
      <c r="A16" s="238" t="s">
        <v>43</v>
      </c>
      <c r="B16" s="237" t="s">
        <v>1</v>
      </c>
      <c r="C16" s="237"/>
      <c r="D16" s="237"/>
      <c r="E16" s="237"/>
      <c r="F16" s="233"/>
      <c r="G16" s="232"/>
      <c r="H16" s="233"/>
      <c r="I16" s="232"/>
      <c r="J16" s="233"/>
      <c r="K16" s="232"/>
      <c r="L16" s="233"/>
      <c r="M16" s="232"/>
      <c r="N16" s="233"/>
      <c r="O16" s="232"/>
      <c r="P16" s="233"/>
      <c r="Q16" s="232"/>
      <c r="R16" s="235"/>
      <c r="S16" s="236"/>
      <c r="T16" s="235"/>
      <c r="U16" s="234"/>
      <c r="V16" s="233"/>
      <c r="W16" s="232"/>
    </row>
    <row r="17" spans="1:23" ht="12.95" customHeight="1" x14ac:dyDescent="0.2">
      <c r="A17" s="246" t="s">
        <v>44</v>
      </c>
      <c r="B17" s="230">
        <v>242044000</v>
      </c>
      <c r="C17" s="230"/>
      <c r="D17" s="230"/>
      <c r="E17" s="230">
        <f>$B17      +$C17      +$D17</f>
        <v>242044000</v>
      </c>
      <c r="F17" s="226">
        <v>242044000</v>
      </c>
      <c r="G17" s="225">
        <v>97500000</v>
      </c>
      <c r="H17" s="226">
        <v>76086000</v>
      </c>
      <c r="I17" s="225">
        <v>54173669</v>
      </c>
      <c r="J17" s="226"/>
      <c r="K17" s="225"/>
      <c r="L17" s="226"/>
      <c r="M17" s="225"/>
      <c r="N17" s="226"/>
      <c r="O17" s="225"/>
      <c r="P17" s="226">
        <f>$H17      +$J17      +$L17      +$N17</f>
        <v>76086000</v>
      </c>
      <c r="Q17" s="225">
        <f>$I17      +$K17      +$M17      +$O17</f>
        <v>54173669</v>
      </c>
      <c r="R17" s="228">
        <f>IF(($H17      =0),0,((($H17      -$H17      )/$H17      )*100))</f>
        <v>0</v>
      </c>
      <c r="S17" s="229">
        <f>IF(($I17      =0),0,((($I17      -$I17      )/$I17      )*100))</f>
        <v>0</v>
      </c>
      <c r="T17" s="228">
        <f>IF(($E17      =0),0,(($P17      /$E17      )*100))</f>
        <v>31.434780453140753</v>
      </c>
      <c r="U17" s="227">
        <f>IF(($E17      =0),0,(($Q17      /$E17      )*100))</f>
        <v>22.381744228322123</v>
      </c>
      <c r="V17" s="226">
        <v>0</v>
      </c>
      <c r="W17" s="225" t="s">
        <v>1</v>
      </c>
    </row>
    <row r="18" spans="1:23" ht="12.95" customHeight="1" x14ac:dyDescent="0.2">
      <c r="A18" s="246" t="s">
        <v>45</v>
      </c>
      <c r="B18" s="230"/>
      <c r="C18" s="230"/>
      <c r="D18" s="230"/>
      <c r="E18" s="230">
        <f>$B18      +$C18      +$D18</f>
        <v>0</v>
      </c>
      <c r="F18" s="226">
        <v>0</v>
      </c>
      <c r="G18" s="225">
        <v>0</v>
      </c>
      <c r="H18" s="226"/>
      <c r="I18" s="225"/>
      <c r="J18" s="226"/>
      <c r="K18" s="225"/>
      <c r="L18" s="226"/>
      <c r="M18" s="225"/>
      <c r="N18" s="226"/>
      <c r="O18" s="225"/>
      <c r="P18" s="226">
        <f>$H18      +$J18      +$L18      +$N18</f>
        <v>0</v>
      </c>
      <c r="Q18" s="225">
        <f>$I18      +$K18      +$M18      +$O18</f>
        <v>0</v>
      </c>
      <c r="R18" s="228">
        <f>IF(($H18      =0),0,((($H18      -$H18      )/$H18      )*100))</f>
        <v>0</v>
      </c>
      <c r="S18" s="229">
        <f>IF(($I18      =0),0,((($I18      -$I18      )/$I18      )*100))</f>
        <v>0</v>
      </c>
      <c r="T18" s="228">
        <f>IF(($E18      =0),0,(($P18      /$E18      )*100))</f>
        <v>0</v>
      </c>
      <c r="U18" s="227">
        <f>IF(($E18      =0),0,(($Q18      /$E18      )*100))</f>
        <v>0</v>
      </c>
      <c r="V18" s="226">
        <v>0</v>
      </c>
      <c r="W18" s="225" t="s">
        <v>1</v>
      </c>
    </row>
    <row r="19" spans="1:23" ht="12.95" customHeight="1" x14ac:dyDescent="0.2">
      <c r="A19" s="246" t="s">
        <v>46</v>
      </c>
      <c r="B19" s="230">
        <v>34786000</v>
      </c>
      <c r="C19" s="230"/>
      <c r="D19" s="230"/>
      <c r="E19" s="230">
        <f>$B19      +$C19      +$D19</f>
        <v>34786000</v>
      </c>
      <c r="F19" s="226">
        <v>34786000</v>
      </c>
      <c r="G19" s="225">
        <v>0</v>
      </c>
      <c r="H19" s="226"/>
      <c r="I19" s="225"/>
      <c r="J19" s="226"/>
      <c r="K19" s="225"/>
      <c r="L19" s="226"/>
      <c r="M19" s="225"/>
      <c r="N19" s="226"/>
      <c r="O19" s="225"/>
      <c r="P19" s="226">
        <f>$H19      +$J19      +$L19      +$N19</f>
        <v>0</v>
      </c>
      <c r="Q19" s="225">
        <f>$I19      +$K19      +$M19      +$O19</f>
        <v>0</v>
      </c>
      <c r="R19" s="228">
        <f>IF(($H19      =0),0,((($H19      -$H19      )/$H19      )*100))</f>
        <v>0</v>
      </c>
      <c r="S19" s="229">
        <f>IF(($I19      =0),0,((($I19      -$I19      )/$I19      )*100))</f>
        <v>0</v>
      </c>
      <c r="T19" s="228">
        <f>IF(($E19      =0),0,(($P19      /$E19      )*100))</f>
        <v>0</v>
      </c>
      <c r="U19" s="227">
        <f>IF(($E19      =0),0,(($Q19      /$E19      )*100))</f>
        <v>0</v>
      </c>
      <c r="V19" s="226">
        <v>0</v>
      </c>
      <c r="W19" s="225" t="s">
        <v>1</v>
      </c>
    </row>
    <row r="20" spans="1:23" ht="12.95" customHeight="1" x14ac:dyDescent="0.2">
      <c r="A20" s="246" t="s">
        <v>47</v>
      </c>
      <c r="B20" s="230"/>
      <c r="C20" s="230"/>
      <c r="D20" s="230"/>
      <c r="E20" s="230">
        <f>$B20      +$C20      +$D20</f>
        <v>0</v>
      </c>
      <c r="F20" s="226">
        <v>0</v>
      </c>
      <c r="G20" s="225">
        <v>0</v>
      </c>
      <c r="H20" s="226"/>
      <c r="I20" s="225"/>
      <c r="J20" s="226"/>
      <c r="K20" s="225"/>
      <c r="L20" s="226"/>
      <c r="M20" s="225"/>
      <c r="N20" s="226"/>
      <c r="O20" s="225"/>
      <c r="P20" s="226">
        <f>$H20      +$J20      +$L20      +$N20</f>
        <v>0</v>
      </c>
      <c r="Q20" s="225">
        <f>$I20      +$K20      +$M20      +$O20</f>
        <v>0</v>
      </c>
      <c r="R20" s="228">
        <f>IF(($H20      =0),0,((($H20      -$H20      )/$H20      )*100))</f>
        <v>0</v>
      </c>
      <c r="S20" s="229">
        <f>IF(($I20      =0),0,((($I20      -$I20      )/$I20      )*100))</f>
        <v>0</v>
      </c>
      <c r="T20" s="228">
        <f>IF(($E20      =0),0,(($P20      /$E20      )*100))</f>
        <v>0</v>
      </c>
      <c r="U20" s="227">
        <f>IF(($E20      =0),0,(($Q20      /$E20      )*100))</f>
        <v>0</v>
      </c>
      <c r="V20" s="226">
        <v>0</v>
      </c>
      <c r="W20" s="225" t="s">
        <v>1</v>
      </c>
    </row>
    <row r="21" spans="1:23" ht="12.95" customHeight="1" x14ac:dyDescent="0.2">
      <c r="A21" s="246" t="s">
        <v>48</v>
      </c>
      <c r="B21" s="230">
        <v>320915000</v>
      </c>
      <c r="C21" s="230"/>
      <c r="D21" s="230"/>
      <c r="E21" s="230">
        <f>$B21      +$C21      +$D21</f>
        <v>320915000</v>
      </c>
      <c r="F21" s="226">
        <v>320915000</v>
      </c>
      <c r="G21" s="225">
        <v>56062000</v>
      </c>
      <c r="H21" s="226"/>
      <c r="I21" s="225">
        <v>21831898</v>
      </c>
      <c r="J21" s="226"/>
      <c r="K21" s="225"/>
      <c r="L21" s="226"/>
      <c r="M21" s="225"/>
      <c r="N21" s="226"/>
      <c r="O21" s="225"/>
      <c r="P21" s="226">
        <f>$H21      +$J21      +$L21      +$N21</f>
        <v>0</v>
      </c>
      <c r="Q21" s="225">
        <f>$I21      +$K21      +$M21      +$O21</f>
        <v>21831898</v>
      </c>
      <c r="R21" s="228">
        <f>IF(($H21      =0),0,((($H21      -$H21      )/$H21      )*100))</f>
        <v>0</v>
      </c>
      <c r="S21" s="229">
        <f>IF(($I21      =0),0,((($I21      -$I21      )/$I21      )*100))</f>
        <v>0</v>
      </c>
      <c r="T21" s="228">
        <f>IF(($E21      =0),0,(($P21      /$E21      )*100))</f>
        <v>0</v>
      </c>
      <c r="U21" s="227">
        <f>IF(($E21      =0),0,(($Q21      /$E21      )*100))</f>
        <v>6.8030157518345984</v>
      </c>
      <c r="V21" s="226">
        <v>0</v>
      </c>
      <c r="W21" s="225" t="s">
        <v>1</v>
      </c>
    </row>
    <row r="22" spans="1:23" ht="12.95" customHeight="1" x14ac:dyDescent="0.2">
      <c r="A22" s="246" t="s">
        <v>49</v>
      </c>
      <c r="B22" s="230"/>
      <c r="C22" s="230"/>
      <c r="D22" s="230"/>
      <c r="E22" s="230">
        <f>$B22      +$C22      +$D22</f>
        <v>0</v>
      </c>
      <c r="F22" s="226">
        <v>0</v>
      </c>
      <c r="G22" s="225">
        <v>0</v>
      </c>
      <c r="H22" s="226"/>
      <c r="I22" s="225"/>
      <c r="J22" s="226"/>
      <c r="K22" s="225"/>
      <c r="L22" s="226"/>
      <c r="M22" s="225"/>
      <c r="N22" s="226"/>
      <c r="O22" s="225"/>
      <c r="P22" s="226">
        <f>$H22      +$J22      +$L22      +$N22</f>
        <v>0</v>
      </c>
      <c r="Q22" s="225">
        <f>$I22      +$K22      +$M22      +$O22</f>
        <v>0</v>
      </c>
      <c r="R22" s="228">
        <f>IF(($H22      =0),0,((($H22      -$H22      )/$H22      )*100))</f>
        <v>0</v>
      </c>
      <c r="S22" s="229">
        <f>IF(($I22      =0),0,((($I22      -$I22      )/$I22      )*100))</f>
        <v>0</v>
      </c>
      <c r="T22" s="228">
        <f>IF(($E22      =0),0,(($P22      /$E22      )*100))</f>
        <v>0</v>
      </c>
      <c r="U22" s="227">
        <f>IF(($E22      =0),0,(($Q22      /$E22      )*100))</f>
        <v>0</v>
      </c>
      <c r="V22" s="226">
        <v>0</v>
      </c>
      <c r="W22" s="225" t="s">
        <v>1</v>
      </c>
    </row>
    <row r="23" spans="1:23" ht="12.95" customHeight="1" x14ac:dyDescent="0.2">
      <c r="A23" s="246" t="s">
        <v>50</v>
      </c>
      <c r="B23" s="230"/>
      <c r="C23" s="230"/>
      <c r="D23" s="230"/>
      <c r="E23" s="230">
        <f>$B23      +$C23      +$D23</f>
        <v>0</v>
      </c>
      <c r="F23" s="226">
        <v>0</v>
      </c>
      <c r="G23" s="225">
        <v>0</v>
      </c>
      <c r="H23" s="226"/>
      <c r="I23" s="225"/>
      <c r="J23" s="226"/>
      <c r="K23" s="225"/>
      <c r="L23" s="226"/>
      <c r="M23" s="225"/>
      <c r="N23" s="226"/>
      <c r="O23" s="225"/>
      <c r="P23" s="226">
        <f>$H23      +$J23      +$L23      +$N23</f>
        <v>0</v>
      </c>
      <c r="Q23" s="225">
        <f>$I23      +$K23      +$M23      +$O23</f>
        <v>0</v>
      </c>
      <c r="R23" s="228">
        <f>IF(($H23      =0),0,((($H23      -$H23      )/$H23      )*100))</f>
        <v>0</v>
      </c>
      <c r="S23" s="229">
        <f>IF(($I23      =0),0,((($I23      -$I23      )/$I23      )*100))</f>
        <v>0</v>
      </c>
      <c r="T23" s="228">
        <f>IF(($E23      =0),0,(($P23      /$E23      )*100))</f>
        <v>0</v>
      </c>
      <c r="U23" s="227">
        <f>IF(($E23      =0),0,(($Q23      /$E23      )*100))</f>
        <v>0</v>
      </c>
      <c r="V23" s="226">
        <v>0</v>
      </c>
      <c r="W23" s="225" t="s">
        <v>1</v>
      </c>
    </row>
    <row r="24" spans="1:23" ht="12.95" customHeight="1" x14ac:dyDescent="0.2">
      <c r="A24" s="245" t="s">
        <v>42</v>
      </c>
      <c r="B24" s="244">
        <f>SUM(B17:B23)</f>
        <v>597745000</v>
      </c>
      <c r="C24" s="244">
        <f>SUM(C17:C23)</f>
        <v>0</v>
      </c>
      <c r="D24" s="244"/>
      <c r="E24" s="244">
        <f>$B24      +$C24      +$D24</f>
        <v>597745000</v>
      </c>
      <c r="F24" s="240">
        <f>SUM(F17:F23)</f>
        <v>597745000</v>
      </c>
      <c r="G24" s="239">
        <f>SUM(G17:G23)</f>
        <v>153562000</v>
      </c>
      <c r="H24" s="240">
        <f>SUM(H17:H23)</f>
        <v>76086000</v>
      </c>
      <c r="I24" s="239">
        <f>SUM(I17:I23)</f>
        <v>76005567</v>
      </c>
      <c r="J24" s="240">
        <f>SUM(J17:J23)</f>
        <v>0</v>
      </c>
      <c r="K24" s="239">
        <f>SUM(K17:K23)</f>
        <v>0</v>
      </c>
      <c r="L24" s="240">
        <f>SUM(L17:L23)</f>
        <v>0</v>
      </c>
      <c r="M24" s="239">
        <f>SUM(M17:M23)</f>
        <v>0</v>
      </c>
      <c r="N24" s="240">
        <f>SUM(N17:N23)</f>
        <v>0</v>
      </c>
      <c r="O24" s="239">
        <f>SUM(O17:O23)</f>
        <v>0</v>
      </c>
      <c r="P24" s="240">
        <f>$H24      +$J24      +$L24      +$N24</f>
        <v>76086000</v>
      </c>
      <c r="Q24" s="239">
        <f>$I24      +$K24      +$M24      +$O24</f>
        <v>76005567</v>
      </c>
      <c r="R24" s="242">
        <f>IF(($H24      =0),0,((($H24      -$H24      )/$H24      )*100))</f>
        <v>0</v>
      </c>
      <c r="S24" s="243">
        <f>IF(($I24      =0),0,((($I24      -$I24      )/$I24      )*100))</f>
        <v>0</v>
      </c>
      <c r="T24" s="242">
        <f>IF(($E24-$E19-$E23)   =0,0,($P24   /($E24-$E19-$E23)   )*100)</f>
        <v>13.515371456891176</v>
      </c>
      <c r="U24" s="241">
        <f>IF(($E24-$E19-$E23)   =0,0,($Q24   /($E24-$E19-$E23)   )*100)</f>
        <v>13.50108391552493</v>
      </c>
      <c r="V24" s="240">
        <f>SUM(V17:V23)</f>
        <v>0</v>
      </c>
      <c r="W24" s="239" t="s">
        <v>1</v>
      </c>
    </row>
    <row r="25" spans="1:23" ht="12.95" customHeight="1" x14ac:dyDescent="0.2">
      <c r="A25" s="238" t="s">
        <v>51</v>
      </c>
      <c r="B25" s="237" t="s">
        <v>1</v>
      </c>
      <c r="C25" s="237"/>
      <c r="D25" s="237"/>
      <c r="E25" s="237"/>
      <c r="F25" s="233"/>
      <c r="G25" s="232"/>
      <c r="H25" s="233"/>
      <c r="I25" s="232"/>
      <c r="J25" s="233"/>
      <c r="K25" s="232"/>
      <c r="L25" s="233"/>
      <c r="M25" s="232"/>
      <c r="N25" s="233"/>
      <c r="O25" s="232"/>
      <c r="P25" s="233"/>
      <c r="Q25" s="232"/>
      <c r="R25" s="235"/>
      <c r="S25" s="236"/>
      <c r="T25" s="235"/>
      <c r="U25" s="234"/>
      <c r="V25" s="233"/>
      <c r="W25" s="232"/>
    </row>
    <row r="26" spans="1:23" ht="12.95" customHeight="1" x14ac:dyDescent="0.2">
      <c r="A26" s="246" t="s">
        <v>52</v>
      </c>
      <c r="B26" s="230"/>
      <c r="C26" s="230"/>
      <c r="D26" s="230"/>
      <c r="E26" s="230">
        <f>$B26      +$C26      +$D26</f>
        <v>0</v>
      </c>
      <c r="F26" s="226">
        <v>0</v>
      </c>
      <c r="G26" s="225">
        <v>0</v>
      </c>
      <c r="H26" s="226"/>
      <c r="I26" s="225"/>
      <c r="J26" s="226"/>
      <c r="K26" s="225"/>
      <c r="L26" s="226"/>
      <c r="M26" s="225"/>
      <c r="N26" s="226"/>
      <c r="O26" s="225"/>
      <c r="P26" s="226">
        <f>$H26      +$J26      +$L26      +$N26</f>
        <v>0</v>
      </c>
      <c r="Q26" s="225">
        <f>$I26      +$K26      +$M26      +$O26</f>
        <v>0</v>
      </c>
      <c r="R26" s="228">
        <f>IF(($H26      =0),0,((($H26      -$H26      )/$H26      )*100))</f>
        <v>0</v>
      </c>
      <c r="S26" s="229">
        <f>IF(($I26      =0),0,((($I26      -$I26      )/$I26      )*100))</f>
        <v>0</v>
      </c>
      <c r="T26" s="228">
        <f>IF(($E26      =0),0,(($P26      /$E26      )*100))</f>
        <v>0</v>
      </c>
      <c r="U26" s="227">
        <f>IF(($E26      =0),0,(($Q26      /$E26      )*100))</f>
        <v>0</v>
      </c>
      <c r="V26" s="226">
        <v>0</v>
      </c>
      <c r="W26" s="225" t="s">
        <v>1</v>
      </c>
    </row>
    <row r="27" spans="1:23" ht="12.95" customHeight="1" x14ac:dyDescent="0.2">
      <c r="A27" s="246" t="s">
        <v>53</v>
      </c>
      <c r="B27" s="230"/>
      <c r="C27" s="230"/>
      <c r="D27" s="230"/>
      <c r="E27" s="230">
        <f>$B27      +$C27      +$D27</f>
        <v>0</v>
      </c>
      <c r="F27" s="226">
        <v>0</v>
      </c>
      <c r="G27" s="225">
        <v>0</v>
      </c>
      <c r="H27" s="226"/>
      <c r="I27" s="225"/>
      <c r="J27" s="226"/>
      <c r="K27" s="225"/>
      <c r="L27" s="226"/>
      <c r="M27" s="225"/>
      <c r="N27" s="226"/>
      <c r="O27" s="225"/>
      <c r="P27" s="226">
        <f>$H27      +$J27      +$L27      +$N27</f>
        <v>0</v>
      </c>
      <c r="Q27" s="225">
        <f>$I27      +$K27      +$M27      +$O27</f>
        <v>0</v>
      </c>
      <c r="R27" s="228">
        <f>IF(($H27      =0),0,((($H27      -$H27      )/$H27      )*100))</f>
        <v>0</v>
      </c>
      <c r="S27" s="229">
        <f>IF(($I27      =0),0,((($I27      -$I27      )/$I27      )*100))</f>
        <v>0</v>
      </c>
      <c r="T27" s="228">
        <f>IF(($E27      =0),0,(($P27      /$E27      )*100))</f>
        <v>0</v>
      </c>
      <c r="U27" s="227">
        <f>IF(($E27      =0),0,(($Q27      /$E27      )*100))</f>
        <v>0</v>
      </c>
      <c r="V27" s="226">
        <v>0</v>
      </c>
      <c r="W27" s="225" t="s">
        <v>1</v>
      </c>
    </row>
    <row r="28" spans="1:23" ht="12.95" customHeight="1" x14ac:dyDescent="0.2">
      <c r="A28" s="246" t="s">
        <v>54</v>
      </c>
      <c r="B28" s="230">
        <v>952337000</v>
      </c>
      <c r="C28" s="230"/>
      <c r="D28" s="230"/>
      <c r="E28" s="230">
        <f>$B28      +$C28      +$D28</f>
        <v>952337000</v>
      </c>
      <c r="F28" s="226">
        <v>952337000</v>
      </c>
      <c r="G28" s="225">
        <v>323794000</v>
      </c>
      <c r="H28" s="226">
        <v>36941000</v>
      </c>
      <c r="I28" s="225"/>
      <c r="J28" s="226"/>
      <c r="K28" s="225"/>
      <c r="L28" s="226"/>
      <c r="M28" s="225"/>
      <c r="N28" s="226"/>
      <c r="O28" s="225"/>
      <c r="P28" s="226">
        <f>$H28      +$J28      +$L28      +$N28</f>
        <v>36941000</v>
      </c>
      <c r="Q28" s="225">
        <f>$I28      +$K28      +$M28      +$O28</f>
        <v>0</v>
      </c>
      <c r="R28" s="228">
        <f>IF(($H28      =0),0,((($H28      -$H28      )/$H28      )*100))</f>
        <v>0</v>
      </c>
      <c r="S28" s="229">
        <f>IF(($I28      =0),0,((($I28      -$I28      )/$I28      )*100))</f>
        <v>0</v>
      </c>
      <c r="T28" s="228">
        <f>IF(($E28      =0),0,(($P28      /$E28      )*100))</f>
        <v>3.8789840151122976</v>
      </c>
      <c r="U28" s="227">
        <f>IF(($E28      =0),0,(($Q28      /$E28      )*100))</f>
        <v>0</v>
      </c>
      <c r="V28" s="226">
        <v>0</v>
      </c>
      <c r="W28" s="225" t="s">
        <v>1</v>
      </c>
    </row>
    <row r="29" spans="1:23" ht="12.95" customHeight="1" x14ac:dyDescent="0.2">
      <c r="A29" s="246" t="s">
        <v>55</v>
      </c>
      <c r="B29" s="230">
        <v>25971000</v>
      </c>
      <c r="C29" s="230"/>
      <c r="D29" s="230"/>
      <c r="E29" s="230">
        <f>$B29      +$C29      +$D29</f>
        <v>25971000</v>
      </c>
      <c r="F29" s="226">
        <v>25971000</v>
      </c>
      <c r="G29" s="225">
        <v>9127000</v>
      </c>
      <c r="H29" s="226">
        <v>3799000</v>
      </c>
      <c r="I29" s="225">
        <v>2145025</v>
      </c>
      <c r="J29" s="226"/>
      <c r="K29" s="225"/>
      <c r="L29" s="226"/>
      <c r="M29" s="225"/>
      <c r="N29" s="226"/>
      <c r="O29" s="225"/>
      <c r="P29" s="226">
        <f>$H29      +$J29      +$L29      +$N29</f>
        <v>3799000</v>
      </c>
      <c r="Q29" s="225">
        <f>$I29      +$K29      +$M29      +$O29</f>
        <v>2145025</v>
      </c>
      <c r="R29" s="228">
        <f>IF(($H29      =0),0,((($H29      -$H29      )/$H29      )*100))</f>
        <v>0</v>
      </c>
      <c r="S29" s="229">
        <f>IF(($I29      =0),0,((($I29      -$I29      )/$I29      )*100))</f>
        <v>0</v>
      </c>
      <c r="T29" s="228">
        <f>IF(($E29      =0),0,(($P29      /$E29      )*100))</f>
        <v>14.627854145007893</v>
      </c>
      <c r="U29" s="227">
        <f>IF(($E29      =0),0,(($Q29      /$E29      )*100))</f>
        <v>8.2593084594355251</v>
      </c>
      <c r="V29" s="226">
        <v>0</v>
      </c>
      <c r="W29" s="225" t="s">
        <v>1</v>
      </c>
    </row>
    <row r="30" spans="1:23" ht="12.95" customHeight="1" x14ac:dyDescent="0.2">
      <c r="A30" s="245" t="s">
        <v>42</v>
      </c>
      <c r="B30" s="244">
        <f>SUM(B26:B29)</f>
        <v>978308000</v>
      </c>
      <c r="C30" s="244">
        <f>SUM(C26:C29)</f>
        <v>0</v>
      </c>
      <c r="D30" s="244"/>
      <c r="E30" s="244">
        <f>$B30      +$C30      +$D30</f>
        <v>978308000</v>
      </c>
      <c r="F30" s="240">
        <f>SUM(F26:F29)</f>
        <v>978308000</v>
      </c>
      <c r="G30" s="239">
        <f>SUM(G26:G29)</f>
        <v>332921000</v>
      </c>
      <c r="H30" s="240">
        <f>SUM(H26:H29)</f>
        <v>40740000</v>
      </c>
      <c r="I30" s="239">
        <f>SUM(I26:I29)</f>
        <v>2145025</v>
      </c>
      <c r="J30" s="240">
        <f>SUM(J26:J29)</f>
        <v>0</v>
      </c>
      <c r="K30" s="239">
        <f>SUM(K26:K29)</f>
        <v>0</v>
      </c>
      <c r="L30" s="240">
        <f>SUM(L26:L29)</f>
        <v>0</v>
      </c>
      <c r="M30" s="239">
        <f>SUM(M26:M29)</f>
        <v>0</v>
      </c>
      <c r="N30" s="240">
        <f>SUM(N26:N29)</f>
        <v>0</v>
      </c>
      <c r="O30" s="239">
        <f>SUM(O26:O29)</f>
        <v>0</v>
      </c>
      <c r="P30" s="240">
        <f>$H30      +$J30      +$L30      +$N30</f>
        <v>40740000</v>
      </c>
      <c r="Q30" s="239">
        <f>$I30      +$K30      +$M30      +$O30</f>
        <v>2145025</v>
      </c>
      <c r="R30" s="242">
        <f>IF(($H30      =0),0,((($H30      -$H30      )/$H30      )*100))</f>
        <v>0</v>
      </c>
      <c r="S30" s="243">
        <f>IF(($I30      =0),0,((($I30      -$I30      )/$I30      )*100))</f>
        <v>0</v>
      </c>
      <c r="T30" s="242">
        <f>IF($E30   =0,0,($P30   /$E30   )*100)</f>
        <v>4.1643327050376771</v>
      </c>
      <c r="U30" s="241">
        <f>IF($E30   =0,0,($Q30   /$E30   )*100)</f>
        <v>0.21925865882728141</v>
      </c>
      <c r="V30" s="240">
        <f>SUM(V26:V29)</f>
        <v>0</v>
      </c>
      <c r="W30" s="239" t="s">
        <v>1</v>
      </c>
    </row>
    <row r="31" spans="1:23" ht="12.95" customHeight="1" x14ac:dyDescent="0.2">
      <c r="A31" s="238" t="s">
        <v>56</v>
      </c>
      <c r="B31" s="237" t="s">
        <v>1</v>
      </c>
      <c r="C31" s="237"/>
      <c r="D31" s="237"/>
      <c r="E31" s="237"/>
      <c r="F31" s="233"/>
      <c r="G31" s="232"/>
      <c r="H31" s="233"/>
      <c r="I31" s="232"/>
      <c r="J31" s="233"/>
      <c r="K31" s="232"/>
      <c r="L31" s="233"/>
      <c r="M31" s="232"/>
      <c r="N31" s="233"/>
      <c r="O31" s="232"/>
      <c r="P31" s="233"/>
      <c r="Q31" s="232"/>
      <c r="R31" s="235"/>
      <c r="S31" s="236"/>
      <c r="T31" s="235"/>
      <c r="U31" s="234"/>
      <c r="V31" s="233"/>
      <c r="W31" s="232"/>
    </row>
    <row r="32" spans="1:23" ht="12.95" customHeight="1" x14ac:dyDescent="0.2">
      <c r="A32" s="246" t="s">
        <v>57</v>
      </c>
      <c r="B32" s="230">
        <v>211248000</v>
      </c>
      <c r="C32" s="230"/>
      <c r="D32" s="230"/>
      <c r="E32" s="230">
        <f>$B32      +$C32      +$D32</f>
        <v>211248000</v>
      </c>
      <c r="F32" s="226">
        <v>211248000</v>
      </c>
      <c r="G32" s="225">
        <v>52213000</v>
      </c>
      <c r="H32" s="226">
        <v>115361000</v>
      </c>
      <c r="I32" s="225">
        <v>48263286</v>
      </c>
      <c r="J32" s="226"/>
      <c r="K32" s="225"/>
      <c r="L32" s="226"/>
      <c r="M32" s="225"/>
      <c r="N32" s="226"/>
      <c r="O32" s="225"/>
      <c r="P32" s="226">
        <f>$H32      +$J32      +$L32      +$N32</f>
        <v>115361000</v>
      </c>
      <c r="Q32" s="225">
        <f>$I32      +$K32      +$M32      +$O32</f>
        <v>48263286</v>
      </c>
      <c r="R32" s="228">
        <f>IF(($H32      =0),0,((($H32      -$H32      )/$H32      )*100))</f>
        <v>0</v>
      </c>
      <c r="S32" s="229">
        <f>IF(($I32      =0),0,((($I32      -$I32      )/$I32      )*100))</f>
        <v>0</v>
      </c>
      <c r="T32" s="228">
        <f>IF(($E32      =0),0,(($P32      /$E32      )*100))</f>
        <v>54.609274407331668</v>
      </c>
      <c r="U32" s="227">
        <f>IF(($E32      =0),0,(($Q32      /$E32      )*100))</f>
        <v>22.8467422176778</v>
      </c>
      <c r="V32" s="226">
        <v>0</v>
      </c>
      <c r="W32" s="225" t="s">
        <v>1</v>
      </c>
    </row>
    <row r="33" spans="1:23" ht="12.95" customHeight="1" x14ac:dyDescent="0.2">
      <c r="A33" s="245" t="s">
        <v>42</v>
      </c>
      <c r="B33" s="244">
        <f>B32</f>
        <v>211248000</v>
      </c>
      <c r="C33" s="244">
        <f>C32</f>
        <v>0</v>
      </c>
      <c r="D33" s="244"/>
      <c r="E33" s="244">
        <f>$B33      +$C33      +$D33</f>
        <v>211248000</v>
      </c>
      <c r="F33" s="240">
        <f>F32</f>
        <v>211248000</v>
      </c>
      <c r="G33" s="239">
        <f>G32</f>
        <v>52213000</v>
      </c>
      <c r="H33" s="240">
        <f>H32</f>
        <v>115361000</v>
      </c>
      <c r="I33" s="239">
        <f>I32</f>
        <v>48263286</v>
      </c>
      <c r="J33" s="240">
        <f>J32</f>
        <v>0</v>
      </c>
      <c r="K33" s="239">
        <f>K32</f>
        <v>0</v>
      </c>
      <c r="L33" s="240">
        <f>L32</f>
        <v>0</v>
      </c>
      <c r="M33" s="239">
        <f>M32</f>
        <v>0</v>
      </c>
      <c r="N33" s="240">
        <f>N32</f>
        <v>0</v>
      </c>
      <c r="O33" s="239">
        <f>O32</f>
        <v>0</v>
      </c>
      <c r="P33" s="240">
        <f>$H33      +$J33      +$L33      +$N33</f>
        <v>115361000</v>
      </c>
      <c r="Q33" s="239">
        <f>$I33      +$K33      +$M33      +$O33</f>
        <v>48263286</v>
      </c>
      <c r="R33" s="242">
        <f>IF(($H33      =0),0,((($H33      -$H33      )/$H33      )*100))</f>
        <v>0</v>
      </c>
      <c r="S33" s="243">
        <f>IF(($I33      =0),0,((($I33      -$I33      )/$I33      )*100))</f>
        <v>0</v>
      </c>
      <c r="T33" s="242">
        <f>IF($E33   =0,0,($P33   /$E33   )*100)</f>
        <v>54.609274407331668</v>
      </c>
      <c r="U33" s="241">
        <f>IF($E33   =0,0,($Q33   /$E33   )*100)</f>
        <v>22.8467422176778</v>
      </c>
      <c r="V33" s="240">
        <f>V32</f>
        <v>0</v>
      </c>
      <c r="W33" s="239" t="s">
        <v>1</v>
      </c>
    </row>
    <row r="34" spans="1:23" ht="12.95" customHeight="1" x14ac:dyDescent="0.2">
      <c r="A34" s="238" t="s">
        <v>58</v>
      </c>
      <c r="B34" s="237" t="s">
        <v>1</v>
      </c>
      <c r="C34" s="237"/>
      <c r="D34" s="237"/>
      <c r="E34" s="237"/>
      <c r="F34" s="233"/>
      <c r="G34" s="232"/>
      <c r="H34" s="233"/>
      <c r="I34" s="232"/>
      <c r="J34" s="233"/>
      <c r="K34" s="232"/>
      <c r="L34" s="233"/>
      <c r="M34" s="232"/>
      <c r="N34" s="233"/>
      <c r="O34" s="232"/>
      <c r="P34" s="233"/>
      <c r="Q34" s="232"/>
      <c r="R34" s="235"/>
      <c r="S34" s="236"/>
      <c r="T34" s="235"/>
      <c r="U34" s="234"/>
      <c r="V34" s="233"/>
      <c r="W34" s="232"/>
    </row>
    <row r="35" spans="1:23" ht="12.95" customHeight="1" x14ac:dyDescent="0.2">
      <c r="A35" s="246" t="s">
        <v>59</v>
      </c>
      <c r="B35" s="230">
        <v>540146000</v>
      </c>
      <c r="C35" s="230"/>
      <c r="D35" s="230"/>
      <c r="E35" s="230">
        <f>$B35      +$C35      +$D35</f>
        <v>540146000</v>
      </c>
      <c r="F35" s="226">
        <v>540146000</v>
      </c>
      <c r="G35" s="225">
        <v>134432000</v>
      </c>
      <c r="H35" s="226">
        <v>115624000</v>
      </c>
      <c r="I35" s="225">
        <v>83963194</v>
      </c>
      <c r="J35" s="226"/>
      <c r="K35" s="225"/>
      <c r="L35" s="226"/>
      <c r="M35" s="225"/>
      <c r="N35" s="226"/>
      <c r="O35" s="225"/>
      <c r="P35" s="226">
        <f>$H35      +$J35      +$L35      +$N35</f>
        <v>115624000</v>
      </c>
      <c r="Q35" s="225">
        <f>$I35      +$K35      +$M35      +$O35</f>
        <v>83963194</v>
      </c>
      <c r="R35" s="228">
        <f>IF(($H35      =0),0,((($H35      -$H35      )/$H35      )*100))</f>
        <v>0</v>
      </c>
      <c r="S35" s="229">
        <f>IF(($I35      =0),0,((($I35      -$I35      )/$I35      )*100))</f>
        <v>0</v>
      </c>
      <c r="T35" s="228">
        <f>IF(($E35      =0),0,(($P35      /$E35      )*100))</f>
        <v>21.406064286322586</v>
      </c>
      <c r="U35" s="227">
        <f>IF(($E35      =0),0,(($Q35      /$E35      )*100))</f>
        <v>15.544536847444951</v>
      </c>
      <c r="V35" s="226">
        <v>0</v>
      </c>
      <c r="W35" s="225" t="s">
        <v>1</v>
      </c>
    </row>
    <row r="36" spans="1:23" ht="12.95" customHeight="1" x14ac:dyDescent="0.2">
      <c r="A36" s="246" t="s">
        <v>60</v>
      </c>
      <c r="B36" s="230">
        <v>902524000</v>
      </c>
      <c r="C36" s="230"/>
      <c r="D36" s="230"/>
      <c r="E36" s="230">
        <f>$B36      +$C36      +$D36</f>
        <v>902524000</v>
      </c>
      <c r="F36" s="226">
        <v>902524000</v>
      </c>
      <c r="G36" s="225">
        <v>0</v>
      </c>
      <c r="H36" s="226"/>
      <c r="I36" s="225"/>
      <c r="J36" s="226"/>
      <c r="K36" s="225"/>
      <c r="L36" s="226"/>
      <c r="M36" s="225"/>
      <c r="N36" s="226"/>
      <c r="O36" s="225"/>
      <c r="P36" s="226">
        <f>$H36      +$J36      +$L36      +$N36</f>
        <v>0</v>
      </c>
      <c r="Q36" s="225">
        <f>$I36      +$K36      +$M36      +$O36</f>
        <v>0</v>
      </c>
      <c r="R36" s="228">
        <f>IF(($H36      =0),0,((($H36      -$H36      )/$H36      )*100))</f>
        <v>0</v>
      </c>
      <c r="S36" s="229">
        <f>IF(($I36      =0),0,((($I36      -$I36      )/$I36      )*100))</f>
        <v>0</v>
      </c>
      <c r="T36" s="228">
        <f>IF(($E36      =0),0,(($P36      /$E36      )*100))</f>
        <v>0</v>
      </c>
      <c r="U36" s="227">
        <f>IF(($E36      =0),0,(($Q36      /$E36      )*100))</f>
        <v>0</v>
      </c>
      <c r="V36" s="226">
        <v>0</v>
      </c>
      <c r="W36" s="225" t="s">
        <v>1</v>
      </c>
    </row>
    <row r="37" spans="1:23" ht="12.95" customHeight="1" x14ac:dyDescent="0.2">
      <c r="A37" s="246" t="s">
        <v>61</v>
      </c>
      <c r="B37" s="230"/>
      <c r="C37" s="230"/>
      <c r="D37" s="230"/>
      <c r="E37" s="230">
        <f>$B37      +$C37      +$D37</f>
        <v>0</v>
      </c>
      <c r="F37" s="226">
        <v>0</v>
      </c>
      <c r="G37" s="225">
        <v>0</v>
      </c>
      <c r="H37" s="226"/>
      <c r="I37" s="225"/>
      <c r="J37" s="226"/>
      <c r="K37" s="225"/>
      <c r="L37" s="226"/>
      <c r="M37" s="225"/>
      <c r="N37" s="226"/>
      <c r="O37" s="225"/>
      <c r="P37" s="226">
        <f>$H37      +$J37      +$L37      +$N37</f>
        <v>0</v>
      </c>
      <c r="Q37" s="225">
        <f>$I37      +$K37      +$M37      +$O37</f>
        <v>0</v>
      </c>
      <c r="R37" s="228">
        <f>IF(($H37      =0),0,((($H37      -$H37      )/$H37      )*100))</f>
        <v>0</v>
      </c>
      <c r="S37" s="229">
        <f>IF(($I37      =0),0,((($I37      -$I37      )/$I37      )*100))</f>
        <v>0</v>
      </c>
      <c r="T37" s="228">
        <f>IF(($E37      =0),0,(($P37      /$E37      )*100))</f>
        <v>0</v>
      </c>
      <c r="U37" s="227">
        <f>IF(($E37      =0),0,(($Q37      /$E37      )*100))</f>
        <v>0</v>
      </c>
      <c r="V37" s="226">
        <v>0</v>
      </c>
      <c r="W37" s="225" t="s">
        <v>1</v>
      </c>
    </row>
    <row r="38" spans="1:23" ht="12.95" customHeight="1" x14ac:dyDescent="0.2">
      <c r="A38" s="246" t="s">
        <v>62</v>
      </c>
      <c r="B38" s="230">
        <v>39000000</v>
      </c>
      <c r="C38" s="230"/>
      <c r="D38" s="230"/>
      <c r="E38" s="230">
        <f>$B38      +$C38      +$D38</f>
        <v>39000000</v>
      </c>
      <c r="F38" s="226">
        <v>39000000</v>
      </c>
      <c r="G38" s="225">
        <v>11000000</v>
      </c>
      <c r="H38" s="226">
        <v>3452000</v>
      </c>
      <c r="I38" s="225">
        <v>3686200</v>
      </c>
      <c r="J38" s="226"/>
      <c r="K38" s="225"/>
      <c r="L38" s="226"/>
      <c r="M38" s="225"/>
      <c r="N38" s="226"/>
      <c r="O38" s="225"/>
      <c r="P38" s="226">
        <f>$H38      +$J38      +$L38      +$N38</f>
        <v>3452000</v>
      </c>
      <c r="Q38" s="225">
        <f>$I38      +$K38      +$M38      +$O38</f>
        <v>3686200</v>
      </c>
      <c r="R38" s="228">
        <f>IF(($H38      =0),0,((($H38      -$H38      )/$H38      )*100))</f>
        <v>0</v>
      </c>
      <c r="S38" s="229">
        <f>IF(($I38      =0),0,((($I38      -$I38      )/$I38      )*100))</f>
        <v>0</v>
      </c>
      <c r="T38" s="228">
        <f>IF(($E38      =0),0,(($P38      /$E38      )*100))</f>
        <v>8.8512820512820518</v>
      </c>
      <c r="U38" s="227">
        <f>IF(($E38      =0),0,(($Q38      /$E38      )*100))</f>
        <v>9.4517948717948723</v>
      </c>
      <c r="V38" s="226">
        <v>0</v>
      </c>
      <c r="W38" s="225" t="s">
        <v>1</v>
      </c>
    </row>
    <row r="39" spans="1:23" ht="12.95" customHeight="1" x14ac:dyDescent="0.2">
      <c r="A39" s="246" t="s">
        <v>63</v>
      </c>
      <c r="B39" s="230"/>
      <c r="C39" s="230"/>
      <c r="D39" s="230"/>
      <c r="E39" s="230">
        <f>$B39      +$C39      +$D39</f>
        <v>0</v>
      </c>
      <c r="F39" s="226">
        <v>0</v>
      </c>
      <c r="G39" s="225">
        <v>0</v>
      </c>
      <c r="H39" s="226"/>
      <c r="I39" s="225"/>
      <c r="J39" s="226"/>
      <c r="K39" s="225"/>
      <c r="L39" s="226"/>
      <c r="M39" s="225"/>
      <c r="N39" s="226"/>
      <c r="O39" s="225"/>
      <c r="P39" s="226">
        <f>$H39      +$J39      +$L39      +$N39</f>
        <v>0</v>
      </c>
      <c r="Q39" s="225">
        <f>$I39      +$K39      +$M39      +$O39</f>
        <v>0</v>
      </c>
      <c r="R39" s="228">
        <f>IF(($H39      =0),0,((($H39      -$H39      )/$H39      )*100))</f>
        <v>0</v>
      </c>
      <c r="S39" s="229">
        <f>IF(($I39      =0),0,((($I39      -$I39      )/$I39      )*100))</f>
        <v>0</v>
      </c>
      <c r="T39" s="228">
        <f>IF(($E39      =0),0,(($P39      /$E39      )*100))</f>
        <v>0</v>
      </c>
      <c r="U39" s="227">
        <f>IF(($E39      =0),0,(($Q39      /$E39      )*100))</f>
        <v>0</v>
      </c>
      <c r="V39" s="226">
        <v>0</v>
      </c>
      <c r="W39" s="225" t="s">
        <v>1</v>
      </c>
    </row>
    <row r="40" spans="1:23" ht="12.95" customHeight="1" x14ac:dyDescent="0.2">
      <c r="A40" s="245" t="s">
        <v>42</v>
      </c>
      <c r="B40" s="244">
        <f>SUM(B35:B39)</f>
        <v>1481670000</v>
      </c>
      <c r="C40" s="244">
        <f>SUM(C35:C39)</f>
        <v>0</v>
      </c>
      <c r="D40" s="244"/>
      <c r="E40" s="244">
        <f>$B40      +$C40      +$D40</f>
        <v>1481670000</v>
      </c>
      <c r="F40" s="240">
        <f>SUM(F35:F39)</f>
        <v>1481670000</v>
      </c>
      <c r="G40" s="239">
        <f>SUM(G35:G39)</f>
        <v>145432000</v>
      </c>
      <c r="H40" s="240">
        <f>SUM(H35:H39)</f>
        <v>119076000</v>
      </c>
      <c r="I40" s="239">
        <f>SUM(I35:I39)</f>
        <v>87649394</v>
      </c>
      <c r="J40" s="240">
        <f>SUM(J35:J39)</f>
        <v>0</v>
      </c>
      <c r="K40" s="239">
        <f>SUM(K35:K39)</f>
        <v>0</v>
      </c>
      <c r="L40" s="240">
        <f>SUM(L35:L39)</f>
        <v>0</v>
      </c>
      <c r="M40" s="239">
        <f>SUM(M35:M39)</f>
        <v>0</v>
      </c>
      <c r="N40" s="240">
        <f>SUM(N35:N39)</f>
        <v>0</v>
      </c>
      <c r="O40" s="239">
        <f>SUM(O35:O39)</f>
        <v>0</v>
      </c>
      <c r="P40" s="240">
        <f>$H40      +$J40      +$L40      +$N40</f>
        <v>119076000</v>
      </c>
      <c r="Q40" s="239">
        <f>$I40      +$K40      +$M40      +$O40</f>
        <v>87649394</v>
      </c>
      <c r="R40" s="242">
        <f>IF(($H40      =0),0,((($H40      -$H40      )/$H40      )*100))</f>
        <v>0</v>
      </c>
      <c r="S40" s="243">
        <f>IF(($I40      =0),0,((($I40      -$I40      )/$I40      )*100))</f>
        <v>0</v>
      </c>
      <c r="T40" s="242">
        <f>IF((+$E35+$E38) =0,0,(P40   /(+$E35+$E38) )*100)</f>
        <v>20.560618565957462</v>
      </c>
      <c r="U40" s="241">
        <f>IF((+$E35+$E38) =0,0,(Q40   /(+$E35+$E38) )*100)</f>
        <v>15.134248358790355</v>
      </c>
      <c r="V40" s="240">
        <f>SUM(V35:V39)</f>
        <v>0</v>
      </c>
      <c r="W40" s="239" t="s">
        <v>1</v>
      </c>
    </row>
    <row r="41" spans="1:23" ht="12.95" customHeight="1" x14ac:dyDescent="0.2">
      <c r="A41" s="238" t="s">
        <v>64</v>
      </c>
      <c r="B41" s="237" t="s">
        <v>1</v>
      </c>
      <c r="C41" s="237"/>
      <c r="D41" s="237"/>
      <c r="E41" s="237"/>
      <c r="F41" s="233"/>
      <c r="G41" s="232"/>
      <c r="H41" s="233"/>
      <c r="I41" s="232"/>
      <c r="J41" s="233"/>
      <c r="K41" s="232"/>
      <c r="L41" s="233"/>
      <c r="M41" s="232"/>
      <c r="N41" s="233"/>
      <c r="O41" s="232"/>
      <c r="P41" s="233"/>
      <c r="Q41" s="232"/>
      <c r="R41" s="235"/>
      <c r="S41" s="236"/>
      <c r="T41" s="235"/>
      <c r="U41" s="234"/>
      <c r="V41" s="233"/>
      <c r="W41" s="232"/>
    </row>
    <row r="42" spans="1:23" ht="12.95" customHeight="1" x14ac:dyDescent="0.2">
      <c r="A42" s="246" t="s">
        <v>65</v>
      </c>
      <c r="B42" s="230"/>
      <c r="C42" s="230"/>
      <c r="D42" s="230"/>
      <c r="E42" s="230">
        <f>$B42      +$C42      +$D42</f>
        <v>0</v>
      </c>
      <c r="F42" s="226">
        <v>0</v>
      </c>
      <c r="G42" s="225">
        <v>0</v>
      </c>
      <c r="H42" s="226"/>
      <c r="I42" s="225"/>
      <c r="J42" s="226"/>
      <c r="K42" s="225"/>
      <c r="L42" s="226"/>
      <c r="M42" s="225"/>
      <c r="N42" s="226"/>
      <c r="O42" s="225"/>
      <c r="P42" s="226">
        <f>$H42      +$J42      +$L42      +$N42</f>
        <v>0</v>
      </c>
      <c r="Q42" s="225">
        <f>$I42      +$K42      +$M42      +$O42</f>
        <v>0</v>
      </c>
      <c r="R42" s="228">
        <f>IF(($H42      =0),0,((($H42      -$H42      )/$H42      )*100))</f>
        <v>0</v>
      </c>
      <c r="S42" s="229">
        <f>IF(($I42      =0),0,((($I42      -$I42      )/$I42      )*100))</f>
        <v>0</v>
      </c>
      <c r="T42" s="228">
        <f>IF(($E42      =0),0,(($P42      /$E42      )*100))</f>
        <v>0</v>
      </c>
      <c r="U42" s="227">
        <f>IF(($E42      =0),0,(($Q42      /$E42      )*100))</f>
        <v>0</v>
      </c>
      <c r="V42" s="226">
        <v>0</v>
      </c>
      <c r="W42" s="225" t="s">
        <v>1</v>
      </c>
    </row>
    <row r="43" spans="1:23" ht="12.95" customHeight="1" x14ac:dyDescent="0.2">
      <c r="A43" s="246" t="s">
        <v>66</v>
      </c>
      <c r="B43" s="230">
        <v>671217000</v>
      </c>
      <c r="C43" s="230"/>
      <c r="D43" s="230"/>
      <c r="E43" s="230">
        <f>$B43      +$C43      +$D43</f>
        <v>671217000</v>
      </c>
      <c r="F43" s="226">
        <v>671217000</v>
      </c>
      <c r="G43" s="225">
        <v>235800000</v>
      </c>
      <c r="H43" s="226">
        <v>165878000</v>
      </c>
      <c r="I43" s="225">
        <v>97688749</v>
      </c>
      <c r="J43" s="226"/>
      <c r="K43" s="225"/>
      <c r="L43" s="226"/>
      <c r="M43" s="225"/>
      <c r="N43" s="226"/>
      <c r="O43" s="225"/>
      <c r="P43" s="226">
        <f>$H43      +$J43      +$L43      +$N43</f>
        <v>165878000</v>
      </c>
      <c r="Q43" s="225">
        <f>$I43      +$K43      +$M43      +$O43</f>
        <v>97688749</v>
      </c>
      <c r="R43" s="228">
        <f>IF(($H43      =0),0,((($H43      -$H43      )/$H43      )*100))</f>
        <v>0</v>
      </c>
      <c r="S43" s="229">
        <f>IF(($I43      =0),0,((($I43      -$I43      )/$I43      )*100))</f>
        <v>0</v>
      </c>
      <c r="T43" s="228">
        <f>IF(($E43      =0),0,(($P43      /$E43      )*100))</f>
        <v>24.713021273299095</v>
      </c>
      <c r="U43" s="227">
        <f>IF(($E43      =0),0,(($Q43      /$E43      )*100))</f>
        <v>14.553974199104017</v>
      </c>
      <c r="V43" s="226">
        <v>0</v>
      </c>
      <c r="W43" s="225" t="s">
        <v>1</v>
      </c>
    </row>
    <row r="44" spans="1:23" ht="12.95" customHeight="1" x14ac:dyDescent="0.2">
      <c r="A44" s="246" t="s">
        <v>67</v>
      </c>
      <c r="B44" s="230"/>
      <c r="C44" s="230"/>
      <c r="D44" s="230"/>
      <c r="E44" s="230">
        <f>$B44      +$C44      +$D44</f>
        <v>0</v>
      </c>
      <c r="F44" s="226">
        <v>0</v>
      </c>
      <c r="G44" s="225">
        <v>0</v>
      </c>
      <c r="H44" s="226"/>
      <c r="I44" s="225"/>
      <c r="J44" s="226"/>
      <c r="K44" s="225"/>
      <c r="L44" s="226"/>
      <c r="M44" s="225"/>
      <c r="N44" s="226"/>
      <c r="O44" s="225"/>
      <c r="P44" s="226">
        <f>$H44      +$J44      +$L44      +$N44</f>
        <v>0</v>
      </c>
      <c r="Q44" s="225">
        <f>$I44      +$K44      +$M44      +$O44</f>
        <v>0</v>
      </c>
      <c r="R44" s="228">
        <f>IF(($H44      =0),0,((($H44      -$H44      )/$H44      )*100))</f>
        <v>0</v>
      </c>
      <c r="S44" s="229">
        <f>IF(($I44      =0),0,((($I44      -$I44      )/$I44      )*100))</f>
        <v>0</v>
      </c>
      <c r="T44" s="228">
        <f>IF(($E44      =0),0,(($P44      /$E44      )*100))</f>
        <v>0</v>
      </c>
      <c r="U44" s="227">
        <f>IF(($E44      =0),0,(($Q44      /$E44      )*100))</f>
        <v>0</v>
      </c>
      <c r="V44" s="226">
        <v>0</v>
      </c>
      <c r="W44" s="225" t="s">
        <v>1</v>
      </c>
    </row>
    <row r="45" spans="1:23" ht="12.95" customHeight="1" x14ac:dyDescent="0.2">
      <c r="A45" s="246" t="s">
        <v>68</v>
      </c>
      <c r="B45" s="230"/>
      <c r="C45" s="230"/>
      <c r="D45" s="230"/>
      <c r="E45" s="230">
        <f>$B45      +$C45      +$D45</f>
        <v>0</v>
      </c>
      <c r="F45" s="226">
        <v>0</v>
      </c>
      <c r="G45" s="225">
        <v>0</v>
      </c>
      <c r="H45" s="226"/>
      <c r="I45" s="225"/>
      <c r="J45" s="226"/>
      <c r="K45" s="225"/>
      <c r="L45" s="226"/>
      <c r="M45" s="225"/>
      <c r="N45" s="226"/>
      <c r="O45" s="225"/>
      <c r="P45" s="226">
        <f>$H45      +$J45      +$L45      +$N45</f>
        <v>0</v>
      </c>
      <c r="Q45" s="225">
        <f>$I45      +$K45      +$M45      +$O45</f>
        <v>0</v>
      </c>
      <c r="R45" s="228">
        <f>IF(($H45      =0),0,((($H45      -$H45      )/$H45      )*100))</f>
        <v>0</v>
      </c>
      <c r="S45" s="229">
        <f>IF(($I45      =0),0,((($I45      -$I45      )/$I45      )*100))</f>
        <v>0</v>
      </c>
      <c r="T45" s="228">
        <f>IF(($E45      =0),0,(($P45      /$E45      )*100))</f>
        <v>0</v>
      </c>
      <c r="U45" s="227">
        <f>IF(($E45      =0),0,(($Q45      /$E45      )*100))</f>
        <v>0</v>
      </c>
      <c r="V45" s="226">
        <v>0</v>
      </c>
      <c r="W45" s="225" t="s">
        <v>1</v>
      </c>
    </row>
    <row r="46" spans="1:23" ht="12.95" customHeight="1" x14ac:dyDescent="0.2">
      <c r="A46" s="246" t="s">
        <v>69</v>
      </c>
      <c r="B46" s="230"/>
      <c r="C46" s="230"/>
      <c r="D46" s="230"/>
      <c r="E46" s="230">
        <f>$B46      +$C46      +$D46</f>
        <v>0</v>
      </c>
      <c r="F46" s="226">
        <v>0</v>
      </c>
      <c r="G46" s="225">
        <v>0</v>
      </c>
      <c r="H46" s="226"/>
      <c r="I46" s="225"/>
      <c r="J46" s="226"/>
      <c r="K46" s="225"/>
      <c r="L46" s="226"/>
      <c r="M46" s="225"/>
      <c r="N46" s="226"/>
      <c r="O46" s="225"/>
      <c r="P46" s="226">
        <f>$H46      +$J46      +$L46      +$N46</f>
        <v>0</v>
      </c>
      <c r="Q46" s="225">
        <f>$I46      +$K46      +$M46      +$O46</f>
        <v>0</v>
      </c>
      <c r="R46" s="228">
        <f>IF(($H46      =0),0,((($H46      -$H46      )/$H46      )*100))</f>
        <v>0</v>
      </c>
      <c r="S46" s="229">
        <f>IF(($I46      =0),0,((($I46      -$I46      )/$I46      )*100))</f>
        <v>0</v>
      </c>
      <c r="T46" s="228">
        <f>IF(($E46      =0),0,(($P46      /$E46      )*100))</f>
        <v>0</v>
      </c>
      <c r="U46" s="227">
        <f>IF(($E46      =0),0,(($Q46      /$E46      )*100))</f>
        <v>0</v>
      </c>
      <c r="V46" s="226">
        <v>0</v>
      </c>
      <c r="W46" s="225" t="s">
        <v>1</v>
      </c>
    </row>
    <row r="47" spans="1:23" ht="12.95" hidden="1" customHeight="1" x14ac:dyDescent="0.2">
      <c r="A47" s="246" t="s">
        <v>70</v>
      </c>
      <c r="B47" s="230"/>
      <c r="C47" s="230"/>
      <c r="D47" s="230"/>
      <c r="E47" s="230">
        <f>$B47      +$C47      +$D47</f>
        <v>0</v>
      </c>
      <c r="F47" s="226">
        <v>0</v>
      </c>
      <c r="G47" s="225">
        <v>0</v>
      </c>
      <c r="H47" s="226"/>
      <c r="I47" s="225"/>
      <c r="J47" s="226"/>
      <c r="K47" s="225"/>
      <c r="L47" s="226"/>
      <c r="M47" s="225"/>
      <c r="N47" s="226"/>
      <c r="O47" s="225"/>
      <c r="P47" s="226">
        <f>$H47      +$J47      +$L47      +$N47</f>
        <v>0</v>
      </c>
      <c r="Q47" s="225">
        <f>$I47      +$K47      +$M47      +$O47</f>
        <v>0</v>
      </c>
      <c r="R47" s="228">
        <f>IF(($H47      =0),0,((($H47      -$H47      )/$H47      )*100))</f>
        <v>0</v>
      </c>
      <c r="S47" s="229">
        <f>IF(($I47      =0),0,((($I47      -$I47      )/$I47      )*100))</f>
        <v>0</v>
      </c>
      <c r="T47" s="228">
        <f>IF(($E47      =0),0,(($P47      /$E47      )*100))</f>
        <v>0</v>
      </c>
      <c r="U47" s="227">
        <f>IF(($E47      =0),0,(($Q47      /$E47      )*100))</f>
        <v>0</v>
      </c>
      <c r="V47" s="226">
        <v>0</v>
      </c>
      <c r="W47" s="225" t="s">
        <v>1</v>
      </c>
    </row>
    <row r="48" spans="1:23" ht="12.95" customHeight="1" x14ac:dyDescent="0.2">
      <c r="A48" s="246" t="s">
        <v>71</v>
      </c>
      <c r="B48" s="230"/>
      <c r="C48" s="230"/>
      <c r="D48" s="230"/>
      <c r="E48" s="230">
        <f>$B48      +$C48      +$D48</f>
        <v>0</v>
      </c>
      <c r="F48" s="226">
        <v>0</v>
      </c>
      <c r="G48" s="225">
        <v>0</v>
      </c>
      <c r="H48" s="226"/>
      <c r="I48" s="225"/>
      <c r="J48" s="226"/>
      <c r="K48" s="225"/>
      <c r="L48" s="226"/>
      <c r="M48" s="225"/>
      <c r="N48" s="226"/>
      <c r="O48" s="225"/>
      <c r="P48" s="226">
        <f>$H48      +$J48      +$L48      +$N48</f>
        <v>0</v>
      </c>
      <c r="Q48" s="225">
        <f>$I48      +$K48      +$M48      +$O48</f>
        <v>0</v>
      </c>
      <c r="R48" s="228">
        <f>IF(($H48      =0),0,((($H48      -$H48      )/$H48      )*100))</f>
        <v>0</v>
      </c>
      <c r="S48" s="229">
        <f>IF(($I48      =0),0,((($I48      -$I48      )/$I48      )*100))</f>
        <v>0</v>
      </c>
      <c r="T48" s="228">
        <f>IF(($E48      =0),0,(($P48      /$E48      )*100))</f>
        <v>0</v>
      </c>
      <c r="U48" s="227">
        <f>IF(($E48      =0),0,(($Q48      /$E48      )*100))</f>
        <v>0</v>
      </c>
      <c r="V48" s="226">
        <v>0</v>
      </c>
      <c r="W48" s="225" t="s">
        <v>1</v>
      </c>
    </row>
    <row r="49" spans="1:23" ht="12.95" customHeight="1" x14ac:dyDescent="0.2">
      <c r="A49" s="246" t="s">
        <v>72</v>
      </c>
      <c r="B49" s="230"/>
      <c r="C49" s="230"/>
      <c r="D49" s="230"/>
      <c r="E49" s="230">
        <f>$B49      +$C49      +$D49</f>
        <v>0</v>
      </c>
      <c r="F49" s="226">
        <v>0</v>
      </c>
      <c r="G49" s="225">
        <v>0</v>
      </c>
      <c r="H49" s="226"/>
      <c r="I49" s="225"/>
      <c r="J49" s="226"/>
      <c r="K49" s="225"/>
      <c r="L49" s="226"/>
      <c r="M49" s="225"/>
      <c r="N49" s="226"/>
      <c r="O49" s="225"/>
      <c r="P49" s="226">
        <f>$H49      +$J49      +$L49      +$N49</f>
        <v>0</v>
      </c>
      <c r="Q49" s="225">
        <f>$I49      +$K49      +$M49      +$O49</f>
        <v>0</v>
      </c>
      <c r="R49" s="228">
        <f>IF(($H49      =0),0,((($H49      -$H49      )/$H49      )*100))</f>
        <v>0</v>
      </c>
      <c r="S49" s="229">
        <f>IF(($I49      =0),0,((($I49      -$I49      )/$I49      )*100))</f>
        <v>0</v>
      </c>
      <c r="T49" s="228">
        <f>IF(($E49      =0),0,(($P49      /$E49      )*100))</f>
        <v>0</v>
      </c>
      <c r="U49" s="227">
        <f>IF(($E49      =0),0,(($Q49      /$E49      )*100))</f>
        <v>0</v>
      </c>
      <c r="V49" s="226">
        <v>0</v>
      </c>
      <c r="W49" s="225" t="s">
        <v>1</v>
      </c>
    </row>
    <row r="50" spans="1:23" ht="12.95" customHeight="1" x14ac:dyDescent="0.2">
      <c r="A50" s="246" t="s">
        <v>73</v>
      </c>
      <c r="B50" s="230"/>
      <c r="C50" s="230"/>
      <c r="D50" s="230"/>
      <c r="E50" s="230">
        <f>$B50      +$C50      +$D50</f>
        <v>0</v>
      </c>
      <c r="F50" s="226">
        <v>0</v>
      </c>
      <c r="G50" s="225">
        <v>0</v>
      </c>
      <c r="H50" s="226"/>
      <c r="I50" s="225"/>
      <c r="J50" s="226"/>
      <c r="K50" s="225"/>
      <c r="L50" s="226"/>
      <c r="M50" s="225"/>
      <c r="N50" s="226"/>
      <c r="O50" s="225"/>
      <c r="P50" s="226">
        <f>$H50      +$J50      +$L50      +$N50</f>
        <v>0</v>
      </c>
      <c r="Q50" s="225">
        <f>$I50      +$K50      +$M50      +$O50</f>
        <v>0</v>
      </c>
      <c r="R50" s="228">
        <f>IF(($H50      =0),0,((($H50      -$H50      )/$H50      )*100))</f>
        <v>0</v>
      </c>
      <c r="S50" s="229">
        <f>IF(($I50      =0),0,((($I50      -$I50      )/$I50      )*100))</f>
        <v>0</v>
      </c>
      <c r="T50" s="228">
        <f>IF(($E50      =0),0,(($P50      /$E50      )*100))</f>
        <v>0</v>
      </c>
      <c r="U50" s="227">
        <f>IF(($E50      =0),0,(($Q50      /$E50      )*100))</f>
        <v>0</v>
      </c>
      <c r="V50" s="226">
        <v>0</v>
      </c>
      <c r="W50" s="225" t="s">
        <v>1</v>
      </c>
    </row>
    <row r="51" spans="1:23" ht="12.95" customHeight="1" x14ac:dyDescent="0.2">
      <c r="A51" s="246" t="s">
        <v>74</v>
      </c>
      <c r="B51" s="230">
        <v>940651000</v>
      </c>
      <c r="C51" s="230"/>
      <c r="D51" s="230"/>
      <c r="E51" s="230">
        <f>$B51      +$C51      +$D51</f>
        <v>940651000</v>
      </c>
      <c r="F51" s="226">
        <v>940651000</v>
      </c>
      <c r="G51" s="225">
        <v>406860000</v>
      </c>
      <c r="H51" s="226">
        <v>153748000</v>
      </c>
      <c r="I51" s="225">
        <v>134940196</v>
      </c>
      <c r="J51" s="226"/>
      <c r="K51" s="225"/>
      <c r="L51" s="226"/>
      <c r="M51" s="225"/>
      <c r="N51" s="226"/>
      <c r="O51" s="225"/>
      <c r="P51" s="226">
        <f>$H51      +$J51      +$L51      +$N51</f>
        <v>153748000</v>
      </c>
      <c r="Q51" s="225">
        <f>$I51      +$K51      +$M51      +$O51</f>
        <v>134940196</v>
      </c>
      <c r="R51" s="228">
        <f>IF(($H51      =0),0,((($H51      -$H51      )/$H51      )*100))</f>
        <v>0</v>
      </c>
      <c r="S51" s="229">
        <f>IF(($I51      =0),0,((($I51      -$I51      )/$I51      )*100))</f>
        <v>0</v>
      </c>
      <c r="T51" s="228">
        <f>IF(($E51      =0),0,(($P51      /$E51      )*100))</f>
        <v>16.344850534363967</v>
      </c>
      <c r="U51" s="227">
        <f>IF(($E51      =0),0,(($Q51      /$E51      )*100))</f>
        <v>14.345405043953601</v>
      </c>
      <c r="V51" s="226">
        <v>0</v>
      </c>
      <c r="W51" s="225" t="s">
        <v>1</v>
      </c>
    </row>
    <row r="52" spans="1:23" ht="12.95" customHeight="1" x14ac:dyDescent="0.2">
      <c r="A52" s="246" t="s">
        <v>75</v>
      </c>
      <c r="B52" s="230">
        <v>32000000</v>
      </c>
      <c r="C52" s="230"/>
      <c r="D52" s="230"/>
      <c r="E52" s="230">
        <f>$B52      +$C52      +$D52</f>
        <v>32000000</v>
      </c>
      <c r="F52" s="226">
        <v>32000000</v>
      </c>
      <c r="G52" s="225">
        <v>0</v>
      </c>
      <c r="H52" s="226"/>
      <c r="I52" s="225"/>
      <c r="J52" s="226"/>
      <c r="K52" s="225"/>
      <c r="L52" s="226"/>
      <c r="M52" s="225"/>
      <c r="N52" s="226"/>
      <c r="O52" s="225"/>
      <c r="P52" s="226">
        <f>$H52      +$J52      +$L52      +$N52</f>
        <v>0</v>
      </c>
      <c r="Q52" s="225">
        <f>$I52      +$K52      +$M52      +$O52</f>
        <v>0</v>
      </c>
      <c r="R52" s="228">
        <f>IF(($H52      =0),0,((($H52      -$H52      )/$H52      )*100))</f>
        <v>0</v>
      </c>
      <c r="S52" s="229">
        <f>IF(($I52      =0),0,((($I52      -$I52      )/$I52      )*100))</f>
        <v>0</v>
      </c>
      <c r="T52" s="228">
        <f>IF(($E52      =0),0,(($P52      /$E52      )*100))</f>
        <v>0</v>
      </c>
      <c r="U52" s="227">
        <f>IF(($E52      =0),0,(($Q52      /$E52      )*100))</f>
        <v>0</v>
      </c>
      <c r="V52" s="226">
        <v>0</v>
      </c>
      <c r="W52" s="225" t="s">
        <v>1</v>
      </c>
    </row>
    <row r="53" spans="1:23" ht="12.95" customHeight="1" x14ac:dyDescent="0.2">
      <c r="A53" s="245" t="s">
        <v>42</v>
      </c>
      <c r="B53" s="244">
        <f>SUM(B42:B52)</f>
        <v>1643868000</v>
      </c>
      <c r="C53" s="244">
        <f>SUM(C42:C52)</f>
        <v>0</v>
      </c>
      <c r="D53" s="244"/>
      <c r="E53" s="244">
        <f>$B53      +$C53      +$D53</f>
        <v>1643868000</v>
      </c>
      <c r="F53" s="240">
        <f>SUM(F42:F52)</f>
        <v>1643868000</v>
      </c>
      <c r="G53" s="239">
        <f>SUM(G42:G52)</f>
        <v>642660000</v>
      </c>
      <c r="H53" s="240">
        <f>SUM(H42:H52)</f>
        <v>319626000</v>
      </c>
      <c r="I53" s="239">
        <f>SUM(I42:I52)</f>
        <v>232628945</v>
      </c>
      <c r="J53" s="240">
        <f>SUM(J42:J52)</f>
        <v>0</v>
      </c>
      <c r="K53" s="239">
        <f>SUM(K42:K52)</f>
        <v>0</v>
      </c>
      <c r="L53" s="240">
        <f>SUM(L42:L52)</f>
        <v>0</v>
      </c>
      <c r="M53" s="239">
        <f>SUM(M42:M52)</f>
        <v>0</v>
      </c>
      <c r="N53" s="240">
        <f>SUM(N42:N52)</f>
        <v>0</v>
      </c>
      <c r="O53" s="239">
        <f>SUM(O42:O52)</f>
        <v>0</v>
      </c>
      <c r="P53" s="240">
        <f>$H53      +$J53      +$L53      +$N53</f>
        <v>319626000</v>
      </c>
      <c r="Q53" s="239">
        <f>$I53      +$K53      +$M53      +$O53</f>
        <v>232628945</v>
      </c>
      <c r="R53" s="242">
        <f>IF(($H53      =0),0,((($H53      -$H53      )/$H53      )*100))</f>
        <v>0</v>
      </c>
      <c r="S53" s="243">
        <f>IF(($I53      =0),0,((($I53      -$I53      )/$I53      )*100))</f>
        <v>0</v>
      </c>
      <c r="T53" s="242">
        <f>IF((+$E43+$E45+$E47+$E48+$E51) =0,0,(P53   /(+$E43+$E45+$E47+$E48+$E51) )*100)</f>
        <v>19.829539391563081</v>
      </c>
      <c r="U53" s="241">
        <f>IF((+$E43+$E45+$E47+$E48+$E51) =0,0,(Q53   /(+$E43+$E45+$E47+$E48+$E51) )*100)</f>
        <v>14.432257790340152</v>
      </c>
      <c r="V53" s="240">
        <f>SUM(V42:V52)</f>
        <v>0</v>
      </c>
      <c r="W53" s="239" t="s">
        <v>1</v>
      </c>
    </row>
    <row r="54" spans="1:23" ht="12.95" customHeight="1" x14ac:dyDescent="0.2">
      <c r="A54" s="238" t="s">
        <v>76</v>
      </c>
      <c r="B54" s="237" t="s">
        <v>1</v>
      </c>
      <c r="C54" s="237"/>
      <c r="D54" s="237"/>
      <c r="E54" s="237"/>
      <c r="F54" s="233"/>
      <c r="G54" s="232"/>
      <c r="H54" s="233"/>
      <c r="I54" s="232"/>
      <c r="J54" s="233"/>
      <c r="K54" s="232"/>
      <c r="L54" s="233"/>
      <c r="M54" s="232"/>
      <c r="N54" s="233"/>
      <c r="O54" s="232"/>
      <c r="P54" s="233"/>
      <c r="Q54" s="232"/>
      <c r="R54" s="235"/>
      <c r="S54" s="236"/>
      <c r="T54" s="235"/>
      <c r="U54" s="234"/>
      <c r="V54" s="233"/>
      <c r="W54" s="232"/>
    </row>
    <row r="55" spans="1:23" ht="12.95" customHeight="1" x14ac:dyDescent="0.2">
      <c r="A55" s="247" t="s">
        <v>77</v>
      </c>
      <c r="B55" s="230"/>
      <c r="C55" s="230"/>
      <c r="D55" s="230"/>
      <c r="E55" s="230">
        <f>$B55      +$C55      +$D55</f>
        <v>0</v>
      </c>
      <c r="F55" s="226">
        <v>0</v>
      </c>
      <c r="G55" s="225">
        <v>0</v>
      </c>
      <c r="H55" s="226"/>
      <c r="I55" s="225"/>
      <c r="J55" s="226"/>
      <c r="K55" s="225"/>
      <c r="L55" s="226"/>
      <c r="M55" s="225"/>
      <c r="N55" s="226"/>
      <c r="O55" s="225"/>
      <c r="P55" s="226">
        <f>$H55      +$J55      +$L55      +$N55</f>
        <v>0</v>
      </c>
      <c r="Q55" s="225">
        <f>$I55      +$K55      +$M55      +$O55</f>
        <v>0</v>
      </c>
      <c r="R55" s="228">
        <f>IF(($H55      =0),0,((($H55      -$H55      )/$H55      )*100))</f>
        <v>0</v>
      </c>
      <c r="S55" s="229">
        <f>IF(($I55      =0),0,((($I55      -$I55      )/$I55      )*100))</f>
        <v>0</v>
      </c>
      <c r="T55" s="228">
        <f>IF(($E55      =0),0,(($P55      /$E55      )*100))</f>
        <v>0</v>
      </c>
      <c r="U55" s="227">
        <f>IF(($E55      =0),0,(($Q55      /$E55      )*100))</f>
        <v>0</v>
      </c>
      <c r="V55" s="226">
        <v>0</v>
      </c>
      <c r="W55" s="225" t="s">
        <v>1</v>
      </c>
    </row>
    <row r="56" spans="1:23" ht="12.95" customHeight="1" x14ac:dyDescent="0.2">
      <c r="A56" s="247" t="s">
        <v>78</v>
      </c>
      <c r="B56" s="230"/>
      <c r="C56" s="230"/>
      <c r="D56" s="230"/>
      <c r="E56" s="230">
        <f>$B56      +$C56      +$D56</f>
        <v>0</v>
      </c>
      <c r="F56" s="226">
        <v>0</v>
      </c>
      <c r="G56" s="225">
        <v>0</v>
      </c>
      <c r="H56" s="226"/>
      <c r="I56" s="225"/>
      <c r="J56" s="226"/>
      <c r="K56" s="225"/>
      <c r="L56" s="226"/>
      <c r="M56" s="225"/>
      <c r="N56" s="226"/>
      <c r="O56" s="225"/>
      <c r="P56" s="226">
        <f>$H56      +$J56      +$L56      +$N56</f>
        <v>0</v>
      </c>
      <c r="Q56" s="225">
        <f>$I56      +$K56      +$M56      +$O56</f>
        <v>0</v>
      </c>
      <c r="R56" s="228">
        <f>IF(($H56      =0),0,((($H56      -$H56      )/$H56      )*100))</f>
        <v>0</v>
      </c>
      <c r="S56" s="229">
        <f>IF(($I56      =0),0,((($I56      -$I56      )/$I56      )*100))</f>
        <v>0</v>
      </c>
      <c r="T56" s="228">
        <f>IF(($E56      =0),0,(($P56      /$E56      )*100))</f>
        <v>0</v>
      </c>
      <c r="U56" s="227">
        <f>IF(($E56      =0),0,(($Q56      /$E56      )*100))</f>
        <v>0</v>
      </c>
      <c r="V56" s="226">
        <v>0</v>
      </c>
      <c r="W56" s="225" t="s">
        <v>1</v>
      </c>
    </row>
    <row r="57" spans="1:23" ht="12.95" hidden="1" customHeight="1" x14ac:dyDescent="0.2">
      <c r="A57" s="247" t="s">
        <v>79</v>
      </c>
      <c r="B57" s="230"/>
      <c r="C57" s="230"/>
      <c r="D57" s="230"/>
      <c r="E57" s="230">
        <f>$B57      +$C57      +$D57</f>
        <v>0</v>
      </c>
      <c r="F57" s="226">
        <v>0</v>
      </c>
      <c r="G57" s="225">
        <v>0</v>
      </c>
      <c r="H57" s="226"/>
      <c r="I57" s="225"/>
      <c r="J57" s="226"/>
      <c r="K57" s="225"/>
      <c r="L57" s="226"/>
      <c r="M57" s="225"/>
      <c r="N57" s="226"/>
      <c r="O57" s="225"/>
      <c r="P57" s="226">
        <f>$H57      +$J57      +$L57      +$N57</f>
        <v>0</v>
      </c>
      <c r="Q57" s="225">
        <f>$I57      +$K57      +$M57      +$O57</f>
        <v>0</v>
      </c>
      <c r="R57" s="228">
        <f>IF(($H57      =0),0,((($H57      -$H57      )/$H57      )*100))</f>
        <v>0</v>
      </c>
      <c r="S57" s="229">
        <f>IF(($I57      =0),0,((($I57      -$I57      )/$I57      )*100))</f>
        <v>0</v>
      </c>
      <c r="T57" s="228">
        <f>IF(($E57      =0),0,(($P57      /$E57      )*100))</f>
        <v>0</v>
      </c>
      <c r="U57" s="227">
        <f>IF(($E57      =0),0,(($Q57      /$E57      )*100))</f>
        <v>0</v>
      </c>
      <c r="V57" s="226">
        <v>0</v>
      </c>
      <c r="W57" s="225" t="s">
        <v>1</v>
      </c>
    </row>
    <row r="58" spans="1:23" ht="12.95" hidden="1" customHeight="1" x14ac:dyDescent="0.2">
      <c r="A58" s="246" t="s">
        <v>80</v>
      </c>
      <c r="B58" s="230"/>
      <c r="C58" s="230"/>
      <c r="D58" s="230"/>
      <c r="E58" s="230">
        <f>$B58      +$C58      +$D58</f>
        <v>0</v>
      </c>
      <c r="F58" s="226">
        <v>0</v>
      </c>
      <c r="G58" s="225">
        <v>0</v>
      </c>
      <c r="H58" s="226"/>
      <c r="I58" s="225"/>
      <c r="J58" s="226"/>
      <c r="K58" s="225"/>
      <c r="L58" s="226"/>
      <c r="M58" s="225"/>
      <c r="N58" s="226"/>
      <c r="O58" s="225"/>
      <c r="P58" s="226">
        <f>$H58      +$J58      +$L58      +$N58</f>
        <v>0</v>
      </c>
      <c r="Q58" s="225">
        <f>$I58      +$K58      +$M58      +$O58</f>
        <v>0</v>
      </c>
      <c r="R58" s="228">
        <f>IF(($H58      =0),0,((($H58      -$H58      )/$H58      )*100))</f>
        <v>0</v>
      </c>
      <c r="S58" s="229">
        <f>IF(($I58      =0),0,((($I58      -$I58      )/$I58      )*100))</f>
        <v>0</v>
      </c>
      <c r="T58" s="228">
        <f>IF(($E58      =0),0,(($P58      /$E58      )*100))</f>
        <v>0</v>
      </c>
      <c r="U58" s="227">
        <f>IF(($E58      =0),0,(($Q58      /$E58      )*100))</f>
        <v>0</v>
      </c>
      <c r="V58" s="226">
        <v>0</v>
      </c>
      <c r="W58" s="225" t="s">
        <v>1</v>
      </c>
    </row>
    <row r="59" spans="1:23" ht="12.95" customHeight="1" x14ac:dyDescent="0.2">
      <c r="A59" s="223" t="s">
        <v>42</v>
      </c>
      <c r="B59" s="222">
        <f>SUM(B55:B58)</f>
        <v>0</v>
      </c>
      <c r="C59" s="222">
        <f>SUM(C55:C58)</f>
        <v>0</v>
      </c>
      <c r="D59" s="222"/>
      <c r="E59" s="222">
        <f>$B59      +$C59      +$D59</f>
        <v>0</v>
      </c>
      <c r="F59" s="218">
        <f>SUM(F55:F58)</f>
        <v>0</v>
      </c>
      <c r="G59" s="217">
        <f>SUM(G55:G58)</f>
        <v>0</v>
      </c>
      <c r="H59" s="218">
        <f>SUM(H55:H58)</f>
        <v>0</v>
      </c>
      <c r="I59" s="217">
        <f>SUM(I55:I58)</f>
        <v>0</v>
      </c>
      <c r="J59" s="218">
        <f>SUM(J55:J58)</f>
        <v>0</v>
      </c>
      <c r="K59" s="217">
        <f>SUM(K55:K58)</f>
        <v>0</v>
      </c>
      <c r="L59" s="218">
        <f>SUM(L55:L58)</f>
        <v>0</v>
      </c>
      <c r="M59" s="217">
        <f>SUM(M55:M58)</f>
        <v>0</v>
      </c>
      <c r="N59" s="218">
        <f>SUM(N55:N58)</f>
        <v>0</v>
      </c>
      <c r="O59" s="217">
        <f>SUM(O55:O58)</f>
        <v>0</v>
      </c>
      <c r="P59" s="218">
        <f>$H59      +$J59      +$L59      +$N59</f>
        <v>0</v>
      </c>
      <c r="Q59" s="217">
        <f>$I59      +$K59      +$M59      +$O59</f>
        <v>0</v>
      </c>
      <c r="R59" s="220">
        <f>IF(($H59      =0),0,((($H59      -$H59      )/$H59      )*100))</f>
        <v>0</v>
      </c>
      <c r="S59" s="221">
        <f>IF(($I59      =0),0,((($I59      -$I59      )/$I59      )*100))</f>
        <v>0</v>
      </c>
      <c r="T59" s="220">
        <f>IF($E59   =0,0,($P59   /$E59   )*100)</f>
        <v>0</v>
      </c>
      <c r="U59" s="219">
        <f>IF($E59   =0,0,($Q59   /$E59   )*100)</f>
        <v>0</v>
      </c>
      <c r="V59" s="218">
        <f>SUM(V55:V58)</f>
        <v>0</v>
      </c>
      <c r="W59" s="217" t="s">
        <v>1</v>
      </c>
    </row>
    <row r="60" spans="1:23" ht="12.95" customHeight="1" x14ac:dyDescent="0.2">
      <c r="A60" s="238" t="s">
        <v>81</v>
      </c>
      <c r="B60" s="237" t="s">
        <v>1</v>
      </c>
      <c r="C60" s="237"/>
      <c r="D60" s="237"/>
      <c r="E60" s="237"/>
      <c r="F60" s="233"/>
      <c r="G60" s="232"/>
      <c r="H60" s="233"/>
      <c r="I60" s="232"/>
      <c r="J60" s="233"/>
      <c r="K60" s="232"/>
      <c r="L60" s="233"/>
      <c r="M60" s="232"/>
      <c r="N60" s="233"/>
      <c r="O60" s="232"/>
      <c r="P60" s="233"/>
      <c r="Q60" s="232"/>
      <c r="R60" s="235"/>
      <c r="S60" s="236"/>
      <c r="T60" s="235"/>
      <c r="U60" s="234"/>
      <c r="V60" s="233"/>
      <c r="W60" s="232"/>
    </row>
    <row r="61" spans="1:23" ht="12.95" customHeight="1" x14ac:dyDescent="0.2">
      <c r="A61" s="246" t="s">
        <v>82</v>
      </c>
      <c r="B61" s="230"/>
      <c r="C61" s="230"/>
      <c r="D61" s="230"/>
      <c r="E61" s="230">
        <f>$B61      +$C61      +$D61</f>
        <v>0</v>
      </c>
      <c r="F61" s="226">
        <v>0</v>
      </c>
      <c r="G61" s="225">
        <v>0</v>
      </c>
      <c r="H61" s="226"/>
      <c r="I61" s="225"/>
      <c r="J61" s="226"/>
      <c r="K61" s="225"/>
      <c r="L61" s="226"/>
      <c r="M61" s="225"/>
      <c r="N61" s="226"/>
      <c r="O61" s="225"/>
      <c r="P61" s="226">
        <f>$H61      +$J61      +$L61      +$N61</f>
        <v>0</v>
      </c>
      <c r="Q61" s="225">
        <f>$I61      +$K61      +$M61      +$O61</f>
        <v>0</v>
      </c>
      <c r="R61" s="228">
        <f>IF(($H61      =0),0,((($H61      -$H61      )/$H61      )*100))</f>
        <v>0</v>
      </c>
      <c r="S61" s="229">
        <f>IF(($I61      =0),0,((($I61      -$I61      )/$I61      )*100))</f>
        <v>0</v>
      </c>
      <c r="T61" s="228">
        <f>IF(($E61      =0),0,(($P61      /$E61      )*100))</f>
        <v>0</v>
      </c>
      <c r="U61" s="227">
        <f>IF(($E61      =0),0,(($Q61      /$E61      )*100))</f>
        <v>0</v>
      </c>
      <c r="V61" s="226">
        <v>0</v>
      </c>
      <c r="W61" s="225" t="s">
        <v>1</v>
      </c>
    </row>
    <row r="62" spans="1:23" ht="12.95" customHeight="1" x14ac:dyDescent="0.2">
      <c r="A62" s="246" t="s">
        <v>83</v>
      </c>
      <c r="B62" s="230"/>
      <c r="C62" s="230"/>
      <c r="D62" s="230"/>
      <c r="E62" s="230">
        <f>$B62      +$C62      +$D62</f>
        <v>0</v>
      </c>
      <c r="F62" s="226">
        <v>0</v>
      </c>
      <c r="G62" s="225">
        <v>0</v>
      </c>
      <c r="H62" s="226"/>
      <c r="I62" s="225"/>
      <c r="J62" s="226"/>
      <c r="K62" s="225"/>
      <c r="L62" s="226"/>
      <c r="M62" s="225"/>
      <c r="N62" s="226"/>
      <c r="O62" s="225"/>
      <c r="P62" s="226">
        <f>$H62      +$J62      +$L62      +$N62</f>
        <v>0</v>
      </c>
      <c r="Q62" s="225">
        <f>$I62      +$K62      +$M62      +$O62</f>
        <v>0</v>
      </c>
      <c r="R62" s="228">
        <f>IF(($H62      =0),0,((($H62      -$H62      )/$H62      )*100))</f>
        <v>0</v>
      </c>
      <c r="S62" s="229">
        <f>IF(($I62      =0),0,((($I62      -$I62      )/$I62      )*100))</f>
        <v>0</v>
      </c>
      <c r="T62" s="228">
        <f>IF(($E62      =0),0,(($P62      /$E62      )*100))</f>
        <v>0</v>
      </c>
      <c r="U62" s="227">
        <f>IF(($E62      =0),0,(($Q62      /$E62      )*100))</f>
        <v>0</v>
      </c>
      <c r="V62" s="226">
        <v>0</v>
      </c>
      <c r="W62" s="225" t="s">
        <v>1</v>
      </c>
    </row>
    <row r="63" spans="1:23" ht="12.95" customHeight="1" x14ac:dyDescent="0.2">
      <c r="A63" s="246" t="s">
        <v>84</v>
      </c>
      <c r="B63" s="230"/>
      <c r="C63" s="230"/>
      <c r="D63" s="230"/>
      <c r="E63" s="230">
        <f>$B63      +$C63      +$D63</f>
        <v>0</v>
      </c>
      <c r="F63" s="226">
        <v>0</v>
      </c>
      <c r="G63" s="225">
        <v>0</v>
      </c>
      <c r="H63" s="226"/>
      <c r="I63" s="225"/>
      <c r="J63" s="226"/>
      <c r="K63" s="225"/>
      <c r="L63" s="226"/>
      <c r="M63" s="225"/>
      <c r="N63" s="226"/>
      <c r="O63" s="225"/>
      <c r="P63" s="226">
        <f>$H63      +$J63      +$L63      +$N63</f>
        <v>0</v>
      </c>
      <c r="Q63" s="225">
        <f>$I63      +$K63      +$M63      +$O63</f>
        <v>0</v>
      </c>
      <c r="R63" s="228">
        <f>IF(($H63      =0),0,((($H63      -$H63      )/$H63      )*100))</f>
        <v>0</v>
      </c>
      <c r="S63" s="229">
        <f>IF(($I63      =0),0,((($I63      -$I63      )/$I63      )*100))</f>
        <v>0</v>
      </c>
      <c r="T63" s="228">
        <f>IF(($E63      =0),0,(($P63      /$E63      )*100))</f>
        <v>0</v>
      </c>
      <c r="U63" s="227">
        <f>IF(($E63      =0),0,(($Q63      /$E63      )*100))</f>
        <v>0</v>
      </c>
      <c r="V63" s="226">
        <v>0</v>
      </c>
      <c r="W63" s="225" t="s">
        <v>1</v>
      </c>
    </row>
    <row r="64" spans="1:23" ht="12.95" customHeight="1" x14ac:dyDescent="0.2">
      <c r="A64" s="246" t="s">
        <v>85</v>
      </c>
      <c r="B64" s="230"/>
      <c r="C64" s="230"/>
      <c r="D64" s="230"/>
      <c r="E64" s="230">
        <f>$B64      +$C64      +$D64</f>
        <v>0</v>
      </c>
      <c r="F64" s="226">
        <v>0</v>
      </c>
      <c r="G64" s="225">
        <v>0</v>
      </c>
      <c r="H64" s="226"/>
      <c r="I64" s="225"/>
      <c r="J64" s="226"/>
      <c r="K64" s="225"/>
      <c r="L64" s="226"/>
      <c r="M64" s="225"/>
      <c r="N64" s="226"/>
      <c r="O64" s="225"/>
      <c r="P64" s="226">
        <f>$H64      +$J64      +$L64      +$N64</f>
        <v>0</v>
      </c>
      <c r="Q64" s="225">
        <f>$I64      +$K64      +$M64      +$O64</f>
        <v>0</v>
      </c>
      <c r="R64" s="228">
        <f>IF(($H64      =0),0,((($H64      -$H64      )/$H64      )*100))</f>
        <v>0</v>
      </c>
      <c r="S64" s="229">
        <f>IF(($I64      =0),0,((($I64      -$I64      )/$I64      )*100))</f>
        <v>0</v>
      </c>
      <c r="T64" s="228">
        <f>IF(($E64      =0),0,(($P64      /$E64      )*100))</f>
        <v>0</v>
      </c>
      <c r="U64" s="227">
        <f>IF(($E64      =0),0,(($Q64      /$E64      )*100))</f>
        <v>0</v>
      </c>
      <c r="V64" s="226">
        <v>0</v>
      </c>
      <c r="W64" s="225" t="s">
        <v>1</v>
      </c>
    </row>
    <row r="65" spans="1:23" ht="12.95" customHeight="1" x14ac:dyDescent="0.2">
      <c r="A65" s="246" t="s">
        <v>86</v>
      </c>
      <c r="B65" s="230">
        <v>759318000</v>
      </c>
      <c r="C65" s="230"/>
      <c r="D65" s="230"/>
      <c r="E65" s="230">
        <f>$B65      +$C65      +$D65</f>
        <v>759318000</v>
      </c>
      <c r="F65" s="226">
        <v>759318000</v>
      </c>
      <c r="G65" s="225">
        <v>193644000</v>
      </c>
      <c r="H65" s="226">
        <v>150820000</v>
      </c>
      <c r="I65" s="225">
        <v>96628000</v>
      </c>
      <c r="J65" s="226"/>
      <c r="K65" s="225"/>
      <c r="L65" s="226"/>
      <c r="M65" s="225"/>
      <c r="N65" s="226"/>
      <c r="O65" s="225"/>
      <c r="P65" s="226">
        <f>$H65      +$J65      +$L65      +$N65</f>
        <v>150820000</v>
      </c>
      <c r="Q65" s="225">
        <f>$I65      +$K65      +$M65      +$O65</f>
        <v>96628000</v>
      </c>
      <c r="R65" s="228">
        <f>IF(($H65      =0),0,((($H65      -$H65      )/$H65      )*100))</f>
        <v>0</v>
      </c>
      <c r="S65" s="229">
        <f>IF(($I65      =0),0,((($I65      -$I65      )/$I65      )*100))</f>
        <v>0</v>
      </c>
      <c r="T65" s="228">
        <f>IF(($E65      =0),0,(($P65      /$E65      )*100))</f>
        <v>19.862560876997513</v>
      </c>
      <c r="U65" s="227">
        <f>IF(($E65      =0),0,(($Q65      /$E65      )*100))</f>
        <v>12.725630104909932</v>
      </c>
      <c r="V65" s="226">
        <v>0</v>
      </c>
      <c r="W65" s="225" t="s">
        <v>1</v>
      </c>
    </row>
    <row r="66" spans="1:23" ht="12.95" customHeight="1" x14ac:dyDescent="0.2">
      <c r="A66" s="245" t="s">
        <v>42</v>
      </c>
      <c r="B66" s="244">
        <f>SUM(B61:B65)</f>
        <v>759318000</v>
      </c>
      <c r="C66" s="244">
        <f>SUM(C61:C65)</f>
        <v>0</v>
      </c>
      <c r="D66" s="244"/>
      <c r="E66" s="244">
        <f>$B66      +$C66      +$D66</f>
        <v>759318000</v>
      </c>
      <c r="F66" s="240">
        <f>SUM(F61:F65)</f>
        <v>759318000</v>
      </c>
      <c r="G66" s="239">
        <f>SUM(G61:G65)</f>
        <v>193644000</v>
      </c>
      <c r="H66" s="240">
        <f>SUM(H61:H65)</f>
        <v>150820000</v>
      </c>
      <c r="I66" s="239">
        <f>SUM(I61:I65)</f>
        <v>96628000</v>
      </c>
      <c r="J66" s="240">
        <f>SUM(J61:J65)</f>
        <v>0</v>
      </c>
      <c r="K66" s="239">
        <f>SUM(K61:K65)</f>
        <v>0</v>
      </c>
      <c r="L66" s="240">
        <f>SUM(L61:L65)</f>
        <v>0</v>
      </c>
      <c r="M66" s="239">
        <f>SUM(M61:M65)</f>
        <v>0</v>
      </c>
      <c r="N66" s="240">
        <f>SUM(N61:N65)</f>
        <v>0</v>
      </c>
      <c r="O66" s="239">
        <f>SUM(O61:O65)</f>
        <v>0</v>
      </c>
      <c r="P66" s="240">
        <f>$H66      +$J66      +$L66      +$N66</f>
        <v>150820000</v>
      </c>
      <c r="Q66" s="239">
        <f>$I66      +$K66      +$M66      +$O66</f>
        <v>96628000</v>
      </c>
      <c r="R66" s="242">
        <f>IF(($H66      =0),0,((($H66      -$H66      )/$H66      )*100))</f>
        <v>0</v>
      </c>
      <c r="S66" s="243">
        <f>IF(($I66      =0),0,((($I66      -$I66      )/$I66      )*100))</f>
        <v>0</v>
      </c>
      <c r="T66" s="242">
        <f>IF((+$E61+$E63+$E64++$E65) =0,0,(P66   /(+$E61+$E63+$E64+$E65) )*100)</f>
        <v>19.862560876997513</v>
      </c>
      <c r="U66" s="241">
        <f>IF((+$E61+$E63+$E65) =0,0,(Q66  /(+$E61+$E63+$E65) )*100)</f>
        <v>12.725630104909932</v>
      </c>
      <c r="V66" s="240">
        <f>SUM(V61:V65)</f>
        <v>0</v>
      </c>
      <c r="W66" s="239" t="s">
        <v>1</v>
      </c>
    </row>
    <row r="67" spans="1:23" ht="12.95" customHeight="1" x14ac:dyDescent="0.2">
      <c r="A67" s="216" t="s">
        <v>87</v>
      </c>
      <c r="B67" s="215">
        <f>SUM(B9:B14,B17:B23,B26:B29,B32,B35:B39,B42:B52,B55:B58,B61:B65)</f>
        <v>6235828000</v>
      </c>
      <c r="C67" s="215">
        <f>SUM(C9:C14,C17:C23,C26:C29,C32,C35:C39,C42:C52,C55:C58,C61:C65)</f>
        <v>0</v>
      </c>
      <c r="D67" s="215"/>
      <c r="E67" s="215">
        <f>$B67      +$C67      +$D67</f>
        <v>6235828000</v>
      </c>
      <c r="F67" s="211">
        <f>SUM(F9:F14,F17:F23,F26:F29,F32,F35:F39,F42:F52,F55:F58,F61:F65)</f>
        <v>6235828000</v>
      </c>
      <c r="G67" s="210">
        <f>SUM(G9:G14,G17:G23,G26:G29,G32,G35:G39,G42:G52,G55:G58,G61:G65)</f>
        <v>1785818000</v>
      </c>
      <c r="H67" s="211">
        <f>SUM(H9:H14,H17:H23,H26:H29,H32,H35:H39,H42:H52,H55:H58,H61:H65)</f>
        <v>949086000</v>
      </c>
      <c r="I67" s="210">
        <f>SUM(I9:I14,I17:I23,I26:I29,I32,I35:I39,I42:I52,I55:I58,I61:I65)</f>
        <v>705817676</v>
      </c>
      <c r="J67" s="211">
        <f>SUM(J9:J14,J17:J23,J26:J29,J32,J35:J39,J42:J52,J55:J58,J61:J65)</f>
        <v>0</v>
      </c>
      <c r="K67" s="210">
        <f>SUM(K9:K14,K17:K23,K26:K29,K32,K35:K39,K42:K52,K55:K58,K61:K65)</f>
        <v>0</v>
      </c>
      <c r="L67" s="211">
        <f>SUM(L9:L14,L17:L23,L26:L29,L32,L35:L39,L42:L52,L55:L58,L61:L65)</f>
        <v>0</v>
      </c>
      <c r="M67" s="210">
        <f>SUM(M9:M14,M17:M23,M26:M29,M32,M35:M39,M42:M52,M55:M58,M61:M65)</f>
        <v>0</v>
      </c>
      <c r="N67" s="211">
        <f>SUM(N9:N14,N17:N23,N26:N29,N32,N35:N39,N42:N52,N55:N58,N61:N65)</f>
        <v>0</v>
      </c>
      <c r="O67" s="210">
        <f>SUM(O9:O14,O17:O23,O26:O29,O32,O35:O39,O42:O52,O55:O58,O61:O65)</f>
        <v>0</v>
      </c>
      <c r="P67" s="211">
        <f>$H67      +$J67      +$L67      +$N67</f>
        <v>949086000</v>
      </c>
      <c r="Q67" s="210">
        <f>$I67      +$K67      +$M67      +$O67</f>
        <v>705817676</v>
      </c>
      <c r="R67" s="213">
        <f>IF(($H67      =0),0,((($H67      -$H67      )/$H67      )*100))</f>
        <v>0</v>
      </c>
      <c r="S67" s="214">
        <f>IF(($I67      =0),0,((($I67      -$I67      )/$I67      )*100))</f>
        <v>0</v>
      </c>
      <c r="T67" s="213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18.274440667940564</v>
      </c>
      <c r="U67" s="213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13.590362983381585</v>
      </c>
      <c r="V67" s="211">
        <f>SUM(V9:V14,V17:V23,V26:V29,V32,V35:V39,V42:V52,V55:V58,V61:V65)</f>
        <v>0</v>
      </c>
      <c r="W67" s="210" t="s">
        <v>1</v>
      </c>
    </row>
    <row r="68" spans="1:23" ht="12.95" customHeight="1" x14ac:dyDescent="0.2">
      <c r="A68" s="238" t="s">
        <v>43</v>
      </c>
      <c r="B68" s="237" t="s">
        <v>1</v>
      </c>
      <c r="C68" s="237"/>
      <c r="D68" s="237"/>
      <c r="E68" s="237"/>
      <c r="F68" s="233"/>
      <c r="G68" s="232"/>
      <c r="H68" s="233"/>
      <c r="I68" s="232"/>
      <c r="J68" s="233"/>
      <c r="K68" s="232"/>
      <c r="L68" s="233"/>
      <c r="M68" s="232"/>
      <c r="N68" s="233"/>
      <c r="O68" s="232"/>
      <c r="P68" s="233"/>
      <c r="Q68" s="232"/>
      <c r="R68" s="235"/>
      <c r="S68" s="236"/>
      <c r="T68" s="235"/>
      <c r="U68" s="234"/>
      <c r="V68" s="233"/>
      <c r="W68" s="232"/>
    </row>
    <row r="69" spans="1:23" s="224" customFormat="1" ht="12.95" customHeight="1" x14ac:dyDescent="0.2">
      <c r="A69" s="231" t="s">
        <v>88</v>
      </c>
      <c r="B69" s="230">
        <v>3890956000</v>
      </c>
      <c r="C69" s="230"/>
      <c r="D69" s="230"/>
      <c r="E69" s="230">
        <f>$B69      +$C69      +$D69</f>
        <v>3890956000</v>
      </c>
      <c r="F69" s="226">
        <v>3890956000</v>
      </c>
      <c r="G69" s="225">
        <v>1569321000</v>
      </c>
      <c r="H69" s="226">
        <v>598461000</v>
      </c>
      <c r="I69" s="225">
        <v>637798526</v>
      </c>
      <c r="J69" s="226"/>
      <c r="K69" s="225"/>
      <c r="L69" s="226"/>
      <c r="M69" s="225"/>
      <c r="N69" s="226"/>
      <c r="O69" s="225"/>
      <c r="P69" s="226">
        <f>$H69      +$J69      +$L69      +$N69</f>
        <v>598461000</v>
      </c>
      <c r="Q69" s="225">
        <f>$I69      +$K69      +$M69      +$O69</f>
        <v>637798526</v>
      </c>
      <c r="R69" s="228">
        <f>IF(($H69      =0),0,((($H69      -$H69      )/$H69      )*100))</f>
        <v>0</v>
      </c>
      <c r="S69" s="229">
        <f>IF(($I69      =0),0,((($I69      -$I69      )/$I69      )*100))</f>
        <v>0</v>
      </c>
      <c r="T69" s="228">
        <f>IF(($E69      =0),0,(($P69      /$E69      )*100))</f>
        <v>15.380821577010895</v>
      </c>
      <c r="U69" s="227">
        <f>IF(($E69      =0),0,(($Q69      /$E69      )*100))</f>
        <v>16.391820570574431</v>
      </c>
      <c r="V69" s="226">
        <v>0</v>
      </c>
      <c r="W69" s="225" t="s">
        <v>1</v>
      </c>
    </row>
    <row r="70" spans="1:23" ht="12.95" customHeight="1" x14ac:dyDescent="0.2">
      <c r="A70" s="223" t="s">
        <v>42</v>
      </c>
      <c r="B70" s="222">
        <f>B69</f>
        <v>3890956000</v>
      </c>
      <c r="C70" s="222">
        <f>C69</f>
        <v>0</v>
      </c>
      <c r="D70" s="222"/>
      <c r="E70" s="222">
        <f>$B70      +$C70      +$D70</f>
        <v>3890956000</v>
      </c>
      <c r="F70" s="218">
        <f>F69</f>
        <v>3890956000</v>
      </c>
      <c r="G70" s="217">
        <f>G69</f>
        <v>1569321000</v>
      </c>
      <c r="H70" s="218">
        <f>H69</f>
        <v>598461000</v>
      </c>
      <c r="I70" s="217">
        <f>I69</f>
        <v>637798526</v>
      </c>
      <c r="J70" s="218">
        <f>J69</f>
        <v>0</v>
      </c>
      <c r="K70" s="217">
        <f>K69</f>
        <v>0</v>
      </c>
      <c r="L70" s="218">
        <f>L69</f>
        <v>0</v>
      </c>
      <c r="M70" s="217">
        <f>M69</f>
        <v>0</v>
      </c>
      <c r="N70" s="218">
        <f>N69</f>
        <v>0</v>
      </c>
      <c r="O70" s="217">
        <f>O69</f>
        <v>0</v>
      </c>
      <c r="P70" s="218">
        <f>$H70      +$J70      +$L70      +$N70</f>
        <v>598461000</v>
      </c>
      <c r="Q70" s="217">
        <f>$I70      +$K70      +$M70      +$O70</f>
        <v>637798526</v>
      </c>
      <c r="R70" s="220">
        <f>IF(($H70      =0),0,((($H70      -$H70      )/$H70      )*100))</f>
        <v>0</v>
      </c>
      <c r="S70" s="221">
        <f>IF(($I70      =0),0,((($I70      -$I70      )/$I70      )*100))</f>
        <v>0</v>
      </c>
      <c r="T70" s="220">
        <f>IF($E70   =0,0,($P70   /$E70   )*100)</f>
        <v>15.380821577010895</v>
      </c>
      <c r="U70" s="219">
        <f>IF($E70   =0,0,($Q70   /$E70 )*100)</f>
        <v>16.391820570574431</v>
      </c>
      <c r="V70" s="218">
        <f>V69</f>
        <v>0</v>
      </c>
      <c r="W70" s="217" t="s">
        <v>1</v>
      </c>
    </row>
    <row r="71" spans="1:23" ht="12.95" customHeight="1" x14ac:dyDescent="0.2">
      <c r="A71" s="216" t="s">
        <v>87</v>
      </c>
      <c r="B71" s="215">
        <f>B69</f>
        <v>3890956000</v>
      </c>
      <c r="C71" s="215">
        <f>C69</f>
        <v>0</v>
      </c>
      <c r="D71" s="215"/>
      <c r="E71" s="215">
        <f>$B71      +$C71      +$D71</f>
        <v>3890956000</v>
      </c>
      <c r="F71" s="211">
        <f>F69</f>
        <v>3890956000</v>
      </c>
      <c r="G71" s="210">
        <f>G69</f>
        <v>1569321000</v>
      </c>
      <c r="H71" s="211">
        <f>H69</f>
        <v>598461000</v>
      </c>
      <c r="I71" s="210">
        <f>I69</f>
        <v>637798526</v>
      </c>
      <c r="J71" s="211">
        <f>J69</f>
        <v>0</v>
      </c>
      <c r="K71" s="210">
        <f>K69</f>
        <v>0</v>
      </c>
      <c r="L71" s="211">
        <f>L69</f>
        <v>0</v>
      </c>
      <c r="M71" s="210">
        <f>M69</f>
        <v>0</v>
      </c>
      <c r="N71" s="211">
        <f>N69</f>
        <v>0</v>
      </c>
      <c r="O71" s="210">
        <f>O69</f>
        <v>0</v>
      </c>
      <c r="P71" s="211">
        <f>$H71      +$J71      +$L71      +$N71</f>
        <v>598461000</v>
      </c>
      <c r="Q71" s="210">
        <f>$I71      +$K71      +$M71      +$O71</f>
        <v>637798526</v>
      </c>
      <c r="R71" s="213">
        <f>IF(($H71      =0),0,((($H71      -$H71      )/$H71      )*100))</f>
        <v>0</v>
      </c>
      <c r="S71" s="214">
        <f>IF(($I71      =0),0,((($I71      -$I71      )/$I71      )*100))</f>
        <v>0</v>
      </c>
      <c r="T71" s="213">
        <f>IF($E71   =0,0,($P71   /$E71   )*100)</f>
        <v>15.380821577010895</v>
      </c>
      <c r="U71" s="212">
        <f>IF($E71   =0,0,($Q71   /$E71   )*100)</f>
        <v>16.391820570574431</v>
      </c>
      <c r="V71" s="211">
        <f>V69</f>
        <v>0</v>
      </c>
      <c r="W71" s="210" t="s">
        <v>1</v>
      </c>
    </row>
    <row r="72" spans="1:23" ht="12.95" customHeight="1" thickBot="1" x14ac:dyDescent="0.25">
      <c r="A72" s="216" t="s">
        <v>89</v>
      </c>
      <c r="B72" s="215">
        <f>SUM(B9:B14,B17:B23,B26:B29,B32,B35:B39,B42:B52,B55:B58,B61:B65,B69)</f>
        <v>10126784000</v>
      </c>
      <c r="C72" s="215">
        <f>SUM(C9:C14,C17:C23,C26:C29,C32,C35:C39,C42:C52,C55:C58,C61:C65,C69)</f>
        <v>0</v>
      </c>
      <c r="D72" s="215"/>
      <c r="E72" s="215">
        <f>$B72      +$C72      +$D72</f>
        <v>10126784000</v>
      </c>
      <c r="F72" s="211">
        <f>SUM(F9:F14,F17:F23,F26:F29,F32,F35:F39,F42:F52,F55:F58,F61:F65,F69)</f>
        <v>10126784000</v>
      </c>
      <c r="G72" s="210">
        <f>SUM(G9:G14,G17:G23,G26:G29,G32,G35:G39,G42:G52,G55:G58,G61:G65,G69)</f>
        <v>3355139000</v>
      </c>
      <c r="H72" s="211">
        <f>SUM(H9:H14,H17:H23,H26:H29,H32,H35:H39,H42:H52,H55:H58,H61:H65,H69)</f>
        <v>1547547000</v>
      </c>
      <c r="I72" s="210">
        <f>SUM(I9:I14,I17:I23,I26:I29,I32,I35:I39,I42:I52,I55:I58,I61:I65,I69)</f>
        <v>1343616202</v>
      </c>
      <c r="J72" s="211">
        <f>SUM(J9:J14,J17:J23,J26:J29,J32,J35:J39,J42:J52,J55:J58,J61:J65,J69)</f>
        <v>0</v>
      </c>
      <c r="K72" s="210">
        <f>SUM(K9:K14,K17:K23,K26:K29,K32,K35:K39,K42:K52,K55:K58,K61:K65,K69)</f>
        <v>0</v>
      </c>
      <c r="L72" s="211">
        <f>SUM(L9:L14,L17:L23,L26:L29,L32,L35:L39,L42:L52,L55:L58,L61:L65,L69)</f>
        <v>0</v>
      </c>
      <c r="M72" s="210">
        <f>SUM(M9:M14,M17:M23,M26:M29,M32,M35:M39,M42:M52,M55:M58,M61:M65,M69)</f>
        <v>0</v>
      </c>
      <c r="N72" s="211">
        <f>SUM(N9:N14,N17:N23,N26:N29,N32,N35:N39,N42:N52,N55:N58,N61:N65,N69)</f>
        <v>0</v>
      </c>
      <c r="O72" s="210">
        <f>SUM(O9:O14,O17:O23,O26:O29,O32,O35:O39,O42:O52,O55:O58,O61:O65,O69)</f>
        <v>0</v>
      </c>
      <c r="P72" s="211">
        <f>$H72      +$J72      +$L72      +$N72</f>
        <v>1547547000</v>
      </c>
      <c r="Q72" s="210">
        <f>$I72      +$K72      +$M72      +$O72</f>
        <v>1343616202</v>
      </c>
      <c r="R72" s="213">
        <f>IF(($H72      =0),0,((($H72      -$H72      )/$H72      )*100))</f>
        <v>0</v>
      </c>
      <c r="S72" s="214">
        <f>IF(($I72      =0),0,((($I72      -$I72      )/$I72      )*100))</f>
        <v>0</v>
      </c>
      <c r="T72" s="213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17.035079198879142</v>
      </c>
      <c r="U72" s="212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14.790250902859297</v>
      </c>
      <c r="V72" s="211">
        <f>SUM(V9:V14,V17:V23,V26:V29,V32,V35:V39,V42:V52,V55:V58,V61:V65,V69)</f>
        <v>0</v>
      </c>
      <c r="W72" s="210" t="s">
        <v>1</v>
      </c>
    </row>
    <row r="73" spans="1:23" ht="13.5" thickTop="1" x14ac:dyDescent="0.2">
      <c r="A73" s="209" t="s">
        <v>90</v>
      </c>
      <c r="B73" s="207"/>
      <c r="C73" s="208"/>
      <c r="D73" s="208"/>
      <c r="E73" s="206"/>
      <c r="F73" s="207"/>
      <c r="G73" s="208"/>
      <c r="H73" s="208"/>
      <c r="I73" s="206"/>
      <c r="J73" s="208"/>
      <c r="K73" s="206"/>
      <c r="L73" s="208"/>
      <c r="M73" s="208"/>
      <c r="N73" s="208"/>
      <c r="O73" s="208"/>
      <c r="P73" s="208"/>
      <c r="Q73" s="208"/>
      <c r="R73" s="208"/>
      <c r="S73" s="208"/>
      <c r="T73" s="208"/>
      <c r="U73" s="206"/>
      <c r="V73" s="207"/>
      <c r="W73" s="206"/>
    </row>
    <row r="74" spans="1:23" x14ac:dyDescent="0.2">
      <c r="A74" s="169" t="s">
        <v>1</v>
      </c>
      <c r="B74" s="205" t="s">
        <v>1</v>
      </c>
      <c r="C74" s="204" t="s">
        <v>1</v>
      </c>
      <c r="D74" s="204" t="s">
        <v>1</v>
      </c>
      <c r="E74" s="203" t="s">
        <v>1</v>
      </c>
      <c r="F74" s="199" t="s">
        <v>5</v>
      </c>
      <c r="G74" s="202"/>
      <c r="H74" s="199" t="s">
        <v>6</v>
      </c>
      <c r="I74" s="201"/>
      <c r="J74" s="199" t="s">
        <v>7</v>
      </c>
      <c r="K74" s="201"/>
      <c r="L74" s="199" t="s">
        <v>8</v>
      </c>
      <c r="M74" s="199"/>
      <c r="N74" s="200" t="s">
        <v>9</v>
      </c>
      <c r="O74" s="199"/>
      <c r="P74" s="197" t="s">
        <v>10</v>
      </c>
      <c r="Q74" s="196"/>
      <c r="R74" s="198" t="s">
        <v>11</v>
      </c>
      <c r="S74" s="196"/>
      <c r="T74" s="198" t="s">
        <v>12</v>
      </c>
      <c r="U74" s="196"/>
      <c r="V74" s="197"/>
      <c r="W74" s="196"/>
    </row>
    <row r="75" spans="1:23" ht="67.5" x14ac:dyDescent="0.2">
      <c r="A75" s="195" t="s">
        <v>91</v>
      </c>
      <c r="B75" s="190" t="s">
        <v>92</v>
      </c>
      <c r="C75" s="190" t="s">
        <v>93</v>
      </c>
      <c r="D75" s="191" t="s">
        <v>17</v>
      </c>
      <c r="E75" s="190" t="s">
        <v>18</v>
      </c>
      <c r="F75" s="190" t="s">
        <v>19</v>
      </c>
      <c r="G75" s="190" t="s">
        <v>94</v>
      </c>
      <c r="H75" s="190" t="s">
        <v>95</v>
      </c>
      <c r="I75" s="189" t="s">
        <v>22</v>
      </c>
      <c r="J75" s="190" t="s">
        <v>96</v>
      </c>
      <c r="K75" s="189" t="s">
        <v>24</v>
      </c>
      <c r="L75" s="190" t="s">
        <v>97</v>
      </c>
      <c r="M75" s="189" t="s">
        <v>26</v>
      </c>
      <c r="N75" s="190" t="s">
        <v>98</v>
      </c>
      <c r="O75" s="189" t="s">
        <v>28</v>
      </c>
      <c r="P75" s="189" t="s">
        <v>99</v>
      </c>
      <c r="Q75" s="194" t="s">
        <v>30</v>
      </c>
      <c r="R75" s="192" t="s">
        <v>99</v>
      </c>
      <c r="S75" s="193" t="s">
        <v>30</v>
      </c>
      <c r="T75" s="192" t="s">
        <v>100</v>
      </c>
      <c r="U75" s="191" t="s">
        <v>32</v>
      </c>
      <c r="V75" s="190"/>
      <c r="W75" s="189"/>
    </row>
    <row r="76" spans="1:23" x14ac:dyDescent="0.2">
      <c r="A76" s="188" t="str">
        <f>+A7</f>
        <v>R thousands</v>
      </c>
      <c r="B76" s="186"/>
      <c r="C76" s="186">
        <v>100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7"/>
      <c r="N76" s="186"/>
      <c r="O76" s="187"/>
      <c r="P76" s="186"/>
      <c r="Q76" s="187"/>
      <c r="R76" s="186"/>
      <c r="S76" s="187"/>
      <c r="T76" s="186"/>
      <c r="U76" s="186"/>
      <c r="V76" s="186"/>
      <c r="W76" s="186"/>
    </row>
    <row r="77" spans="1:23" hidden="1" x14ac:dyDescent="0.2">
      <c r="A77" s="185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4"/>
      <c r="N77" s="181"/>
      <c r="O77" s="184"/>
      <c r="P77" s="181"/>
      <c r="Q77" s="184"/>
      <c r="R77" s="182"/>
      <c r="S77" s="183"/>
      <c r="T77" s="182"/>
      <c r="U77" s="182"/>
      <c r="V77" s="181"/>
      <c r="W77" s="181"/>
    </row>
    <row r="78" spans="1:23" hidden="1" x14ac:dyDescent="0.2">
      <c r="A78" s="180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9"/>
      <c r="N78" s="176"/>
      <c r="O78" s="179"/>
      <c r="P78" s="176"/>
      <c r="Q78" s="179"/>
      <c r="R78" s="177"/>
      <c r="S78" s="178"/>
      <c r="T78" s="177"/>
      <c r="U78" s="177"/>
      <c r="V78" s="176"/>
      <c r="W78" s="176"/>
    </row>
    <row r="79" spans="1:23" hidden="1" x14ac:dyDescent="0.2">
      <c r="A79" s="175" t="s">
        <v>112</v>
      </c>
      <c r="B79" s="171">
        <f>SUM(B80:B83)</f>
        <v>0</v>
      </c>
      <c r="C79" s="171">
        <f>SUM(C80:C83)</f>
        <v>0</v>
      </c>
      <c r="D79" s="171">
        <f>SUM(D80:D83)</f>
        <v>0</v>
      </c>
      <c r="E79" s="171">
        <f>SUM(E80:E83)</f>
        <v>0</v>
      </c>
      <c r="F79" s="171">
        <f>SUM(F80:F83)</f>
        <v>0</v>
      </c>
      <c r="G79" s="171">
        <f>SUM(G80:G83)</f>
        <v>0</v>
      </c>
      <c r="H79" s="171">
        <f>SUM(H80:H83)</f>
        <v>0</v>
      </c>
      <c r="I79" s="171">
        <f>SUM(I80:I83)</f>
        <v>0</v>
      </c>
      <c r="J79" s="171">
        <f>SUM(J80:J83)</f>
        <v>0</v>
      </c>
      <c r="K79" s="171">
        <f>SUM(K80:K83)</f>
        <v>0</v>
      </c>
      <c r="L79" s="171">
        <f>SUM(L80:L83)</f>
        <v>0</v>
      </c>
      <c r="M79" s="174">
        <f>SUM(M80:M83)</f>
        <v>0</v>
      </c>
      <c r="N79" s="171"/>
      <c r="O79" s="174"/>
      <c r="P79" s="171"/>
      <c r="Q79" s="174"/>
      <c r="R79" s="172"/>
      <c r="S79" s="173"/>
      <c r="T79" s="172"/>
      <c r="U79" s="172"/>
      <c r="V79" s="171">
        <f>SUM(V80:V83)</f>
        <v>0</v>
      </c>
      <c r="W79" s="171">
        <f>SUM(W80:W83)</f>
        <v>0</v>
      </c>
    </row>
    <row r="80" spans="1:23" hidden="1" x14ac:dyDescent="0.2">
      <c r="A80" s="169" t="s">
        <v>113</v>
      </c>
      <c r="B80" s="158"/>
      <c r="C80" s="158"/>
      <c r="D80" s="158"/>
      <c r="E80" s="158">
        <f>SUM(B80:D80)</f>
        <v>0</v>
      </c>
      <c r="F80" s="158"/>
      <c r="G80" s="158"/>
      <c r="H80" s="158"/>
      <c r="I80" s="170"/>
      <c r="J80" s="158"/>
      <c r="K80" s="170"/>
      <c r="L80" s="158"/>
      <c r="M80" s="159"/>
      <c r="N80" s="158"/>
      <c r="O80" s="159"/>
      <c r="P80" s="158"/>
      <c r="Q80" s="159"/>
      <c r="R80" s="167"/>
      <c r="S80" s="168"/>
      <c r="T80" s="167"/>
      <c r="U80" s="167"/>
      <c r="V80" s="158"/>
      <c r="W80" s="158"/>
    </row>
    <row r="81" spans="1:23" hidden="1" x14ac:dyDescent="0.2">
      <c r="A81" s="169" t="s">
        <v>114</v>
      </c>
      <c r="B81" s="158"/>
      <c r="C81" s="158"/>
      <c r="D81" s="158"/>
      <c r="E81" s="158">
        <f>SUM(B81:D81)</f>
        <v>0</v>
      </c>
      <c r="F81" s="158"/>
      <c r="G81" s="158"/>
      <c r="H81" s="158"/>
      <c r="I81" s="170"/>
      <c r="J81" s="158"/>
      <c r="K81" s="170"/>
      <c r="L81" s="158"/>
      <c r="M81" s="159"/>
      <c r="N81" s="158"/>
      <c r="O81" s="159"/>
      <c r="P81" s="158"/>
      <c r="Q81" s="159"/>
      <c r="R81" s="167"/>
      <c r="S81" s="168"/>
      <c r="T81" s="167"/>
      <c r="U81" s="167"/>
      <c r="V81" s="158"/>
      <c r="W81" s="158"/>
    </row>
    <row r="82" spans="1:23" hidden="1" x14ac:dyDescent="0.2">
      <c r="A82" s="169" t="s">
        <v>115</v>
      </c>
      <c r="B82" s="158"/>
      <c r="C82" s="158"/>
      <c r="D82" s="158"/>
      <c r="E82" s="158">
        <f>SUM(B82:D82)</f>
        <v>0</v>
      </c>
      <c r="F82" s="158"/>
      <c r="G82" s="158"/>
      <c r="H82" s="158"/>
      <c r="I82" s="170"/>
      <c r="J82" s="158"/>
      <c r="K82" s="170"/>
      <c r="L82" s="158"/>
      <c r="M82" s="159"/>
      <c r="N82" s="158"/>
      <c r="O82" s="159"/>
      <c r="P82" s="158"/>
      <c r="Q82" s="159"/>
      <c r="R82" s="167"/>
      <c r="S82" s="168"/>
      <c r="T82" s="167"/>
      <c r="U82" s="167"/>
      <c r="V82" s="158"/>
      <c r="W82" s="158"/>
    </row>
    <row r="83" spans="1:23" hidden="1" x14ac:dyDescent="0.2">
      <c r="A83" s="169" t="s">
        <v>116</v>
      </c>
      <c r="B83" s="158"/>
      <c r="C83" s="158"/>
      <c r="D83" s="158"/>
      <c r="E83" s="158">
        <f>SUM(B83:D83)</f>
        <v>0</v>
      </c>
      <c r="F83" s="158"/>
      <c r="G83" s="158"/>
      <c r="H83" s="158"/>
      <c r="I83" s="170"/>
      <c r="J83" s="158"/>
      <c r="K83" s="170"/>
      <c r="L83" s="158"/>
      <c r="M83" s="159"/>
      <c r="N83" s="158"/>
      <c r="O83" s="159"/>
      <c r="P83" s="158"/>
      <c r="Q83" s="159"/>
      <c r="R83" s="167"/>
      <c r="S83" s="168"/>
      <c r="T83" s="167"/>
      <c r="U83" s="167"/>
      <c r="V83" s="158"/>
      <c r="W83" s="158"/>
    </row>
    <row r="84" spans="1:23" hidden="1" x14ac:dyDescent="0.2">
      <c r="A84" s="169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9"/>
      <c r="N84" s="158"/>
      <c r="O84" s="159"/>
      <c r="P84" s="158"/>
      <c r="Q84" s="159"/>
      <c r="R84" s="167"/>
      <c r="S84" s="168"/>
      <c r="T84" s="167"/>
      <c r="U84" s="167"/>
      <c r="V84" s="158"/>
      <c r="W84" s="158"/>
    </row>
    <row r="85" spans="1:23" x14ac:dyDescent="0.2">
      <c r="A85" s="166" t="s">
        <v>101</v>
      </c>
      <c r="B85" s="163" t="s">
        <v>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5"/>
      <c r="R85" s="164"/>
      <c r="S85" s="164"/>
      <c r="T85" s="86"/>
      <c r="U85" s="87"/>
      <c r="V85" s="163"/>
      <c r="W85" s="163"/>
    </row>
    <row r="86" spans="1:23" x14ac:dyDescent="0.2">
      <c r="A86" s="162" t="s">
        <v>102</v>
      </c>
      <c r="B86" s="161"/>
      <c r="C86" s="161"/>
      <c r="D86" s="161"/>
      <c r="E86" s="161">
        <f>$B86      +$C86      +$D86</f>
        <v>0</v>
      </c>
      <c r="F86" s="161">
        <v>0</v>
      </c>
      <c r="G86" s="161">
        <v>0</v>
      </c>
      <c r="H86" s="161"/>
      <c r="I86" s="161"/>
      <c r="J86" s="161"/>
      <c r="K86" s="161"/>
      <c r="L86" s="161"/>
      <c r="M86" s="161"/>
      <c r="N86" s="161"/>
      <c r="O86" s="161"/>
      <c r="P86" s="161">
        <f>$H86      +$J86      +$L86      +$N86</f>
        <v>0</v>
      </c>
      <c r="Q86" s="158">
        <f>$I86      +$K86      +$M86      +$O86</f>
        <v>0</v>
      </c>
      <c r="R86" s="89">
        <f>IF(($H86      =0),0,((($H86      -$H86      )/$H86      )*100))</f>
        <v>0</v>
      </c>
      <c r="S86" s="90">
        <f>IF(($I86      =0),0,((($I86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61"/>
      <c r="W86" s="161"/>
    </row>
    <row r="87" spans="1:23" x14ac:dyDescent="0.2">
      <c r="A87" s="160" t="s">
        <v>103</v>
      </c>
      <c r="B87" s="158"/>
      <c r="C87" s="158"/>
      <c r="D87" s="158"/>
      <c r="E87" s="158">
        <f>$B87      +$C87      +$D87</f>
        <v>0</v>
      </c>
      <c r="F87" s="158">
        <v>0</v>
      </c>
      <c r="G87" s="158">
        <v>0</v>
      </c>
      <c r="H87" s="158"/>
      <c r="I87" s="158"/>
      <c r="J87" s="158"/>
      <c r="K87" s="158"/>
      <c r="L87" s="158"/>
      <c r="M87" s="158"/>
      <c r="N87" s="158"/>
      <c r="O87" s="158"/>
      <c r="P87" s="159">
        <f>$H87      +$J87      +$L87      +$N87</f>
        <v>0</v>
      </c>
      <c r="Q87" s="159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58"/>
      <c r="W87" s="158"/>
    </row>
    <row r="88" spans="1:23" x14ac:dyDescent="0.2">
      <c r="A88" s="160" t="s">
        <v>104</v>
      </c>
      <c r="B88" s="158"/>
      <c r="C88" s="158"/>
      <c r="D88" s="158"/>
      <c r="E88" s="158">
        <f>$B88      +$C88      +$D88</f>
        <v>0</v>
      </c>
      <c r="F88" s="158">
        <v>0</v>
      </c>
      <c r="G88" s="158">
        <v>0</v>
      </c>
      <c r="H88" s="158"/>
      <c r="I88" s="158"/>
      <c r="J88" s="158"/>
      <c r="K88" s="158"/>
      <c r="L88" s="158"/>
      <c r="M88" s="158"/>
      <c r="N88" s="158"/>
      <c r="O88" s="158"/>
      <c r="P88" s="159">
        <f>$H88      +$J88      +$L88      +$N88</f>
        <v>0</v>
      </c>
      <c r="Q88" s="159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58"/>
      <c r="W88" s="158"/>
    </row>
    <row r="89" spans="1:23" x14ac:dyDescent="0.2">
      <c r="A89" s="160" t="s">
        <v>105</v>
      </c>
      <c r="B89" s="158"/>
      <c r="C89" s="158"/>
      <c r="D89" s="158"/>
      <c r="E89" s="158">
        <f>$B89      +$C89      +$D89</f>
        <v>0</v>
      </c>
      <c r="F89" s="158">
        <v>0</v>
      </c>
      <c r="G89" s="158">
        <v>0</v>
      </c>
      <c r="H89" s="158"/>
      <c r="I89" s="158"/>
      <c r="J89" s="158"/>
      <c r="K89" s="158"/>
      <c r="L89" s="158"/>
      <c r="M89" s="158"/>
      <c r="N89" s="158"/>
      <c r="O89" s="158"/>
      <c r="P89" s="159">
        <f>$H89      +$J89      +$L89      +$N89</f>
        <v>0</v>
      </c>
      <c r="Q89" s="159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58"/>
      <c r="W89" s="158"/>
    </row>
    <row r="90" spans="1:23" x14ac:dyDescent="0.2">
      <c r="A90" s="160" t="s">
        <v>106</v>
      </c>
      <c r="B90" s="158"/>
      <c r="C90" s="158"/>
      <c r="D90" s="158"/>
      <c r="E90" s="158">
        <f>$B90      +$C90      +$D90</f>
        <v>0</v>
      </c>
      <c r="F90" s="158">
        <v>0</v>
      </c>
      <c r="G90" s="158">
        <v>0</v>
      </c>
      <c r="H90" s="158"/>
      <c r="I90" s="158"/>
      <c r="J90" s="158"/>
      <c r="K90" s="158"/>
      <c r="L90" s="158"/>
      <c r="M90" s="158"/>
      <c r="N90" s="158"/>
      <c r="O90" s="158"/>
      <c r="P90" s="159">
        <f>$H90      +$J90      +$L90      +$N90</f>
        <v>0</v>
      </c>
      <c r="Q90" s="159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58"/>
      <c r="W90" s="158"/>
    </row>
    <row r="91" spans="1:23" x14ac:dyDescent="0.2">
      <c r="A91" s="160" t="s">
        <v>107</v>
      </c>
      <c r="B91" s="158"/>
      <c r="C91" s="158"/>
      <c r="D91" s="158"/>
      <c r="E91" s="158">
        <f>$B91      +$C91      +$D91</f>
        <v>0</v>
      </c>
      <c r="F91" s="158">
        <v>0</v>
      </c>
      <c r="G91" s="158">
        <v>0</v>
      </c>
      <c r="H91" s="158"/>
      <c r="I91" s="158"/>
      <c r="J91" s="158"/>
      <c r="K91" s="158"/>
      <c r="L91" s="158"/>
      <c r="M91" s="158"/>
      <c r="N91" s="158"/>
      <c r="O91" s="158"/>
      <c r="P91" s="159">
        <f>$H91      +$J91      +$L91      +$N91</f>
        <v>0</v>
      </c>
      <c r="Q91" s="159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58"/>
      <c r="W91" s="158"/>
    </row>
    <row r="92" spans="1:23" x14ac:dyDescent="0.2">
      <c r="A92" s="160" t="s">
        <v>108</v>
      </c>
      <c r="B92" s="158"/>
      <c r="C92" s="158"/>
      <c r="D92" s="158"/>
      <c r="E92" s="158">
        <f>$B92      +$C92      +$D92</f>
        <v>0</v>
      </c>
      <c r="F92" s="158">
        <v>0</v>
      </c>
      <c r="G92" s="158">
        <v>0</v>
      </c>
      <c r="H92" s="158"/>
      <c r="I92" s="158"/>
      <c r="J92" s="158"/>
      <c r="K92" s="158"/>
      <c r="L92" s="158"/>
      <c r="M92" s="158"/>
      <c r="N92" s="158"/>
      <c r="O92" s="158"/>
      <c r="P92" s="159">
        <f>$H92      +$J92      +$L92      +$N92</f>
        <v>0</v>
      </c>
      <c r="Q92" s="159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58"/>
      <c r="W92" s="158"/>
    </row>
    <row r="93" spans="1:23" x14ac:dyDescent="0.2">
      <c r="A93" s="160" t="s">
        <v>109</v>
      </c>
      <c r="B93" s="158"/>
      <c r="C93" s="158"/>
      <c r="D93" s="158"/>
      <c r="E93" s="158">
        <f>$B93      +$C93      +$D93</f>
        <v>0</v>
      </c>
      <c r="F93" s="158">
        <v>0</v>
      </c>
      <c r="G93" s="158">
        <v>0</v>
      </c>
      <c r="H93" s="158"/>
      <c r="I93" s="158"/>
      <c r="J93" s="158"/>
      <c r="K93" s="158"/>
      <c r="L93" s="158"/>
      <c r="M93" s="158"/>
      <c r="N93" s="158"/>
      <c r="O93" s="158"/>
      <c r="P93" s="159">
        <f>$H93      +$J93      +$L93      +$N93</f>
        <v>0</v>
      </c>
      <c r="Q93" s="159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58"/>
      <c r="W93" s="158"/>
    </row>
    <row r="94" spans="1:23" x14ac:dyDescent="0.2">
      <c r="A94" s="157" t="s">
        <v>110</v>
      </c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6"/>
      <c r="Q94" s="156"/>
      <c r="R94" s="17"/>
      <c r="S94" s="18"/>
      <c r="T94" s="17"/>
      <c r="U94" s="18"/>
      <c r="V94" s="155"/>
      <c r="W94" s="155"/>
    </row>
    <row r="95" spans="1:23" ht="22.5" hidden="1" x14ac:dyDescent="0.2">
      <c r="A95" s="154" t="s">
        <v>117</v>
      </c>
      <c r="B95" s="152">
        <f>SUM(B96:B110)</f>
        <v>0</v>
      </c>
      <c r="C95" s="152">
        <f>SUM(C96:C110)</f>
        <v>0</v>
      </c>
      <c r="D95" s="152">
        <f>SUM(D96:D110)</f>
        <v>0</v>
      </c>
      <c r="E95" s="152">
        <f>SUM(E96:E110)</f>
        <v>0</v>
      </c>
      <c r="F95" s="152">
        <f>SUM(F96:F110)</f>
        <v>0</v>
      </c>
      <c r="G95" s="152">
        <f>SUM(G96:G110)</f>
        <v>0</v>
      </c>
      <c r="H95" s="152">
        <f>SUM(H96:H110)</f>
        <v>0</v>
      </c>
      <c r="I95" s="152">
        <f>SUM(I96:I110)</f>
        <v>0</v>
      </c>
      <c r="J95" s="152">
        <f>SUM(J96:J110)</f>
        <v>0</v>
      </c>
      <c r="K95" s="152">
        <f>SUM(K96:K110)</f>
        <v>0</v>
      </c>
      <c r="L95" s="152">
        <f>SUM(L96:L110)</f>
        <v>0</v>
      </c>
      <c r="M95" s="153">
        <f>SUM(M96:M110)</f>
        <v>0</v>
      </c>
      <c r="N95" s="152"/>
      <c r="O95" s="153"/>
      <c r="P95" s="152"/>
      <c r="Q95" s="153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52">
        <f>SUM(V96:V110)</f>
        <v>0</v>
      </c>
      <c r="W95" s="152">
        <f>SUM(W96:W110)</f>
        <v>0</v>
      </c>
    </row>
    <row r="96" spans="1:23" hidden="1" x14ac:dyDescent="0.2">
      <c r="A96" s="151"/>
      <c r="B96" s="148"/>
      <c r="C96" s="148"/>
      <c r="D96" s="148"/>
      <c r="E96" s="150">
        <f>SUM(B96:D96)</f>
        <v>0</v>
      </c>
      <c r="F96" s="148"/>
      <c r="G96" s="148"/>
      <c r="H96" s="148"/>
      <c r="I96" s="148"/>
      <c r="J96" s="148"/>
      <c r="K96" s="148"/>
      <c r="L96" s="148"/>
      <c r="M96" s="149"/>
      <c r="N96" s="148"/>
      <c r="O96" s="149"/>
      <c r="P96" s="148"/>
      <c r="Q96" s="149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48"/>
      <c r="W96" s="148"/>
    </row>
    <row r="97" spans="1:23" hidden="1" x14ac:dyDescent="0.2">
      <c r="A97" s="151"/>
      <c r="B97" s="148"/>
      <c r="C97" s="148"/>
      <c r="D97" s="148"/>
      <c r="E97" s="150">
        <f>SUM(B97:D97)</f>
        <v>0</v>
      </c>
      <c r="F97" s="148"/>
      <c r="G97" s="148"/>
      <c r="H97" s="148"/>
      <c r="I97" s="148"/>
      <c r="J97" s="148"/>
      <c r="K97" s="148"/>
      <c r="L97" s="148"/>
      <c r="M97" s="149"/>
      <c r="N97" s="148"/>
      <c r="O97" s="149"/>
      <c r="P97" s="148"/>
      <c r="Q97" s="149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48"/>
      <c r="W97" s="148"/>
    </row>
    <row r="98" spans="1:23" hidden="1" x14ac:dyDescent="0.2">
      <c r="A98" s="151"/>
      <c r="B98" s="148"/>
      <c r="C98" s="148"/>
      <c r="D98" s="148"/>
      <c r="E98" s="150">
        <f>SUM(B98:D98)</f>
        <v>0</v>
      </c>
      <c r="F98" s="148"/>
      <c r="G98" s="148"/>
      <c r="H98" s="148"/>
      <c r="I98" s="148"/>
      <c r="J98" s="148"/>
      <c r="K98" s="148"/>
      <c r="L98" s="148"/>
      <c r="M98" s="149"/>
      <c r="N98" s="148"/>
      <c r="O98" s="149"/>
      <c r="P98" s="148"/>
      <c r="Q98" s="149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48"/>
      <c r="W98" s="148"/>
    </row>
    <row r="99" spans="1:23" hidden="1" x14ac:dyDescent="0.2">
      <c r="A99" s="151"/>
      <c r="B99" s="148"/>
      <c r="C99" s="148"/>
      <c r="D99" s="148"/>
      <c r="E99" s="150">
        <f>SUM(B99:D99)</f>
        <v>0</v>
      </c>
      <c r="F99" s="148"/>
      <c r="G99" s="148"/>
      <c r="H99" s="148"/>
      <c r="I99" s="148"/>
      <c r="J99" s="148"/>
      <c r="K99" s="148"/>
      <c r="L99" s="148"/>
      <c r="M99" s="149"/>
      <c r="N99" s="148"/>
      <c r="O99" s="149"/>
      <c r="P99" s="148"/>
      <c r="Q99" s="149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48"/>
      <c r="W99" s="148"/>
    </row>
    <row r="100" spans="1:23" hidden="1" x14ac:dyDescent="0.2">
      <c r="A100" s="151"/>
      <c r="B100" s="148"/>
      <c r="C100" s="148"/>
      <c r="D100" s="148"/>
      <c r="E100" s="150">
        <f>SUM(B100:D100)</f>
        <v>0</v>
      </c>
      <c r="F100" s="148"/>
      <c r="G100" s="148"/>
      <c r="H100" s="148"/>
      <c r="I100" s="148"/>
      <c r="J100" s="148"/>
      <c r="K100" s="148"/>
      <c r="L100" s="148"/>
      <c r="M100" s="149"/>
      <c r="N100" s="148"/>
      <c r="O100" s="149"/>
      <c r="P100" s="148"/>
      <c r="Q100" s="149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48"/>
      <c r="W100" s="148"/>
    </row>
    <row r="101" spans="1:23" hidden="1" x14ac:dyDescent="0.2">
      <c r="A101" s="151"/>
      <c r="B101" s="148"/>
      <c r="C101" s="148"/>
      <c r="D101" s="148"/>
      <c r="E101" s="150">
        <f>SUM(B101:D101)</f>
        <v>0</v>
      </c>
      <c r="F101" s="148"/>
      <c r="G101" s="148"/>
      <c r="H101" s="148"/>
      <c r="I101" s="148"/>
      <c r="J101" s="148"/>
      <c r="K101" s="148"/>
      <c r="L101" s="148"/>
      <c r="M101" s="149"/>
      <c r="N101" s="148"/>
      <c r="O101" s="149"/>
      <c r="P101" s="148"/>
      <c r="Q101" s="149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48"/>
      <c r="W101" s="148"/>
    </row>
    <row r="102" spans="1:23" hidden="1" x14ac:dyDescent="0.2">
      <c r="A102" s="151"/>
      <c r="B102" s="148"/>
      <c r="C102" s="148"/>
      <c r="D102" s="148"/>
      <c r="E102" s="150">
        <f>SUM(B102:D102)</f>
        <v>0</v>
      </c>
      <c r="F102" s="148"/>
      <c r="G102" s="148"/>
      <c r="H102" s="148"/>
      <c r="I102" s="148"/>
      <c r="J102" s="148"/>
      <c r="K102" s="148"/>
      <c r="L102" s="148"/>
      <c r="M102" s="149"/>
      <c r="N102" s="148"/>
      <c r="O102" s="149"/>
      <c r="P102" s="148"/>
      <c r="Q102" s="149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48"/>
      <c r="W102" s="148"/>
    </row>
    <row r="103" spans="1:23" hidden="1" x14ac:dyDescent="0.2">
      <c r="A103" s="151"/>
      <c r="B103" s="148"/>
      <c r="C103" s="148"/>
      <c r="D103" s="148"/>
      <c r="E103" s="150">
        <f>SUM(B103:D103)</f>
        <v>0</v>
      </c>
      <c r="F103" s="148"/>
      <c r="G103" s="148"/>
      <c r="H103" s="148"/>
      <c r="I103" s="148"/>
      <c r="J103" s="148"/>
      <c r="K103" s="148"/>
      <c r="L103" s="148"/>
      <c r="M103" s="149"/>
      <c r="N103" s="148"/>
      <c r="O103" s="149"/>
      <c r="P103" s="148"/>
      <c r="Q103" s="149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48"/>
      <c r="W103" s="148"/>
    </row>
    <row r="104" spans="1:23" hidden="1" x14ac:dyDescent="0.2">
      <c r="A104" s="151"/>
      <c r="B104" s="148"/>
      <c r="C104" s="148"/>
      <c r="D104" s="148"/>
      <c r="E104" s="150">
        <f>SUM(B104:D104)</f>
        <v>0</v>
      </c>
      <c r="F104" s="148"/>
      <c r="G104" s="148"/>
      <c r="H104" s="148"/>
      <c r="I104" s="148"/>
      <c r="J104" s="148"/>
      <c r="K104" s="148"/>
      <c r="L104" s="148"/>
      <c r="M104" s="149"/>
      <c r="N104" s="148"/>
      <c r="O104" s="149"/>
      <c r="P104" s="148"/>
      <c r="Q104" s="149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48"/>
      <c r="W104" s="148"/>
    </row>
    <row r="105" spans="1:23" hidden="1" x14ac:dyDescent="0.2">
      <c r="A105" s="151"/>
      <c r="B105" s="148"/>
      <c r="C105" s="148"/>
      <c r="D105" s="148"/>
      <c r="E105" s="150">
        <f>SUM(B105:D105)</f>
        <v>0</v>
      </c>
      <c r="F105" s="148"/>
      <c r="G105" s="148"/>
      <c r="H105" s="148"/>
      <c r="I105" s="148"/>
      <c r="J105" s="148"/>
      <c r="K105" s="148"/>
      <c r="L105" s="148"/>
      <c r="M105" s="149"/>
      <c r="N105" s="148"/>
      <c r="O105" s="149"/>
      <c r="P105" s="148"/>
      <c r="Q105" s="149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48"/>
      <c r="W105" s="148"/>
    </row>
    <row r="106" spans="1:23" hidden="1" x14ac:dyDescent="0.2">
      <c r="A106" s="151"/>
      <c r="B106" s="148"/>
      <c r="C106" s="148"/>
      <c r="D106" s="148"/>
      <c r="E106" s="150">
        <f>SUM(B106:D106)</f>
        <v>0</v>
      </c>
      <c r="F106" s="148"/>
      <c r="G106" s="148"/>
      <c r="H106" s="148"/>
      <c r="I106" s="148"/>
      <c r="J106" s="148"/>
      <c r="K106" s="148"/>
      <c r="L106" s="148"/>
      <c r="M106" s="149"/>
      <c r="N106" s="148"/>
      <c r="O106" s="149"/>
      <c r="P106" s="148"/>
      <c r="Q106" s="149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48"/>
      <c r="W106" s="148"/>
    </row>
    <row r="107" spans="1:23" hidden="1" x14ac:dyDescent="0.2">
      <c r="A107" s="151"/>
      <c r="B107" s="148"/>
      <c r="C107" s="148"/>
      <c r="D107" s="148"/>
      <c r="E107" s="150">
        <f>SUM(B107:D107)</f>
        <v>0</v>
      </c>
      <c r="F107" s="148"/>
      <c r="G107" s="148"/>
      <c r="H107" s="148"/>
      <c r="I107" s="148"/>
      <c r="J107" s="148"/>
      <c r="K107" s="148"/>
      <c r="L107" s="148"/>
      <c r="M107" s="149"/>
      <c r="N107" s="148"/>
      <c r="O107" s="149"/>
      <c r="P107" s="148"/>
      <c r="Q107" s="149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48"/>
      <c r="W107" s="148"/>
    </row>
    <row r="108" spans="1:23" hidden="1" x14ac:dyDescent="0.2">
      <c r="A108" s="151"/>
      <c r="B108" s="148"/>
      <c r="C108" s="148"/>
      <c r="D108" s="148"/>
      <c r="E108" s="150">
        <f>SUM(B108:D108)</f>
        <v>0</v>
      </c>
      <c r="F108" s="148"/>
      <c r="G108" s="148"/>
      <c r="H108" s="149"/>
      <c r="I108" s="148"/>
      <c r="J108" s="149"/>
      <c r="K108" s="148"/>
      <c r="L108" s="149"/>
      <c r="M108" s="149"/>
      <c r="N108" s="149"/>
      <c r="O108" s="149"/>
      <c r="P108" s="149"/>
      <c r="Q108" s="149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48"/>
      <c r="W108" s="148"/>
    </row>
    <row r="109" spans="1:23" hidden="1" x14ac:dyDescent="0.2">
      <c r="A109" s="151"/>
      <c r="B109" s="148"/>
      <c r="C109" s="148"/>
      <c r="D109" s="148"/>
      <c r="E109" s="150">
        <f>SUM(B109:D109)</f>
        <v>0</v>
      </c>
      <c r="F109" s="148"/>
      <c r="G109" s="148"/>
      <c r="H109" s="149"/>
      <c r="I109" s="148"/>
      <c r="J109" s="149"/>
      <c r="K109" s="148"/>
      <c r="L109" s="149"/>
      <c r="M109" s="149"/>
      <c r="N109" s="149"/>
      <c r="O109" s="149"/>
      <c r="P109" s="149"/>
      <c r="Q109" s="149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48"/>
      <c r="W109" s="148"/>
    </row>
    <row r="110" spans="1:23" hidden="1" x14ac:dyDescent="0.2">
      <c r="A110" s="151"/>
      <c r="B110" s="148"/>
      <c r="C110" s="148"/>
      <c r="D110" s="148"/>
      <c r="E110" s="150">
        <f>SUM(B110:D110)</f>
        <v>0</v>
      </c>
      <c r="F110" s="148"/>
      <c r="G110" s="148"/>
      <c r="H110" s="149"/>
      <c r="I110" s="148"/>
      <c r="J110" s="149"/>
      <c r="K110" s="148"/>
      <c r="L110" s="149"/>
      <c r="M110" s="149"/>
      <c r="N110" s="149"/>
      <c r="O110" s="149"/>
      <c r="P110" s="149"/>
      <c r="Q110" s="149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48"/>
      <c r="W110" s="148"/>
    </row>
    <row r="111" spans="1:23" hidden="1" x14ac:dyDescent="0.2">
      <c r="A111" s="146"/>
      <c r="B111" s="145"/>
      <c r="C111" s="147"/>
      <c r="D111" s="147"/>
      <c r="E111" s="147"/>
      <c r="F111" s="145"/>
      <c r="G111" s="147"/>
      <c r="H111" s="145"/>
      <c r="I111" s="147"/>
      <c r="J111" s="145"/>
      <c r="K111" s="147"/>
      <c r="L111" s="145"/>
      <c r="M111" s="145"/>
      <c r="N111" s="145"/>
      <c r="O111" s="145"/>
      <c r="P111" s="145"/>
      <c r="Q111" s="145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45"/>
      <c r="W111" s="147"/>
    </row>
    <row r="112" spans="1:23" hidden="1" x14ac:dyDescent="0.2">
      <c r="A112" s="146" t="s">
        <v>87</v>
      </c>
      <c r="B112" s="145" t="e">
        <f>B95+B85</f>
        <v>#VALUE!</v>
      </c>
      <c r="C112" s="145">
        <f>C95+C85</f>
        <v>0</v>
      </c>
      <c r="D112" s="145">
        <f>D95+D85</f>
        <v>0</v>
      </c>
      <c r="E112" s="145">
        <f>E95+E85</f>
        <v>0</v>
      </c>
      <c r="F112" s="145">
        <f>F95+F85</f>
        <v>0</v>
      </c>
      <c r="G112" s="145">
        <f>G95+G85</f>
        <v>0</v>
      </c>
      <c r="H112" s="145">
        <f>H95+H85</f>
        <v>0</v>
      </c>
      <c r="I112" s="145">
        <f>I95+I85</f>
        <v>0</v>
      </c>
      <c r="J112" s="145">
        <f>J95+J85</f>
        <v>0</v>
      </c>
      <c r="K112" s="145">
        <f>K95+K85</f>
        <v>0</v>
      </c>
      <c r="L112" s="145">
        <f>L95+L85</f>
        <v>0</v>
      </c>
      <c r="M112" s="145">
        <f>M95+M85</f>
        <v>0</v>
      </c>
      <c r="N112" s="145">
        <f>N95+N85</f>
        <v>0</v>
      </c>
      <c r="O112" s="145">
        <f>O95+O85</f>
        <v>0</v>
      </c>
      <c r="P112" s="145">
        <f>P95+P85</f>
        <v>0</v>
      </c>
      <c r="Q112" s="145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45">
        <f>V95+V85</f>
        <v>0</v>
      </c>
      <c r="W112" s="145">
        <f>W95+W85</f>
        <v>0</v>
      </c>
    </row>
    <row r="113" spans="1:23" hidden="1" x14ac:dyDescent="0.2">
      <c r="A113" s="144" t="s">
        <v>118</v>
      </c>
      <c r="B113" s="143" t="str">
        <f>B85</f>
        <v/>
      </c>
      <c r="C113" s="143">
        <f>C85</f>
        <v>0</v>
      </c>
      <c r="D113" s="143">
        <f>D85</f>
        <v>0</v>
      </c>
      <c r="E113" s="143">
        <f>E85</f>
        <v>0</v>
      </c>
      <c r="F113" s="143">
        <f>F85</f>
        <v>0</v>
      </c>
      <c r="G113" s="143">
        <f>G85</f>
        <v>0</v>
      </c>
      <c r="H113" s="143">
        <f>H85</f>
        <v>0</v>
      </c>
      <c r="I113" s="143">
        <f>I85</f>
        <v>0</v>
      </c>
      <c r="J113" s="143">
        <f>J85</f>
        <v>0</v>
      </c>
      <c r="K113" s="143">
        <f>K85</f>
        <v>0</v>
      </c>
      <c r="L113" s="143">
        <f>L85</f>
        <v>0</v>
      </c>
      <c r="M113" s="143">
        <f>M85</f>
        <v>0</v>
      </c>
      <c r="N113" s="143">
        <f>N85</f>
        <v>0</v>
      </c>
      <c r="O113" s="143">
        <f>O85</f>
        <v>0</v>
      </c>
      <c r="P113" s="143">
        <f>P85</f>
        <v>0</v>
      </c>
      <c r="Q113" s="143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43">
        <f>V85</f>
        <v>0</v>
      </c>
      <c r="W113" s="143">
        <f>W85</f>
        <v>0</v>
      </c>
    </row>
    <row r="114" spans="1:23" x14ac:dyDescent="0.2">
      <c r="A114" s="142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28"/>
      <c r="S114" s="28"/>
      <c r="T114" s="28"/>
      <c r="U114" s="28"/>
      <c r="V114" s="141"/>
      <c r="W114" s="141"/>
    </row>
    <row r="115" spans="1:23" x14ac:dyDescent="0.2">
      <c r="A115" s="140" t="s">
        <v>119</v>
      </c>
    </row>
    <row r="116" spans="1:23" x14ac:dyDescent="0.2">
      <c r="A116" s="140" t="s">
        <v>120</v>
      </c>
    </row>
    <row r="117" spans="1:23" x14ac:dyDescent="0.2">
      <c r="A117" s="140" t="s">
        <v>121</v>
      </c>
      <c r="B117" s="139"/>
      <c r="C117" s="139"/>
      <c r="D117" s="139"/>
      <c r="E117" s="139"/>
      <c r="F117" s="139"/>
      <c r="H117" s="139"/>
      <c r="I117" s="139"/>
      <c r="J117" s="139"/>
      <c r="K117" s="139"/>
      <c r="V117" s="139"/>
    </row>
    <row r="118" spans="1:23" x14ac:dyDescent="0.2">
      <c r="A118" s="140" t="s">
        <v>122</v>
      </c>
      <c r="B118" s="139"/>
      <c r="C118" s="139"/>
      <c r="D118" s="139"/>
      <c r="E118" s="139"/>
      <c r="F118" s="139"/>
      <c r="H118" s="139"/>
      <c r="I118" s="139"/>
      <c r="J118" s="139"/>
      <c r="K118" s="139"/>
      <c r="V118" s="139"/>
    </row>
    <row r="119" spans="1:23" x14ac:dyDescent="0.2">
      <c r="A119" s="140" t="s">
        <v>123</v>
      </c>
      <c r="B119" s="139"/>
      <c r="C119" s="139"/>
      <c r="D119" s="139"/>
      <c r="E119" s="139"/>
      <c r="F119" s="139"/>
      <c r="H119" s="139"/>
      <c r="I119" s="139"/>
      <c r="J119" s="139"/>
      <c r="K119" s="139"/>
      <c r="V119" s="139"/>
    </row>
    <row r="120" spans="1:23" x14ac:dyDescent="0.2">
      <c r="A120" s="140" t="s">
        <v>124</v>
      </c>
    </row>
    <row r="123" spans="1:23" x14ac:dyDescent="0.2">
      <c r="A123" s="139"/>
      <c r="G123" s="139"/>
      <c r="W123" s="139"/>
    </row>
    <row r="124" spans="1:23" x14ac:dyDescent="0.2">
      <c r="A124" s="139"/>
      <c r="G124" s="139"/>
      <c r="W124" s="139"/>
    </row>
    <row r="125" spans="1:23" x14ac:dyDescent="0.2">
      <c r="A125" s="139"/>
      <c r="G125" s="139"/>
      <c r="W125" s="139"/>
    </row>
  </sheetData>
  <sheetProtection algorithmName="SHA-512" hashValue="EmDBeCftCcfimQFRn3ZSQyzfRoIZIw2Y8roTRZB9cBfuEeZ+4qHW/bweSB9fj7rnhdFN9qLI6znPlX9vSgceiQ==" saltValue="7UskkDoSfCG5TpqXeMAe3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FD95-E679-4995-A78B-9D411A03F034}">
  <sheetPr>
    <pageSetUpPr fitToPage="1"/>
  </sheetPr>
  <dimension ref="A1:W125"/>
  <sheetViews>
    <sheetView showGridLines="0" workbookViewId="0">
      <selection activeCell="A23" sqref="A23"/>
    </sheetView>
  </sheetViews>
  <sheetFormatPr defaultRowHeight="12.75" x14ac:dyDescent="0.2"/>
  <cols>
    <col min="1" max="1" width="52.7109375" style="138" customWidth="1"/>
    <col min="2" max="9" width="13.7109375" style="138" customWidth="1"/>
    <col min="10" max="15" width="13.7109375" style="138" hidden="1" customWidth="1"/>
    <col min="16" max="23" width="13.7109375" style="138" customWidth="1"/>
    <col min="24" max="24" width="2.7109375" style="138" customWidth="1"/>
    <col min="25" max="16384" width="9.140625" style="138"/>
  </cols>
  <sheetData>
    <row r="1" spans="1:23" x14ac:dyDescent="0.2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3"/>
      <c r="W1" s="263"/>
    </row>
    <row r="2" spans="1:23" ht="18" x14ac:dyDescent="0.25">
      <c r="A2" s="262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1"/>
      <c r="W2" s="261"/>
    </row>
    <row r="3" spans="1:23" ht="18" customHeight="1" x14ac:dyDescent="0.25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1"/>
      <c r="W3" s="261"/>
    </row>
    <row r="4" spans="1:23" ht="18" customHeight="1" x14ac:dyDescent="0.25">
      <c r="A4" s="262" t="s">
        <v>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1"/>
      <c r="W4" s="261"/>
    </row>
    <row r="5" spans="1:23" ht="15" customHeight="1" x14ac:dyDescent="0.25">
      <c r="A5" s="260" t="s">
        <v>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59"/>
      <c r="W5" s="259"/>
    </row>
    <row r="6" spans="1:23" ht="12.75" customHeight="1" x14ac:dyDescent="0.2">
      <c r="A6" s="258"/>
      <c r="B6" s="258" t="s">
        <v>1</v>
      </c>
      <c r="C6" s="258" t="s">
        <v>1</v>
      </c>
      <c r="D6" s="258" t="s">
        <v>1</v>
      </c>
      <c r="E6" s="257" t="s">
        <v>1</v>
      </c>
      <c r="F6" s="256" t="s">
        <v>5</v>
      </c>
      <c r="G6" s="255"/>
      <c r="H6" s="256" t="s">
        <v>6</v>
      </c>
      <c r="I6" s="255"/>
      <c r="J6" s="256" t="s">
        <v>7</v>
      </c>
      <c r="K6" s="255"/>
      <c r="L6" s="256" t="s">
        <v>8</v>
      </c>
      <c r="M6" s="255"/>
      <c r="N6" s="256" t="s">
        <v>9</v>
      </c>
      <c r="O6" s="255"/>
      <c r="P6" s="256" t="s">
        <v>10</v>
      </c>
      <c r="Q6" s="255"/>
      <c r="R6" s="256" t="s">
        <v>11</v>
      </c>
      <c r="S6" s="255"/>
      <c r="T6" s="256" t="s">
        <v>12</v>
      </c>
      <c r="U6" s="255"/>
      <c r="V6" s="256" t="s">
        <v>13</v>
      </c>
      <c r="W6" s="255"/>
    </row>
    <row r="7" spans="1:23" ht="76.5" x14ac:dyDescent="0.2">
      <c r="A7" s="254" t="s">
        <v>14</v>
      </c>
      <c r="B7" s="253" t="s">
        <v>15</v>
      </c>
      <c r="C7" s="253" t="s">
        <v>16</v>
      </c>
      <c r="D7" s="253" t="s">
        <v>17</v>
      </c>
      <c r="E7" s="253" t="s">
        <v>18</v>
      </c>
      <c r="F7" s="252" t="s">
        <v>19</v>
      </c>
      <c r="G7" s="251" t="s">
        <v>20</v>
      </c>
      <c r="H7" s="252" t="s">
        <v>21</v>
      </c>
      <c r="I7" s="251" t="s">
        <v>22</v>
      </c>
      <c r="J7" s="252" t="s">
        <v>23</v>
      </c>
      <c r="K7" s="251" t="s">
        <v>24</v>
      </c>
      <c r="L7" s="252" t="s">
        <v>25</v>
      </c>
      <c r="M7" s="251" t="s">
        <v>26</v>
      </c>
      <c r="N7" s="252" t="s">
        <v>27</v>
      </c>
      <c r="O7" s="251" t="s">
        <v>28</v>
      </c>
      <c r="P7" s="252" t="s">
        <v>29</v>
      </c>
      <c r="Q7" s="251" t="s">
        <v>30</v>
      </c>
      <c r="R7" s="252" t="s">
        <v>29</v>
      </c>
      <c r="S7" s="251" t="s">
        <v>30</v>
      </c>
      <c r="T7" s="252" t="s">
        <v>31</v>
      </c>
      <c r="U7" s="251" t="s">
        <v>32</v>
      </c>
      <c r="V7" s="252" t="s">
        <v>18</v>
      </c>
      <c r="W7" s="251" t="s">
        <v>33</v>
      </c>
    </row>
    <row r="8" spans="1:23" ht="12.95" customHeight="1" x14ac:dyDescent="0.2">
      <c r="A8" s="238" t="s">
        <v>34</v>
      </c>
      <c r="B8" s="250" t="s">
        <v>1</v>
      </c>
      <c r="C8" s="250"/>
      <c r="D8" s="250"/>
      <c r="E8" s="250"/>
      <c r="F8" s="249"/>
      <c r="G8" s="248"/>
      <c r="H8" s="249"/>
      <c r="I8" s="248"/>
      <c r="J8" s="249"/>
      <c r="K8" s="248"/>
      <c r="L8" s="249"/>
      <c r="M8" s="248"/>
      <c r="N8" s="249"/>
      <c r="O8" s="248"/>
      <c r="P8" s="249"/>
      <c r="Q8" s="248"/>
      <c r="R8" s="235"/>
      <c r="S8" s="236"/>
      <c r="T8" s="235"/>
      <c r="U8" s="234"/>
      <c r="V8" s="249"/>
      <c r="W8" s="248"/>
    </row>
    <row r="9" spans="1:23" ht="12.95" customHeight="1" x14ac:dyDescent="0.2">
      <c r="A9" s="246" t="s">
        <v>35</v>
      </c>
      <c r="B9" s="230"/>
      <c r="C9" s="230"/>
      <c r="D9" s="230"/>
      <c r="E9" s="230">
        <f>$B9       +$C9       +$D9</f>
        <v>0</v>
      </c>
      <c r="F9" s="226">
        <v>0</v>
      </c>
      <c r="G9" s="225">
        <v>0</v>
      </c>
      <c r="H9" s="226"/>
      <c r="I9" s="225"/>
      <c r="J9" s="226"/>
      <c r="K9" s="225"/>
      <c r="L9" s="226"/>
      <c r="M9" s="225"/>
      <c r="N9" s="226"/>
      <c r="O9" s="225"/>
      <c r="P9" s="226">
        <f>$H9       +$J9       +$L9       +$N9</f>
        <v>0</v>
      </c>
      <c r="Q9" s="225">
        <f>$I9       +$K9       +$M9       +$O9</f>
        <v>0</v>
      </c>
      <c r="R9" s="228">
        <f>IF(($H9       =0),0,((($H9       -$H9       )/$H9       )*100))</f>
        <v>0</v>
      </c>
      <c r="S9" s="229">
        <f>IF(($I9       =0),0,((($I9       -$I9       )/$I9       )*100))</f>
        <v>0</v>
      </c>
      <c r="T9" s="228">
        <f>IF(($E9       =0),0,(($P9       /$E9       )*100))</f>
        <v>0</v>
      </c>
      <c r="U9" s="227">
        <f>IF(($E9       =0),0,(($Q9       /$E9       )*100))</f>
        <v>0</v>
      </c>
      <c r="V9" s="226">
        <v>0</v>
      </c>
      <c r="W9" s="225" t="s">
        <v>1</v>
      </c>
    </row>
    <row r="10" spans="1:23" ht="12.95" customHeight="1" x14ac:dyDescent="0.2">
      <c r="A10" s="246" t="s">
        <v>37</v>
      </c>
      <c r="B10" s="230">
        <v>61520000</v>
      </c>
      <c r="C10" s="230"/>
      <c r="D10" s="230"/>
      <c r="E10" s="230">
        <f>$B10      +$C10      +$D10</f>
        <v>61520000</v>
      </c>
      <c r="F10" s="226">
        <v>61520000</v>
      </c>
      <c r="G10" s="225">
        <v>61520000</v>
      </c>
      <c r="H10" s="226">
        <v>9905000</v>
      </c>
      <c r="I10" s="225">
        <v>8257962</v>
      </c>
      <c r="J10" s="226"/>
      <c r="K10" s="225"/>
      <c r="L10" s="226"/>
      <c r="M10" s="225"/>
      <c r="N10" s="226"/>
      <c r="O10" s="225"/>
      <c r="P10" s="226">
        <f>$H10      +$J10      +$L10      +$N10</f>
        <v>9905000</v>
      </c>
      <c r="Q10" s="225">
        <f>$I10      +$K10      +$M10      +$O10</f>
        <v>8257962</v>
      </c>
      <c r="R10" s="228">
        <f>IF(($H10      =0),0,((($H10      -$H10      )/$H10      )*100))</f>
        <v>0</v>
      </c>
      <c r="S10" s="229">
        <f>IF(($I10      =0),0,((($I10      -$I10      )/$I10      )*100))</f>
        <v>0</v>
      </c>
      <c r="T10" s="228">
        <f>IF(($E10      =0),0,(($P10      /$E10      )*100))</f>
        <v>16.100455136540962</v>
      </c>
      <c r="U10" s="227">
        <f>IF(($E10      =0),0,(($Q10      /$E10      )*100))</f>
        <v>13.423215214564369</v>
      </c>
      <c r="V10" s="226">
        <v>0</v>
      </c>
      <c r="W10" s="225" t="s">
        <v>1</v>
      </c>
    </row>
    <row r="11" spans="1:23" ht="12.95" customHeight="1" x14ac:dyDescent="0.2">
      <c r="A11" s="246" t="s">
        <v>38</v>
      </c>
      <c r="B11" s="230">
        <v>14000000</v>
      </c>
      <c r="C11" s="230"/>
      <c r="D11" s="230"/>
      <c r="E11" s="230">
        <f>$B11      +$C11      +$D11</f>
        <v>14000000</v>
      </c>
      <c r="F11" s="226">
        <v>14000000</v>
      </c>
      <c r="G11" s="225">
        <v>8000000</v>
      </c>
      <c r="H11" s="226">
        <v>2770000</v>
      </c>
      <c r="I11" s="225">
        <v>1031110</v>
      </c>
      <c r="J11" s="226"/>
      <c r="K11" s="225"/>
      <c r="L11" s="226"/>
      <c r="M11" s="225"/>
      <c r="N11" s="226"/>
      <c r="O11" s="225"/>
      <c r="P11" s="226">
        <f>$H11      +$J11      +$L11      +$N11</f>
        <v>2770000</v>
      </c>
      <c r="Q11" s="225">
        <f>$I11      +$K11      +$M11      +$O11</f>
        <v>1031110</v>
      </c>
      <c r="R11" s="228">
        <f>IF(($H11      =0),0,((($H11      -$H11      )/$H11      )*100))</f>
        <v>0</v>
      </c>
      <c r="S11" s="229">
        <f>IF(($I11      =0),0,((($I11      -$I11      )/$I11      )*100))</f>
        <v>0</v>
      </c>
      <c r="T11" s="228">
        <f>IF(($E11      =0),0,(($P11      /$E11      )*100))</f>
        <v>19.785714285714288</v>
      </c>
      <c r="U11" s="227">
        <f>IF(($E11      =0),0,(($Q11      /$E11      )*100))</f>
        <v>7.3650714285714294</v>
      </c>
      <c r="V11" s="226">
        <v>0</v>
      </c>
      <c r="W11" s="225" t="s">
        <v>1</v>
      </c>
    </row>
    <row r="12" spans="1:23" ht="12.95" customHeight="1" x14ac:dyDescent="0.2">
      <c r="A12" s="246" t="s">
        <v>39</v>
      </c>
      <c r="B12" s="230"/>
      <c r="C12" s="230"/>
      <c r="D12" s="230"/>
      <c r="E12" s="230">
        <f>$B12      +$C12      +$D12</f>
        <v>0</v>
      </c>
      <c r="F12" s="226">
        <v>0</v>
      </c>
      <c r="G12" s="225">
        <v>0</v>
      </c>
      <c r="H12" s="226"/>
      <c r="I12" s="225"/>
      <c r="J12" s="226"/>
      <c r="K12" s="225"/>
      <c r="L12" s="226"/>
      <c r="M12" s="225"/>
      <c r="N12" s="226"/>
      <c r="O12" s="225"/>
      <c r="P12" s="226">
        <f>$H12      +$J12      +$L12      +$N12</f>
        <v>0</v>
      </c>
      <c r="Q12" s="225">
        <f>$I12      +$K12      +$M12      +$O12</f>
        <v>0</v>
      </c>
      <c r="R12" s="228">
        <f>IF(($H12      =0),0,((($H12      -$H12      )/$H12      )*100))</f>
        <v>0</v>
      </c>
      <c r="S12" s="229">
        <f>IF(($I12      =0),0,((($I12      -$I12      )/$I12      )*100))</f>
        <v>0</v>
      </c>
      <c r="T12" s="228">
        <f>IF(($E12      =0),0,(($P12      /$E12      )*100))</f>
        <v>0</v>
      </c>
      <c r="U12" s="227">
        <f>IF(($E12      =0),0,(($Q12      /$E12      )*100))</f>
        <v>0</v>
      </c>
      <c r="V12" s="226">
        <v>0</v>
      </c>
      <c r="W12" s="225" t="s">
        <v>1</v>
      </c>
    </row>
    <row r="13" spans="1:23" ht="12.95" customHeight="1" x14ac:dyDescent="0.2">
      <c r="A13" s="246" t="s">
        <v>40</v>
      </c>
      <c r="B13" s="230">
        <v>57168000</v>
      </c>
      <c r="C13" s="230"/>
      <c r="D13" s="230"/>
      <c r="E13" s="230">
        <f>$B13      +$C13      +$D13</f>
        <v>57168000</v>
      </c>
      <c r="F13" s="226">
        <v>57168000</v>
      </c>
      <c r="G13" s="225">
        <v>24597000</v>
      </c>
      <c r="H13" s="226">
        <v>9430000</v>
      </c>
      <c r="I13" s="225">
        <v>3071693</v>
      </c>
      <c r="J13" s="226"/>
      <c r="K13" s="225"/>
      <c r="L13" s="226"/>
      <c r="M13" s="225"/>
      <c r="N13" s="226"/>
      <c r="O13" s="225"/>
      <c r="P13" s="226">
        <f>$H13      +$J13      +$L13      +$N13</f>
        <v>9430000</v>
      </c>
      <c r="Q13" s="225">
        <f>$I13      +$K13      +$M13      +$O13</f>
        <v>3071693</v>
      </c>
      <c r="R13" s="228">
        <f>IF(($H13      =0),0,((($H13      -$H13      )/$H13      )*100))</f>
        <v>0</v>
      </c>
      <c r="S13" s="229">
        <f>IF(($I13      =0),0,((($I13      -$I13      )/$I13      )*100))</f>
        <v>0</v>
      </c>
      <c r="T13" s="228">
        <f>IF(($E13      =0),0,(($P13      /$E13      )*100))</f>
        <v>16.495242093478868</v>
      </c>
      <c r="U13" s="227">
        <f>IF(($E13      =0),0,(($Q13      /$E13      )*100))</f>
        <v>5.3730985866218859</v>
      </c>
      <c r="V13" s="226">
        <v>0</v>
      </c>
      <c r="W13" s="225" t="s">
        <v>1</v>
      </c>
    </row>
    <row r="14" spans="1:23" ht="12.95" customHeight="1" x14ac:dyDescent="0.2">
      <c r="A14" s="246" t="s">
        <v>41</v>
      </c>
      <c r="B14" s="230">
        <v>3600000</v>
      </c>
      <c r="C14" s="230"/>
      <c r="D14" s="230"/>
      <c r="E14" s="230">
        <f>$B14      +$C14      +$D14</f>
        <v>3600000</v>
      </c>
      <c r="F14" s="226">
        <v>3600000</v>
      </c>
      <c r="G14" s="225">
        <v>0</v>
      </c>
      <c r="H14" s="226"/>
      <c r="I14" s="225"/>
      <c r="J14" s="226"/>
      <c r="K14" s="225"/>
      <c r="L14" s="226"/>
      <c r="M14" s="225"/>
      <c r="N14" s="226"/>
      <c r="O14" s="225"/>
      <c r="P14" s="226">
        <f>$H14      +$J14      +$L14      +$N14</f>
        <v>0</v>
      </c>
      <c r="Q14" s="225">
        <f>$I14      +$K14      +$M14      +$O14</f>
        <v>0</v>
      </c>
      <c r="R14" s="228">
        <f>IF(($H14      =0),0,((($H14      -$H14      )/$H14      )*100))</f>
        <v>0</v>
      </c>
      <c r="S14" s="229">
        <f>IF(($I14      =0),0,((($I14      -$I14      )/$I14      )*100))</f>
        <v>0</v>
      </c>
      <c r="T14" s="228">
        <f>IF(($E14      =0),0,(($P14      /$E14      )*100))</f>
        <v>0</v>
      </c>
      <c r="U14" s="227">
        <f>IF(($E14      =0),0,(($Q14      /$E14      )*100))</f>
        <v>0</v>
      </c>
      <c r="V14" s="226">
        <v>0</v>
      </c>
      <c r="W14" s="225" t="s">
        <v>1</v>
      </c>
    </row>
    <row r="15" spans="1:23" ht="12.95" customHeight="1" x14ac:dyDescent="0.2">
      <c r="A15" s="245" t="s">
        <v>42</v>
      </c>
      <c r="B15" s="244">
        <f>SUM(B9:B14)</f>
        <v>136288000</v>
      </c>
      <c r="C15" s="244">
        <f>SUM(C9:C14)</f>
        <v>0</v>
      </c>
      <c r="D15" s="244"/>
      <c r="E15" s="244">
        <f>$B15      +$C15      +$D15</f>
        <v>136288000</v>
      </c>
      <c r="F15" s="240">
        <f>SUM(F9:F14)</f>
        <v>136288000</v>
      </c>
      <c r="G15" s="239">
        <f>SUM(G9:G14)</f>
        <v>94117000</v>
      </c>
      <c r="H15" s="240">
        <f>SUM(H9:H14)</f>
        <v>22105000</v>
      </c>
      <c r="I15" s="239">
        <f>SUM(I9:I14)</f>
        <v>12360765</v>
      </c>
      <c r="J15" s="240">
        <f>SUM(J9:J14)</f>
        <v>0</v>
      </c>
      <c r="K15" s="239">
        <f>SUM(K9:K14)</f>
        <v>0</v>
      </c>
      <c r="L15" s="240">
        <f>SUM(L9:L14)</f>
        <v>0</v>
      </c>
      <c r="M15" s="239">
        <f>SUM(M9:M14)</f>
        <v>0</v>
      </c>
      <c r="N15" s="240">
        <f>SUM(N9:N14)</f>
        <v>0</v>
      </c>
      <c r="O15" s="239">
        <f>SUM(O9:O14)</f>
        <v>0</v>
      </c>
      <c r="P15" s="240">
        <f>$H15      +$J15      +$L15      +$N15</f>
        <v>22105000</v>
      </c>
      <c r="Q15" s="239">
        <f>$I15      +$K15      +$M15      +$O15</f>
        <v>12360765</v>
      </c>
      <c r="R15" s="242">
        <f>IF(($H15      =0),0,((($H15      -$H15      )/$H15      )*100))</f>
        <v>0</v>
      </c>
      <c r="S15" s="243">
        <f>IF(($I15      =0),0,((($I15      -$I15      )/$I15      )*100))</f>
        <v>0</v>
      </c>
      <c r="T15" s="242">
        <f>IF((SUM($E9:$E13))=0,0,(P15/(SUM($E9:$E13))*100))</f>
        <v>16.659381406005064</v>
      </c>
      <c r="U15" s="241">
        <f>IF((SUM($E9:$E13))=0,0,(Q15/(SUM($E9:$E13))*100))</f>
        <v>9.3156615519112496</v>
      </c>
      <c r="V15" s="240">
        <f>SUM(V9:V14)</f>
        <v>0</v>
      </c>
      <c r="W15" s="239" t="s">
        <v>1</v>
      </c>
    </row>
    <row r="16" spans="1:23" ht="12.95" customHeight="1" x14ac:dyDescent="0.2">
      <c r="A16" s="238" t="s">
        <v>43</v>
      </c>
      <c r="B16" s="237" t="s">
        <v>1</v>
      </c>
      <c r="C16" s="237"/>
      <c r="D16" s="237"/>
      <c r="E16" s="237"/>
      <c r="F16" s="233"/>
      <c r="G16" s="232"/>
      <c r="H16" s="233"/>
      <c r="I16" s="232"/>
      <c r="J16" s="233"/>
      <c r="K16" s="232"/>
      <c r="L16" s="233"/>
      <c r="M16" s="232"/>
      <c r="N16" s="233"/>
      <c r="O16" s="232"/>
      <c r="P16" s="233"/>
      <c r="Q16" s="232"/>
      <c r="R16" s="235"/>
      <c r="S16" s="236"/>
      <c r="T16" s="235"/>
      <c r="U16" s="234"/>
      <c r="V16" s="233"/>
      <c r="W16" s="232"/>
    </row>
    <row r="17" spans="1:23" ht="12.95" customHeight="1" x14ac:dyDescent="0.2">
      <c r="A17" s="246" t="s">
        <v>44</v>
      </c>
      <c r="B17" s="230">
        <v>435949000</v>
      </c>
      <c r="C17" s="230"/>
      <c r="D17" s="230"/>
      <c r="E17" s="230">
        <f>$B17      +$C17      +$D17</f>
        <v>435949000</v>
      </c>
      <c r="F17" s="226">
        <v>435949000</v>
      </c>
      <c r="G17" s="225">
        <v>174380000</v>
      </c>
      <c r="H17" s="226">
        <v>77851000</v>
      </c>
      <c r="I17" s="225">
        <v>78429479</v>
      </c>
      <c r="J17" s="226"/>
      <c r="K17" s="225"/>
      <c r="L17" s="226"/>
      <c r="M17" s="225"/>
      <c r="N17" s="226"/>
      <c r="O17" s="225"/>
      <c r="P17" s="226">
        <f>$H17      +$J17      +$L17      +$N17</f>
        <v>77851000</v>
      </c>
      <c r="Q17" s="225">
        <f>$I17      +$K17      +$M17      +$O17</f>
        <v>78429479</v>
      </c>
      <c r="R17" s="228">
        <f>IF(($H17      =0),0,((($H17      -$H17      )/$H17      )*100))</f>
        <v>0</v>
      </c>
      <c r="S17" s="229">
        <f>IF(($I17      =0),0,((($I17      -$I17      )/$I17      )*100))</f>
        <v>0</v>
      </c>
      <c r="T17" s="228">
        <f>IF(($E17      =0),0,(($P17      /$E17      )*100))</f>
        <v>17.857822818724209</v>
      </c>
      <c r="U17" s="227">
        <f>IF(($E17      =0),0,(($Q17      /$E17      )*100))</f>
        <v>17.990517010017225</v>
      </c>
      <c r="V17" s="226">
        <v>0</v>
      </c>
      <c r="W17" s="225" t="s">
        <v>1</v>
      </c>
    </row>
    <row r="18" spans="1:23" ht="12.95" customHeight="1" x14ac:dyDescent="0.2">
      <c r="A18" s="246" t="s">
        <v>45</v>
      </c>
      <c r="B18" s="230"/>
      <c r="C18" s="230"/>
      <c r="D18" s="230"/>
      <c r="E18" s="230">
        <f>$B18      +$C18      +$D18</f>
        <v>0</v>
      </c>
      <c r="F18" s="226">
        <v>0</v>
      </c>
      <c r="G18" s="225">
        <v>0</v>
      </c>
      <c r="H18" s="226"/>
      <c r="I18" s="225"/>
      <c r="J18" s="226"/>
      <c r="K18" s="225"/>
      <c r="L18" s="226"/>
      <c r="M18" s="225"/>
      <c r="N18" s="226"/>
      <c r="O18" s="225"/>
      <c r="P18" s="226">
        <f>$H18      +$J18      +$L18      +$N18</f>
        <v>0</v>
      </c>
      <c r="Q18" s="225">
        <f>$I18      +$K18      +$M18      +$O18</f>
        <v>0</v>
      </c>
      <c r="R18" s="228">
        <f>IF(($H18      =0),0,((($H18      -$H18      )/$H18      )*100))</f>
        <v>0</v>
      </c>
      <c r="S18" s="229">
        <f>IF(($I18      =0),0,((($I18      -$I18      )/$I18      )*100))</f>
        <v>0</v>
      </c>
      <c r="T18" s="228">
        <f>IF(($E18      =0),0,(($P18      /$E18      )*100))</f>
        <v>0</v>
      </c>
      <c r="U18" s="227">
        <f>IF(($E18      =0),0,(($Q18      /$E18      )*100))</f>
        <v>0</v>
      </c>
      <c r="V18" s="226">
        <v>0</v>
      </c>
      <c r="W18" s="225" t="s">
        <v>1</v>
      </c>
    </row>
    <row r="19" spans="1:23" ht="12.95" customHeight="1" x14ac:dyDescent="0.2">
      <c r="A19" s="246" t="s">
        <v>46</v>
      </c>
      <c r="B19" s="230">
        <v>30966000</v>
      </c>
      <c r="C19" s="230"/>
      <c r="D19" s="230"/>
      <c r="E19" s="230">
        <f>$B19      +$C19      +$D19</f>
        <v>30966000</v>
      </c>
      <c r="F19" s="226">
        <v>30966000</v>
      </c>
      <c r="G19" s="225">
        <v>0</v>
      </c>
      <c r="H19" s="226"/>
      <c r="I19" s="225"/>
      <c r="J19" s="226"/>
      <c r="K19" s="225"/>
      <c r="L19" s="226"/>
      <c r="M19" s="225"/>
      <c r="N19" s="226"/>
      <c r="O19" s="225"/>
      <c r="P19" s="226">
        <f>$H19      +$J19      +$L19      +$N19</f>
        <v>0</v>
      </c>
      <c r="Q19" s="225">
        <f>$I19      +$K19      +$M19      +$O19</f>
        <v>0</v>
      </c>
      <c r="R19" s="228">
        <f>IF(($H19      =0),0,((($H19      -$H19      )/$H19      )*100))</f>
        <v>0</v>
      </c>
      <c r="S19" s="229">
        <f>IF(($I19      =0),0,((($I19      -$I19      )/$I19      )*100))</f>
        <v>0</v>
      </c>
      <c r="T19" s="228">
        <f>IF(($E19      =0),0,(($P19      /$E19      )*100))</f>
        <v>0</v>
      </c>
      <c r="U19" s="227">
        <f>IF(($E19      =0),0,(($Q19      /$E19      )*100))</f>
        <v>0</v>
      </c>
      <c r="V19" s="226">
        <v>0</v>
      </c>
      <c r="W19" s="225" t="s">
        <v>1</v>
      </c>
    </row>
    <row r="20" spans="1:23" ht="12.95" customHeight="1" x14ac:dyDescent="0.2">
      <c r="A20" s="246" t="s">
        <v>47</v>
      </c>
      <c r="B20" s="230">
        <v>40404000</v>
      </c>
      <c r="C20" s="230"/>
      <c r="D20" s="230"/>
      <c r="E20" s="230">
        <f>$B20      +$C20      +$D20</f>
        <v>40404000</v>
      </c>
      <c r="F20" s="226">
        <v>40404000</v>
      </c>
      <c r="G20" s="225">
        <v>40404000</v>
      </c>
      <c r="H20" s="226">
        <v>7117000</v>
      </c>
      <c r="I20" s="225">
        <v>2971756</v>
      </c>
      <c r="J20" s="226"/>
      <c r="K20" s="225"/>
      <c r="L20" s="226"/>
      <c r="M20" s="225"/>
      <c r="N20" s="226"/>
      <c r="O20" s="225"/>
      <c r="P20" s="226">
        <f>$H20      +$J20      +$L20      +$N20</f>
        <v>7117000</v>
      </c>
      <c r="Q20" s="225">
        <f>$I20      +$K20      +$M20      +$O20</f>
        <v>2971756</v>
      </c>
      <c r="R20" s="228">
        <f>IF(($H20      =0),0,((($H20      -$H20      )/$H20      )*100))</f>
        <v>0</v>
      </c>
      <c r="S20" s="229">
        <f>IF(($I20      =0),0,((($I20      -$I20      )/$I20      )*100))</f>
        <v>0</v>
      </c>
      <c r="T20" s="228">
        <f>IF(($E20      =0),0,(($P20      /$E20      )*100))</f>
        <v>17.614592614592613</v>
      </c>
      <c r="U20" s="227">
        <f>IF(($E20      =0),0,(($Q20      /$E20      )*100))</f>
        <v>7.3551034551034551</v>
      </c>
      <c r="V20" s="226">
        <v>0</v>
      </c>
      <c r="W20" s="225" t="s">
        <v>1</v>
      </c>
    </row>
    <row r="21" spans="1:23" ht="12.95" customHeight="1" x14ac:dyDescent="0.2">
      <c r="A21" s="246" t="s">
        <v>48</v>
      </c>
      <c r="B21" s="230"/>
      <c r="C21" s="230"/>
      <c r="D21" s="230"/>
      <c r="E21" s="230">
        <f>$B21      +$C21      +$D21</f>
        <v>0</v>
      </c>
      <c r="F21" s="226">
        <v>0</v>
      </c>
      <c r="G21" s="225">
        <v>0</v>
      </c>
      <c r="H21" s="226"/>
      <c r="I21" s="225"/>
      <c r="J21" s="226"/>
      <c r="K21" s="225"/>
      <c r="L21" s="226"/>
      <c r="M21" s="225"/>
      <c r="N21" s="226"/>
      <c r="O21" s="225"/>
      <c r="P21" s="226">
        <f>$H21      +$J21      +$L21      +$N21</f>
        <v>0</v>
      </c>
      <c r="Q21" s="225">
        <f>$I21      +$K21      +$M21      +$O21</f>
        <v>0</v>
      </c>
      <c r="R21" s="228">
        <f>IF(($H21      =0),0,((($H21      -$H21      )/$H21      )*100))</f>
        <v>0</v>
      </c>
      <c r="S21" s="229">
        <f>IF(($I21      =0),0,((($I21      -$I21      )/$I21      )*100))</f>
        <v>0</v>
      </c>
      <c r="T21" s="228">
        <f>IF(($E21      =0),0,(($P21      /$E21      )*100))</f>
        <v>0</v>
      </c>
      <c r="U21" s="227">
        <f>IF(($E21      =0),0,(($Q21      /$E21      )*100))</f>
        <v>0</v>
      </c>
      <c r="V21" s="226">
        <v>0</v>
      </c>
      <c r="W21" s="225" t="s">
        <v>1</v>
      </c>
    </row>
    <row r="22" spans="1:23" ht="12.95" customHeight="1" x14ac:dyDescent="0.2">
      <c r="A22" s="246" t="s">
        <v>49</v>
      </c>
      <c r="B22" s="230"/>
      <c r="C22" s="230"/>
      <c r="D22" s="230"/>
      <c r="E22" s="230">
        <f>$B22      +$C22      +$D22</f>
        <v>0</v>
      </c>
      <c r="F22" s="226">
        <v>0</v>
      </c>
      <c r="G22" s="225">
        <v>0</v>
      </c>
      <c r="H22" s="226"/>
      <c r="I22" s="225"/>
      <c r="J22" s="226"/>
      <c r="K22" s="225"/>
      <c r="L22" s="226"/>
      <c r="M22" s="225"/>
      <c r="N22" s="226"/>
      <c r="O22" s="225"/>
      <c r="P22" s="226">
        <f>$H22      +$J22      +$L22      +$N22</f>
        <v>0</v>
      </c>
      <c r="Q22" s="225">
        <f>$I22      +$K22      +$M22      +$O22</f>
        <v>0</v>
      </c>
      <c r="R22" s="228">
        <f>IF(($H22      =0),0,((($H22      -$H22      )/$H22      )*100))</f>
        <v>0</v>
      </c>
      <c r="S22" s="229">
        <f>IF(($I22      =0),0,((($I22      -$I22      )/$I22      )*100))</f>
        <v>0</v>
      </c>
      <c r="T22" s="228">
        <f>IF(($E22      =0),0,(($P22      /$E22      )*100))</f>
        <v>0</v>
      </c>
      <c r="U22" s="227">
        <f>IF(($E22      =0),0,(($Q22      /$E22      )*100))</f>
        <v>0</v>
      </c>
      <c r="V22" s="226">
        <v>0</v>
      </c>
      <c r="W22" s="225" t="s">
        <v>1</v>
      </c>
    </row>
    <row r="23" spans="1:23" ht="12.95" customHeight="1" x14ac:dyDescent="0.2">
      <c r="A23" s="246" t="s">
        <v>50</v>
      </c>
      <c r="B23" s="230"/>
      <c r="C23" s="230"/>
      <c r="D23" s="230"/>
      <c r="E23" s="230">
        <f>$B23      +$C23      +$D23</f>
        <v>0</v>
      </c>
      <c r="F23" s="226">
        <v>0</v>
      </c>
      <c r="G23" s="225">
        <v>0</v>
      </c>
      <c r="H23" s="226"/>
      <c r="I23" s="225"/>
      <c r="J23" s="226"/>
      <c r="K23" s="225"/>
      <c r="L23" s="226"/>
      <c r="M23" s="225"/>
      <c r="N23" s="226"/>
      <c r="O23" s="225"/>
      <c r="P23" s="226">
        <f>$H23      +$J23      +$L23      +$N23</f>
        <v>0</v>
      </c>
      <c r="Q23" s="225">
        <f>$I23      +$K23      +$M23      +$O23</f>
        <v>0</v>
      </c>
      <c r="R23" s="228">
        <f>IF(($H23      =0),0,((($H23      -$H23      )/$H23      )*100))</f>
        <v>0</v>
      </c>
      <c r="S23" s="229">
        <f>IF(($I23      =0),0,((($I23      -$I23      )/$I23      )*100))</f>
        <v>0</v>
      </c>
      <c r="T23" s="228">
        <f>IF(($E23      =0),0,(($P23      /$E23      )*100))</f>
        <v>0</v>
      </c>
      <c r="U23" s="227">
        <f>IF(($E23      =0),0,(($Q23      /$E23      )*100))</f>
        <v>0</v>
      </c>
      <c r="V23" s="226">
        <v>0</v>
      </c>
      <c r="W23" s="225" t="s">
        <v>1</v>
      </c>
    </row>
    <row r="24" spans="1:23" ht="12.95" customHeight="1" x14ac:dyDescent="0.2">
      <c r="A24" s="245" t="s">
        <v>42</v>
      </c>
      <c r="B24" s="244">
        <f>SUM(B17:B23)</f>
        <v>507319000</v>
      </c>
      <c r="C24" s="244">
        <f>SUM(C17:C23)</f>
        <v>0</v>
      </c>
      <c r="D24" s="244"/>
      <c r="E24" s="244">
        <f>$B24      +$C24      +$D24</f>
        <v>507319000</v>
      </c>
      <c r="F24" s="240">
        <f>SUM(F17:F23)</f>
        <v>507319000</v>
      </c>
      <c r="G24" s="239">
        <f>SUM(G17:G23)</f>
        <v>214784000</v>
      </c>
      <c r="H24" s="240">
        <f>SUM(H17:H23)</f>
        <v>84968000</v>
      </c>
      <c r="I24" s="239">
        <f>SUM(I17:I23)</f>
        <v>81401235</v>
      </c>
      <c r="J24" s="240">
        <f>SUM(J17:J23)</f>
        <v>0</v>
      </c>
      <c r="K24" s="239">
        <f>SUM(K17:K23)</f>
        <v>0</v>
      </c>
      <c r="L24" s="240">
        <f>SUM(L17:L23)</f>
        <v>0</v>
      </c>
      <c r="M24" s="239">
        <f>SUM(M17:M23)</f>
        <v>0</v>
      </c>
      <c r="N24" s="240">
        <f>SUM(N17:N23)</f>
        <v>0</v>
      </c>
      <c r="O24" s="239">
        <f>SUM(O17:O23)</f>
        <v>0</v>
      </c>
      <c r="P24" s="240">
        <f>$H24      +$J24      +$L24      +$N24</f>
        <v>84968000</v>
      </c>
      <c r="Q24" s="239">
        <f>$I24      +$K24      +$M24      +$O24</f>
        <v>81401235</v>
      </c>
      <c r="R24" s="242">
        <f>IF(($H24      =0),0,((($H24      -$H24      )/$H24      )*100))</f>
        <v>0</v>
      </c>
      <c r="S24" s="243">
        <f>IF(($I24      =0),0,((($I24      -$I24      )/$I24      )*100))</f>
        <v>0</v>
      </c>
      <c r="T24" s="242">
        <f>IF(($E24-$E19-$E23)   =0,0,($P24   /($E24-$E19-$E23)   )*100)</f>
        <v>17.837192166313638</v>
      </c>
      <c r="U24" s="241">
        <f>IF(($E24-$E19-$E23)   =0,0,($Q24   /($E24-$E19-$E23)   )*100)</f>
        <v>17.088427069841064</v>
      </c>
      <c r="V24" s="240">
        <f>SUM(V17:V23)</f>
        <v>0</v>
      </c>
      <c r="W24" s="239" t="s">
        <v>1</v>
      </c>
    </row>
    <row r="25" spans="1:23" ht="12.95" customHeight="1" x14ac:dyDescent="0.2">
      <c r="A25" s="238" t="s">
        <v>51</v>
      </c>
      <c r="B25" s="237" t="s">
        <v>1</v>
      </c>
      <c r="C25" s="237"/>
      <c r="D25" s="237"/>
      <c r="E25" s="237"/>
      <c r="F25" s="233"/>
      <c r="G25" s="232"/>
      <c r="H25" s="233"/>
      <c r="I25" s="232"/>
      <c r="J25" s="233"/>
      <c r="K25" s="232"/>
      <c r="L25" s="233"/>
      <c r="M25" s="232"/>
      <c r="N25" s="233"/>
      <c r="O25" s="232"/>
      <c r="P25" s="233"/>
      <c r="Q25" s="232"/>
      <c r="R25" s="235"/>
      <c r="S25" s="236"/>
      <c r="T25" s="235"/>
      <c r="U25" s="234"/>
      <c r="V25" s="233"/>
      <c r="W25" s="232"/>
    </row>
    <row r="26" spans="1:23" ht="12.95" customHeight="1" x14ac:dyDescent="0.2">
      <c r="A26" s="246" t="s">
        <v>52</v>
      </c>
      <c r="B26" s="230"/>
      <c r="C26" s="230"/>
      <c r="D26" s="230"/>
      <c r="E26" s="230">
        <f>$B26      +$C26      +$D26</f>
        <v>0</v>
      </c>
      <c r="F26" s="226">
        <v>0</v>
      </c>
      <c r="G26" s="225">
        <v>0</v>
      </c>
      <c r="H26" s="226"/>
      <c r="I26" s="225"/>
      <c r="J26" s="226"/>
      <c r="K26" s="225"/>
      <c r="L26" s="226"/>
      <c r="M26" s="225"/>
      <c r="N26" s="226"/>
      <c r="O26" s="225"/>
      <c r="P26" s="226">
        <f>$H26      +$J26      +$L26      +$N26</f>
        <v>0</v>
      </c>
      <c r="Q26" s="225">
        <f>$I26      +$K26      +$M26      +$O26</f>
        <v>0</v>
      </c>
      <c r="R26" s="228">
        <f>IF(($H26      =0),0,((($H26      -$H26      )/$H26      )*100))</f>
        <v>0</v>
      </c>
      <c r="S26" s="229">
        <f>IF(($I26      =0),0,((($I26      -$I26      )/$I26      )*100))</f>
        <v>0</v>
      </c>
      <c r="T26" s="228">
        <f>IF(($E26      =0),0,(($P26      /$E26      )*100))</f>
        <v>0</v>
      </c>
      <c r="U26" s="227">
        <f>IF(($E26      =0),0,(($Q26      /$E26      )*100))</f>
        <v>0</v>
      </c>
      <c r="V26" s="226">
        <v>0</v>
      </c>
      <c r="W26" s="225" t="s">
        <v>1</v>
      </c>
    </row>
    <row r="27" spans="1:23" ht="12.95" customHeight="1" x14ac:dyDescent="0.2">
      <c r="A27" s="246" t="s">
        <v>53</v>
      </c>
      <c r="B27" s="230"/>
      <c r="C27" s="230"/>
      <c r="D27" s="230"/>
      <c r="E27" s="230">
        <f>$B27      +$C27      +$D27</f>
        <v>0</v>
      </c>
      <c r="F27" s="226">
        <v>0</v>
      </c>
      <c r="G27" s="225">
        <v>0</v>
      </c>
      <c r="H27" s="226"/>
      <c r="I27" s="225"/>
      <c r="J27" s="226"/>
      <c r="K27" s="225"/>
      <c r="L27" s="226"/>
      <c r="M27" s="225"/>
      <c r="N27" s="226"/>
      <c r="O27" s="225"/>
      <c r="P27" s="226">
        <f>$H27      +$J27      +$L27      +$N27</f>
        <v>0</v>
      </c>
      <c r="Q27" s="225">
        <f>$I27      +$K27      +$M27      +$O27</f>
        <v>0</v>
      </c>
      <c r="R27" s="228">
        <f>IF(($H27      =0),0,((($H27      -$H27      )/$H27      )*100))</f>
        <v>0</v>
      </c>
      <c r="S27" s="229">
        <f>IF(($I27      =0),0,((($I27      -$I27      )/$I27      )*100))</f>
        <v>0</v>
      </c>
      <c r="T27" s="228">
        <f>IF(($E27      =0),0,(($P27      /$E27      )*100))</f>
        <v>0</v>
      </c>
      <c r="U27" s="227">
        <f>IF(($E27      =0),0,(($Q27      /$E27      )*100))</f>
        <v>0</v>
      </c>
      <c r="V27" s="226">
        <v>0</v>
      </c>
      <c r="W27" s="225" t="s">
        <v>1</v>
      </c>
    </row>
    <row r="28" spans="1:23" ht="12.95" customHeight="1" x14ac:dyDescent="0.2">
      <c r="A28" s="246" t="s">
        <v>54</v>
      </c>
      <c r="B28" s="230">
        <v>213978000</v>
      </c>
      <c r="C28" s="230"/>
      <c r="D28" s="230"/>
      <c r="E28" s="230">
        <f>$B28      +$C28      +$D28</f>
        <v>213978000</v>
      </c>
      <c r="F28" s="226">
        <v>213978000</v>
      </c>
      <c r="G28" s="225">
        <v>72752000</v>
      </c>
      <c r="H28" s="226">
        <v>11136000</v>
      </c>
      <c r="I28" s="225">
        <v>11483464</v>
      </c>
      <c r="J28" s="226"/>
      <c r="K28" s="225"/>
      <c r="L28" s="226"/>
      <c r="M28" s="225"/>
      <c r="N28" s="226"/>
      <c r="O28" s="225"/>
      <c r="P28" s="226">
        <f>$H28      +$J28      +$L28      +$N28</f>
        <v>11136000</v>
      </c>
      <c r="Q28" s="225">
        <f>$I28      +$K28      +$M28      +$O28</f>
        <v>11483464</v>
      </c>
      <c r="R28" s="228">
        <f>IF(($H28      =0),0,((($H28      -$H28      )/$H28      )*100))</f>
        <v>0</v>
      </c>
      <c r="S28" s="229">
        <f>IF(($I28      =0),0,((($I28      -$I28      )/$I28      )*100))</f>
        <v>0</v>
      </c>
      <c r="T28" s="228">
        <f>IF(($E28      =0),0,(($P28      /$E28      )*100))</f>
        <v>5.2042733365112301</v>
      </c>
      <c r="U28" s="227">
        <f>IF(($E28      =0),0,(($Q28      /$E28      )*100))</f>
        <v>5.3666563852358653</v>
      </c>
      <c r="V28" s="226">
        <v>0</v>
      </c>
      <c r="W28" s="225" t="s">
        <v>1</v>
      </c>
    </row>
    <row r="29" spans="1:23" ht="12.95" customHeight="1" x14ac:dyDescent="0.2">
      <c r="A29" s="246" t="s">
        <v>55</v>
      </c>
      <c r="B29" s="230">
        <v>12137000</v>
      </c>
      <c r="C29" s="230"/>
      <c r="D29" s="230"/>
      <c r="E29" s="230">
        <f>$B29      +$C29      +$D29</f>
        <v>12137000</v>
      </c>
      <c r="F29" s="226">
        <v>12137000</v>
      </c>
      <c r="G29" s="225">
        <v>5175000</v>
      </c>
      <c r="H29" s="226">
        <v>2685000</v>
      </c>
      <c r="I29" s="225">
        <v>1749624</v>
      </c>
      <c r="J29" s="226"/>
      <c r="K29" s="225"/>
      <c r="L29" s="226"/>
      <c r="M29" s="225"/>
      <c r="N29" s="226"/>
      <c r="O29" s="225"/>
      <c r="P29" s="226">
        <f>$H29      +$J29      +$L29      +$N29</f>
        <v>2685000</v>
      </c>
      <c r="Q29" s="225">
        <f>$I29      +$K29      +$M29      +$O29</f>
        <v>1749624</v>
      </c>
      <c r="R29" s="228">
        <f>IF(($H29      =0),0,((($H29      -$H29      )/$H29      )*100))</f>
        <v>0</v>
      </c>
      <c r="S29" s="229">
        <f>IF(($I29      =0),0,((($I29      -$I29      )/$I29      )*100))</f>
        <v>0</v>
      </c>
      <c r="T29" s="228">
        <f>IF(($E29      =0),0,(($P29      /$E29      )*100))</f>
        <v>22.122435527725138</v>
      </c>
      <c r="U29" s="227">
        <f>IF(($E29      =0),0,(($Q29      /$E29      )*100))</f>
        <v>14.415621652797231</v>
      </c>
      <c r="V29" s="226">
        <v>0</v>
      </c>
      <c r="W29" s="225" t="s">
        <v>1</v>
      </c>
    </row>
    <row r="30" spans="1:23" ht="12.95" customHeight="1" x14ac:dyDescent="0.2">
      <c r="A30" s="245" t="s">
        <v>42</v>
      </c>
      <c r="B30" s="244">
        <f>SUM(B26:B29)</f>
        <v>226115000</v>
      </c>
      <c r="C30" s="244">
        <f>SUM(C26:C29)</f>
        <v>0</v>
      </c>
      <c r="D30" s="244"/>
      <c r="E30" s="244">
        <f>$B30      +$C30      +$D30</f>
        <v>226115000</v>
      </c>
      <c r="F30" s="240">
        <f>SUM(F26:F29)</f>
        <v>226115000</v>
      </c>
      <c r="G30" s="239">
        <f>SUM(G26:G29)</f>
        <v>77927000</v>
      </c>
      <c r="H30" s="240">
        <f>SUM(H26:H29)</f>
        <v>13821000</v>
      </c>
      <c r="I30" s="239">
        <f>SUM(I26:I29)</f>
        <v>13233088</v>
      </c>
      <c r="J30" s="240">
        <f>SUM(J26:J29)</f>
        <v>0</v>
      </c>
      <c r="K30" s="239">
        <f>SUM(K26:K29)</f>
        <v>0</v>
      </c>
      <c r="L30" s="240">
        <f>SUM(L26:L29)</f>
        <v>0</v>
      </c>
      <c r="M30" s="239">
        <f>SUM(M26:M29)</f>
        <v>0</v>
      </c>
      <c r="N30" s="240">
        <f>SUM(N26:N29)</f>
        <v>0</v>
      </c>
      <c r="O30" s="239">
        <f>SUM(O26:O29)</f>
        <v>0</v>
      </c>
      <c r="P30" s="240">
        <f>$H30      +$J30      +$L30      +$N30</f>
        <v>13821000</v>
      </c>
      <c r="Q30" s="239">
        <f>$I30      +$K30      +$M30      +$O30</f>
        <v>13233088</v>
      </c>
      <c r="R30" s="242">
        <f>IF(($H30      =0),0,((($H30      -$H30      )/$H30      )*100))</f>
        <v>0</v>
      </c>
      <c r="S30" s="243">
        <f>IF(($I30      =0),0,((($I30      -$I30      )/$I30      )*100))</f>
        <v>0</v>
      </c>
      <c r="T30" s="242">
        <f>IF($E30   =0,0,($P30   /$E30   )*100)</f>
        <v>6.1123764456139575</v>
      </c>
      <c r="U30" s="241">
        <f>IF($E30   =0,0,($Q30   /$E30   )*100)</f>
        <v>5.8523706963270898</v>
      </c>
      <c r="V30" s="240">
        <f>SUM(V26:V29)</f>
        <v>0</v>
      </c>
      <c r="W30" s="239" t="s">
        <v>1</v>
      </c>
    </row>
    <row r="31" spans="1:23" ht="12.95" customHeight="1" x14ac:dyDescent="0.2">
      <c r="A31" s="238" t="s">
        <v>56</v>
      </c>
      <c r="B31" s="237" t="s">
        <v>1</v>
      </c>
      <c r="C31" s="237"/>
      <c r="D31" s="237"/>
      <c r="E31" s="237"/>
      <c r="F31" s="233"/>
      <c r="G31" s="232"/>
      <c r="H31" s="233"/>
      <c r="I31" s="232"/>
      <c r="J31" s="233"/>
      <c r="K31" s="232"/>
      <c r="L31" s="233"/>
      <c r="M31" s="232"/>
      <c r="N31" s="233"/>
      <c r="O31" s="232"/>
      <c r="P31" s="233"/>
      <c r="Q31" s="232"/>
      <c r="R31" s="235"/>
      <c r="S31" s="236"/>
      <c r="T31" s="235"/>
      <c r="U31" s="234"/>
      <c r="V31" s="233"/>
      <c r="W31" s="232"/>
    </row>
    <row r="32" spans="1:23" ht="12.95" customHeight="1" x14ac:dyDescent="0.2">
      <c r="A32" s="246" t="s">
        <v>57</v>
      </c>
      <c r="B32" s="230">
        <v>88446000</v>
      </c>
      <c r="C32" s="230"/>
      <c r="D32" s="230"/>
      <c r="E32" s="230">
        <f>$B32      +$C32      +$D32</f>
        <v>88446000</v>
      </c>
      <c r="F32" s="226">
        <v>88446000</v>
      </c>
      <c r="G32" s="225">
        <v>22116000</v>
      </c>
      <c r="H32" s="226">
        <v>24641000</v>
      </c>
      <c r="I32" s="225">
        <v>18644383</v>
      </c>
      <c r="J32" s="226"/>
      <c r="K32" s="225"/>
      <c r="L32" s="226"/>
      <c r="M32" s="225"/>
      <c r="N32" s="226"/>
      <c r="O32" s="225"/>
      <c r="P32" s="226">
        <f>$H32      +$J32      +$L32      +$N32</f>
        <v>24641000</v>
      </c>
      <c r="Q32" s="225">
        <f>$I32      +$K32      +$M32      +$O32</f>
        <v>18644383</v>
      </c>
      <c r="R32" s="228">
        <f>IF(($H32      =0),0,((($H32      -$H32      )/$H32      )*100))</f>
        <v>0</v>
      </c>
      <c r="S32" s="229">
        <f>IF(($I32      =0),0,((($I32      -$I32      )/$I32      )*100))</f>
        <v>0</v>
      </c>
      <c r="T32" s="228">
        <f>IF(($E32      =0),0,(($P32      /$E32      )*100))</f>
        <v>27.859937136784023</v>
      </c>
      <c r="U32" s="227">
        <f>IF(($E32      =0),0,(($Q32      /$E32      )*100))</f>
        <v>21.079961784591728</v>
      </c>
      <c r="V32" s="226">
        <v>0</v>
      </c>
      <c r="W32" s="225" t="s">
        <v>1</v>
      </c>
    </row>
    <row r="33" spans="1:23" ht="12.95" customHeight="1" x14ac:dyDescent="0.2">
      <c r="A33" s="245" t="s">
        <v>42</v>
      </c>
      <c r="B33" s="244">
        <f>B32</f>
        <v>88446000</v>
      </c>
      <c r="C33" s="244">
        <f>C32</f>
        <v>0</v>
      </c>
      <c r="D33" s="244"/>
      <c r="E33" s="244">
        <f>$B33      +$C33      +$D33</f>
        <v>88446000</v>
      </c>
      <c r="F33" s="240">
        <f>F32</f>
        <v>88446000</v>
      </c>
      <c r="G33" s="239">
        <f>G32</f>
        <v>22116000</v>
      </c>
      <c r="H33" s="240">
        <f>H32</f>
        <v>24641000</v>
      </c>
      <c r="I33" s="239">
        <f>I32</f>
        <v>18644383</v>
      </c>
      <c r="J33" s="240">
        <f>J32</f>
        <v>0</v>
      </c>
      <c r="K33" s="239">
        <f>K32</f>
        <v>0</v>
      </c>
      <c r="L33" s="240">
        <f>L32</f>
        <v>0</v>
      </c>
      <c r="M33" s="239">
        <f>M32</f>
        <v>0</v>
      </c>
      <c r="N33" s="240">
        <f>N32</f>
        <v>0</v>
      </c>
      <c r="O33" s="239">
        <f>O32</f>
        <v>0</v>
      </c>
      <c r="P33" s="240">
        <f>$H33      +$J33      +$L33      +$N33</f>
        <v>24641000</v>
      </c>
      <c r="Q33" s="239">
        <f>$I33      +$K33      +$M33      +$O33</f>
        <v>18644383</v>
      </c>
      <c r="R33" s="242">
        <f>IF(($H33      =0),0,((($H33      -$H33      )/$H33      )*100))</f>
        <v>0</v>
      </c>
      <c r="S33" s="243">
        <f>IF(($I33      =0),0,((($I33      -$I33      )/$I33      )*100))</f>
        <v>0</v>
      </c>
      <c r="T33" s="242">
        <f>IF($E33   =0,0,($P33   /$E33   )*100)</f>
        <v>27.859937136784023</v>
      </c>
      <c r="U33" s="241">
        <f>IF($E33   =0,0,($Q33   /$E33   )*100)</f>
        <v>21.079961784591728</v>
      </c>
      <c r="V33" s="240">
        <f>V32</f>
        <v>0</v>
      </c>
      <c r="W33" s="239" t="s">
        <v>1</v>
      </c>
    </row>
    <row r="34" spans="1:23" ht="12.95" customHeight="1" x14ac:dyDescent="0.2">
      <c r="A34" s="238" t="s">
        <v>58</v>
      </c>
      <c r="B34" s="237" t="s">
        <v>1</v>
      </c>
      <c r="C34" s="237"/>
      <c r="D34" s="237"/>
      <c r="E34" s="237"/>
      <c r="F34" s="233"/>
      <c r="G34" s="232"/>
      <c r="H34" s="233"/>
      <c r="I34" s="232"/>
      <c r="J34" s="233"/>
      <c r="K34" s="232"/>
      <c r="L34" s="233"/>
      <c r="M34" s="232"/>
      <c r="N34" s="233"/>
      <c r="O34" s="232"/>
      <c r="P34" s="233"/>
      <c r="Q34" s="232"/>
      <c r="R34" s="235"/>
      <c r="S34" s="236"/>
      <c r="T34" s="235"/>
      <c r="U34" s="234"/>
      <c r="V34" s="233"/>
      <c r="W34" s="232"/>
    </row>
    <row r="35" spans="1:23" ht="12.95" customHeight="1" x14ac:dyDescent="0.2">
      <c r="A35" s="246" t="s">
        <v>59</v>
      </c>
      <c r="B35" s="230">
        <v>344014000</v>
      </c>
      <c r="C35" s="230"/>
      <c r="D35" s="230"/>
      <c r="E35" s="230">
        <f>$B35      +$C35      +$D35</f>
        <v>344014000</v>
      </c>
      <c r="F35" s="226">
        <v>344014000</v>
      </c>
      <c r="G35" s="225">
        <v>56262000</v>
      </c>
      <c r="H35" s="226">
        <v>15537000</v>
      </c>
      <c r="I35" s="225">
        <v>44036279</v>
      </c>
      <c r="J35" s="226"/>
      <c r="K35" s="225"/>
      <c r="L35" s="226"/>
      <c r="M35" s="225"/>
      <c r="N35" s="226"/>
      <c r="O35" s="225"/>
      <c r="P35" s="226">
        <f>$H35      +$J35      +$L35      +$N35</f>
        <v>15537000</v>
      </c>
      <c r="Q35" s="225">
        <f>$I35      +$K35      +$M35      +$O35</f>
        <v>44036279</v>
      </c>
      <c r="R35" s="228">
        <f>IF(($H35      =0),0,((($H35      -$H35      )/$H35      )*100))</f>
        <v>0</v>
      </c>
      <c r="S35" s="229">
        <f>IF(($I35      =0),0,((($I35      -$I35      )/$I35      )*100))</f>
        <v>0</v>
      </c>
      <c r="T35" s="228">
        <f>IF(($E35      =0),0,(($P35      /$E35      )*100))</f>
        <v>4.5163859610364696</v>
      </c>
      <c r="U35" s="227">
        <f>IF(($E35      =0),0,(($Q35      /$E35      )*100))</f>
        <v>12.800722935694479</v>
      </c>
      <c r="V35" s="226">
        <v>0</v>
      </c>
      <c r="W35" s="225" t="s">
        <v>1</v>
      </c>
    </row>
    <row r="36" spans="1:23" ht="12.95" customHeight="1" x14ac:dyDescent="0.2">
      <c r="A36" s="246" t="s">
        <v>60</v>
      </c>
      <c r="B36" s="230">
        <v>503223000</v>
      </c>
      <c r="C36" s="230"/>
      <c r="D36" s="230"/>
      <c r="E36" s="230">
        <f>$B36      +$C36      +$D36</f>
        <v>503223000</v>
      </c>
      <c r="F36" s="226">
        <v>503223000</v>
      </c>
      <c r="G36" s="225">
        <v>0</v>
      </c>
      <c r="H36" s="226"/>
      <c r="I36" s="225"/>
      <c r="J36" s="226"/>
      <c r="K36" s="225"/>
      <c r="L36" s="226"/>
      <c r="M36" s="225"/>
      <c r="N36" s="226"/>
      <c r="O36" s="225"/>
      <c r="P36" s="226">
        <f>$H36      +$J36      +$L36      +$N36</f>
        <v>0</v>
      </c>
      <c r="Q36" s="225">
        <f>$I36      +$K36      +$M36      +$O36</f>
        <v>0</v>
      </c>
      <c r="R36" s="228">
        <f>IF(($H36      =0),0,((($H36      -$H36      )/$H36      )*100))</f>
        <v>0</v>
      </c>
      <c r="S36" s="229">
        <f>IF(($I36      =0),0,((($I36      -$I36      )/$I36      )*100))</f>
        <v>0</v>
      </c>
      <c r="T36" s="228">
        <f>IF(($E36      =0),0,(($P36      /$E36      )*100))</f>
        <v>0</v>
      </c>
      <c r="U36" s="227">
        <f>IF(($E36      =0),0,(($Q36      /$E36      )*100))</f>
        <v>0</v>
      </c>
      <c r="V36" s="226">
        <v>0</v>
      </c>
      <c r="W36" s="225" t="s">
        <v>1</v>
      </c>
    </row>
    <row r="37" spans="1:23" ht="12.95" customHeight="1" x14ac:dyDescent="0.2">
      <c r="A37" s="246" t="s">
        <v>61</v>
      </c>
      <c r="B37" s="230"/>
      <c r="C37" s="230"/>
      <c r="D37" s="230"/>
      <c r="E37" s="230">
        <f>$B37      +$C37      +$D37</f>
        <v>0</v>
      </c>
      <c r="F37" s="226">
        <v>0</v>
      </c>
      <c r="G37" s="225">
        <v>0</v>
      </c>
      <c r="H37" s="226"/>
      <c r="I37" s="225"/>
      <c r="J37" s="226"/>
      <c r="K37" s="225"/>
      <c r="L37" s="226"/>
      <c r="M37" s="225"/>
      <c r="N37" s="226"/>
      <c r="O37" s="225"/>
      <c r="P37" s="226">
        <f>$H37      +$J37      +$L37      +$N37</f>
        <v>0</v>
      </c>
      <c r="Q37" s="225">
        <f>$I37      +$K37      +$M37      +$O37</f>
        <v>0</v>
      </c>
      <c r="R37" s="228">
        <f>IF(($H37      =0),0,((($H37      -$H37      )/$H37      )*100))</f>
        <v>0</v>
      </c>
      <c r="S37" s="229">
        <f>IF(($I37      =0),0,((($I37      -$I37      )/$I37      )*100))</f>
        <v>0</v>
      </c>
      <c r="T37" s="228">
        <f>IF(($E37      =0),0,(($P37      /$E37      )*100))</f>
        <v>0</v>
      </c>
      <c r="U37" s="227">
        <f>IF(($E37      =0),0,(($Q37      /$E37      )*100))</f>
        <v>0</v>
      </c>
      <c r="V37" s="226">
        <v>0</v>
      </c>
      <c r="W37" s="225" t="s">
        <v>1</v>
      </c>
    </row>
    <row r="38" spans="1:23" ht="12.95" customHeight="1" x14ac:dyDescent="0.2">
      <c r="A38" s="246" t="s">
        <v>62</v>
      </c>
      <c r="B38" s="230">
        <v>27600000</v>
      </c>
      <c r="C38" s="230"/>
      <c r="D38" s="230"/>
      <c r="E38" s="230">
        <f>$B38      +$C38      +$D38</f>
        <v>27600000</v>
      </c>
      <c r="F38" s="226">
        <v>27600000</v>
      </c>
      <c r="G38" s="225">
        <v>8000000</v>
      </c>
      <c r="H38" s="226"/>
      <c r="I38" s="225">
        <v>1464538</v>
      </c>
      <c r="J38" s="226"/>
      <c r="K38" s="225"/>
      <c r="L38" s="226"/>
      <c r="M38" s="225"/>
      <c r="N38" s="226"/>
      <c r="O38" s="225"/>
      <c r="P38" s="226">
        <f>$H38      +$J38      +$L38      +$N38</f>
        <v>0</v>
      </c>
      <c r="Q38" s="225">
        <f>$I38      +$K38      +$M38      +$O38</f>
        <v>1464538</v>
      </c>
      <c r="R38" s="228">
        <f>IF(($H38      =0),0,((($H38      -$H38      )/$H38      )*100))</f>
        <v>0</v>
      </c>
      <c r="S38" s="229">
        <f>IF(($I38      =0),0,((($I38      -$I38      )/$I38      )*100))</f>
        <v>0</v>
      </c>
      <c r="T38" s="228">
        <f>IF(($E38      =0),0,(($P38      /$E38      )*100))</f>
        <v>0</v>
      </c>
      <c r="U38" s="227">
        <f>IF(($E38      =0),0,(($Q38      /$E38      )*100))</f>
        <v>5.3062971014492755</v>
      </c>
      <c r="V38" s="226">
        <v>0</v>
      </c>
      <c r="W38" s="225" t="s">
        <v>1</v>
      </c>
    </row>
    <row r="39" spans="1:23" ht="12.95" customHeight="1" x14ac:dyDescent="0.2">
      <c r="A39" s="246" t="s">
        <v>63</v>
      </c>
      <c r="B39" s="230"/>
      <c r="C39" s="230"/>
      <c r="D39" s="230"/>
      <c r="E39" s="230">
        <f>$B39      +$C39      +$D39</f>
        <v>0</v>
      </c>
      <c r="F39" s="226">
        <v>0</v>
      </c>
      <c r="G39" s="225">
        <v>0</v>
      </c>
      <c r="H39" s="226"/>
      <c r="I39" s="225"/>
      <c r="J39" s="226"/>
      <c r="K39" s="225"/>
      <c r="L39" s="226"/>
      <c r="M39" s="225"/>
      <c r="N39" s="226"/>
      <c r="O39" s="225"/>
      <c r="P39" s="226">
        <f>$H39      +$J39      +$L39      +$N39</f>
        <v>0</v>
      </c>
      <c r="Q39" s="225">
        <f>$I39      +$K39      +$M39      +$O39</f>
        <v>0</v>
      </c>
      <c r="R39" s="228">
        <f>IF(($H39      =0),0,((($H39      -$H39      )/$H39      )*100))</f>
        <v>0</v>
      </c>
      <c r="S39" s="229">
        <f>IF(($I39      =0),0,((($I39      -$I39      )/$I39      )*100))</f>
        <v>0</v>
      </c>
      <c r="T39" s="228">
        <f>IF(($E39      =0),0,(($P39      /$E39      )*100))</f>
        <v>0</v>
      </c>
      <c r="U39" s="227">
        <f>IF(($E39      =0),0,(($Q39      /$E39      )*100))</f>
        <v>0</v>
      </c>
      <c r="V39" s="226">
        <v>0</v>
      </c>
      <c r="W39" s="225" t="s">
        <v>1</v>
      </c>
    </row>
    <row r="40" spans="1:23" ht="12.95" customHeight="1" x14ac:dyDescent="0.2">
      <c r="A40" s="245" t="s">
        <v>42</v>
      </c>
      <c r="B40" s="244">
        <f>SUM(B35:B39)</f>
        <v>874837000</v>
      </c>
      <c r="C40" s="244">
        <f>SUM(C35:C39)</f>
        <v>0</v>
      </c>
      <c r="D40" s="244"/>
      <c r="E40" s="244">
        <f>$B40      +$C40      +$D40</f>
        <v>874837000</v>
      </c>
      <c r="F40" s="240">
        <f>SUM(F35:F39)</f>
        <v>874837000</v>
      </c>
      <c r="G40" s="239">
        <f>SUM(G35:G39)</f>
        <v>64262000</v>
      </c>
      <c r="H40" s="240">
        <f>SUM(H35:H39)</f>
        <v>15537000</v>
      </c>
      <c r="I40" s="239">
        <f>SUM(I35:I39)</f>
        <v>45500817</v>
      </c>
      <c r="J40" s="240">
        <f>SUM(J35:J39)</f>
        <v>0</v>
      </c>
      <c r="K40" s="239">
        <f>SUM(K35:K39)</f>
        <v>0</v>
      </c>
      <c r="L40" s="240">
        <f>SUM(L35:L39)</f>
        <v>0</v>
      </c>
      <c r="M40" s="239">
        <f>SUM(M35:M39)</f>
        <v>0</v>
      </c>
      <c r="N40" s="240">
        <f>SUM(N35:N39)</f>
        <v>0</v>
      </c>
      <c r="O40" s="239">
        <f>SUM(O35:O39)</f>
        <v>0</v>
      </c>
      <c r="P40" s="240">
        <f>$H40      +$J40      +$L40      +$N40</f>
        <v>15537000</v>
      </c>
      <c r="Q40" s="239">
        <f>$I40      +$K40      +$M40      +$O40</f>
        <v>45500817</v>
      </c>
      <c r="R40" s="242">
        <f>IF(($H40      =0),0,((($H40      -$H40      )/$H40      )*100))</f>
        <v>0</v>
      </c>
      <c r="S40" s="243">
        <f>IF(($I40      =0),0,((($I40      -$I40      )/$I40      )*100))</f>
        <v>0</v>
      </c>
      <c r="T40" s="242">
        <f>IF((+$E35+$E38) =0,0,(P40   /(+$E35+$E38) )*100)</f>
        <v>4.1809512020537438</v>
      </c>
      <c r="U40" s="241">
        <f>IF((+$E35+$E38) =0,0,(Q40   /(+$E35+$E38) )*100)</f>
        <v>12.24410732641935</v>
      </c>
      <c r="V40" s="240">
        <f>SUM(V35:V39)</f>
        <v>0</v>
      </c>
      <c r="W40" s="239" t="s">
        <v>1</v>
      </c>
    </row>
    <row r="41" spans="1:23" ht="12.95" customHeight="1" x14ac:dyDescent="0.2">
      <c r="A41" s="238" t="s">
        <v>64</v>
      </c>
      <c r="B41" s="237" t="s">
        <v>1</v>
      </c>
      <c r="C41" s="237"/>
      <c r="D41" s="237"/>
      <c r="E41" s="237"/>
      <c r="F41" s="233"/>
      <c r="G41" s="232"/>
      <c r="H41" s="233"/>
      <c r="I41" s="232"/>
      <c r="J41" s="233"/>
      <c r="K41" s="232"/>
      <c r="L41" s="233"/>
      <c r="M41" s="232"/>
      <c r="N41" s="233"/>
      <c r="O41" s="232"/>
      <c r="P41" s="233"/>
      <c r="Q41" s="232"/>
      <c r="R41" s="235"/>
      <c r="S41" s="236"/>
      <c r="T41" s="235"/>
      <c r="U41" s="234"/>
      <c r="V41" s="233"/>
      <c r="W41" s="232"/>
    </row>
    <row r="42" spans="1:23" ht="12.95" customHeight="1" x14ac:dyDescent="0.2">
      <c r="A42" s="246" t="s">
        <v>65</v>
      </c>
      <c r="B42" s="230"/>
      <c r="C42" s="230"/>
      <c r="D42" s="230"/>
      <c r="E42" s="230">
        <f>$B42      +$C42      +$D42</f>
        <v>0</v>
      </c>
      <c r="F42" s="226">
        <v>0</v>
      </c>
      <c r="G42" s="225">
        <v>0</v>
      </c>
      <c r="H42" s="226"/>
      <c r="I42" s="225"/>
      <c r="J42" s="226"/>
      <c r="K42" s="225"/>
      <c r="L42" s="226"/>
      <c r="M42" s="225"/>
      <c r="N42" s="226"/>
      <c r="O42" s="225"/>
      <c r="P42" s="226">
        <f>$H42      +$J42      +$L42      +$N42</f>
        <v>0</v>
      </c>
      <c r="Q42" s="225">
        <f>$I42      +$K42      +$M42      +$O42</f>
        <v>0</v>
      </c>
      <c r="R42" s="228">
        <f>IF(($H42      =0),0,((($H42      -$H42      )/$H42      )*100))</f>
        <v>0</v>
      </c>
      <c r="S42" s="229">
        <f>IF(($I42      =0),0,((($I42      -$I42      )/$I42      )*100))</f>
        <v>0</v>
      </c>
      <c r="T42" s="228">
        <f>IF(($E42      =0),0,(($P42      /$E42      )*100))</f>
        <v>0</v>
      </c>
      <c r="U42" s="227">
        <f>IF(($E42      =0),0,(($Q42      /$E42      )*100))</f>
        <v>0</v>
      </c>
      <c r="V42" s="226">
        <v>0</v>
      </c>
      <c r="W42" s="225" t="s">
        <v>1</v>
      </c>
    </row>
    <row r="43" spans="1:23" ht="12.95" customHeight="1" x14ac:dyDescent="0.2">
      <c r="A43" s="246" t="s">
        <v>66</v>
      </c>
      <c r="B43" s="230">
        <v>161539000</v>
      </c>
      <c r="C43" s="230"/>
      <c r="D43" s="230"/>
      <c r="E43" s="230">
        <f>$B43      +$C43      +$D43</f>
        <v>161539000</v>
      </c>
      <c r="F43" s="226">
        <v>161539000</v>
      </c>
      <c r="G43" s="225">
        <v>55000000</v>
      </c>
      <c r="H43" s="226">
        <v>55000000</v>
      </c>
      <c r="I43" s="225">
        <v>97561967</v>
      </c>
      <c r="J43" s="226"/>
      <c r="K43" s="225"/>
      <c r="L43" s="226"/>
      <c r="M43" s="225"/>
      <c r="N43" s="226"/>
      <c r="O43" s="225"/>
      <c r="P43" s="226">
        <f>$H43      +$J43      +$L43      +$N43</f>
        <v>55000000</v>
      </c>
      <c r="Q43" s="225">
        <f>$I43      +$K43      +$M43      +$O43</f>
        <v>97561967</v>
      </c>
      <c r="R43" s="228">
        <f>IF(($H43      =0),0,((($H43      -$H43      )/$H43      )*100))</f>
        <v>0</v>
      </c>
      <c r="S43" s="229">
        <f>IF(($I43      =0),0,((($I43      -$I43      )/$I43      )*100))</f>
        <v>0</v>
      </c>
      <c r="T43" s="228">
        <f>IF(($E43      =0),0,(($P43      /$E43      )*100))</f>
        <v>34.04750555593386</v>
      </c>
      <c r="U43" s="227">
        <f>IF(($E43      =0),0,(($Q43      /$E43      )*100))</f>
        <v>60.395302063278834</v>
      </c>
      <c r="V43" s="226">
        <v>0</v>
      </c>
      <c r="W43" s="225" t="s">
        <v>1</v>
      </c>
    </row>
    <row r="44" spans="1:23" ht="12.95" customHeight="1" x14ac:dyDescent="0.2">
      <c r="A44" s="246" t="s">
        <v>67</v>
      </c>
      <c r="B44" s="230">
        <v>700000000</v>
      </c>
      <c r="C44" s="230"/>
      <c r="D44" s="230"/>
      <c r="E44" s="230">
        <f>$B44      +$C44      +$D44</f>
        <v>700000000</v>
      </c>
      <c r="F44" s="226">
        <v>700000000</v>
      </c>
      <c r="G44" s="225">
        <v>0</v>
      </c>
      <c r="H44" s="226"/>
      <c r="I44" s="225"/>
      <c r="J44" s="226"/>
      <c r="K44" s="225"/>
      <c r="L44" s="226"/>
      <c r="M44" s="225"/>
      <c r="N44" s="226"/>
      <c r="O44" s="225"/>
      <c r="P44" s="226">
        <f>$H44      +$J44      +$L44      +$N44</f>
        <v>0</v>
      </c>
      <c r="Q44" s="225">
        <f>$I44      +$K44      +$M44      +$O44</f>
        <v>0</v>
      </c>
      <c r="R44" s="228">
        <f>IF(($H44      =0),0,((($H44      -$H44      )/$H44      )*100))</f>
        <v>0</v>
      </c>
      <c r="S44" s="229">
        <f>IF(($I44      =0),0,((($I44      -$I44      )/$I44      )*100))</f>
        <v>0</v>
      </c>
      <c r="T44" s="228">
        <f>IF(($E44      =0),0,(($P44      /$E44      )*100))</f>
        <v>0</v>
      </c>
      <c r="U44" s="227">
        <f>IF(($E44      =0),0,(($Q44      /$E44      )*100))</f>
        <v>0</v>
      </c>
      <c r="V44" s="226">
        <v>0</v>
      </c>
      <c r="W44" s="225" t="s">
        <v>1</v>
      </c>
    </row>
    <row r="45" spans="1:23" ht="12.95" customHeight="1" x14ac:dyDescent="0.2">
      <c r="A45" s="246" t="s">
        <v>68</v>
      </c>
      <c r="B45" s="230"/>
      <c r="C45" s="230"/>
      <c r="D45" s="230"/>
      <c r="E45" s="230">
        <f>$B45      +$C45      +$D45</f>
        <v>0</v>
      </c>
      <c r="F45" s="226">
        <v>0</v>
      </c>
      <c r="G45" s="225">
        <v>0</v>
      </c>
      <c r="H45" s="226"/>
      <c r="I45" s="225"/>
      <c r="J45" s="226"/>
      <c r="K45" s="225"/>
      <c r="L45" s="226"/>
      <c r="M45" s="225"/>
      <c r="N45" s="226"/>
      <c r="O45" s="225"/>
      <c r="P45" s="226">
        <f>$H45      +$J45      +$L45      +$N45</f>
        <v>0</v>
      </c>
      <c r="Q45" s="225">
        <f>$I45      +$K45      +$M45      +$O45</f>
        <v>0</v>
      </c>
      <c r="R45" s="228">
        <f>IF(($H45      =0),0,((($H45      -$H45      )/$H45      )*100))</f>
        <v>0</v>
      </c>
      <c r="S45" s="229">
        <f>IF(($I45      =0),0,((($I45      -$I45      )/$I45      )*100))</f>
        <v>0</v>
      </c>
      <c r="T45" s="228">
        <f>IF(($E45      =0),0,(($P45      /$E45      )*100))</f>
        <v>0</v>
      </c>
      <c r="U45" s="227">
        <f>IF(($E45      =0),0,(($Q45      /$E45      )*100))</f>
        <v>0</v>
      </c>
      <c r="V45" s="226">
        <v>0</v>
      </c>
      <c r="W45" s="225" t="s">
        <v>1</v>
      </c>
    </row>
    <row r="46" spans="1:23" ht="12.95" customHeight="1" x14ac:dyDescent="0.2">
      <c r="A46" s="246" t="s">
        <v>69</v>
      </c>
      <c r="B46" s="230"/>
      <c r="C46" s="230"/>
      <c r="D46" s="230"/>
      <c r="E46" s="230">
        <f>$B46      +$C46      +$D46</f>
        <v>0</v>
      </c>
      <c r="F46" s="226">
        <v>0</v>
      </c>
      <c r="G46" s="225">
        <v>0</v>
      </c>
      <c r="H46" s="226"/>
      <c r="I46" s="225"/>
      <c r="J46" s="226"/>
      <c r="K46" s="225"/>
      <c r="L46" s="226"/>
      <c r="M46" s="225"/>
      <c r="N46" s="226"/>
      <c r="O46" s="225"/>
      <c r="P46" s="226">
        <f>$H46      +$J46      +$L46      +$N46</f>
        <v>0</v>
      </c>
      <c r="Q46" s="225">
        <f>$I46      +$K46      +$M46      +$O46</f>
        <v>0</v>
      </c>
      <c r="R46" s="228">
        <f>IF(($H46      =0),0,((($H46      -$H46      )/$H46      )*100))</f>
        <v>0</v>
      </c>
      <c r="S46" s="229">
        <f>IF(($I46      =0),0,((($I46      -$I46      )/$I46      )*100))</f>
        <v>0</v>
      </c>
      <c r="T46" s="228">
        <f>IF(($E46      =0),0,(($P46      /$E46      )*100))</f>
        <v>0</v>
      </c>
      <c r="U46" s="227">
        <f>IF(($E46      =0),0,(($Q46      /$E46      )*100))</f>
        <v>0</v>
      </c>
      <c r="V46" s="226">
        <v>0</v>
      </c>
      <c r="W46" s="225" t="s">
        <v>1</v>
      </c>
    </row>
    <row r="47" spans="1:23" ht="12.95" hidden="1" customHeight="1" x14ac:dyDescent="0.2">
      <c r="A47" s="246" t="s">
        <v>70</v>
      </c>
      <c r="B47" s="230"/>
      <c r="C47" s="230"/>
      <c r="D47" s="230"/>
      <c r="E47" s="230">
        <f>$B47      +$C47      +$D47</f>
        <v>0</v>
      </c>
      <c r="F47" s="226">
        <v>0</v>
      </c>
      <c r="G47" s="225">
        <v>0</v>
      </c>
      <c r="H47" s="226"/>
      <c r="I47" s="225"/>
      <c r="J47" s="226"/>
      <c r="K47" s="225"/>
      <c r="L47" s="226"/>
      <c r="M47" s="225"/>
      <c r="N47" s="226"/>
      <c r="O47" s="225"/>
      <c r="P47" s="226">
        <f>$H47      +$J47      +$L47      +$N47</f>
        <v>0</v>
      </c>
      <c r="Q47" s="225">
        <f>$I47      +$K47      +$M47      +$O47</f>
        <v>0</v>
      </c>
      <c r="R47" s="228">
        <f>IF(($H47      =0),0,((($H47      -$H47      )/$H47      )*100))</f>
        <v>0</v>
      </c>
      <c r="S47" s="229">
        <f>IF(($I47      =0),0,((($I47      -$I47      )/$I47      )*100))</f>
        <v>0</v>
      </c>
      <c r="T47" s="228">
        <f>IF(($E47      =0),0,(($P47      /$E47      )*100))</f>
        <v>0</v>
      </c>
      <c r="U47" s="227">
        <f>IF(($E47      =0),0,(($Q47      /$E47      )*100))</f>
        <v>0</v>
      </c>
      <c r="V47" s="226">
        <v>0</v>
      </c>
      <c r="W47" s="225" t="s">
        <v>1</v>
      </c>
    </row>
    <row r="48" spans="1:23" ht="12.95" customHeight="1" x14ac:dyDescent="0.2">
      <c r="A48" s="246" t="s">
        <v>71</v>
      </c>
      <c r="B48" s="230"/>
      <c r="C48" s="230"/>
      <c r="D48" s="230"/>
      <c r="E48" s="230">
        <f>$B48      +$C48      +$D48</f>
        <v>0</v>
      </c>
      <c r="F48" s="226">
        <v>0</v>
      </c>
      <c r="G48" s="225">
        <v>0</v>
      </c>
      <c r="H48" s="226"/>
      <c r="I48" s="225"/>
      <c r="J48" s="226"/>
      <c r="K48" s="225"/>
      <c r="L48" s="226"/>
      <c r="M48" s="225"/>
      <c r="N48" s="226"/>
      <c r="O48" s="225"/>
      <c r="P48" s="226">
        <f>$H48      +$J48      +$L48      +$N48</f>
        <v>0</v>
      </c>
      <c r="Q48" s="225">
        <f>$I48      +$K48      +$M48      +$O48</f>
        <v>0</v>
      </c>
      <c r="R48" s="228">
        <f>IF(($H48      =0),0,((($H48      -$H48      )/$H48      )*100))</f>
        <v>0</v>
      </c>
      <c r="S48" s="229">
        <f>IF(($I48      =0),0,((($I48      -$I48      )/$I48      )*100))</f>
        <v>0</v>
      </c>
      <c r="T48" s="228">
        <f>IF(($E48      =0),0,(($P48      /$E48      )*100))</f>
        <v>0</v>
      </c>
      <c r="U48" s="227">
        <f>IF(($E48      =0),0,(($Q48      /$E48      )*100))</f>
        <v>0</v>
      </c>
      <c r="V48" s="226">
        <v>0</v>
      </c>
      <c r="W48" s="225" t="s">
        <v>1</v>
      </c>
    </row>
    <row r="49" spans="1:23" ht="12.95" customHeight="1" x14ac:dyDescent="0.2">
      <c r="A49" s="246" t="s">
        <v>72</v>
      </c>
      <c r="B49" s="230"/>
      <c r="C49" s="230"/>
      <c r="D49" s="230"/>
      <c r="E49" s="230">
        <f>$B49      +$C49      +$D49</f>
        <v>0</v>
      </c>
      <c r="F49" s="226">
        <v>0</v>
      </c>
      <c r="G49" s="225">
        <v>0</v>
      </c>
      <c r="H49" s="226"/>
      <c r="I49" s="225"/>
      <c r="J49" s="226"/>
      <c r="K49" s="225"/>
      <c r="L49" s="226"/>
      <c r="M49" s="225"/>
      <c r="N49" s="226"/>
      <c r="O49" s="225"/>
      <c r="P49" s="226">
        <f>$H49      +$J49      +$L49      +$N49</f>
        <v>0</v>
      </c>
      <c r="Q49" s="225">
        <f>$I49      +$K49      +$M49      +$O49</f>
        <v>0</v>
      </c>
      <c r="R49" s="228">
        <f>IF(($H49      =0),0,((($H49      -$H49      )/$H49      )*100))</f>
        <v>0</v>
      </c>
      <c r="S49" s="229">
        <f>IF(($I49      =0),0,((($I49      -$I49      )/$I49      )*100))</f>
        <v>0</v>
      </c>
      <c r="T49" s="228">
        <f>IF(($E49      =0),0,(($P49      /$E49      )*100))</f>
        <v>0</v>
      </c>
      <c r="U49" s="227">
        <f>IF(($E49      =0),0,(($Q49      /$E49      )*100))</f>
        <v>0</v>
      </c>
      <c r="V49" s="226">
        <v>0</v>
      </c>
      <c r="W49" s="225" t="s">
        <v>1</v>
      </c>
    </row>
    <row r="50" spans="1:23" ht="12.95" customHeight="1" x14ac:dyDescent="0.2">
      <c r="A50" s="246" t="s">
        <v>73</v>
      </c>
      <c r="B50" s="230"/>
      <c r="C50" s="230"/>
      <c r="D50" s="230"/>
      <c r="E50" s="230">
        <f>$B50      +$C50      +$D50</f>
        <v>0</v>
      </c>
      <c r="F50" s="226">
        <v>0</v>
      </c>
      <c r="G50" s="225">
        <v>0</v>
      </c>
      <c r="H50" s="226"/>
      <c r="I50" s="225"/>
      <c r="J50" s="226"/>
      <c r="K50" s="225"/>
      <c r="L50" s="226"/>
      <c r="M50" s="225"/>
      <c r="N50" s="226"/>
      <c r="O50" s="225"/>
      <c r="P50" s="226">
        <f>$H50      +$J50      +$L50      +$N50</f>
        <v>0</v>
      </c>
      <c r="Q50" s="225">
        <f>$I50      +$K50      +$M50      +$O50</f>
        <v>0</v>
      </c>
      <c r="R50" s="228">
        <f>IF(($H50      =0),0,((($H50      -$H50      )/$H50      )*100))</f>
        <v>0</v>
      </c>
      <c r="S50" s="229">
        <f>IF(($I50      =0),0,((($I50      -$I50      )/$I50      )*100))</f>
        <v>0</v>
      </c>
      <c r="T50" s="228">
        <f>IF(($E50      =0),0,(($P50      /$E50      )*100))</f>
        <v>0</v>
      </c>
      <c r="U50" s="227">
        <f>IF(($E50      =0),0,(($Q50      /$E50      )*100))</f>
        <v>0</v>
      </c>
      <c r="V50" s="226">
        <v>0</v>
      </c>
      <c r="W50" s="225" t="s">
        <v>1</v>
      </c>
    </row>
    <row r="51" spans="1:23" ht="12.95" customHeight="1" x14ac:dyDescent="0.2">
      <c r="A51" s="246" t="s">
        <v>74</v>
      </c>
      <c r="B51" s="230">
        <v>470808000</v>
      </c>
      <c r="C51" s="230"/>
      <c r="D51" s="230"/>
      <c r="E51" s="230">
        <f>$B51      +$C51      +$D51</f>
        <v>470808000</v>
      </c>
      <c r="F51" s="226">
        <v>470808000</v>
      </c>
      <c r="G51" s="225">
        <v>179000000</v>
      </c>
      <c r="H51" s="226">
        <v>72530000</v>
      </c>
      <c r="I51" s="225">
        <v>57729549</v>
      </c>
      <c r="J51" s="226"/>
      <c r="K51" s="225"/>
      <c r="L51" s="226"/>
      <c r="M51" s="225"/>
      <c r="N51" s="226"/>
      <c r="O51" s="225"/>
      <c r="P51" s="226">
        <f>$H51      +$J51      +$L51      +$N51</f>
        <v>72530000</v>
      </c>
      <c r="Q51" s="225">
        <f>$I51      +$K51      +$M51      +$O51</f>
        <v>57729549</v>
      </c>
      <c r="R51" s="228">
        <f>IF(($H51      =0),0,((($H51      -$H51      )/$H51      )*100))</f>
        <v>0</v>
      </c>
      <c r="S51" s="229">
        <f>IF(($I51      =0),0,((($I51      -$I51      )/$I51      )*100))</f>
        <v>0</v>
      </c>
      <c r="T51" s="228">
        <f>IF(($E51      =0),0,(($P51      /$E51      )*100))</f>
        <v>15.405430663879969</v>
      </c>
      <c r="U51" s="227">
        <f>IF(($E51      =0),0,(($Q51      /$E51      )*100))</f>
        <v>12.261802900545446</v>
      </c>
      <c r="V51" s="226">
        <v>0</v>
      </c>
      <c r="W51" s="225" t="s">
        <v>1</v>
      </c>
    </row>
    <row r="52" spans="1:23" ht="12.95" customHeight="1" x14ac:dyDescent="0.2">
      <c r="A52" s="246" t="s">
        <v>75</v>
      </c>
      <c r="B52" s="230">
        <v>478474000</v>
      </c>
      <c r="C52" s="230"/>
      <c r="D52" s="230"/>
      <c r="E52" s="230">
        <f>$B52      +$C52      +$D52</f>
        <v>478474000</v>
      </c>
      <c r="F52" s="226">
        <v>478474000</v>
      </c>
      <c r="G52" s="225">
        <v>0</v>
      </c>
      <c r="H52" s="226"/>
      <c r="I52" s="225"/>
      <c r="J52" s="226"/>
      <c r="K52" s="225"/>
      <c r="L52" s="226"/>
      <c r="M52" s="225"/>
      <c r="N52" s="226"/>
      <c r="O52" s="225"/>
      <c r="P52" s="226">
        <f>$H52      +$J52      +$L52      +$N52</f>
        <v>0</v>
      </c>
      <c r="Q52" s="225">
        <f>$I52      +$K52      +$M52      +$O52</f>
        <v>0</v>
      </c>
      <c r="R52" s="228">
        <f>IF(($H52      =0),0,((($H52      -$H52      )/$H52      )*100))</f>
        <v>0</v>
      </c>
      <c r="S52" s="229">
        <f>IF(($I52      =0),0,((($I52      -$I52      )/$I52      )*100))</f>
        <v>0</v>
      </c>
      <c r="T52" s="228">
        <f>IF(($E52      =0),0,(($P52      /$E52      )*100))</f>
        <v>0</v>
      </c>
      <c r="U52" s="227">
        <f>IF(($E52      =0),0,(($Q52      /$E52      )*100))</f>
        <v>0</v>
      </c>
      <c r="V52" s="226">
        <v>0</v>
      </c>
      <c r="W52" s="225" t="s">
        <v>1</v>
      </c>
    </row>
    <row r="53" spans="1:23" ht="12.95" customHeight="1" x14ac:dyDescent="0.2">
      <c r="A53" s="245" t="s">
        <v>42</v>
      </c>
      <c r="B53" s="244">
        <f>SUM(B42:B52)</f>
        <v>1810821000</v>
      </c>
      <c r="C53" s="244">
        <f>SUM(C42:C52)</f>
        <v>0</v>
      </c>
      <c r="D53" s="244"/>
      <c r="E53" s="244">
        <f>$B53      +$C53      +$D53</f>
        <v>1810821000</v>
      </c>
      <c r="F53" s="240">
        <f>SUM(F42:F52)</f>
        <v>1810821000</v>
      </c>
      <c r="G53" s="239">
        <f>SUM(G42:G52)</f>
        <v>234000000</v>
      </c>
      <c r="H53" s="240">
        <f>SUM(H42:H52)</f>
        <v>127530000</v>
      </c>
      <c r="I53" s="239">
        <f>SUM(I42:I52)</f>
        <v>155291516</v>
      </c>
      <c r="J53" s="240">
        <f>SUM(J42:J52)</f>
        <v>0</v>
      </c>
      <c r="K53" s="239">
        <f>SUM(K42:K52)</f>
        <v>0</v>
      </c>
      <c r="L53" s="240">
        <f>SUM(L42:L52)</f>
        <v>0</v>
      </c>
      <c r="M53" s="239">
        <f>SUM(M42:M52)</f>
        <v>0</v>
      </c>
      <c r="N53" s="240">
        <f>SUM(N42:N52)</f>
        <v>0</v>
      </c>
      <c r="O53" s="239">
        <f>SUM(O42:O52)</f>
        <v>0</v>
      </c>
      <c r="P53" s="240">
        <f>$H53      +$J53      +$L53      +$N53</f>
        <v>127530000</v>
      </c>
      <c r="Q53" s="239">
        <f>$I53      +$K53      +$M53      +$O53</f>
        <v>155291516</v>
      </c>
      <c r="R53" s="242">
        <f>IF(($H53      =0),0,((($H53      -$H53      )/$H53      )*100))</f>
        <v>0</v>
      </c>
      <c r="S53" s="243">
        <f>IF(($I53      =0),0,((($I53      -$I53      )/$I53      )*100))</f>
        <v>0</v>
      </c>
      <c r="T53" s="242">
        <f>IF((+$E43+$E45+$E47+$E48+$E51) =0,0,(P53   /(+$E43+$E45+$E47+$E48+$E51) )*100)</f>
        <v>20.167724366526606</v>
      </c>
      <c r="U53" s="241">
        <f>IF((+$E43+$E45+$E47+$E48+$E51) =0,0,(Q53   /(+$E43+$E45+$E47+$E48+$E51) )*100)</f>
        <v>24.557958842217957</v>
      </c>
      <c r="V53" s="240">
        <f>SUM(V42:V52)</f>
        <v>0</v>
      </c>
      <c r="W53" s="239" t="s">
        <v>1</v>
      </c>
    </row>
    <row r="54" spans="1:23" ht="12.95" customHeight="1" x14ac:dyDescent="0.2">
      <c r="A54" s="238" t="s">
        <v>76</v>
      </c>
      <c r="B54" s="237" t="s">
        <v>1</v>
      </c>
      <c r="C54" s="237"/>
      <c r="D54" s="237"/>
      <c r="E54" s="237"/>
      <c r="F54" s="233"/>
      <c r="G54" s="232"/>
      <c r="H54" s="233"/>
      <c r="I54" s="232"/>
      <c r="J54" s="233"/>
      <c r="K54" s="232"/>
      <c r="L54" s="233"/>
      <c r="M54" s="232"/>
      <c r="N54" s="233"/>
      <c r="O54" s="232"/>
      <c r="P54" s="233"/>
      <c r="Q54" s="232"/>
      <c r="R54" s="235"/>
      <c r="S54" s="236"/>
      <c r="T54" s="235"/>
      <c r="U54" s="234"/>
      <c r="V54" s="233"/>
      <c r="W54" s="232"/>
    </row>
    <row r="55" spans="1:23" ht="12.95" customHeight="1" x14ac:dyDescent="0.2">
      <c r="A55" s="247" t="s">
        <v>77</v>
      </c>
      <c r="B55" s="230"/>
      <c r="C55" s="230"/>
      <c r="D55" s="230"/>
      <c r="E55" s="230">
        <f>$B55      +$C55      +$D55</f>
        <v>0</v>
      </c>
      <c r="F55" s="226">
        <v>0</v>
      </c>
      <c r="G55" s="225">
        <v>0</v>
      </c>
      <c r="H55" s="226"/>
      <c r="I55" s="225"/>
      <c r="J55" s="226"/>
      <c r="K55" s="225"/>
      <c r="L55" s="226"/>
      <c r="M55" s="225"/>
      <c r="N55" s="226"/>
      <c r="O55" s="225"/>
      <c r="P55" s="226">
        <f>$H55      +$J55      +$L55      +$N55</f>
        <v>0</v>
      </c>
      <c r="Q55" s="225">
        <f>$I55      +$K55      +$M55      +$O55</f>
        <v>0</v>
      </c>
      <c r="R55" s="228">
        <f>IF(($H55      =0),0,((($H55      -$H55      )/$H55      )*100))</f>
        <v>0</v>
      </c>
      <c r="S55" s="229">
        <f>IF(($I55      =0),0,((($I55      -$I55      )/$I55      )*100))</f>
        <v>0</v>
      </c>
      <c r="T55" s="228">
        <f>IF(($E55      =0),0,(($P55      /$E55      )*100))</f>
        <v>0</v>
      </c>
      <c r="U55" s="227">
        <f>IF(($E55      =0),0,(($Q55      /$E55      )*100))</f>
        <v>0</v>
      </c>
      <c r="V55" s="226">
        <v>0</v>
      </c>
      <c r="W55" s="225" t="s">
        <v>1</v>
      </c>
    </row>
    <row r="56" spans="1:23" ht="12.95" customHeight="1" x14ac:dyDescent="0.2">
      <c r="A56" s="247" t="s">
        <v>78</v>
      </c>
      <c r="B56" s="230"/>
      <c r="C56" s="230"/>
      <c r="D56" s="230"/>
      <c r="E56" s="230">
        <f>$B56      +$C56      +$D56</f>
        <v>0</v>
      </c>
      <c r="F56" s="226">
        <v>0</v>
      </c>
      <c r="G56" s="225">
        <v>0</v>
      </c>
      <c r="H56" s="226"/>
      <c r="I56" s="225"/>
      <c r="J56" s="226"/>
      <c r="K56" s="225"/>
      <c r="L56" s="226"/>
      <c r="M56" s="225"/>
      <c r="N56" s="226"/>
      <c r="O56" s="225"/>
      <c r="P56" s="226">
        <f>$H56      +$J56      +$L56      +$N56</f>
        <v>0</v>
      </c>
      <c r="Q56" s="225">
        <f>$I56      +$K56      +$M56      +$O56</f>
        <v>0</v>
      </c>
      <c r="R56" s="228">
        <f>IF(($H56      =0),0,((($H56      -$H56      )/$H56      )*100))</f>
        <v>0</v>
      </c>
      <c r="S56" s="229">
        <f>IF(($I56      =0),0,((($I56      -$I56      )/$I56      )*100))</f>
        <v>0</v>
      </c>
      <c r="T56" s="228">
        <f>IF(($E56      =0),0,(($P56      /$E56      )*100))</f>
        <v>0</v>
      </c>
      <c r="U56" s="227">
        <f>IF(($E56      =0),0,(($Q56      /$E56      )*100))</f>
        <v>0</v>
      </c>
      <c r="V56" s="226">
        <v>0</v>
      </c>
      <c r="W56" s="225" t="s">
        <v>1</v>
      </c>
    </row>
    <row r="57" spans="1:23" ht="12.95" hidden="1" customHeight="1" x14ac:dyDescent="0.2">
      <c r="A57" s="247" t="s">
        <v>79</v>
      </c>
      <c r="B57" s="230"/>
      <c r="C57" s="230"/>
      <c r="D57" s="230"/>
      <c r="E57" s="230">
        <f>$B57      +$C57      +$D57</f>
        <v>0</v>
      </c>
      <c r="F57" s="226">
        <v>0</v>
      </c>
      <c r="G57" s="225">
        <v>0</v>
      </c>
      <c r="H57" s="226"/>
      <c r="I57" s="225"/>
      <c r="J57" s="226"/>
      <c r="K57" s="225"/>
      <c r="L57" s="226"/>
      <c r="M57" s="225"/>
      <c r="N57" s="226"/>
      <c r="O57" s="225"/>
      <c r="P57" s="226">
        <f>$H57      +$J57      +$L57      +$N57</f>
        <v>0</v>
      </c>
      <c r="Q57" s="225">
        <f>$I57      +$K57      +$M57      +$O57</f>
        <v>0</v>
      </c>
      <c r="R57" s="228">
        <f>IF(($H57      =0),0,((($H57      -$H57      )/$H57      )*100))</f>
        <v>0</v>
      </c>
      <c r="S57" s="229">
        <f>IF(($I57      =0),0,((($I57      -$I57      )/$I57      )*100))</f>
        <v>0</v>
      </c>
      <c r="T57" s="228">
        <f>IF(($E57      =0),0,(($P57      /$E57      )*100))</f>
        <v>0</v>
      </c>
      <c r="U57" s="227">
        <f>IF(($E57      =0),0,(($Q57      /$E57      )*100))</f>
        <v>0</v>
      </c>
      <c r="V57" s="226">
        <v>0</v>
      </c>
      <c r="W57" s="225" t="s">
        <v>1</v>
      </c>
    </row>
    <row r="58" spans="1:23" ht="12.95" hidden="1" customHeight="1" x14ac:dyDescent="0.2">
      <c r="A58" s="246" t="s">
        <v>80</v>
      </c>
      <c r="B58" s="230"/>
      <c r="C58" s="230"/>
      <c r="D58" s="230"/>
      <c r="E58" s="230">
        <f>$B58      +$C58      +$D58</f>
        <v>0</v>
      </c>
      <c r="F58" s="226">
        <v>0</v>
      </c>
      <c r="G58" s="225">
        <v>0</v>
      </c>
      <c r="H58" s="226"/>
      <c r="I58" s="225"/>
      <c r="J58" s="226"/>
      <c r="K58" s="225"/>
      <c r="L58" s="226"/>
      <c r="M58" s="225"/>
      <c r="N58" s="226"/>
      <c r="O58" s="225"/>
      <c r="P58" s="226">
        <f>$H58      +$J58      +$L58      +$N58</f>
        <v>0</v>
      </c>
      <c r="Q58" s="225">
        <f>$I58      +$K58      +$M58      +$O58</f>
        <v>0</v>
      </c>
      <c r="R58" s="228">
        <f>IF(($H58      =0),0,((($H58      -$H58      )/$H58      )*100))</f>
        <v>0</v>
      </c>
      <c r="S58" s="229">
        <f>IF(($I58      =0),0,((($I58      -$I58      )/$I58      )*100))</f>
        <v>0</v>
      </c>
      <c r="T58" s="228">
        <f>IF(($E58      =0),0,(($P58      /$E58      )*100))</f>
        <v>0</v>
      </c>
      <c r="U58" s="227">
        <f>IF(($E58      =0),0,(($Q58      /$E58      )*100))</f>
        <v>0</v>
      </c>
      <c r="V58" s="226">
        <v>0</v>
      </c>
      <c r="W58" s="225" t="s">
        <v>1</v>
      </c>
    </row>
    <row r="59" spans="1:23" ht="12.95" customHeight="1" x14ac:dyDescent="0.2">
      <c r="A59" s="223" t="s">
        <v>42</v>
      </c>
      <c r="B59" s="222">
        <f>SUM(B55:B58)</f>
        <v>0</v>
      </c>
      <c r="C59" s="222">
        <f>SUM(C55:C58)</f>
        <v>0</v>
      </c>
      <c r="D59" s="222"/>
      <c r="E59" s="222">
        <f>$B59      +$C59      +$D59</f>
        <v>0</v>
      </c>
      <c r="F59" s="218">
        <f>SUM(F55:F58)</f>
        <v>0</v>
      </c>
      <c r="G59" s="217">
        <f>SUM(G55:G58)</f>
        <v>0</v>
      </c>
      <c r="H59" s="218">
        <f>SUM(H55:H58)</f>
        <v>0</v>
      </c>
      <c r="I59" s="217">
        <f>SUM(I55:I58)</f>
        <v>0</v>
      </c>
      <c r="J59" s="218">
        <f>SUM(J55:J58)</f>
        <v>0</v>
      </c>
      <c r="K59" s="217">
        <f>SUM(K55:K58)</f>
        <v>0</v>
      </c>
      <c r="L59" s="218">
        <f>SUM(L55:L58)</f>
        <v>0</v>
      </c>
      <c r="M59" s="217">
        <f>SUM(M55:M58)</f>
        <v>0</v>
      </c>
      <c r="N59" s="218">
        <f>SUM(N55:N58)</f>
        <v>0</v>
      </c>
      <c r="O59" s="217">
        <f>SUM(O55:O58)</f>
        <v>0</v>
      </c>
      <c r="P59" s="218">
        <f>$H59      +$J59      +$L59      +$N59</f>
        <v>0</v>
      </c>
      <c r="Q59" s="217">
        <f>$I59      +$K59      +$M59      +$O59</f>
        <v>0</v>
      </c>
      <c r="R59" s="220">
        <f>IF(($H59      =0),0,((($H59      -$H59      )/$H59      )*100))</f>
        <v>0</v>
      </c>
      <c r="S59" s="221">
        <f>IF(($I59      =0),0,((($I59      -$I59      )/$I59      )*100))</f>
        <v>0</v>
      </c>
      <c r="T59" s="220">
        <f>IF($E59   =0,0,($P59   /$E59   )*100)</f>
        <v>0</v>
      </c>
      <c r="U59" s="219">
        <f>IF($E59   =0,0,($Q59   /$E59   )*100)</f>
        <v>0</v>
      </c>
      <c r="V59" s="218">
        <f>SUM(V55:V58)</f>
        <v>0</v>
      </c>
      <c r="W59" s="217" t="s">
        <v>1</v>
      </c>
    </row>
    <row r="60" spans="1:23" ht="12.95" customHeight="1" x14ac:dyDescent="0.2">
      <c r="A60" s="238" t="s">
        <v>81</v>
      </c>
      <c r="B60" s="237" t="s">
        <v>1</v>
      </c>
      <c r="C60" s="237"/>
      <c r="D60" s="237"/>
      <c r="E60" s="237"/>
      <c r="F60" s="233"/>
      <c r="G60" s="232"/>
      <c r="H60" s="233"/>
      <c r="I60" s="232"/>
      <c r="J60" s="233"/>
      <c r="K60" s="232"/>
      <c r="L60" s="233"/>
      <c r="M60" s="232"/>
      <c r="N60" s="233"/>
      <c r="O60" s="232"/>
      <c r="P60" s="233"/>
      <c r="Q60" s="232"/>
      <c r="R60" s="235"/>
      <c r="S60" s="236"/>
      <c r="T60" s="235"/>
      <c r="U60" s="234"/>
      <c r="V60" s="233"/>
      <c r="W60" s="232"/>
    </row>
    <row r="61" spans="1:23" ht="12.95" customHeight="1" x14ac:dyDescent="0.2">
      <c r="A61" s="246" t="s">
        <v>82</v>
      </c>
      <c r="B61" s="230"/>
      <c r="C61" s="230"/>
      <c r="D61" s="230"/>
      <c r="E61" s="230">
        <f>$B61      +$C61      +$D61</f>
        <v>0</v>
      </c>
      <c r="F61" s="226">
        <v>0</v>
      </c>
      <c r="G61" s="225">
        <v>0</v>
      </c>
      <c r="H61" s="226"/>
      <c r="I61" s="225"/>
      <c r="J61" s="226"/>
      <c r="K61" s="225"/>
      <c r="L61" s="226"/>
      <c r="M61" s="225"/>
      <c r="N61" s="226"/>
      <c r="O61" s="225"/>
      <c r="P61" s="226">
        <f>$H61      +$J61      +$L61      +$N61</f>
        <v>0</v>
      </c>
      <c r="Q61" s="225">
        <f>$I61      +$K61      +$M61      +$O61</f>
        <v>0</v>
      </c>
      <c r="R61" s="228">
        <f>IF(($H61      =0),0,((($H61      -$H61      )/$H61      )*100))</f>
        <v>0</v>
      </c>
      <c r="S61" s="229">
        <f>IF(($I61      =0),0,((($I61      -$I61      )/$I61      )*100))</f>
        <v>0</v>
      </c>
      <c r="T61" s="228">
        <f>IF(($E61      =0),0,(($P61      /$E61      )*100))</f>
        <v>0</v>
      </c>
      <c r="U61" s="227">
        <f>IF(($E61      =0),0,(($Q61      /$E61      )*100))</f>
        <v>0</v>
      </c>
      <c r="V61" s="226">
        <v>0</v>
      </c>
      <c r="W61" s="225" t="s">
        <v>1</v>
      </c>
    </row>
    <row r="62" spans="1:23" ht="12.95" customHeight="1" x14ac:dyDescent="0.2">
      <c r="A62" s="246" t="s">
        <v>83</v>
      </c>
      <c r="B62" s="230"/>
      <c r="C62" s="230"/>
      <c r="D62" s="230"/>
      <c r="E62" s="230">
        <f>$B62      +$C62      +$D62</f>
        <v>0</v>
      </c>
      <c r="F62" s="226">
        <v>0</v>
      </c>
      <c r="G62" s="225">
        <v>0</v>
      </c>
      <c r="H62" s="226"/>
      <c r="I62" s="225"/>
      <c r="J62" s="226"/>
      <c r="K62" s="225"/>
      <c r="L62" s="226"/>
      <c r="M62" s="225"/>
      <c r="N62" s="226"/>
      <c r="O62" s="225"/>
      <c r="P62" s="226">
        <f>$H62      +$J62      +$L62      +$N62</f>
        <v>0</v>
      </c>
      <c r="Q62" s="225">
        <f>$I62      +$K62      +$M62      +$O62</f>
        <v>0</v>
      </c>
      <c r="R62" s="228">
        <f>IF(($H62      =0),0,((($H62      -$H62      )/$H62      )*100))</f>
        <v>0</v>
      </c>
      <c r="S62" s="229">
        <f>IF(($I62      =0),0,((($I62      -$I62      )/$I62      )*100))</f>
        <v>0</v>
      </c>
      <c r="T62" s="228">
        <f>IF(($E62      =0),0,(($P62      /$E62      )*100))</f>
        <v>0</v>
      </c>
      <c r="U62" s="227">
        <f>IF(($E62      =0),0,(($Q62      /$E62      )*100))</f>
        <v>0</v>
      </c>
      <c r="V62" s="226">
        <v>0</v>
      </c>
      <c r="W62" s="225" t="s">
        <v>1</v>
      </c>
    </row>
    <row r="63" spans="1:23" ht="12.95" customHeight="1" x14ac:dyDescent="0.2">
      <c r="A63" s="246" t="s">
        <v>84</v>
      </c>
      <c r="B63" s="230"/>
      <c r="C63" s="230"/>
      <c r="D63" s="230"/>
      <c r="E63" s="230">
        <f>$B63      +$C63      +$D63</f>
        <v>0</v>
      </c>
      <c r="F63" s="226">
        <v>0</v>
      </c>
      <c r="G63" s="225">
        <v>0</v>
      </c>
      <c r="H63" s="226"/>
      <c r="I63" s="225"/>
      <c r="J63" s="226"/>
      <c r="K63" s="225"/>
      <c r="L63" s="226"/>
      <c r="M63" s="225"/>
      <c r="N63" s="226"/>
      <c r="O63" s="225"/>
      <c r="P63" s="226">
        <f>$H63      +$J63      +$L63      +$N63</f>
        <v>0</v>
      </c>
      <c r="Q63" s="225">
        <f>$I63      +$K63      +$M63      +$O63</f>
        <v>0</v>
      </c>
      <c r="R63" s="228">
        <f>IF(($H63      =0),0,((($H63      -$H63      )/$H63      )*100))</f>
        <v>0</v>
      </c>
      <c r="S63" s="229">
        <f>IF(($I63      =0),0,((($I63      -$I63      )/$I63      )*100))</f>
        <v>0</v>
      </c>
      <c r="T63" s="228">
        <f>IF(($E63      =0),0,(($P63      /$E63      )*100))</f>
        <v>0</v>
      </c>
      <c r="U63" s="227">
        <f>IF(($E63      =0),0,(($Q63      /$E63      )*100))</f>
        <v>0</v>
      </c>
      <c r="V63" s="226">
        <v>0</v>
      </c>
      <c r="W63" s="225" t="s">
        <v>1</v>
      </c>
    </row>
    <row r="64" spans="1:23" ht="12.95" customHeight="1" x14ac:dyDescent="0.2">
      <c r="A64" s="246" t="s">
        <v>85</v>
      </c>
      <c r="B64" s="230"/>
      <c r="C64" s="230"/>
      <c r="D64" s="230"/>
      <c r="E64" s="230">
        <f>$B64      +$C64      +$D64</f>
        <v>0</v>
      </c>
      <c r="F64" s="226">
        <v>0</v>
      </c>
      <c r="G64" s="225">
        <v>0</v>
      </c>
      <c r="H64" s="226"/>
      <c r="I64" s="225"/>
      <c r="J64" s="226"/>
      <c r="K64" s="225"/>
      <c r="L64" s="226"/>
      <c r="M64" s="225"/>
      <c r="N64" s="226"/>
      <c r="O64" s="225"/>
      <c r="P64" s="226">
        <f>$H64      +$J64      +$L64      +$N64</f>
        <v>0</v>
      </c>
      <c r="Q64" s="225">
        <f>$I64      +$K64      +$M64      +$O64</f>
        <v>0</v>
      </c>
      <c r="R64" s="228">
        <f>IF(($H64      =0),0,((($H64      -$H64      )/$H64      )*100))</f>
        <v>0</v>
      </c>
      <c r="S64" s="229">
        <f>IF(($I64      =0),0,((($I64      -$I64      )/$I64      )*100))</f>
        <v>0</v>
      </c>
      <c r="T64" s="228">
        <f>IF(($E64      =0),0,(($P64      /$E64      )*100))</f>
        <v>0</v>
      </c>
      <c r="U64" s="227">
        <f>IF(($E64      =0),0,(($Q64      /$E64      )*100))</f>
        <v>0</v>
      </c>
      <c r="V64" s="226">
        <v>0</v>
      </c>
      <c r="W64" s="225" t="s">
        <v>1</v>
      </c>
    </row>
    <row r="65" spans="1:23" ht="12.95" customHeight="1" x14ac:dyDescent="0.2">
      <c r="A65" s="246" t="s">
        <v>86</v>
      </c>
      <c r="B65" s="230"/>
      <c r="C65" s="230"/>
      <c r="D65" s="230"/>
      <c r="E65" s="230">
        <f>$B65      +$C65      +$D65</f>
        <v>0</v>
      </c>
      <c r="F65" s="226">
        <v>0</v>
      </c>
      <c r="G65" s="225">
        <v>0</v>
      </c>
      <c r="H65" s="226"/>
      <c r="I65" s="225"/>
      <c r="J65" s="226"/>
      <c r="K65" s="225"/>
      <c r="L65" s="226"/>
      <c r="M65" s="225"/>
      <c r="N65" s="226"/>
      <c r="O65" s="225"/>
      <c r="P65" s="226">
        <f>$H65      +$J65      +$L65      +$N65</f>
        <v>0</v>
      </c>
      <c r="Q65" s="225">
        <f>$I65      +$K65      +$M65      +$O65</f>
        <v>0</v>
      </c>
      <c r="R65" s="228">
        <f>IF(($H65      =0),0,((($H65      -$H65      )/$H65      )*100))</f>
        <v>0</v>
      </c>
      <c r="S65" s="229">
        <f>IF(($I65      =0),0,((($I65      -$I65      )/$I65      )*100))</f>
        <v>0</v>
      </c>
      <c r="T65" s="228">
        <f>IF(($E65      =0),0,(($P65      /$E65      )*100))</f>
        <v>0</v>
      </c>
      <c r="U65" s="227">
        <f>IF(($E65      =0),0,(($Q65      /$E65      )*100))</f>
        <v>0</v>
      </c>
      <c r="V65" s="226">
        <v>0</v>
      </c>
      <c r="W65" s="225" t="s">
        <v>1</v>
      </c>
    </row>
    <row r="66" spans="1:23" ht="12.95" customHeight="1" x14ac:dyDescent="0.2">
      <c r="A66" s="245" t="s">
        <v>42</v>
      </c>
      <c r="B66" s="244">
        <f>SUM(B61:B65)</f>
        <v>0</v>
      </c>
      <c r="C66" s="244">
        <f>SUM(C61:C65)</f>
        <v>0</v>
      </c>
      <c r="D66" s="244"/>
      <c r="E66" s="244">
        <f>$B66      +$C66      +$D66</f>
        <v>0</v>
      </c>
      <c r="F66" s="240">
        <f>SUM(F61:F65)</f>
        <v>0</v>
      </c>
      <c r="G66" s="239">
        <f>SUM(G61:G65)</f>
        <v>0</v>
      </c>
      <c r="H66" s="240">
        <f>SUM(H61:H65)</f>
        <v>0</v>
      </c>
      <c r="I66" s="239">
        <f>SUM(I61:I65)</f>
        <v>0</v>
      </c>
      <c r="J66" s="240">
        <f>SUM(J61:J65)</f>
        <v>0</v>
      </c>
      <c r="K66" s="239">
        <f>SUM(K61:K65)</f>
        <v>0</v>
      </c>
      <c r="L66" s="240">
        <f>SUM(L61:L65)</f>
        <v>0</v>
      </c>
      <c r="M66" s="239">
        <f>SUM(M61:M65)</f>
        <v>0</v>
      </c>
      <c r="N66" s="240">
        <f>SUM(N61:N65)</f>
        <v>0</v>
      </c>
      <c r="O66" s="239">
        <f>SUM(O61:O65)</f>
        <v>0</v>
      </c>
      <c r="P66" s="240">
        <f>$H66      +$J66      +$L66      +$N66</f>
        <v>0</v>
      </c>
      <c r="Q66" s="239">
        <f>$I66      +$K66      +$M66      +$O66</f>
        <v>0</v>
      </c>
      <c r="R66" s="242">
        <f>IF(($H66      =0),0,((($H66      -$H66      )/$H66      )*100))</f>
        <v>0</v>
      </c>
      <c r="S66" s="243">
        <f>IF(($I66      =0),0,((($I66      -$I66      )/$I66      )*100))</f>
        <v>0</v>
      </c>
      <c r="T66" s="242">
        <f>IF((+$E61+$E63+$E64++$E65) =0,0,(P66   /(+$E61+$E63+$E64+$E65) )*100)</f>
        <v>0</v>
      </c>
      <c r="U66" s="241">
        <f>IF((+$E61+$E63+$E65) =0,0,(Q66  /(+$E61+$E63+$E65) )*100)</f>
        <v>0</v>
      </c>
      <c r="V66" s="240">
        <f>SUM(V61:V65)</f>
        <v>0</v>
      </c>
      <c r="W66" s="239" t="s">
        <v>1</v>
      </c>
    </row>
    <row r="67" spans="1:23" ht="12.95" customHeight="1" x14ac:dyDescent="0.2">
      <c r="A67" s="216" t="s">
        <v>87</v>
      </c>
      <c r="B67" s="215">
        <f>SUM(B9:B14,B17:B23,B26:B29,B32,B35:B39,B42:B52,B55:B58,B61:B65)</f>
        <v>3643826000</v>
      </c>
      <c r="C67" s="215">
        <f>SUM(C9:C14,C17:C23,C26:C29,C32,C35:C39,C42:C52,C55:C58,C61:C65)</f>
        <v>0</v>
      </c>
      <c r="D67" s="215"/>
      <c r="E67" s="215">
        <f>$B67      +$C67      +$D67</f>
        <v>3643826000</v>
      </c>
      <c r="F67" s="211">
        <f>SUM(F9:F14,F17:F23,F26:F29,F32,F35:F39,F42:F52,F55:F58,F61:F65)</f>
        <v>3643826000</v>
      </c>
      <c r="G67" s="210">
        <f>SUM(G9:G14,G17:G23,G26:G29,G32,G35:G39,G42:G52,G55:G58,G61:G65)</f>
        <v>707206000</v>
      </c>
      <c r="H67" s="211">
        <f>SUM(H9:H14,H17:H23,H26:H29,H32,H35:H39,H42:H52,H55:H58,H61:H65)</f>
        <v>288602000</v>
      </c>
      <c r="I67" s="210">
        <f>SUM(I9:I14,I17:I23,I26:I29,I32,I35:I39,I42:I52,I55:I58,I61:I65)</f>
        <v>326431804</v>
      </c>
      <c r="J67" s="211">
        <f>SUM(J9:J14,J17:J23,J26:J29,J32,J35:J39,J42:J52,J55:J58,J61:J65)</f>
        <v>0</v>
      </c>
      <c r="K67" s="210">
        <f>SUM(K9:K14,K17:K23,K26:K29,K32,K35:K39,K42:K52,K55:K58,K61:K65)</f>
        <v>0</v>
      </c>
      <c r="L67" s="211">
        <f>SUM(L9:L14,L17:L23,L26:L29,L32,L35:L39,L42:L52,L55:L58,L61:L65)</f>
        <v>0</v>
      </c>
      <c r="M67" s="210">
        <f>SUM(M9:M14,M17:M23,M26:M29,M32,M35:M39,M42:M52,M55:M58,M61:M65)</f>
        <v>0</v>
      </c>
      <c r="N67" s="211">
        <f>SUM(N9:N14,N17:N23,N26:N29,N32,N35:N39,N42:N52,N55:N58,N61:N65)</f>
        <v>0</v>
      </c>
      <c r="O67" s="210">
        <f>SUM(O9:O14,O17:O23,O26:O29,O32,O35:O39,O42:O52,O55:O58,O61:O65)</f>
        <v>0</v>
      </c>
      <c r="P67" s="211">
        <f>$H67      +$J67      +$L67      +$N67</f>
        <v>288602000</v>
      </c>
      <c r="Q67" s="210">
        <f>$I67      +$K67      +$M67      +$O67</f>
        <v>326431804</v>
      </c>
      <c r="R67" s="213">
        <f>IF(($H67      =0),0,((($H67      -$H67      )/$H67      )*100))</f>
        <v>0</v>
      </c>
      <c r="S67" s="214">
        <f>IF(($I67      =0),0,((($I67      -$I67      )/$I67      )*100))</f>
        <v>0</v>
      </c>
      <c r="T67" s="213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14.972377037741438</v>
      </c>
      <c r="U67" s="213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16.934948637217044</v>
      </c>
      <c r="V67" s="211">
        <f>SUM(V9:V14,V17:V23,V26:V29,V32,V35:V39,V42:V52,V55:V58,V61:V65)</f>
        <v>0</v>
      </c>
      <c r="W67" s="210" t="s">
        <v>1</v>
      </c>
    </row>
    <row r="68" spans="1:23" ht="12.95" customHeight="1" x14ac:dyDescent="0.2">
      <c r="A68" s="238" t="s">
        <v>43</v>
      </c>
      <c r="B68" s="237" t="s">
        <v>1</v>
      </c>
      <c r="C68" s="237"/>
      <c r="D68" s="237"/>
      <c r="E68" s="237"/>
      <c r="F68" s="233"/>
      <c r="G68" s="232"/>
      <c r="H68" s="233"/>
      <c r="I68" s="232"/>
      <c r="J68" s="233"/>
      <c r="K68" s="232"/>
      <c r="L68" s="233"/>
      <c r="M68" s="232"/>
      <c r="N68" s="233"/>
      <c r="O68" s="232"/>
      <c r="P68" s="233"/>
      <c r="Q68" s="232"/>
      <c r="R68" s="235"/>
      <c r="S68" s="236"/>
      <c r="T68" s="235"/>
      <c r="U68" s="234"/>
      <c r="V68" s="233"/>
      <c r="W68" s="232"/>
    </row>
    <row r="69" spans="1:23" s="224" customFormat="1" ht="12.95" customHeight="1" x14ac:dyDescent="0.2">
      <c r="A69" s="231" t="s">
        <v>88</v>
      </c>
      <c r="B69" s="230">
        <v>3519856000</v>
      </c>
      <c r="C69" s="230"/>
      <c r="D69" s="230"/>
      <c r="E69" s="230">
        <f>$B69      +$C69      +$D69</f>
        <v>3519856000</v>
      </c>
      <c r="F69" s="226">
        <v>3519856000</v>
      </c>
      <c r="G69" s="225">
        <v>1292667000</v>
      </c>
      <c r="H69" s="226">
        <v>664887000</v>
      </c>
      <c r="I69" s="225">
        <v>617056007</v>
      </c>
      <c r="J69" s="226"/>
      <c r="K69" s="225"/>
      <c r="L69" s="226"/>
      <c r="M69" s="225"/>
      <c r="N69" s="226"/>
      <c r="O69" s="225"/>
      <c r="P69" s="226">
        <f>$H69      +$J69      +$L69      +$N69</f>
        <v>664887000</v>
      </c>
      <c r="Q69" s="225">
        <f>$I69      +$K69      +$M69      +$O69</f>
        <v>617056007</v>
      </c>
      <c r="R69" s="228">
        <f>IF(($H69      =0),0,((($H69      -$H69      )/$H69      )*100))</f>
        <v>0</v>
      </c>
      <c r="S69" s="229">
        <f>IF(($I69      =0),0,((($I69      -$I69      )/$I69      )*100))</f>
        <v>0</v>
      </c>
      <c r="T69" s="228">
        <f>IF(($E69      =0),0,(($P69      /$E69      )*100))</f>
        <v>18.889607983962982</v>
      </c>
      <c r="U69" s="227">
        <f>IF(($E69      =0),0,(($Q69      /$E69      )*100))</f>
        <v>17.530717364574006</v>
      </c>
      <c r="V69" s="226">
        <v>0</v>
      </c>
      <c r="W69" s="225" t="s">
        <v>1</v>
      </c>
    </row>
    <row r="70" spans="1:23" ht="12.95" customHeight="1" x14ac:dyDescent="0.2">
      <c r="A70" s="223" t="s">
        <v>42</v>
      </c>
      <c r="B70" s="222">
        <f>B69</f>
        <v>3519856000</v>
      </c>
      <c r="C70" s="222">
        <f>C69</f>
        <v>0</v>
      </c>
      <c r="D70" s="222"/>
      <c r="E70" s="222">
        <f>$B70      +$C70      +$D70</f>
        <v>3519856000</v>
      </c>
      <c r="F70" s="218">
        <f>F69</f>
        <v>3519856000</v>
      </c>
      <c r="G70" s="217">
        <f>G69</f>
        <v>1292667000</v>
      </c>
      <c r="H70" s="218">
        <f>H69</f>
        <v>664887000</v>
      </c>
      <c r="I70" s="217">
        <f>I69</f>
        <v>617056007</v>
      </c>
      <c r="J70" s="218">
        <f>J69</f>
        <v>0</v>
      </c>
      <c r="K70" s="217">
        <f>K69</f>
        <v>0</v>
      </c>
      <c r="L70" s="218">
        <f>L69</f>
        <v>0</v>
      </c>
      <c r="M70" s="217">
        <f>M69</f>
        <v>0</v>
      </c>
      <c r="N70" s="218">
        <f>N69</f>
        <v>0</v>
      </c>
      <c r="O70" s="217">
        <f>O69</f>
        <v>0</v>
      </c>
      <c r="P70" s="218">
        <f>$H70      +$J70      +$L70      +$N70</f>
        <v>664887000</v>
      </c>
      <c r="Q70" s="217">
        <f>$I70      +$K70      +$M70      +$O70</f>
        <v>617056007</v>
      </c>
      <c r="R70" s="220">
        <f>IF(($H70      =0),0,((($H70      -$H70      )/$H70      )*100))</f>
        <v>0</v>
      </c>
      <c r="S70" s="221">
        <f>IF(($I70      =0),0,((($I70      -$I70      )/$I70      )*100))</f>
        <v>0</v>
      </c>
      <c r="T70" s="220">
        <f>IF($E70   =0,0,($P70   /$E70   )*100)</f>
        <v>18.889607983962982</v>
      </c>
      <c r="U70" s="219">
        <f>IF($E70   =0,0,($Q70   /$E70 )*100)</f>
        <v>17.530717364574006</v>
      </c>
      <c r="V70" s="218">
        <f>V69</f>
        <v>0</v>
      </c>
      <c r="W70" s="217" t="s">
        <v>1</v>
      </c>
    </row>
    <row r="71" spans="1:23" ht="12.95" customHeight="1" x14ac:dyDescent="0.2">
      <c r="A71" s="216" t="s">
        <v>87</v>
      </c>
      <c r="B71" s="215">
        <f>B69</f>
        <v>3519856000</v>
      </c>
      <c r="C71" s="215">
        <f>C69</f>
        <v>0</v>
      </c>
      <c r="D71" s="215"/>
      <c r="E71" s="215">
        <f>$B71      +$C71      +$D71</f>
        <v>3519856000</v>
      </c>
      <c r="F71" s="211">
        <f>F69</f>
        <v>3519856000</v>
      </c>
      <c r="G71" s="210">
        <f>G69</f>
        <v>1292667000</v>
      </c>
      <c r="H71" s="211">
        <f>H69</f>
        <v>664887000</v>
      </c>
      <c r="I71" s="210">
        <f>I69</f>
        <v>617056007</v>
      </c>
      <c r="J71" s="211">
        <f>J69</f>
        <v>0</v>
      </c>
      <c r="K71" s="210">
        <f>K69</f>
        <v>0</v>
      </c>
      <c r="L71" s="211">
        <f>L69</f>
        <v>0</v>
      </c>
      <c r="M71" s="210">
        <f>M69</f>
        <v>0</v>
      </c>
      <c r="N71" s="211">
        <f>N69</f>
        <v>0</v>
      </c>
      <c r="O71" s="210">
        <f>O69</f>
        <v>0</v>
      </c>
      <c r="P71" s="211">
        <f>$H71      +$J71      +$L71      +$N71</f>
        <v>664887000</v>
      </c>
      <c r="Q71" s="210">
        <f>$I71      +$K71      +$M71      +$O71</f>
        <v>617056007</v>
      </c>
      <c r="R71" s="213">
        <f>IF(($H71      =0),0,((($H71      -$H71      )/$H71      )*100))</f>
        <v>0</v>
      </c>
      <c r="S71" s="214">
        <f>IF(($I71      =0),0,((($I71      -$I71      )/$I71      )*100))</f>
        <v>0</v>
      </c>
      <c r="T71" s="213">
        <f>IF($E71   =0,0,($P71   /$E71   )*100)</f>
        <v>18.889607983962982</v>
      </c>
      <c r="U71" s="212">
        <f>IF($E71   =0,0,($Q71   /$E71   )*100)</f>
        <v>17.530717364574006</v>
      </c>
      <c r="V71" s="211">
        <f>V69</f>
        <v>0</v>
      </c>
      <c r="W71" s="210" t="s">
        <v>1</v>
      </c>
    </row>
    <row r="72" spans="1:23" ht="12.95" customHeight="1" thickBot="1" x14ac:dyDescent="0.25">
      <c r="A72" s="216" t="s">
        <v>89</v>
      </c>
      <c r="B72" s="215">
        <f>SUM(B9:B14,B17:B23,B26:B29,B32,B35:B39,B42:B52,B55:B58,B61:B65,B69)</f>
        <v>7163682000</v>
      </c>
      <c r="C72" s="215">
        <f>SUM(C9:C14,C17:C23,C26:C29,C32,C35:C39,C42:C52,C55:C58,C61:C65,C69)</f>
        <v>0</v>
      </c>
      <c r="D72" s="215"/>
      <c r="E72" s="215">
        <f>$B72      +$C72      +$D72</f>
        <v>7163682000</v>
      </c>
      <c r="F72" s="211">
        <f>SUM(F9:F14,F17:F23,F26:F29,F32,F35:F39,F42:F52,F55:F58,F61:F65,F69)</f>
        <v>7163682000</v>
      </c>
      <c r="G72" s="210">
        <f>SUM(G9:G14,G17:G23,G26:G29,G32,G35:G39,G42:G52,G55:G58,G61:G65,G69)</f>
        <v>1999873000</v>
      </c>
      <c r="H72" s="211">
        <f>SUM(H9:H14,H17:H23,H26:H29,H32,H35:H39,H42:H52,H55:H58,H61:H65,H69)</f>
        <v>953489000</v>
      </c>
      <c r="I72" s="210">
        <f>SUM(I9:I14,I17:I23,I26:I29,I32,I35:I39,I42:I52,I55:I58,I61:I65,I69)</f>
        <v>943487811</v>
      </c>
      <c r="J72" s="211">
        <f>SUM(J9:J14,J17:J23,J26:J29,J32,J35:J39,J42:J52,J55:J58,J61:J65,J69)</f>
        <v>0</v>
      </c>
      <c r="K72" s="210">
        <f>SUM(K9:K14,K17:K23,K26:K29,K32,K35:K39,K42:K52,K55:K58,K61:K65,K69)</f>
        <v>0</v>
      </c>
      <c r="L72" s="211">
        <f>SUM(L9:L14,L17:L23,L26:L29,L32,L35:L39,L42:L52,L55:L58,L61:L65,L69)</f>
        <v>0</v>
      </c>
      <c r="M72" s="210">
        <f>SUM(M9:M14,M17:M23,M26:M29,M32,M35:M39,M42:M52,M55:M58,M61:M65,M69)</f>
        <v>0</v>
      </c>
      <c r="N72" s="211">
        <f>SUM(N9:N14,N17:N23,N26:N29,N32,N35:N39,N42:N52,N55:N58,N61:N65,N69)</f>
        <v>0</v>
      </c>
      <c r="O72" s="210">
        <f>SUM(O9:O14,O17:O23,O26:O29,O32,O35:O39,O42:O52,O55:O58,O61:O65,O69)</f>
        <v>0</v>
      </c>
      <c r="P72" s="211">
        <f>$H72      +$J72      +$L72      +$N72</f>
        <v>953489000</v>
      </c>
      <c r="Q72" s="210">
        <f>$I72      +$K72      +$M72      +$O72</f>
        <v>943487811</v>
      </c>
      <c r="R72" s="213">
        <f>IF(($H72      =0),0,((($H72      -$H72      )/$H72      )*100))</f>
        <v>0</v>
      </c>
      <c r="S72" s="214">
        <f>IF(($I72      =0),0,((($I72      -$I72      )/$I72      )*100))</f>
        <v>0</v>
      </c>
      <c r="T72" s="213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17.503500281509464</v>
      </c>
      <c r="U72" s="212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17.319905279913293</v>
      </c>
      <c r="V72" s="211">
        <f>SUM(V9:V14,V17:V23,V26:V29,V32,V35:V39,V42:V52,V55:V58,V61:V65,V69)</f>
        <v>0</v>
      </c>
      <c r="W72" s="210" t="s">
        <v>1</v>
      </c>
    </row>
    <row r="73" spans="1:23" ht="13.5" thickTop="1" x14ac:dyDescent="0.2">
      <c r="A73" s="209" t="s">
        <v>90</v>
      </c>
      <c r="B73" s="207"/>
      <c r="C73" s="208"/>
      <c r="D73" s="208"/>
      <c r="E73" s="206"/>
      <c r="F73" s="207"/>
      <c r="G73" s="208"/>
      <c r="H73" s="208"/>
      <c r="I73" s="206"/>
      <c r="J73" s="208"/>
      <c r="K73" s="206"/>
      <c r="L73" s="208"/>
      <c r="M73" s="208"/>
      <c r="N73" s="208"/>
      <c r="O73" s="208"/>
      <c r="P73" s="208"/>
      <c r="Q73" s="208"/>
      <c r="R73" s="208"/>
      <c r="S73" s="208"/>
      <c r="T73" s="208"/>
      <c r="U73" s="206"/>
      <c r="V73" s="207"/>
      <c r="W73" s="206"/>
    </row>
    <row r="74" spans="1:23" x14ac:dyDescent="0.2">
      <c r="A74" s="169" t="s">
        <v>1</v>
      </c>
      <c r="B74" s="205" t="s">
        <v>1</v>
      </c>
      <c r="C74" s="204" t="s">
        <v>1</v>
      </c>
      <c r="D74" s="204" t="s">
        <v>1</v>
      </c>
      <c r="E74" s="203" t="s">
        <v>1</v>
      </c>
      <c r="F74" s="199" t="s">
        <v>5</v>
      </c>
      <c r="G74" s="202"/>
      <c r="H74" s="199" t="s">
        <v>6</v>
      </c>
      <c r="I74" s="201"/>
      <c r="J74" s="199" t="s">
        <v>7</v>
      </c>
      <c r="K74" s="201"/>
      <c r="L74" s="199" t="s">
        <v>8</v>
      </c>
      <c r="M74" s="199"/>
      <c r="N74" s="200" t="s">
        <v>9</v>
      </c>
      <c r="O74" s="199"/>
      <c r="P74" s="197" t="s">
        <v>10</v>
      </c>
      <c r="Q74" s="196"/>
      <c r="R74" s="198" t="s">
        <v>11</v>
      </c>
      <c r="S74" s="196"/>
      <c r="T74" s="198" t="s">
        <v>12</v>
      </c>
      <c r="U74" s="196"/>
      <c r="V74" s="197"/>
      <c r="W74" s="196"/>
    </row>
    <row r="75" spans="1:23" ht="67.5" x14ac:dyDescent="0.2">
      <c r="A75" s="195" t="s">
        <v>91</v>
      </c>
      <c r="B75" s="190" t="s">
        <v>92</v>
      </c>
      <c r="C75" s="190" t="s">
        <v>93</v>
      </c>
      <c r="D75" s="191" t="s">
        <v>17</v>
      </c>
      <c r="E75" s="190" t="s">
        <v>18</v>
      </c>
      <c r="F75" s="190" t="s">
        <v>19</v>
      </c>
      <c r="G75" s="190" t="s">
        <v>94</v>
      </c>
      <c r="H75" s="190" t="s">
        <v>95</v>
      </c>
      <c r="I75" s="189" t="s">
        <v>22</v>
      </c>
      <c r="J75" s="190" t="s">
        <v>96</v>
      </c>
      <c r="K75" s="189" t="s">
        <v>24</v>
      </c>
      <c r="L75" s="190" t="s">
        <v>97</v>
      </c>
      <c r="M75" s="189" t="s">
        <v>26</v>
      </c>
      <c r="N75" s="190" t="s">
        <v>98</v>
      </c>
      <c r="O75" s="189" t="s">
        <v>28</v>
      </c>
      <c r="P75" s="189" t="s">
        <v>99</v>
      </c>
      <c r="Q75" s="194" t="s">
        <v>30</v>
      </c>
      <c r="R75" s="192" t="s">
        <v>99</v>
      </c>
      <c r="S75" s="193" t="s">
        <v>30</v>
      </c>
      <c r="T75" s="192" t="s">
        <v>100</v>
      </c>
      <c r="U75" s="191" t="s">
        <v>32</v>
      </c>
      <c r="V75" s="190"/>
      <c r="W75" s="189"/>
    </row>
    <row r="76" spans="1:23" x14ac:dyDescent="0.2">
      <c r="A76" s="188" t="str">
        <f>+A7</f>
        <v>R thousands</v>
      </c>
      <c r="B76" s="186"/>
      <c r="C76" s="186">
        <v>100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7"/>
      <c r="N76" s="186"/>
      <c r="O76" s="187"/>
      <c r="P76" s="186"/>
      <c r="Q76" s="187"/>
      <c r="R76" s="186"/>
      <c r="S76" s="187"/>
      <c r="T76" s="186"/>
      <c r="U76" s="186"/>
      <c r="V76" s="186"/>
      <c r="W76" s="186"/>
    </row>
    <row r="77" spans="1:23" hidden="1" x14ac:dyDescent="0.2">
      <c r="A77" s="185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4"/>
      <c r="N77" s="181"/>
      <c r="O77" s="184"/>
      <c r="P77" s="181"/>
      <c r="Q77" s="184"/>
      <c r="R77" s="182"/>
      <c r="S77" s="183"/>
      <c r="T77" s="182"/>
      <c r="U77" s="182"/>
      <c r="V77" s="181"/>
      <c r="W77" s="181"/>
    </row>
    <row r="78" spans="1:23" hidden="1" x14ac:dyDescent="0.2">
      <c r="A78" s="180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9"/>
      <c r="N78" s="176"/>
      <c r="O78" s="179"/>
      <c r="P78" s="176"/>
      <c r="Q78" s="179"/>
      <c r="R78" s="177"/>
      <c r="S78" s="178"/>
      <c r="T78" s="177"/>
      <c r="U78" s="177"/>
      <c r="V78" s="176"/>
      <c r="W78" s="176"/>
    </row>
    <row r="79" spans="1:23" hidden="1" x14ac:dyDescent="0.2">
      <c r="A79" s="175" t="s">
        <v>112</v>
      </c>
      <c r="B79" s="171">
        <f>SUM(B80:B83)</f>
        <v>0</v>
      </c>
      <c r="C79" s="171">
        <f>SUM(C80:C83)</f>
        <v>0</v>
      </c>
      <c r="D79" s="171">
        <f>SUM(D80:D83)</f>
        <v>0</v>
      </c>
      <c r="E79" s="171">
        <f>SUM(E80:E83)</f>
        <v>0</v>
      </c>
      <c r="F79" s="171">
        <f>SUM(F80:F83)</f>
        <v>0</v>
      </c>
      <c r="G79" s="171">
        <f>SUM(G80:G83)</f>
        <v>0</v>
      </c>
      <c r="H79" s="171">
        <f>SUM(H80:H83)</f>
        <v>0</v>
      </c>
      <c r="I79" s="171">
        <f>SUM(I80:I83)</f>
        <v>0</v>
      </c>
      <c r="J79" s="171">
        <f>SUM(J80:J83)</f>
        <v>0</v>
      </c>
      <c r="K79" s="171">
        <f>SUM(K80:K83)</f>
        <v>0</v>
      </c>
      <c r="L79" s="171">
        <f>SUM(L80:L83)</f>
        <v>0</v>
      </c>
      <c r="M79" s="174">
        <f>SUM(M80:M83)</f>
        <v>0</v>
      </c>
      <c r="N79" s="171"/>
      <c r="O79" s="174"/>
      <c r="P79" s="171"/>
      <c r="Q79" s="174"/>
      <c r="R79" s="172"/>
      <c r="S79" s="173"/>
      <c r="T79" s="172"/>
      <c r="U79" s="172"/>
      <c r="V79" s="171">
        <f>SUM(V80:V83)</f>
        <v>0</v>
      </c>
      <c r="W79" s="171">
        <f>SUM(W80:W83)</f>
        <v>0</v>
      </c>
    </row>
    <row r="80" spans="1:23" hidden="1" x14ac:dyDescent="0.2">
      <c r="A80" s="169" t="s">
        <v>113</v>
      </c>
      <c r="B80" s="158"/>
      <c r="C80" s="158"/>
      <c r="D80" s="158"/>
      <c r="E80" s="158">
        <f>SUM(B80:D80)</f>
        <v>0</v>
      </c>
      <c r="F80" s="158"/>
      <c r="G80" s="158"/>
      <c r="H80" s="158"/>
      <c r="I80" s="170"/>
      <c r="J80" s="158"/>
      <c r="K80" s="170"/>
      <c r="L80" s="158"/>
      <c r="M80" s="159"/>
      <c r="N80" s="158"/>
      <c r="O80" s="159"/>
      <c r="P80" s="158"/>
      <c r="Q80" s="159"/>
      <c r="R80" s="167"/>
      <c r="S80" s="168"/>
      <c r="T80" s="167"/>
      <c r="U80" s="167"/>
      <c r="V80" s="158"/>
      <c r="W80" s="158"/>
    </row>
    <row r="81" spans="1:23" hidden="1" x14ac:dyDescent="0.2">
      <c r="A81" s="169" t="s">
        <v>114</v>
      </c>
      <c r="B81" s="158"/>
      <c r="C81" s="158"/>
      <c r="D81" s="158"/>
      <c r="E81" s="158">
        <f>SUM(B81:D81)</f>
        <v>0</v>
      </c>
      <c r="F81" s="158"/>
      <c r="G81" s="158"/>
      <c r="H81" s="158"/>
      <c r="I81" s="170"/>
      <c r="J81" s="158"/>
      <c r="K81" s="170"/>
      <c r="L81" s="158"/>
      <c r="M81" s="159"/>
      <c r="N81" s="158"/>
      <c r="O81" s="159"/>
      <c r="P81" s="158"/>
      <c r="Q81" s="159"/>
      <c r="R81" s="167"/>
      <c r="S81" s="168"/>
      <c r="T81" s="167"/>
      <c r="U81" s="167"/>
      <c r="V81" s="158"/>
      <c r="W81" s="158"/>
    </row>
    <row r="82" spans="1:23" hidden="1" x14ac:dyDescent="0.2">
      <c r="A82" s="169" t="s">
        <v>115</v>
      </c>
      <c r="B82" s="158"/>
      <c r="C82" s="158"/>
      <c r="D82" s="158"/>
      <c r="E82" s="158">
        <f>SUM(B82:D82)</f>
        <v>0</v>
      </c>
      <c r="F82" s="158"/>
      <c r="G82" s="158"/>
      <c r="H82" s="158"/>
      <c r="I82" s="170"/>
      <c r="J82" s="158"/>
      <c r="K82" s="170"/>
      <c r="L82" s="158"/>
      <c r="M82" s="159"/>
      <c r="N82" s="158"/>
      <c r="O82" s="159"/>
      <c r="P82" s="158"/>
      <c r="Q82" s="159"/>
      <c r="R82" s="167"/>
      <c r="S82" s="168"/>
      <c r="T82" s="167"/>
      <c r="U82" s="167"/>
      <c r="V82" s="158"/>
      <c r="W82" s="158"/>
    </row>
    <row r="83" spans="1:23" hidden="1" x14ac:dyDescent="0.2">
      <c r="A83" s="169" t="s">
        <v>116</v>
      </c>
      <c r="B83" s="158"/>
      <c r="C83" s="158"/>
      <c r="D83" s="158"/>
      <c r="E83" s="158">
        <f>SUM(B83:D83)</f>
        <v>0</v>
      </c>
      <c r="F83" s="158"/>
      <c r="G83" s="158"/>
      <c r="H83" s="158"/>
      <c r="I83" s="170"/>
      <c r="J83" s="158"/>
      <c r="K83" s="170"/>
      <c r="L83" s="158"/>
      <c r="M83" s="159"/>
      <c r="N83" s="158"/>
      <c r="O83" s="159"/>
      <c r="P83" s="158"/>
      <c r="Q83" s="159"/>
      <c r="R83" s="167"/>
      <c r="S83" s="168"/>
      <c r="T83" s="167"/>
      <c r="U83" s="167"/>
      <c r="V83" s="158"/>
      <c r="W83" s="158"/>
    </row>
    <row r="84" spans="1:23" hidden="1" x14ac:dyDescent="0.2">
      <c r="A84" s="169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9"/>
      <c r="N84" s="158"/>
      <c r="O84" s="159"/>
      <c r="P84" s="158"/>
      <c r="Q84" s="159"/>
      <c r="R84" s="167"/>
      <c r="S84" s="168"/>
      <c r="T84" s="167"/>
      <c r="U84" s="167"/>
      <c r="V84" s="158"/>
      <c r="W84" s="158"/>
    </row>
    <row r="85" spans="1:23" x14ac:dyDescent="0.2">
      <c r="A85" s="166" t="s">
        <v>101</v>
      </c>
      <c r="B85" s="163" t="s">
        <v>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5"/>
      <c r="R85" s="164"/>
      <c r="S85" s="164"/>
      <c r="T85" s="86"/>
      <c r="U85" s="87"/>
      <c r="V85" s="163"/>
      <c r="W85" s="163"/>
    </row>
    <row r="86" spans="1:23" x14ac:dyDescent="0.2">
      <c r="A86" s="162" t="s">
        <v>102</v>
      </c>
      <c r="B86" s="161"/>
      <c r="C86" s="161"/>
      <c r="D86" s="161"/>
      <c r="E86" s="161">
        <f>$B86      +$C86      +$D86</f>
        <v>0</v>
      </c>
      <c r="F86" s="161">
        <v>0</v>
      </c>
      <c r="G86" s="161">
        <v>0</v>
      </c>
      <c r="H86" s="161"/>
      <c r="I86" s="161"/>
      <c r="J86" s="161"/>
      <c r="K86" s="161"/>
      <c r="L86" s="161"/>
      <c r="M86" s="161"/>
      <c r="N86" s="161"/>
      <c r="O86" s="161"/>
      <c r="P86" s="161">
        <f>$H86      +$J86      +$L86      +$N86</f>
        <v>0</v>
      </c>
      <c r="Q86" s="158">
        <f>$I86      +$K86      +$M86      +$O86</f>
        <v>0</v>
      </c>
      <c r="R86" s="89">
        <f>IF(($H86      =0),0,((($H86      -$H86      )/$H86      )*100))</f>
        <v>0</v>
      </c>
      <c r="S86" s="90">
        <f>IF(($I86      =0),0,((($I86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61"/>
      <c r="W86" s="161"/>
    </row>
    <row r="87" spans="1:23" x14ac:dyDescent="0.2">
      <c r="A87" s="160" t="s">
        <v>103</v>
      </c>
      <c r="B87" s="158"/>
      <c r="C87" s="158"/>
      <c r="D87" s="158"/>
      <c r="E87" s="158">
        <f>$B87      +$C87      +$D87</f>
        <v>0</v>
      </c>
      <c r="F87" s="158">
        <v>0</v>
      </c>
      <c r="G87" s="158">
        <v>0</v>
      </c>
      <c r="H87" s="158"/>
      <c r="I87" s="158"/>
      <c r="J87" s="158"/>
      <c r="K87" s="158"/>
      <c r="L87" s="158"/>
      <c r="M87" s="158"/>
      <c r="N87" s="158"/>
      <c r="O87" s="158"/>
      <c r="P87" s="159">
        <f>$H87      +$J87      +$L87      +$N87</f>
        <v>0</v>
      </c>
      <c r="Q87" s="159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58"/>
      <c r="W87" s="158"/>
    </row>
    <row r="88" spans="1:23" x14ac:dyDescent="0.2">
      <c r="A88" s="160" t="s">
        <v>104</v>
      </c>
      <c r="B88" s="158"/>
      <c r="C88" s="158"/>
      <c r="D88" s="158"/>
      <c r="E88" s="158">
        <f>$B88      +$C88      +$D88</f>
        <v>0</v>
      </c>
      <c r="F88" s="158">
        <v>0</v>
      </c>
      <c r="G88" s="158">
        <v>0</v>
      </c>
      <c r="H88" s="158"/>
      <c r="I88" s="158"/>
      <c r="J88" s="158"/>
      <c r="K88" s="158"/>
      <c r="L88" s="158"/>
      <c r="M88" s="158"/>
      <c r="N88" s="158"/>
      <c r="O88" s="158"/>
      <c r="P88" s="159">
        <f>$H88      +$J88      +$L88      +$N88</f>
        <v>0</v>
      </c>
      <c r="Q88" s="159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58"/>
      <c r="W88" s="158"/>
    </row>
    <row r="89" spans="1:23" x14ac:dyDescent="0.2">
      <c r="A89" s="160" t="s">
        <v>105</v>
      </c>
      <c r="B89" s="158"/>
      <c r="C89" s="158"/>
      <c r="D89" s="158"/>
      <c r="E89" s="158">
        <f>$B89      +$C89      +$D89</f>
        <v>0</v>
      </c>
      <c r="F89" s="158">
        <v>0</v>
      </c>
      <c r="G89" s="158">
        <v>0</v>
      </c>
      <c r="H89" s="158"/>
      <c r="I89" s="158"/>
      <c r="J89" s="158"/>
      <c r="K89" s="158"/>
      <c r="L89" s="158"/>
      <c r="M89" s="158"/>
      <c r="N89" s="158"/>
      <c r="O89" s="158"/>
      <c r="P89" s="159">
        <f>$H89      +$J89      +$L89      +$N89</f>
        <v>0</v>
      </c>
      <c r="Q89" s="159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58"/>
      <c r="W89" s="158"/>
    </row>
    <row r="90" spans="1:23" x14ac:dyDescent="0.2">
      <c r="A90" s="160" t="s">
        <v>106</v>
      </c>
      <c r="B90" s="158"/>
      <c r="C90" s="158"/>
      <c r="D90" s="158"/>
      <c r="E90" s="158">
        <f>$B90      +$C90      +$D90</f>
        <v>0</v>
      </c>
      <c r="F90" s="158">
        <v>0</v>
      </c>
      <c r="G90" s="158">
        <v>0</v>
      </c>
      <c r="H90" s="158"/>
      <c r="I90" s="158"/>
      <c r="J90" s="158"/>
      <c r="K90" s="158"/>
      <c r="L90" s="158"/>
      <c r="M90" s="158"/>
      <c r="N90" s="158"/>
      <c r="O90" s="158"/>
      <c r="P90" s="159">
        <f>$H90      +$J90      +$L90      +$N90</f>
        <v>0</v>
      </c>
      <c r="Q90" s="159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58"/>
      <c r="W90" s="158"/>
    </row>
    <row r="91" spans="1:23" x14ac:dyDescent="0.2">
      <c r="A91" s="160" t="s">
        <v>107</v>
      </c>
      <c r="B91" s="158"/>
      <c r="C91" s="158"/>
      <c r="D91" s="158"/>
      <c r="E91" s="158">
        <f>$B91      +$C91      +$D91</f>
        <v>0</v>
      </c>
      <c r="F91" s="158">
        <v>0</v>
      </c>
      <c r="G91" s="158">
        <v>0</v>
      </c>
      <c r="H91" s="158"/>
      <c r="I91" s="158"/>
      <c r="J91" s="158"/>
      <c r="K91" s="158"/>
      <c r="L91" s="158"/>
      <c r="M91" s="158"/>
      <c r="N91" s="158"/>
      <c r="O91" s="158"/>
      <c r="P91" s="159">
        <f>$H91      +$J91      +$L91      +$N91</f>
        <v>0</v>
      </c>
      <c r="Q91" s="159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58"/>
      <c r="W91" s="158"/>
    </row>
    <row r="92" spans="1:23" x14ac:dyDescent="0.2">
      <c r="A92" s="160" t="s">
        <v>108</v>
      </c>
      <c r="B92" s="158"/>
      <c r="C92" s="158"/>
      <c r="D92" s="158"/>
      <c r="E92" s="158">
        <f>$B92      +$C92      +$D92</f>
        <v>0</v>
      </c>
      <c r="F92" s="158">
        <v>0</v>
      </c>
      <c r="G92" s="158">
        <v>0</v>
      </c>
      <c r="H92" s="158"/>
      <c r="I92" s="158"/>
      <c r="J92" s="158"/>
      <c r="K92" s="158"/>
      <c r="L92" s="158"/>
      <c r="M92" s="158"/>
      <c r="N92" s="158"/>
      <c r="O92" s="158"/>
      <c r="P92" s="159">
        <f>$H92      +$J92      +$L92      +$N92</f>
        <v>0</v>
      </c>
      <c r="Q92" s="159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58"/>
      <c r="W92" s="158"/>
    </row>
    <row r="93" spans="1:23" x14ac:dyDescent="0.2">
      <c r="A93" s="160" t="s">
        <v>109</v>
      </c>
      <c r="B93" s="158"/>
      <c r="C93" s="158"/>
      <c r="D93" s="158"/>
      <c r="E93" s="158">
        <f>$B93      +$C93      +$D93</f>
        <v>0</v>
      </c>
      <c r="F93" s="158">
        <v>0</v>
      </c>
      <c r="G93" s="158">
        <v>0</v>
      </c>
      <c r="H93" s="158"/>
      <c r="I93" s="158"/>
      <c r="J93" s="158"/>
      <c r="K93" s="158"/>
      <c r="L93" s="158"/>
      <c r="M93" s="158"/>
      <c r="N93" s="158"/>
      <c r="O93" s="158"/>
      <c r="P93" s="159">
        <f>$H93      +$J93      +$L93      +$N93</f>
        <v>0</v>
      </c>
      <c r="Q93" s="159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58"/>
      <c r="W93" s="158"/>
    </row>
    <row r="94" spans="1:23" x14ac:dyDescent="0.2">
      <c r="A94" s="157" t="s">
        <v>110</v>
      </c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6"/>
      <c r="Q94" s="156"/>
      <c r="R94" s="17"/>
      <c r="S94" s="18"/>
      <c r="T94" s="17"/>
      <c r="U94" s="18"/>
      <c r="V94" s="155"/>
      <c r="W94" s="155"/>
    </row>
    <row r="95" spans="1:23" ht="22.5" hidden="1" x14ac:dyDescent="0.2">
      <c r="A95" s="154" t="s">
        <v>117</v>
      </c>
      <c r="B95" s="152">
        <f>SUM(B96:B110)</f>
        <v>0</v>
      </c>
      <c r="C95" s="152">
        <f>SUM(C96:C110)</f>
        <v>0</v>
      </c>
      <c r="D95" s="152">
        <f>SUM(D96:D110)</f>
        <v>0</v>
      </c>
      <c r="E95" s="152">
        <f>SUM(E96:E110)</f>
        <v>0</v>
      </c>
      <c r="F95" s="152">
        <f>SUM(F96:F110)</f>
        <v>0</v>
      </c>
      <c r="G95" s="152">
        <f>SUM(G96:G110)</f>
        <v>0</v>
      </c>
      <c r="H95" s="152">
        <f>SUM(H96:H110)</f>
        <v>0</v>
      </c>
      <c r="I95" s="152">
        <f>SUM(I96:I110)</f>
        <v>0</v>
      </c>
      <c r="J95" s="152">
        <f>SUM(J96:J110)</f>
        <v>0</v>
      </c>
      <c r="K95" s="152">
        <f>SUM(K96:K110)</f>
        <v>0</v>
      </c>
      <c r="L95" s="152">
        <f>SUM(L96:L110)</f>
        <v>0</v>
      </c>
      <c r="M95" s="153">
        <f>SUM(M96:M110)</f>
        <v>0</v>
      </c>
      <c r="N95" s="152"/>
      <c r="O95" s="153"/>
      <c r="P95" s="152"/>
      <c r="Q95" s="153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52">
        <f>SUM(V96:V110)</f>
        <v>0</v>
      </c>
      <c r="W95" s="152">
        <f>SUM(W96:W110)</f>
        <v>0</v>
      </c>
    </row>
    <row r="96" spans="1:23" hidden="1" x14ac:dyDescent="0.2">
      <c r="A96" s="151"/>
      <c r="B96" s="148"/>
      <c r="C96" s="148"/>
      <c r="D96" s="148"/>
      <c r="E96" s="150">
        <f>SUM(B96:D96)</f>
        <v>0</v>
      </c>
      <c r="F96" s="148"/>
      <c r="G96" s="148"/>
      <c r="H96" s="148"/>
      <c r="I96" s="148"/>
      <c r="J96" s="148"/>
      <c r="K96" s="148"/>
      <c r="L96" s="148"/>
      <c r="M96" s="149"/>
      <c r="N96" s="148"/>
      <c r="O96" s="149"/>
      <c r="P96" s="148"/>
      <c r="Q96" s="149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48"/>
      <c r="W96" s="148"/>
    </row>
    <row r="97" spans="1:23" hidden="1" x14ac:dyDescent="0.2">
      <c r="A97" s="151"/>
      <c r="B97" s="148"/>
      <c r="C97" s="148"/>
      <c r="D97" s="148"/>
      <c r="E97" s="150">
        <f>SUM(B97:D97)</f>
        <v>0</v>
      </c>
      <c r="F97" s="148"/>
      <c r="G97" s="148"/>
      <c r="H97" s="148"/>
      <c r="I97" s="148"/>
      <c r="J97" s="148"/>
      <c r="K97" s="148"/>
      <c r="L97" s="148"/>
      <c r="M97" s="149"/>
      <c r="N97" s="148"/>
      <c r="O97" s="149"/>
      <c r="P97" s="148"/>
      <c r="Q97" s="149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48"/>
      <c r="W97" s="148"/>
    </row>
    <row r="98" spans="1:23" hidden="1" x14ac:dyDescent="0.2">
      <c r="A98" s="151"/>
      <c r="B98" s="148"/>
      <c r="C98" s="148"/>
      <c r="D98" s="148"/>
      <c r="E98" s="150">
        <f>SUM(B98:D98)</f>
        <v>0</v>
      </c>
      <c r="F98" s="148"/>
      <c r="G98" s="148"/>
      <c r="H98" s="148"/>
      <c r="I98" s="148"/>
      <c r="J98" s="148"/>
      <c r="K98" s="148"/>
      <c r="L98" s="148"/>
      <c r="M98" s="149"/>
      <c r="N98" s="148"/>
      <c r="O98" s="149"/>
      <c r="P98" s="148"/>
      <c r="Q98" s="149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48"/>
      <c r="W98" s="148"/>
    </row>
    <row r="99" spans="1:23" hidden="1" x14ac:dyDescent="0.2">
      <c r="A99" s="151"/>
      <c r="B99" s="148"/>
      <c r="C99" s="148"/>
      <c r="D99" s="148"/>
      <c r="E99" s="150">
        <f>SUM(B99:D99)</f>
        <v>0</v>
      </c>
      <c r="F99" s="148"/>
      <c r="G99" s="148"/>
      <c r="H99" s="148"/>
      <c r="I99" s="148"/>
      <c r="J99" s="148"/>
      <c r="K99" s="148"/>
      <c r="L99" s="148"/>
      <c r="M99" s="149"/>
      <c r="N99" s="148"/>
      <c r="O99" s="149"/>
      <c r="P99" s="148"/>
      <c r="Q99" s="149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48"/>
      <c r="W99" s="148"/>
    </row>
    <row r="100" spans="1:23" hidden="1" x14ac:dyDescent="0.2">
      <c r="A100" s="151"/>
      <c r="B100" s="148"/>
      <c r="C100" s="148"/>
      <c r="D100" s="148"/>
      <c r="E100" s="150">
        <f>SUM(B100:D100)</f>
        <v>0</v>
      </c>
      <c r="F100" s="148"/>
      <c r="G100" s="148"/>
      <c r="H100" s="148"/>
      <c r="I100" s="148"/>
      <c r="J100" s="148"/>
      <c r="K100" s="148"/>
      <c r="L100" s="148"/>
      <c r="M100" s="149"/>
      <c r="N100" s="148"/>
      <c r="O100" s="149"/>
      <c r="P100" s="148"/>
      <c r="Q100" s="149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48"/>
      <c r="W100" s="148"/>
    </row>
    <row r="101" spans="1:23" hidden="1" x14ac:dyDescent="0.2">
      <c r="A101" s="151"/>
      <c r="B101" s="148"/>
      <c r="C101" s="148"/>
      <c r="D101" s="148"/>
      <c r="E101" s="150">
        <f>SUM(B101:D101)</f>
        <v>0</v>
      </c>
      <c r="F101" s="148"/>
      <c r="G101" s="148"/>
      <c r="H101" s="148"/>
      <c r="I101" s="148"/>
      <c r="J101" s="148"/>
      <c r="K101" s="148"/>
      <c r="L101" s="148"/>
      <c r="M101" s="149"/>
      <c r="N101" s="148"/>
      <c r="O101" s="149"/>
      <c r="P101" s="148"/>
      <c r="Q101" s="149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48"/>
      <c r="W101" s="148"/>
    </row>
    <row r="102" spans="1:23" hidden="1" x14ac:dyDescent="0.2">
      <c r="A102" s="151"/>
      <c r="B102" s="148"/>
      <c r="C102" s="148"/>
      <c r="D102" s="148"/>
      <c r="E102" s="150">
        <f>SUM(B102:D102)</f>
        <v>0</v>
      </c>
      <c r="F102" s="148"/>
      <c r="G102" s="148"/>
      <c r="H102" s="148"/>
      <c r="I102" s="148"/>
      <c r="J102" s="148"/>
      <c r="K102" s="148"/>
      <c r="L102" s="148"/>
      <c r="M102" s="149"/>
      <c r="N102" s="148"/>
      <c r="O102" s="149"/>
      <c r="P102" s="148"/>
      <c r="Q102" s="149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48"/>
      <c r="W102" s="148"/>
    </row>
    <row r="103" spans="1:23" hidden="1" x14ac:dyDescent="0.2">
      <c r="A103" s="151"/>
      <c r="B103" s="148"/>
      <c r="C103" s="148"/>
      <c r="D103" s="148"/>
      <c r="E103" s="150">
        <f>SUM(B103:D103)</f>
        <v>0</v>
      </c>
      <c r="F103" s="148"/>
      <c r="G103" s="148"/>
      <c r="H103" s="148"/>
      <c r="I103" s="148"/>
      <c r="J103" s="148"/>
      <c r="K103" s="148"/>
      <c r="L103" s="148"/>
      <c r="M103" s="149"/>
      <c r="N103" s="148"/>
      <c r="O103" s="149"/>
      <c r="P103" s="148"/>
      <c r="Q103" s="149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48"/>
      <c r="W103" s="148"/>
    </row>
    <row r="104" spans="1:23" hidden="1" x14ac:dyDescent="0.2">
      <c r="A104" s="151"/>
      <c r="B104" s="148"/>
      <c r="C104" s="148"/>
      <c r="D104" s="148"/>
      <c r="E104" s="150">
        <f>SUM(B104:D104)</f>
        <v>0</v>
      </c>
      <c r="F104" s="148"/>
      <c r="G104" s="148"/>
      <c r="H104" s="148"/>
      <c r="I104" s="148"/>
      <c r="J104" s="148"/>
      <c r="K104" s="148"/>
      <c r="L104" s="148"/>
      <c r="M104" s="149"/>
      <c r="N104" s="148"/>
      <c r="O104" s="149"/>
      <c r="P104" s="148"/>
      <c r="Q104" s="149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48"/>
      <c r="W104" s="148"/>
    </row>
    <row r="105" spans="1:23" hidden="1" x14ac:dyDescent="0.2">
      <c r="A105" s="151"/>
      <c r="B105" s="148"/>
      <c r="C105" s="148"/>
      <c r="D105" s="148"/>
      <c r="E105" s="150">
        <f>SUM(B105:D105)</f>
        <v>0</v>
      </c>
      <c r="F105" s="148"/>
      <c r="G105" s="148"/>
      <c r="H105" s="148"/>
      <c r="I105" s="148"/>
      <c r="J105" s="148"/>
      <c r="K105" s="148"/>
      <c r="L105" s="148"/>
      <c r="M105" s="149"/>
      <c r="N105" s="148"/>
      <c r="O105" s="149"/>
      <c r="P105" s="148"/>
      <c r="Q105" s="149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48"/>
      <c r="W105" s="148"/>
    </row>
    <row r="106" spans="1:23" hidden="1" x14ac:dyDescent="0.2">
      <c r="A106" s="151"/>
      <c r="B106" s="148"/>
      <c r="C106" s="148"/>
      <c r="D106" s="148"/>
      <c r="E106" s="150">
        <f>SUM(B106:D106)</f>
        <v>0</v>
      </c>
      <c r="F106" s="148"/>
      <c r="G106" s="148"/>
      <c r="H106" s="148"/>
      <c r="I106" s="148"/>
      <c r="J106" s="148"/>
      <c r="K106" s="148"/>
      <c r="L106" s="148"/>
      <c r="M106" s="149"/>
      <c r="N106" s="148"/>
      <c r="O106" s="149"/>
      <c r="P106" s="148"/>
      <c r="Q106" s="149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48"/>
      <c r="W106" s="148"/>
    </row>
    <row r="107" spans="1:23" hidden="1" x14ac:dyDescent="0.2">
      <c r="A107" s="151"/>
      <c r="B107" s="148"/>
      <c r="C107" s="148"/>
      <c r="D107" s="148"/>
      <c r="E107" s="150">
        <f>SUM(B107:D107)</f>
        <v>0</v>
      </c>
      <c r="F107" s="148"/>
      <c r="G107" s="148"/>
      <c r="H107" s="148"/>
      <c r="I107" s="148"/>
      <c r="J107" s="148"/>
      <c r="K107" s="148"/>
      <c r="L107" s="148"/>
      <c r="M107" s="149"/>
      <c r="N107" s="148"/>
      <c r="O107" s="149"/>
      <c r="P107" s="148"/>
      <c r="Q107" s="149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48"/>
      <c r="W107" s="148"/>
    </row>
    <row r="108" spans="1:23" hidden="1" x14ac:dyDescent="0.2">
      <c r="A108" s="151"/>
      <c r="B108" s="148"/>
      <c r="C108" s="148"/>
      <c r="D108" s="148"/>
      <c r="E108" s="150">
        <f>SUM(B108:D108)</f>
        <v>0</v>
      </c>
      <c r="F108" s="148"/>
      <c r="G108" s="148"/>
      <c r="H108" s="149"/>
      <c r="I108" s="148"/>
      <c r="J108" s="149"/>
      <c r="K108" s="148"/>
      <c r="L108" s="149"/>
      <c r="M108" s="149"/>
      <c r="N108" s="149"/>
      <c r="O108" s="149"/>
      <c r="P108" s="149"/>
      <c r="Q108" s="149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48"/>
      <c r="W108" s="148"/>
    </row>
    <row r="109" spans="1:23" hidden="1" x14ac:dyDescent="0.2">
      <c r="A109" s="151"/>
      <c r="B109" s="148"/>
      <c r="C109" s="148"/>
      <c r="D109" s="148"/>
      <c r="E109" s="150">
        <f>SUM(B109:D109)</f>
        <v>0</v>
      </c>
      <c r="F109" s="148"/>
      <c r="G109" s="148"/>
      <c r="H109" s="149"/>
      <c r="I109" s="148"/>
      <c r="J109" s="149"/>
      <c r="K109" s="148"/>
      <c r="L109" s="149"/>
      <c r="M109" s="149"/>
      <c r="N109" s="149"/>
      <c r="O109" s="149"/>
      <c r="P109" s="149"/>
      <c r="Q109" s="149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48"/>
      <c r="W109" s="148"/>
    </row>
    <row r="110" spans="1:23" hidden="1" x14ac:dyDescent="0.2">
      <c r="A110" s="151"/>
      <c r="B110" s="148"/>
      <c r="C110" s="148"/>
      <c r="D110" s="148"/>
      <c r="E110" s="150">
        <f>SUM(B110:D110)</f>
        <v>0</v>
      </c>
      <c r="F110" s="148"/>
      <c r="G110" s="148"/>
      <c r="H110" s="149"/>
      <c r="I110" s="148"/>
      <c r="J110" s="149"/>
      <c r="K110" s="148"/>
      <c r="L110" s="149"/>
      <c r="M110" s="149"/>
      <c r="N110" s="149"/>
      <c r="O110" s="149"/>
      <c r="P110" s="149"/>
      <c r="Q110" s="149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48"/>
      <c r="W110" s="148"/>
    </row>
    <row r="111" spans="1:23" hidden="1" x14ac:dyDescent="0.2">
      <c r="A111" s="146"/>
      <c r="B111" s="145"/>
      <c r="C111" s="147"/>
      <c r="D111" s="147"/>
      <c r="E111" s="147"/>
      <c r="F111" s="145"/>
      <c r="G111" s="147"/>
      <c r="H111" s="145"/>
      <c r="I111" s="147"/>
      <c r="J111" s="145"/>
      <c r="K111" s="147"/>
      <c r="L111" s="145"/>
      <c r="M111" s="145"/>
      <c r="N111" s="145"/>
      <c r="O111" s="145"/>
      <c r="P111" s="145"/>
      <c r="Q111" s="145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45"/>
      <c r="W111" s="147"/>
    </row>
    <row r="112" spans="1:23" hidden="1" x14ac:dyDescent="0.2">
      <c r="A112" s="146" t="s">
        <v>87</v>
      </c>
      <c r="B112" s="145" t="e">
        <f>B95+B85</f>
        <v>#VALUE!</v>
      </c>
      <c r="C112" s="145">
        <f>C95+C85</f>
        <v>0</v>
      </c>
      <c r="D112" s="145">
        <f>D95+D85</f>
        <v>0</v>
      </c>
      <c r="E112" s="145">
        <f>E95+E85</f>
        <v>0</v>
      </c>
      <c r="F112" s="145">
        <f>F95+F85</f>
        <v>0</v>
      </c>
      <c r="G112" s="145">
        <f>G95+G85</f>
        <v>0</v>
      </c>
      <c r="H112" s="145">
        <f>H95+H85</f>
        <v>0</v>
      </c>
      <c r="I112" s="145">
        <f>I95+I85</f>
        <v>0</v>
      </c>
      <c r="J112" s="145">
        <f>J95+J85</f>
        <v>0</v>
      </c>
      <c r="K112" s="145">
        <f>K95+K85</f>
        <v>0</v>
      </c>
      <c r="L112" s="145">
        <f>L95+L85</f>
        <v>0</v>
      </c>
      <c r="M112" s="145">
        <f>M95+M85</f>
        <v>0</v>
      </c>
      <c r="N112" s="145">
        <f>N95+N85</f>
        <v>0</v>
      </c>
      <c r="O112" s="145">
        <f>O95+O85</f>
        <v>0</v>
      </c>
      <c r="P112" s="145">
        <f>P95+P85</f>
        <v>0</v>
      </c>
      <c r="Q112" s="145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45">
        <f>V95+V85</f>
        <v>0</v>
      </c>
      <c r="W112" s="145">
        <f>W95+W85</f>
        <v>0</v>
      </c>
    </row>
    <row r="113" spans="1:23" hidden="1" x14ac:dyDescent="0.2">
      <c r="A113" s="144" t="s">
        <v>118</v>
      </c>
      <c r="B113" s="143" t="str">
        <f>B85</f>
        <v/>
      </c>
      <c r="C113" s="143">
        <f>C85</f>
        <v>0</v>
      </c>
      <c r="D113" s="143">
        <f>D85</f>
        <v>0</v>
      </c>
      <c r="E113" s="143">
        <f>E85</f>
        <v>0</v>
      </c>
      <c r="F113" s="143">
        <f>F85</f>
        <v>0</v>
      </c>
      <c r="G113" s="143">
        <f>G85</f>
        <v>0</v>
      </c>
      <c r="H113" s="143">
        <f>H85</f>
        <v>0</v>
      </c>
      <c r="I113" s="143">
        <f>I85</f>
        <v>0</v>
      </c>
      <c r="J113" s="143">
        <f>J85</f>
        <v>0</v>
      </c>
      <c r="K113" s="143">
        <f>K85</f>
        <v>0</v>
      </c>
      <c r="L113" s="143">
        <f>L85</f>
        <v>0</v>
      </c>
      <c r="M113" s="143">
        <f>M85</f>
        <v>0</v>
      </c>
      <c r="N113" s="143">
        <f>N85</f>
        <v>0</v>
      </c>
      <c r="O113" s="143">
        <f>O85</f>
        <v>0</v>
      </c>
      <c r="P113" s="143">
        <f>P85</f>
        <v>0</v>
      </c>
      <c r="Q113" s="143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43">
        <f>V85</f>
        <v>0</v>
      </c>
      <c r="W113" s="143">
        <f>W85</f>
        <v>0</v>
      </c>
    </row>
    <row r="114" spans="1:23" x14ac:dyDescent="0.2">
      <c r="A114" s="142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28"/>
      <c r="S114" s="28"/>
      <c r="T114" s="28"/>
      <c r="U114" s="28"/>
      <c r="V114" s="141"/>
      <c r="W114" s="141"/>
    </row>
    <row r="115" spans="1:23" x14ac:dyDescent="0.2">
      <c r="A115" s="140" t="s">
        <v>119</v>
      </c>
    </row>
    <row r="116" spans="1:23" x14ac:dyDescent="0.2">
      <c r="A116" s="140" t="s">
        <v>120</v>
      </c>
    </row>
    <row r="117" spans="1:23" x14ac:dyDescent="0.2">
      <c r="A117" s="140" t="s">
        <v>121</v>
      </c>
      <c r="B117" s="139"/>
      <c r="C117" s="139"/>
      <c r="D117" s="139"/>
      <c r="E117" s="139"/>
      <c r="F117" s="139"/>
      <c r="H117" s="139"/>
      <c r="I117" s="139"/>
      <c r="J117" s="139"/>
      <c r="K117" s="139"/>
      <c r="V117" s="139"/>
    </row>
    <row r="118" spans="1:23" x14ac:dyDescent="0.2">
      <c r="A118" s="140" t="s">
        <v>122</v>
      </c>
      <c r="B118" s="139"/>
      <c r="C118" s="139"/>
      <c r="D118" s="139"/>
      <c r="E118" s="139"/>
      <c r="F118" s="139"/>
      <c r="H118" s="139"/>
      <c r="I118" s="139"/>
      <c r="J118" s="139"/>
      <c r="K118" s="139"/>
      <c r="V118" s="139"/>
    </row>
    <row r="119" spans="1:23" x14ac:dyDescent="0.2">
      <c r="A119" s="140" t="s">
        <v>123</v>
      </c>
      <c r="B119" s="139"/>
      <c r="C119" s="139"/>
      <c r="D119" s="139"/>
      <c r="E119" s="139"/>
      <c r="F119" s="139"/>
      <c r="H119" s="139"/>
      <c r="I119" s="139"/>
      <c r="J119" s="139"/>
      <c r="K119" s="139"/>
      <c r="V119" s="139"/>
    </row>
    <row r="120" spans="1:23" x14ac:dyDescent="0.2">
      <c r="A120" s="140" t="s">
        <v>124</v>
      </c>
    </row>
    <row r="123" spans="1:23" x14ac:dyDescent="0.2">
      <c r="A123" s="139"/>
      <c r="G123" s="139"/>
      <c r="W123" s="139"/>
    </row>
    <row r="124" spans="1:23" x14ac:dyDescent="0.2">
      <c r="A124" s="139"/>
      <c r="G124" s="139"/>
      <c r="W124" s="139"/>
    </row>
    <row r="125" spans="1:23" x14ac:dyDescent="0.2">
      <c r="A125" s="139"/>
      <c r="G125" s="139"/>
      <c r="W125" s="139"/>
    </row>
  </sheetData>
  <sheetProtection algorithmName="SHA-512" hashValue="zV0K1mBy+/lGcGHhqYBwHdc48hIyizBibl1f/FLCkJJvP5ElJ532uXVQxx6JJNBdG1lqjNfr5eB0MdR3juDq6Q==" saltValue="EK3p+rwqljzTXlddlzEoW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35B2-671B-4757-978D-111830494BDE}">
  <sheetPr>
    <pageSetUpPr fitToPage="1"/>
  </sheetPr>
  <dimension ref="A1:W125"/>
  <sheetViews>
    <sheetView showGridLines="0" workbookViewId="0">
      <selection activeCell="A23" sqref="A23"/>
    </sheetView>
  </sheetViews>
  <sheetFormatPr defaultRowHeight="12.75" x14ac:dyDescent="0.2"/>
  <cols>
    <col min="1" max="1" width="52.7109375" style="138" customWidth="1"/>
    <col min="2" max="9" width="13.7109375" style="138" customWidth="1"/>
    <col min="10" max="15" width="13.7109375" style="138" hidden="1" customWidth="1"/>
    <col min="16" max="23" width="13.7109375" style="138" customWidth="1"/>
    <col min="24" max="24" width="2.7109375" style="138" customWidth="1"/>
    <col min="25" max="16384" width="9.140625" style="138"/>
  </cols>
  <sheetData>
    <row r="1" spans="1:23" x14ac:dyDescent="0.2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3"/>
      <c r="W1" s="263"/>
    </row>
    <row r="2" spans="1:23" ht="18" x14ac:dyDescent="0.25">
      <c r="A2" s="262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1"/>
      <c r="W2" s="261"/>
    </row>
    <row r="3" spans="1:23" ht="18" customHeight="1" x14ac:dyDescent="0.25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1"/>
      <c r="W3" s="261"/>
    </row>
    <row r="4" spans="1:23" ht="18" customHeight="1" x14ac:dyDescent="0.25">
      <c r="A4" s="262" t="s">
        <v>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1"/>
      <c r="W4" s="261"/>
    </row>
    <row r="5" spans="1:23" ht="15" customHeight="1" x14ac:dyDescent="0.25">
      <c r="A5" s="260" t="s">
        <v>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59"/>
      <c r="W5" s="259"/>
    </row>
    <row r="6" spans="1:23" ht="12.75" customHeight="1" x14ac:dyDescent="0.2">
      <c r="A6" s="258"/>
      <c r="B6" s="258" t="s">
        <v>1</v>
      </c>
      <c r="C6" s="258" t="s">
        <v>1</v>
      </c>
      <c r="D6" s="258" t="s">
        <v>1</v>
      </c>
      <c r="E6" s="257" t="s">
        <v>1</v>
      </c>
      <c r="F6" s="256" t="s">
        <v>5</v>
      </c>
      <c r="G6" s="255"/>
      <c r="H6" s="256" t="s">
        <v>6</v>
      </c>
      <c r="I6" s="255"/>
      <c r="J6" s="256" t="s">
        <v>7</v>
      </c>
      <c r="K6" s="255"/>
      <c r="L6" s="256" t="s">
        <v>8</v>
      </c>
      <c r="M6" s="255"/>
      <c r="N6" s="256" t="s">
        <v>9</v>
      </c>
      <c r="O6" s="255"/>
      <c r="P6" s="256" t="s">
        <v>10</v>
      </c>
      <c r="Q6" s="255"/>
      <c r="R6" s="256" t="s">
        <v>11</v>
      </c>
      <c r="S6" s="255"/>
      <c r="T6" s="256" t="s">
        <v>12</v>
      </c>
      <c r="U6" s="255"/>
      <c r="V6" s="256" t="s">
        <v>13</v>
      </c>
      <c r="W6" s="255"/>
    </row>
    <row r="7" spans="1:23" ht="76.5" x14ac:dyDescent="0.2">
      <c r="A7" s="254" t="s">
        <v>14</v>
      </c>
      <c r="B7" s="253" t="s">
        <v>15</v>
      </c>
      <c r="C7" s="253" t="s">
        <v>16</v>
      </c>
      <c r="D7" s="253" t="s">
        <v>17</v>
      </c>
      <c r="E7" s="253" t="s">
        <v>18</v>
      </c>
      <c r="F7" s="252" t="s">
        <v>19</v>
      </c>
      <c r="G7" s="251" t="s">
        <v>20</v>
      </c>
      <c r="H7" s="252" t="s">
        <v>21</v>
      </c>
      <c r="I7" s="251" t="s">
        <v>22</v>
      </c>
      <c r="J7" s="252" t="s">
        <v>23</v>
      </c>
      <c r="K7" s="251" t="s">
        <v>24</v>
      </c>
      <c r="L7" s="252" t="s">
        <v>25</v>
      </c>
      <c r="M7" s="251" t="s">
        <v>26</v>
      </c>
      <c r="N7" s="252" t="s">
        <v>27</v>
      </c>
      <c r="O7" s="251" t="s">
        <v>28</v>
      </c>
      <c r="P7" s="252" t="s">
        <v>29</v>
      </c>
      <c r="Q7" s="251" t="s">
        <v>30</v>
      </c>
      <c r="R7" s="252" t="s">
        <v>29</v>
      </c>
      <c r="S7" s="251" t="s">
        <v>30</v>
      </c>
      <c r="T7" s="252" t="s">
        <v>31</v>
      </c>
      <c r="U7" s="251" t="s">
        <v>32</v>
      </c>
      <c r="V7" s="252" t="s">
        <v>18</v>
      </c>
      <c r="W7" s="251" t="s">
        <v>33</v>
      </c>
    </row>
    <row r="8" spans="1:23" ht="12.95" customHeight="1" x14ac:dyDescent="0.2">
      <c r="A8" s="238" t="s">
        <v>34</v>
      </c>
      <c r="B8" s="250" t="s">
        <v>1</v>
      </c>
      <c r="C8" s="250"/>
      <c r="D8" s="250"/>
      <c r="E8" s="250"/>
      <c r="F8" s="249"/>
      <c r="G8" s="248"/>
      <c r="H8" s="249"/>
      <c r="I8" s="248"/>
      <c r="J8" s="249"/>
      <c r="K8" s="248"/>
      <c r="L8" s="249"/>
      <c r="M8" s="248"/>
      <c r="N8" s="249"/>
      <c r="O8" s="248"/>
      <c r="P8" s="249"/>
      <c r="Q8" s="248"/>
      <c r="R8" s="235"/>
      <c r="S8" s="236"/>
      <c r="T8" s="235"/>
      <c r="U8" s="234"/>
      <c r="V8" s="249"/>
      <c r="W8" s="248"/>
    </row>
    <row r="9" spans="1:23" ht="12.95" customHeight="1" x14ac:dyDescent="0.2">
      <c r="A9" s="246" t="s">
        <v>35</v>
      </c>
      <c r="B9" s="230"/>
      <c r="C9" s="230"/>
      <c r="D9" s="230"/>
      <c r="E9" s="230">
        <f>$B9       +$C9       +$D9</f>
        <v>0</v>
      </c>
      <c r="F9" s="226">
        <v>0</v>
      </c>
      <c r="G9" s="225">
        <v>0</v>
      </c>
      <c r="H9" s="226"/>
      <c r="I9" s="225"/>
      <c r="J9" s="226"/>
      <c r="K9" s="225"/>
      <c r="L9" s="226"/>
      <c r="M9" s="225"/>
      <c r="N9" s="226"/>
      <c r="O9" s="225"/>
      <c r="P9" s="226">
        <f>$H9       +$J9       +$L9       +$N9</f>
        <v>0</v>
      </c>
      <c r="Q9" s="225">
        <f>$I9       +$K9       +$M9       +$O9</f>
        <v>0</v>
      </c>
      <c r="R9" s="228">
        <f>IF(($H9       =0),0,((($H9       -$H9       )/$H9       )*100))</f>
        <v>0</v>
      </c>
      <c r="S9" s="229">
        <f>IF(($I9       =0),0,((($I9       -$I9       )/$I9       )*100))</f>
        <v>0</v>
      </c>
      <c r="T9" s="228">
        <f>IF(($E9       =0),0,(($P9       /$E9       )*100))</f>
        <v>0</v>
      </c>
      <c r="U9" s="227">
        <f>IF(($E9       =0),0,(($Q9       /$E9       )*100))</f>
        <v>0</v>
      </c>
      <c r="V9" s="226">
        <v>0</v>
      </c>
      <c r="W9" s="225" t="s">
        <v>1</v>
      </c>
    </row>
    <row r="10" spans="1:23" ht="12.95" customHeight="1" x14ac:dyDescent="0.2">
      <c r="A10" s="246" t="s">
        <v>37</v>
      </c>
      <c r="B10" s="230">
        <v>45090000</v>
      </c>
      <c r="C10" s="230"/>
      <c r="D10" s="230"/>
      <c r="E10" s="230">
        <f>$B10      +$C10      +$D10</f>
        <v>45090000</v>
      </c>
      <c r="F10" s="226">
        <v>45090000</v>
      </c>
      <c r="G10" s="225">
        <v>45090000</v>
      </c>
      <c r="H10" s="226">
        <v>4964000</v>
      </c>
      <c r="I10" s="225">
        <v>178074</v>
      </c>
      <c r="J10" s="226"/>
      <c r="K10" s="225"/>
      <c r="L10" s="226"/>
      <c r="M10" s="225"/>
      <c r="N10" s="226"/>
      <c r="O10" s="225"/>
      <c r="P10" s="226">
        <f>$H10      +$J10      +$L10      +$N10</f>
        <v>4964000</v>
      </c>
      <c r="Q10" s="225">
        <f>$I10      +$K10      +$M10      +$O10</f>
        <v>178074</v>
      </c>
      <c r="R10" s="228">
        <f>IF(($H10      =0),0,((($H10      -$H10      )/$H10      )*100))</f>
        <v>0</v>
      </c>
      <c r="S10" s="229">
        <f>IF(($I10      =0),0,((($I10      -$I10      )/$I10      )*100))</f>
        <v>0</v>
      </c>
      <c r="T10" s="228">
        <f>IF(($E10      =0),0,(($P10      /$E10      )*100))</f>
        <v>11.009092925260591</v>
      </c>
      <c r="U10" s="227">
        <f>IF(($E10      =0),0,(($Q10      /$E10      )*100))</f>
        <v>0.39493013972055885</v>
      </c>
      <c r="V10" s="226">
        <v>0</v>
      </c>
      <c r="W10" s="225" t="s">
        <v>1</v>
      </c>
    </row>
    <row r="11" spans="1:23" ht="12.95" customHeight="1" x14ac:dyDescent="0.2">
      <c r="A11" s="246" t="s">
        <v>38</v>
      </c>
      <c r="B11" s="230">
        <v>37107000</v>
      </c>
      <c r="C11" s="230"/>
      <c r="D11" s="230"/>
      <c r="E11" s="230">
        <f>$B11      +$C11      +$D11</f>
        <v>37107000</v>
      </c>
      <c r="F11" s="226">
        <v>37107000</v>
      </c>
      <c r="G11" s="225">
        <v>21000000</v>
      </c>
      <c r="H11" s="226">
        <v>11179000</v>
      </c>
      <c r="I11" s="225">
        <v>17059337</v>
      </c>
      <c r="J11" s="226"/>
      <c r="K11" s="225"/>
      <c r="L11" s="226"/>
      <c r="M11" s="225"/>
      <c r="N11" s="226"/>
      <c r="O11" s="225"/>
      <c r="P11" s="226">
        <f>$H11      +$J11      +$L11      +$N11</f>
        <v>11179000</v>
      </c>
      <c r="Q11" s="225">
        <f>$I11      +$K11      +$M11      +$O11</f>
        <v>17059337</v>
      </c>
      <c r="R11" s="228">
        <f>IF(($H11      =0),0,((($H11      -$H11      )/$H11      )*100))</f>
        <v>0</v>
      </c>
      <c r="S11" s="229">
        <f>IF(($I11      =0),0,((($I11      -$I11      )/$I11      )*100))</f>
        <v>0</v>
      </c>
      <c r="T11" s="228">
        <f>IF(($E11      =0),0,(($P11      /$E11      )*100))</f>
        <v>30.126391246934542</v>
      </c>
      <c r="U11" s="227">
        <f>IF(($E11      =0),0,(($Q11      /$E11      )*100))</f>
        <v>45.973366211226988</v>
      </c>
      <c r="V11" s="226">
        <v>0</v>
      </c>
      <c r="W11" s="225" t="s">
        <v>1</v>
      </c>
    </row>
    <row r="12" spans="1:23" ht="12.95" customHeight="1" x14ac:dyDescent="0.2">
      <c r="A12" s="246" t="s">
        <v>39</v>
      </c>
      <c r="B12" s="230"/>
      <c r="C12" s="230"/>
      <c r="D12" s="230"/>
      <c r="E12" s="230">
        <f>$B12      +$C12      +$D12</f>
        <v>0</v>
      </c>
      <c r="F12" s="226">
        <v>0</v>
      </c>
      <c r="G12" s="225">
        <v>0</v>
      </c>
      <c r="H12" s="226"/>
      <c r="I12" s="225"/>
      <c r="J12" s="226"/>
      <c r="K12" s="225"/>
      <c r="L12" s="226"/>
      <c r="M12" s="225"/>
      <c r="N12" s="226"/>
      <c r="O12" s="225"/>
      <c r="P12" s="226">
        <f>$H12      +$J12      +$L12      +$N12</f>
        <v>0</v>
      </c>
      <c r="Q12" s="225">
        <f>$I12      +$K12      +$M12      +$O12</f>
        <v>0</v>
      </c>
      <c r="R12" s="228">
        <f>IF(($H12      =0),0,((($H12      -$H12      )/$H12      )*100))</f>
        <v>0</v>
      </c>
      <c r="S12" s="229">
        <f>IF(($I12      =0),0,((($I12      -$I12      )/$I12      )*100))</f>
        <v>0</v>
      </c>
      <c r="T12" s="228">
        <f>IF(($E12      =0),0,(($P12      /$E12      )*100))</f>
        <v>0</v>
      </c>
      <c r="U12" s="227">
        <f>IF(($E12      =0),0,(($Q12      /$E12      )*100))</f>
        <v>0</v>
      </c>
      <c r="V12" s="226">
        <v>0</v>
      </c>
      <c r="W12" s="225" t="s">
        <v>1</v>
      </c>
    </row>
    <row r="13" spans="1:23" ht="12.95" customHeight="1" x14ac:dyDescent="0.2">
      <c r="A13" s="246" t="s">
        <v>40</v>
      </c>
      <c r="B13" s="230">
        <v>25000000</v>
      </c>
      <c r="C13" s="230"/>
      <c r="D13" s="230"/>
      <c r="E13" s="230">
        <f>$B13      +$C13      +$D13</f>
        <v>25000000</v>
      </c>
      <c r="F13" s="226">
        <v>25000000</v>
      </c>
      <c r="G13" s="225">
        <v>0</v>
      </c>
      <c r="H13" s="226"/>
      <c r="I13" s="225"/>
      <c r="J13" s="226"/>
      <c r="K13" s="225"/>
      <c r="L13" s="226"/>
      <c r="M13" s="225"/>
      <c r="N13" s="226"/>
      <c r="O13" s="225"/>
      <c r="P13" s="226">
        <f>$H13      +$J13      +$L13      +$N13</f>
        <v>0</v>
      </c>
      <c r="Q13" s="225">
        <f>$I13      +$K13      +$M13      +$O13</f>
        <v>0</v>
      </c>
      <c r="R13" s="228">
        <f>IF(($H13      =0),0,((($H13      -$H13      )/$H13      )*100))</f>
        <v>0</v>
      </c>
      <c r="S13" s="229">
        <f>IF(($I13      =0),0,((($I13      -$I13      )/$I13      )*100))</f>
        <v>0</v>
      </c>
      <c r="T13" s="228">
        <f>IF(($E13      =0),0,(($P13      /$E13      )*100))</f>
        <v>0</v>
      </c>
      <c r="U13" s="227">
        <f>IF(($E13      =0),0,(($Q13      /$E13      )*100))</f>
        <v>0</v>
      </c>
      <c r="V13" s="226">
        <v>0</v>
      </c>
      <c r="W13" s="225" t="s">
        <v>1</v>
      </c>
    </row>
    <row r="14" spans="1:23" ht="12.95" customHeight="1" x14ac:dyDescent="0.2">
      <c r="A14" s="246" t="s">
        <v>41</v>
      </c>
      <c r="B14" s="230">
        <v>3100000</v>
      </c>
      <c r="C14" s="230"/>
      <c r="D14" s="230"/>
      <c r="E14" s="230">
        <f>$B14      +$C14      +$D14</f>
        <v>3100000</v>
      </c>
      <c r="F14" s="226">
        <v>3100000</v>
      </c>
      <c r="G14" s="225">
        <v>0</v>
      </c>
      <c r="H14" s="226"/>
      <c r="I14" s="225"/>
      <c r="J14" s="226"/>
      <c r="K14" s="225"/>
      <c r="L14" s="226"/>
      <c r="M14" s="225"/>
      <c r="N14" s="226"/>
      <c r="O14" s="225"/>
      <c r="P14" s="226">
        <f>$H14      +$J14      +$L14      +$N14</f>
        <v>0</v>
      </c>
      <c r="Q14" s="225">
        <f>$I14      +$K14      +$M14      +$O14</f>
        <v>0</v>
      </c>
      <c r="R14" s="228">
        <f>IF(($H14      =0),0,((($H14      -$H14      )/$H14      )*100))</f>
        <v>0</v>
      </c>
      <c r="S14" s="229">
        <f>IF(($I14      =0),0,((($I14      -$I14      )/$I14      )*100))</f>
        <v>0</v>
      </c>
      <c r="T14" s="228">
        <f>IF(($E14      =0),0,(($P14      /$E14      )*100))</f>
        <v>0</v>
      </c>
      <c r="U14" s="227">
        <f>IF(($E14      =0),0,(($Q14      /$E14      )*100))</f>
        <v>0</v>
      </c>
      <c r="V14" s="226">
        <v>0</v>
      </c>
      <c r="W14" s="225" t="s">
        <v>1</v>
      </c>
    </row>
    <row r="15" spans="1:23" ht="12.95" customHeight="1" x14ac:dyDescent="0.2">
      <c r="A15" s="245" t="s">
        <v>42</v>
      </c>
      <c r="B15" s="244">
        <f>SUM(B9:B14)</f>
        <v>110297000</v>
      </c>
      <c r="C15" s="244">
        <f>SUM(C9:C14)</f>
        <v>0</v>
      </c>
      <c r="D15" s="244"/>
      <c r="E15" s="244">
        <f>$B15      +$C15      +$D15</f>
        <v>110297000</v>
      </c>
      <c r="F15" s="240">
        <f>SUM(F9:F14)</f>
        <v>110297000</v>
      </c>
      <c r="G15" s="239">
        <f>SUM(G9:G14)</f>
        <v>66090000</v>
      </c>
      <c r="H15" s="240">
        <f>SUM(H9:H14)</f>
        <v>16143000</v>
      </c>
      <c r="I15" s="239">
        <f>SUM(I9:I14)</f>
        <v>17237411</v>
      </c>
      <c r="J15" s="240">
        <f>SUM(J9:J14)</f>
        <v>0</v>
      </c>
      <c r="K15" s="239">
        <f>SUM(K9:K14)</f>
        <v>0</v>
      </c>
      <c r="L15" s="240">
        <f>SUM(L9:L14)</f>
        <v>0</v>
      </c>
      <c r="M15" s="239">
        <f>SUM(M9:M14)</f>
        <v>0</v>
      </c>
      <c r="N15" s="240">
        <f>SUM(N9:N14)</f>
        <v>0</v>
      </c>
      <c r="O15" s="239">
        <f>SUM(O9:O14)</f>
        <v>0</v>
      </c>
      <c r="P15" s="240">
        <f>$H15      +$J15      +$L15      +$N15</f>
        <v>16143000</v>
      </c>
      <c r="Q15" s="239">
        <f>$I15      +$K15      +$M15      +$O15</f>
        <v>17237411</v>
      </c>
      <c r="R15" s="242">
        <f>IF(($H15      =0),0,((($H15      -$H15      )/$H15      )*100))</f>
        <v>0</v>
      </c>
      <c r="S15" s="243">
        <f>IF(($I15      =0),0,((($I15      -$I15      )/$I15      )*100))</f>
        <v>0</v>
      </c>
      <c r="T15" s="242">
        <f>IF((SUM($E9:$E13))=0,0,(P15/(SUM($E9:$E13))*100))</f>
        <v>15.059190089274887</v>
      </c>
      <c r="U15" s="241">
        <f>IF((SUM($E9:$E13))=0,0,(Q15/(SUM($E9:$E13))*100))</f>
        <v>16.080124443781077</v>
      </c>
      <c r="V15" s="240">
        <f>SUM(V9:V14)</f>
        <v>0</v>
      </c>
      <c r="W15" s="239" t="s">
        <v>1</v>
      </c>
    </row>
    <row r="16" spans="1:23" ht="12.95" customHeight="1" x14ac:dyDescent="0.2">
      <c r="A16" s="238" t="s">
        <v>43</v>
      </c>
      <c r="B16" s="237" t="s">
        <v>1</v>
      </c>
      <c r="C16" s="237"/>
      <c r="D16" s="237"/>
      <c r="E16" s="237"/>
      <c r="F16" s="233"/>
      <c r="G16" s="232"/>
      <c r="H16" s="233"/>
      <c r="I16" s="232"/>
      <c r="J16" s="233"/>
      <c r="K16" s="232"/>
      <c r="L16" s="233"/>
      <c r="M16" s="232"/>
      <c r="N16" s="233"/>
      <c r="O16" s="232"/>
      <c r="P16" s="233"/>
      <c r="Q16" s="232"/>
      <c r="R16" s="235"/>
      <c r="S16" s="236"/>
      <c r="T16" s="235"/>
      <c r="U16" s="234"/>
      <c r="V16" s="233"/>
      <c r="W16" s="232"/>
    </row>
    <row r="17" spans="1:23" ht="12.95" customHeight="1" x14ac:dyDescent="0.2">
      <c r="A17" s="246" t="s">
        <v>44</v>
      </c>
      <c r="B17" s="230">
        <v>76765000</v>
      </c>
      <c r="C17" s="230"/>
      <c r="D17" s="230"/>
      <c r="E17" s="230">
        <f>$B17      +$C17      +$D17</f>
        <v>76765000</v>
      </c>
      <c r="F17" s="226">
        <v>76765000</v>
      </c>
      <c r="G17" s="225">
        <v>25000000</v>
      </c>
      <c r="H17" s="226">
        <v>1453000</v>
      </c>
      <c r="I17" s="225"/>
      <c r="J17" s="226"/>
      <c r="K17" s="225"/>
      <c r="L17" s="226"/>
      <c r="M17" s="225"/>
      <c r="N17" s="226"/>
      <c r="O17" s="225"/>
      <c r="P17" s="226">
        <f>$H17      +$J17      +$L17      +$N17</f>
        <v>1453000</v>
      </c>
      <c r="Q17" s="225">
        <f>$I17      +$K17      +$M17      +$O17</f>
        <v>0</v>
      </c>
      <c r="R17" s="228">
        <f>IF(($H17      =0),0,((($H17      -$H17      )/$H17      )*100))</f>
        <v>0</v>
      </c>
      <c r="S17" s="229">
        <f>IF(($I17      =0),0,((($I17      -$I17      )/$I17      )*100))</f>
        <v>0</v>
      </c>
      <c r="T17" s="228">
        <f>IF(($E17      =0),0,(($P17      /$E17      )*100))</f>
        <v>1.8927896827981503</v>
      </c>
      <c r="U17" s="227">
        <f>IF(($E17      =0),0,(($Q17      /$E17      )*100))</f>
        <v>0</v>
      </c>
      <c r="V17" s="226">
        <v>0</v>
      </c>
      <c r="W17" s="225" t="s">
        <v>1</v>
      </c>
    </row>
    <row r="18" spans="1:23" ht="12.95" customHeight="1" x14ac:dyDescent="0.2">
      <c r="A18" s="246" t="s">
        <v>45</v>
      </c>
      <c r="B18" s="230"/>
      <c r="C18" s="230"/>
      <c r="D18" s="230"/>
      <c r="E18" s="230">
        <f>$B18      +$C18      +$D18</f>
        <v>0</v>
      </c>
      <c r="F18" s="226">
        <v>0</v>
      </c>
      <c r="G18" s="225">
        <v>0</v>
      </c>
      <c r="H18" s="226"/>
      <c r="I18" s="225"/>
      <c r="J18" s="226"/>
      <c r="K18" s="225"/>
      <c r="L18" s="226"/>
      <c r="M18" s="225"/>
      <c r="N18" s="226"/>
      <c r="O18" s="225"/>
      <c r="P18" s="226">
        <f>$H18      +$J18      +$L18      +$N18</f>
        <v>0</v>
      </c>
      <c r="Q18" s="225">
        <f>$I18      +$K18      +$M18      +$O18</f>
        <v>0</v>
      </c>
      <c r="R18" s="228">
        <f>IF(($H18      =0),0,((($H18      -$H18      )/$H18      )*100))</f>
        <v>0</v>
      </c>
      <c r="S18" s="229">
        <f>IF(($I18      =0),0,((($I18      -$I18      )/$I18      )*100))</f>
        <v>0</v>
      </c>
      <c r="T18" s="228">
        <f>IF(($E18      =0),0,(($P18      /$E18      )*100))</f>
        <v>0</v>
      </c>
      <c r="U18" s="227">
        <f>IF(($E18      =0),0,(($Q18      /$E18      )*100))</f>
        <v>0</v>
      </c>
      <c r="V18" s="226">
        <v>0</v>
      </c>
      <c r="W18" s="225" t="s">
        <v>1</v>
      </c>
    </row>
    <row r="19" spans="1:23" ht="12.95" customHeight="1" x14ac:dyDescent="0.2">
      <c r="A19" s="246" t="s">
        <v>46</v>
      </c>
      <c r="B19" s="230">
        <v>10200000</v>
      </c>
      <c r="C19" s="230"/>
      <c r="D19" s="230"/>
      <c r="E19" s="230">
        <f>$B19      +$C19      +$D19</f>
        <v>10200000</v>
      </c>
      <c r="F19" s="226">
        <v>10200000</v>
      </c>
      <c r="G19" s="225">
        <v>0</v>
      </c>
      <c r="H19" s="226"/>
      <c r="I19" s="225"/>
      <c r="J19" s="226"/>
      <c r="K19" s="225"/>
      <c r="L19" s="226"/>
      <c r="M19" s="225"/>
      <c r="N19" s="226"/>
      <c r="O19" s="225"/>
      <c r="P19" s="226">
        <f>$H19      +$J19      +$L19      +$N19</f>
        <v>0</v>
      </c>
      <c r="Q19" s="225">
        <f>$I19      +$K19      +$M19      +$O19</f>
        <v>0</v>
      </c>
      <c r="R19" s="228">
        <f>IF(($H19      =0),0,((($H19      -$H19      )/$H19      )*100))</f>
        <v>0</v>
      </c>
      <c r="S19" s="229">
        <f>IF(($I19      =0),0,((($I19      -$I19      )/$I19      )*100))</f>
        <v>0</v>
      </c>
      <c r="T19" s="228">
        <f>IF(($E19      =0),0,(($P19      /$E19      )*100))</f>
        <v>0</v>
      </c>
      <c r="U19" s="227">
        <f>IF(($E19      =0),0,(($Q19      /$E19      )*100))</f>
        <v>0</v>
      </c>
      <c r="V19" s="226">
        <v>0</v>
      </c>
      <c r="W19" s="225" t="s">
        <v>1</v>
      </c>
    </row>
    <row r="20" spans="1:23" ht="12.95" customHeight="1" x14ac:dyDescent="0.2">
      <c r="A20" s="246" t="s">
        <v>47</v>
      </c>
      <c r="B20" s="230">
        <v>104360000</v>
      </c>
      <c r="C20" s="230"/>
      <c r="D20" s="230"/>
      <c r="E20" s="230">
        <f>$B20      +$C20      +$D20</f>
        <v>104360000</v>
      </c>
      <c r="F20" s="226">
        <v>104360000</v>
      </c>
      <c r="G20" s="225">
        <v>104360000</v>
      </c>
      <c r="H20" s="226">
        <v>17496000</v>
      </c>
      <c r="I20" s="225">
        <v>9073056</v>
      </c>
      <c r="J20" s="226"/>
      <c r="K20" s="225"/>
      <c r="L20" s="226"/>
      <c r="M20" s="225"/>
      <c r="N20" s="226"/>
      <c r="O20" s="225"/>
      <c r="P20" s="226">
        <f>$H20      +$J20      +$L20      +$N20</f>
        <v>17496000</v>
      </c>
      <c r="Q20" s="225">
        <f>$I20      +$K20      +$M20      +$O20</f>
        <v>9073056</v>
      </c>
      <c r="R20" s="228">
        <f>IF(($H20      =0),0,((($H20      -$H20      )/$H20      )*100))</f>
        <v>0</v>
      </c>
      <c r="S20" s="229">
        <f>IF(($I20      =0),0,((($I20      -$I20      )/$I20      )*100))</f>
        <v>0</v>
      </c>
      <c r="T20" s="228">
        <f>IF(($E20      =0),0,(($P20      /$E20      )*100))</f>
        <v>16.765044078190876</v>
      </c>
      <c r="U20" s="227">
        <f>IF(($E20      =0),0,(($Q20      /$E20      )*100))</f>
        <v>8.6939977002683015</v>
      </c>
      <c r="V20" s="226">
        <v>0</v>
      </c>
      <c r="W20" s="225" t="s">
        <v>1</v>
      </c>
    </row>
    <row r="21" spans="1:23" ht="12.95" customHeight="1" x14ac:dyDescent="0.2">
      <c r="A21" s="246" t="s">
        <v>48</v>
      </c>
      <c r="B21" s="230"/>
      <c r="C21" s="230"/>
      <c r="D21" s="230"/>
      <c r="E21" s="230">
        <f>$B21      +$C21      +$D21</f>
        <v>0</v>
      </c>
      <c r="F21" s="226">
        <v>0</v>
      </c>
      <c r="G21" s="225">
        <v>0</v>
      </c>
      <c r="H21" s="226"/>
      <c r="I21" s="225"/>
      <c r="J21" s="226"/>
      <c r="K21" s="225"/>
      <c r="L21" s="226"/>
      <c r="M21" s="225"/>
      <c r="N21" s="226"/>
      <c r="O21" s="225"/>
      <c r="P21" s="226">
        <f>$H21      +$J21      +$L21      +$N21</f>
        <v>0</v>
      </c>
      <c r="Q21" s="225">
        <f>$I21      +$K21      +$M21      +$O21</f>
        <v>0</v>
      </c>
      <c r="R21" s="228">
        <f>IF(($H21      =0),0,((($H21      -$H21      )/$H21      )*100))</f>
        <v>0</v>
      </c>
      <c r="S21" s="229">
        <f>IF(($I21      =0),0,((($I21      -$I21      )/$I21      )*100))</f>
        <v>0</v>
      </c>
      <c r="T21" s="228">
        <f>IF(($E21      =0),0,(($P21      /$E21      )*100))</f>
        <v>0</v>
      </c>
      <c r="U21" s="227">
        <f>IF(($E21      =0),0,(($Q21      /$E21      )*100))</f>
        <v>0</v>
      </c>
      <c r="V21" s="226">
        <v>0</v>
      </c>
      <c r="W21" s="225" t="s">
        <v>1</v>
      </c>
    </row>
    <row r="22" spans="1:23" ht="12.95" customHeight="1" x14ac:dyDescent="0.2">
      <c r="A22" s="246" t="s">
        <v>49</v>
      </c>
      <c r="B22" s="230"/>
      <c r="C22" s="230"/>
      <c r="D22" s="230"/>
      <c r="E22" s="230">
        <f>$B22      +$C22      +$D22</f>
        <v>0</v>
      </c>
      <c r="F22" s="226">
        <v>0</v>
      </c>
      <c r="G22" s="225">
        <v>0</v>
      </c>
      <c r="H22" s="226"/>
      <c r="I22" s="225"/>
      <c r="J22" s="226"/>
      <c r="K22" s="225"/>
      <c r="L22" s="226"/>
      <c r="M22" s="225"/>
      <c r="N22" s="226"/>
      <c r="O22" s="225"/>
      <c r="P22" s="226">
        <f>$H22      +$J22      +$L22      +$N22</f>
        <v>0</v>
      </c>
      <c r="Q22" s="225">
        <f>$I22      +$K22      +$M22      +$O22</f>
        <v>0</v>
      </c>
      <c r="R22" s="228">
        <f>IF(($H22      =0),0,((($H22      -$H22      )/$H22      )*100))</f>
        <v>0</v>
      </c>
      <c r="S22" s="229">
        <f>IF(($I22      =0),0,((($I22      -$I22      )/$I22      )*100))</f>
        <v>0</v>
      </c>
      <c r="T22" s="228">
        <f>IF(($E22      =0),0,(($P22      /$E22      )*100))</f>
        <v>0</v>
      </c>
      <c r="U22" s="227">
        <f>IF(($E22      =0),0,(($Q22      /$E22      )*100))</f>
        <v>0</v>
      </c>
      <c r="V22" s="226">
        <v>0</v>
      </c>
      <c r="W22" s="225" t="s">
        <v>1</v>
      </c>
    </row>
    <row r="23" spans="1:23" ht="12.95" customHeight="1" x14ac:dyDescent="0.2">
      <c r="A23" s="246" t="s">
        <v>50</v>
      </c>
      <c r="B23" s="230"/>
      <c r="C23" s="230"/>
      <c r="D23" s="230"/>
      <c r="E23" s="230">
        <f>$B23      +$C23      +$D23</f>
        <v>0</v>
      </c>
      <c r="F23" s="226">
        <v>0</v>
      </c>
      <c r="G23" s="225">
        <v>0</v>
      </c>
      <c r="H23" s="226"/>
      <c r="I23" s="225"/>
      <c r="J23" s="226"/>
      <c r="K23" s="225"/>
      <c r="L23" s="226"/>
      <c r="M23" s="225"/>
      <c r="N23" s="226"/>
      <c r="O23" s="225"/>
      <c r="P23" s="226">
        <f>$H23      +$J23      +$L23      +$N23</f>
        <v>0</v>
      </c>
      <c r="Q23" s="225">
        <f>$I23      +$K23      +$M23      +$O23</f>
        <v>0</v>
      </c>
      <c r="R23" s="228">
        <f>IF(($H23      =0),0,((($H23      -$H23      )/$H23      )*100))</f>
        <v>0</v>
      </c>
      <c r="S23" s="229">
        <f>IF(($I23      =0),0,((($I23      -$I23      )/$I23      )*100))</f>
        <v>0</v>
      </c>
      <c r="T23" s="228">
        <f>IF(($E23      =0),0,(($P23      /$E23      )*100))</f>
        <v>0</v>
      </c>
      <c r="U23" s="227">
        <f>IF(($E23      =0),0,(($Q23      /$E23      )*100))</f>
        <v>0</v>
      </c>
      <c r="V23" s="226">
        <v>0</v>
      </c>
      <c r="W23" s="225" t="s">
        <v>1</v>
      </c>
    </row>
    <row r="24" spans="1:23" ht="12.95" customHeight="1" x14ac:dyDescent="0.2">
      <c r="A24" s="245" t="s">
        <v>42</v>
      </c>
      <c r="B24" s="244">
        <f>SUM(B17:B23)</f>
        <v>191325000</v>
      </c>
      <c r="C24" s="244">
        <f>SUM(C17:C23)</f>
        <v>0</v>
      </c>
      <c r="D24" s="244"/>
      <c r="E24" s="244">
        <f>$B24      +$C24      +$D24</f>
        <v>191325000</v>
      </c>
      <c r="F24" s="240">
        <f>SUM(F17:F23)</f>
        <v>191325000</v>
      </c>
      <c r="G24" s="239">
        <f>SUM(G17:G23)</f>
        <v>129360000</v>
      </c>
      <c r="H24" s="240">
        <f>SUM(H17:H23)</f>
        <v>18949000</v>
      </c>
      <c r="I24" s="239">
        <f>SUM(I17:I23)</f>
        <v>9073056</v>
      </c>
      <c r="J24" s="240">
        <f>SUM(J17:J23)</f>
        <v>0</v>
      </c>
      <c r="K24" s="239">
        <f>SUM(K17:K23)</f>
        <v>0</v>
      </c>
      <c r="L24" s="240">
        <f>SUM(L17:L23)</f>
        <v>0</v>
      </c>
      <c r="M24" s="239">
        <f>SUM(M17:M23)</f>
        <v>0</v>
      </c>
      <c r="N24" s="240">
        <f>SUM(N17:N23)</f>
        <v>0</v>
      </c>
      <c r="O24" s="239">
        <f>SUM(O17:O23)</f>
        <v>0</v>
      </c>
      <c r="P24" s="240">
        <f>$H24      +$J24      +$L24      +$N24</f>
        <v>18949000</v>
      </c>
      <c r="Q24" s="239">
        <f>$I24      +$K24      +$M24      +$O24</f>
        <v>9073056</v>
      </c>
      <c r="R24" s="242">
        <f>IF(($H24      =0),0,((($H24      -$H24      )/$H24      )*100))</f>
        <v>0</v>
      </c>
      <c r="S24" s="243">
        <f>IF(($I24      =0),0,((($I24      -$I24      )/$I24      )*100))</f>
        <v>0</v>
      </c>
      <c r="T24" s="242">
        <f>IF(($E24-$E19-$E23)   =0,0,($P24   /($E24-$E19-$E23)   )*100)</f>
        <v>10.461835748792272</v>
      </c>
      <c r="U24" s="241">
        <f>IF(($E24-$E19-$E23)   =0,0,($Q24   /($E24-$E19-$E23)   )*100)</f>
        <v>5.0092786749482396</v>
      </c>
      <c r="V24" s="240">
        <f>SUM(V17:V23)</f>
        <v>0</v>
      </c>
      <c r="W24" s="239" t="s">
        <v>1</v>
      </c>
    </row>
    <row r="25" spans="1:23" ht="12.95" customHeight="1" x14ac:dyDescent="0.2">
      <c r="A25" s="238" t="s">
        <v>51</v>
      </c>
      <c r="B25" s="237" t="s">
        <v>1</v>
      </c>
      <c r="C25" s="237"/>
      <c r="D25" s="237"/>
      <c r="E25" s="237"/>
      <c r="F25" s="233"/>
      <c r="G25" s="232"/>
      <c r="H25" s="233"/>
      <c r="I25" s="232"/>
      <c r="J25" s="233"/>
      <c r="K25" s="232"/>
      <c r="L25" s="233"/>
      <c r="M25" s="232"/>
      <c r="N25" s="233"/>
      <c r="O25" s="232"/>
      <c r="P25" s="233"/>
      <c r="Q25" s="232"/>
      <c r="R25" s="235"/>
      <c r="S25" s="236"/>
      <c r="T25" s="235"/>
      <c r="U25" s="234"/>
      <c r="V25" s="233"/>
      <c r="W25" s="232"/>
    </row>
    <row r="26" spans="1:23" ht="12.95" customHeight="1" x14ac:dyDescent="0.2">
      <c r="A26" s="246" t="s">
        <v>52</v>
      </c>
      <c r="B26" s="230"/>
      <c r="C26" s="230"/>
      <c r="D26" s="230"/>
      <c r="E26" s="230">
        <f>$B26      +$C26      +$D26</f>
        <v>0</v>
      </c>
      <c r="F26" s="226">
        <v>0</v>
      </c>
      <c r="G26" s="225">
        <v>0</v>
      </c>
      <c r="H26" s="226"/>
      <c r="I26" s="225"/>
      <c r="J26" s="226"/>
      <c r="K26" s="225"/>
      <c r="L26" s="226"/>
      <c r="M26" s="225"/>
      <c r="N26" s="226"/>
      <c r="O26" s="225"/>
      <c r="P26" s="226">
        <f>$H26      +$J26      +$L26      +$N26</f>
        <v>0</v>
      </c>
      <c r="Q26" s="225">
        <f>$I26      +$K26      +$M26      +$O26</f>
        <v>0</v>
      </c>
      <c r="R26" s="228">
        <f>IF(($H26      =0),0,((($H26      -$H26      )/$H26      )*100))</f>
        <v>0</v>
      </c>
      <c r="S26" s="229">
        <f>IF(($I26      =0),0,((($I26      -$I26      )/$I26      )*100))</f>
        <v>0</v>
      </c>
      <c r="T26" s="228">
        <f>IF(($E26      =0),0,(($P26      /$E26      )*100))</f>
        <v>0</v>
      </c>
      <c r="U26" s="227">
        <f>IF(($E26      =0),0,(($Q26      /$E26      )*100))</f>
        <v>0</v>
      </c>
      <c r="V26" s="226">
        <v>0</v>
      </c>
      <c r="W26" s="225" t="s">
        <v>1</v>
      </c>
    </row>
    <row r="27" spans="1:23" ht="12.95" customHeight="1" x14ac:dyDescent="0.2">
      <c r="A27" s="246" t="s">
        <v>53</v>
      </c>
      <c r="B27" s="230"/>
      <c r="C27" s="230"/>
      <c r="D27" s="230"/>
      <c r="E27" s="230">
        <f>$B27      +$C27      +$D27</f>
        <v>0</v>
      </c>
      <c r="F27" s="226">
        <v>0</v>
      </c>
      <c r="G27" s="225">
        <v>0</v>
      </c>
      <c r="H27" s="226"/>
      <c r="I27" s="225"/>
      <c r="J27" s="226"/>
      <c r="K27" s="225"/>
      <c r="L27" s="226"/>
      <c r="M27" s="225"/>
      <c r="N27" s="226"/>
      <c r="O27" s="225"/>
      <c r="P27" s="226">
        <f>$H27      +$J27      +$L27      +$N27</f>
        <v>0</v>
      </c>
      <c r="Q27" s="225">
        <f>$I27      +$K27      +$M27      +$O27</f>
        <v>0</v>
      </c>
      <c r="R27" s="228">
        <f>IF(($H27      =0),0,((($H27      -$H27      )/$H27      )*100))</f>
        <v>0</v>
      </c>
      <c r="S27" s="229">
        <f>IF(($I27      =0),0,((($I27      -$I27      )/$I27      )*100))</f>
        <v>0</v>
      </c>
      <c r="T27" s="228">
        <f>IF(($E27      =0),0,(($P27      /$E27      )*100))</f>
        <v>0</v>
      </c>
      <c r="U27" s="227">
        <f>IF(($E27      =0),0,(($Q27      /$E27      )*100))</f>
        <v>0</v>
      </c>
      <c r="V27" s="226">
        <v>0</v>
      </c>
      <c r="W27" s="225" t="s">
        <v>1</v>
      </c>
    </row>
    <row r="28" spans="1:23" ht="12.95" customHeight="1" x14ac:dyDescent="0.2">
      <c r="A28" s="246" t="s">
        <v>54</v>
      </c>
      <c r="B28" s="230"/>
      <c r="C28" s="230"/>
      <c r="D28" s="230"/>
      <c r="E28" s="230">
        <f>$B28      +$C28      +$D28</f>
        <v>0</v>
      </c>
      <c r="F28" s="226">
        <v>0</v>
      </c>
      <c r="G28" s="225">
        <v>0</v>
      </c>
      <c r="H28" s="226"/>
      <c r="I28" s="225"/>
      <c r="J28" s="226"/>
      <c r="K28" s="225"/>
      <c r="L28" s="226"/>
      <c r="M28" s="225"/>
      <c r="N28" s="226"/>
      <c r="O28" s="225"/>
      <c r="P28" s="226">
        <f>$H28      +$J28      +$L28      +$N28</f>
        <v>0</v>
      </c>
      <c r="Q28" s="225">
        <f>$I28      +$K28      +$M28      +$O28</f>
        <v>0</v>
      </c>
      <c r="R28" s="228">
        <f>IF(($H28      =0),0,((($H28      -$H28      )/$H28      )*100))</f>
        <v>0</v>
      </c>
      <c r="S28" s="229">
        <f>IF(($I28      =0),0,((($I28      -$I28      )/$I28      )*100))</f>
        <v>0</v>
      </c>
      <c r="T28" s="228">
        <f>IF(($E28      =0),0,(($P28      /$E28      )*100))</f>
        <v>0</v>
      </c>
      <c r="U28" s="227">
        <f>IF(($E28      =0),0,(($Q28      /$E28      )*100))</f>
        <v>0</v>
      </c>
      <c r="V28" s="226">
        <v>0</v>
      </c>
      <c r="W28" s="225" t="s">
        <v>1</v>
      </c>
    </row>
    <row r="29" spans="1:23" ht="12.95" customHeight="1" x14ac:dyDescent="0.2">
      <c r="A29" s="246" t="s">
        <v>55</v>
      </c>
      <c r="B29" s="230">
        <v>7351000</v>
      </c>
      <c r="C29" s="230"/>
      <c r="D29" s="230"/>
      <c r="E29" s="230">
        <f>$B29      +$C29      +$D29</f>
        <v>7351000</v>
      </c>
      <c r="F29" s="226">
        <v>7351000</v>
      </c>
      <c r="G29" s="225">
        <v>5146000</v>
      </c>
      <c r="H29" s="226">
        <v>1033000</v>
      </c>
      <c r="I29" s="225">
        <v>1014662</v>
      </c>
      <c r="J29" s="226"/>
      <c r="K29" s="225"/>
      <c r="L29" s="226"/>
      <c r="M29" s="225"/>
      <c r="N29" s="226"/>
      <c r="O29" s="225"/>
      <c r="P29" s="226">
        <f>$H29      +$J29      +$L29      +$N29</f>
        <v>1033000</v>
      </c>
      <c r="Q29" s="225">
        <f>$I29      +$K29      +$M29      +$O29</f>
        <v>1014662</v>
      </c>
      <c r="R29" s="228">
        <f>IF(($H29      =0),0,((($H29      -$H29      )/$H29      )*100))</f>
        <v>0</v>
      </c>
      <c r="S29" s="229">
        <f>IF(($I29      =0),0,((($I29      -$I29      )/$I29      )*100))</f>
        <v>0</v>
      </c>
      <c r="T29" s="228">
        <f>IF(($E29      =0),0,(($P29      /$E29      )*100))</f>
        <v>14.052509862603726</v>
      </c>
      <c r="U29" s="227">
        <f>IF(($E29      =0),0,(($Q29      /$E29      )*100))</f>
        <v>13.803047204461977</v>
      </c>
      <c r="V29" s="226">
        <v>0</v>
      </c>
      <c r="W29" s="225" t="s">
        <v>1</v>
      </c>
    </row>
    <row r="30" spans="1:23" ht="12.95" customHeight="1" x14ac:dyDescent="0.2">
      <c r="A30" s="245" t="s">
        <v>42</v>
      </c>
      <c r="B30" s="244">
        <f>SUM(B26:B29)</f>
        <v>7351000</v>
      </c>
      <c r="C30" s="244">
        <f>SUM(C26:C29)</f>
        <v>0</v>
      </c>
      <c r="D30" s="244"/>
      <c r="E30" s="244">
        <f>$B30      +$C30      +$D30</f>
        <v>7351000</v>
      </c>
      <c r="F30" s="240">
        <f>SUM(F26:F29)</f>
        <v>7351000</v>
      </c>
      <c r="G30" s="239">
        <f>SUM(G26:G29)</f>
        <v>5146000</v>
      </c>
      <c r="H30" s="240">
        <f>SUM(H26:H29)</f>
        <v>1033000</v>
      </c>
      <c r="I30" s="239">
        <f>SUM(I26:I29)</f>
        <v>1014662</v>
      </c>
      <c r="J30" s="240">
        <f>SUM(J26:J29)</f>
        <v>0</v>
      </c>
      <c r="K30" s="239">
        <f>SUM(K26:K29)</f>
        <v>0</v>
      </c>
      <c r="L30" s="240">
        <f>SUM(L26:L29)</f>
        <v>0</v>
      </c>
      <c r="M30" s="239">
        <f>SUM(M26:M29)</f>
        <v>0</v>
      </c>
      <c r="N30" s="240">
        <f>SUM(N26:N29)</f>
        <v>0</v>
      </c>
      <c r="O30" s="239">
        <f>SUM(O26:O29)</f>
        <v>0</v>
      </c>
      <c r="P30" s="240">
        <f>$H30      +$J30      +$L30      +$N30</f>
        <v>1033000</v>
      </c>
      <c r="Q30" s="239">
        <f>$I30      +$K30      +$M30      +$O30</f>
        <v>1014662</v>
      </c>
      <c r="R30" s="242">
        <f>IF(($H30      =0),0,((($H30      -$H30      )/$H30      )*100))</f>
        <v>0</v>
      </c>
      <c r="S30" s="243">
        <f>IF(($I30      =0),0,((($I30      -$I30      )/$I30      )*100))</f>
        <v>0</v>
      </c>
      <c r="T30" s="242">
        <f>IF($E30   =0,0,($P30   /$E30   )*100)</f>
        <v>14.052509862603726</v>
      </c>
      <c r="U30" s="241">
        <f>IF($E30   =0,0,($Q30   /$E30   )*100)</f>
        <v>13.803047204461977</v>
      </c>
      <c r="V30" s="240">
        <f>SUM(V26:V29)</f>
        <v>0</v>
      </c>
      <c r="W30" s="239" t="s">
        <v>1</v>
      </c>
    </row>
    <row r="31" spans="1:23" ht="12.95" customHeight="1" x14ac:dyDescent="0.2">
      <c r="A31" s="238" t="s">
        <v>56</v>
      </c>
      <c r="B31" s="237" t="s">
        <v>1</v>
      </c>
      <c r="C31" s="237"/>
      <c r="D31" s="237"/>
      <c r="E31" s="237"/>
      <c r="F31" s="233"/>
      <c r="G31" s="232"/>
      <c r="H31" s="233"/>
      <c r="I31" s="232"/>
      <c r="J31" s="233"/>
      <c r="K31" s="232"/>
      <c r="L31" s="233"/>
      <c r="M31" s="232"/>
      <c r="N31" s="233"/>
      <c r="O31" s="232"/>
      <c r="P31" s="233"/>
      <c r="Q31" s="232"/>
      <c r="R31" s="235"/>
      <c r="S31" s="236"/>
      <c r="T31" s="235"/>
      <c r="U31" s="234"/>
      <c r="V31" s="233"/>
      <c r="W31" s="232"/>
    </row>
    <row r="32" spans="1:23" ht="12.95" customHeight="1" x14ac:dyDescent="0.2">
      <c r="A32" s="246" t="s">
        <v>57</v>
      </c>
      <c r="B32" s="230">
        <v>62879000</v>
      </c>
      <c r="C32" s="230"/>
      <c r="D32" s="230"/>
      <c r="E32" s="230">
        <f>$B32      +$C32      +$D32</f>
        <v>62879000</v>
      </c>
      <c r="F32" s="226">
        <v>62879000</v>
      </c>
      <c r="G32" s="225">
        <v>15719000</v>
      </c>
      <c r="H32" s="226">
        <v>20716000</v>
      </c>
      <c r="I32" s="225">
        <v>12621186</v>
      </c>
      <c r="J32" s="226"/>
      <c r="K32" s="225"/>
      <c r="L32" s="226"/>
      <c r="M32" s="225"/>
      <c r="N32" s="226"/>
      <c r="O32" s="225"/>
      <c r="P32" s="226">
        <f>$H32      +$J32      +$L32      +$N32</f>
        <v>20716000</v>
      </c>
      <c r="Q32" s="225">
        <f>$I32      +$K32      +$M32      +$O32</f>
        <v>12621186</v>
      </c>
      <c r="R32" s="228">
        <f>IF(($H32      =0),0,((($H32      -$H32      )/$H32      )*100))</f>
        <v>0</v>
      </c>
      <c r="S32" s="229">
        <f>IF(($I32      =0),0,((($I32      -$I32      )/$I32      )*100))</f>
        <v>0</v>
      </c>
      <c r="T32" s="228">
        <f>IF(($E32      =0),0,(($P32      /$E32      )*100))</f>
        <v>32.945816568329647</v>
      </c>
      <c r="U32" s="227">
        <f>IF(($E32      =0),0,(($Q32      /$E32      )*100))</f>
        <v>20.072179901079849</v>
      </c>
      <c r="V32" s="226">
        <v>0</v>
      </c>
      <c r="W32" s="225" t="s">
        <v>1</v>
      </c>
    </row>
    <row r="33" spans="1:23" ht="12.95" customHeight="1" x14ac:dyDescent="0.2">
      <c r="A33" s="245" t="s">
        <v>42</v>
      </c>
      <c r="B33" s="244">
        <f>B32</f>
        <v>62879000</v>
      </c>
      <c r="C33" s="244">
        <f>C32</f>
        <v>0</v>
      </c>
      <c r="D33" s="244"/>
      <c r="E33" s="244">
        <f>$B33      +$C33      +$D33</f>
        <v>62879000</v>
      </c>
      <c r="F33" s="240">
        <f>F32</f>
        <v>62879000</v>
      </c>
      <c r="G33" s="239">
        <f>G32</f>
        <v>15719000</v>
      </c>
      <c r="H33" s="240">
        <f>H32</f>
        <v>20716000</v>
      </c>
      <c r="I33" s="239">
        <f>I32</f>
        <v>12621186</v>
      </c>
      <c r="J33" s="240">
        <f>J32</f>
        <v>0</v>
      </c>
      <c r="K33" s="239">
        <f>K32</f>
        <v>0</v>
      </c>
      <c r="L33" s="240">
        <f>L32</f>
        <v>0</v>
      </c>
      <c r="M33" s="239">
        <f>M32</f>
        <v>0</v>
      </c>
      <c r="N33" s="240">
        <f>N32</f>
        <v>0</v>
      </c>
      <c r="O33" s="239">
        <f>O32</f>
        <v>0</v>
      </c>
      <c r="P33" s="240">
        <f>$H33      +$J33      +$L33      +$N33</f>
        <v>20716000</v>
      </c>
      <c r="Q33" s="239">
        <f>$I33      +$K33      +$M33      +$O33</f>
        <v>12621186</v>
      </c>
      <c r="R33" s="242">
        <f>IF(($H33      =0),0,((($H33      -$H33      )/$H33      )*100))</f>
        <v>0</v>
      </c>
      <c r="S33" s="243">
        <f>IF(($I33      =0),0,((($I33      -$I33      )/$I33      )*100))</f>
        <v>0</v>
      </c>
      <c r="T33" s="242">
        <f>IF($E33   =0,0,($P33   /$E33   )*100)</f>
        <v>32.945816568329647</v>
      </c>
      <c r="U33" s="241">
        <f>IF($E33   =0,0,($Q33   /$E33   )*100)</f>
        <v>20.072179901079849</v>
      </c>
      <c r="V33" s="240">
        <f>V32</f>
        <v>0</v>
      </c>
      <c r="W33" s="239" t="s">
        <v>1</v>
      </c>
    </row>
    <row r="34" spans="1:23" ht="12.95" customHeight="1" x14ac:dyDescent="0.2">
      <c r="A34" s="238" t="s">
        <v>58</v>
      </c>
      <c r="B34" s="237" t="s">
        <v>1</v>
      </c>
      <c r="C34" s="237"/>
      <c r="D34" s="237"/>
      <c r="E34" s="237"/>
      <c r="F34" s="233"/>
      <c r="G34" s="232"/>
      <c r="H34" s="233"/>
      <c r="I34" s="232"/>
      <c r="J34" s="233"/>
      <c r="K34" s="232"/>
      <c r="L34" s="233"/>
      <c r="M34" s="232"/>
      <c r="N34" s="233"/>
      <c r="O34" s="232"/>
      <c r="P34" s="233"/>
      <c r="Q34" s="232"/>
      <c r="R34" s="235"/>
      <c r="S34" s="236"/>
      <c r="T34" s="235"/>
      <c r="U34" s="234"/>
      <c r="V34" s="233"/>
      <c r="W34" s="232"/>
    </row>
    <row r="35" spans="1:23" ht="12.95" customHeight="1" x14ac:dyDescent="0.2">
      <c r="A35" s="246" t="s">
        <v>59</v>
      </c>
      <c r="B35" s="230">
        <v>255673000</v>
      </c>
      <c r="C35" s="230"/>
      <c r="D35" s="230"/>
      <c r="E35" s="230">
        <f>$B35      +$C35      +$D35</f>
        <v>255673000</v>
      </c>
      <c r="F35" s="226">
        <v>255673000</v>
      </c>
      <c r="G35" s="225">
        <v>3500000</v>
      </c>
      <c r="H35" s="226">
        <v>28693000</v>
      </c>
      <c r="I35" s="225">
        <v>8074309</v>
      </c>
      <c r="J35" s="226"/>
      <c r="K35" s="225"/>
      <c r="L35" s="226"/>
      <c r="M35" s="225"/>
      <c r="N35" s="226"/>
      <c r="O35" s="225"/>
      <c r="P35" s="226">
        <f>$H35      +$J35      +$L35      +$N35</f>
        <v>28693000</v>
      </c>
      <c r="Q35" s="225">
        <f>$I35      +$K35      +$M35      +$O35</f>
        <v>8074309</v>
      </c>
      <c r="R35" s="228">
        <f>IF(($H35      =0),0,((($H35      -$H35      )/$H35      )*100))</f>
        <v>0</v>
      </c>
      <c r="S35" s="229">
        <f>IF(($I35      =0),0,((($I35      -$I35      )/$I35      )*100))</f>
        <v>0</v>
      </c>
      <c r="T35" s="228">
        <f>IF(($E35      =0),0,(($P35      /$E35      )*100))</f>
        <v>11.2225381639829</v>
      </c>
      <c r="U35" s="227">
        <f>IF(($E35      =0),0,(($Q35      /$E35      )*100))</f>
        <v>3.1580608824553242</v>
      </c>
      <c r="V35" s="226">
        <v>0</v>
      </c>
      <c r="W35" s="225" t="s">
        <v>1</v>
      </c>
    </row>
    <row r="36" spans="1:23" ht="12.95" customHeight="1" x14ac:dyDescent="0.2">
      <c r="A36" s="246" t="s">
        <v>60</v>
      </c>
      <c r="B36" s="230">
        <v>325660000</v>
      </c>
      <c r="C36" s="230"/>
      <c r="D36" s="230"/>
      <c r="E36" s="230">
        <f>$B36      +$C36      +$D36</f>
        <v>325660000</v>
      </c>
      <c r="F36" s="226">
        <v>325660000</v>
      </c>
      <c r="G36" s="225">
        <v>0</v>
      </c>
      <c r="H36" s="226"/>
      <c r="I36" s="225"/>
      <c r="J36" s="226"/>
      <c r="K36" s="225"/>
      <c r="L36" s="226"/>
      <c r="M36" s="225"/>
      <c r="N36" s="226"/>
      <c r="O36" s="225"/>
      <c r="P36" s="226">
        <f>$H36      +$J36      +$L36      +$N36</f>
        <v>0</v>
      </c>
      <c r="Q36" s="225">
        <f>$I36      +$K36      +$M36      +$O36</f>
        <v>0</v>
      </c>
      <c r="R36" s="228">
        <f>IF(($H36      =0),0,((($H36      -$H36      )/$H36      )*100))</f>
        <v>0</v>
      </c>
      <c r="S36" s="229">
        <f>IF(($I36      =0),0,((($I36      -$I36      )/$I36      )*100))</f>
        <v>0</v>
      </c>
      <c r="T36" s="228">
        <f>IF(($E36      =0),0,(($P36      /$E36      )*100))</f>
        <v>0</v>
      </c>
      <c r="U36" s="227">
        <f>IF(($E36      =0),0,(($Q36      /$E36      )*100))</f>
        <v>0</v>
      </c>
      <c r="V36" s="226">
        <v>0</v>
      </c>
      <c r="W36" s="225" t="s">
        <v>1</v>
      </c>
    </row>
    <row r="37" spans="1:23" ht="12.95" customHeight="1" x14ac:dyDescent="0.2">
      <c r="A37" s="246" t="s">
        <v>61</v>
      </c>
      <c r="B37" s="230"/>
      <c r="C37" s="230"/>
      <c r="D37" s="230"/>
      <c r="E37" s="230">
        <f>$B37      +$C37      +$D37</f>
        <v>0</v>
      </c>
      <c r="F37" s="226">
        <v>0</v>
      </c>
      <c r="G37" s="225">
        <v>0</v>
      </c>
      <c r="H37" s="226"/>
      <c r="I37" s="225"/>
      <c r="J37" s="226"/>
      <c r="K37" s="225"/>
      <c r="L37" s="226"/>
      <c r="M37" s="225"/>
      <c r="N37" s="226"/>
      <c r="O37" s="225"/>
      <c r="P37" s="226">
        <f>$H37      +$J37      +$L37      +$N37</f>
        <v>0</v>
      </c>
      <c r="Q37" s="225">
        <f>$I37      +$K37      +$M37      +$O37</f>
        <v>0</v>
      </c>
      <c r="R37" s="228">
        <f>IF(($H37      =0),0,((($H37      -$H37      )/$H37      )*100))</f>
        <v>0</v>
      </c>
      <c r="S37" s="229">
        <f>IF(($I37      =0),0,((($I37      -$I37      )/$I37      )*100))</f>
        <v>0</v>
      </c>
      <c r="T37" s="228">
        <f>IF(($E37      =0),0,(($P37      /$E37      )*100))</f>
        <v>0</v>
      </c>
      <c r="U37" s="227">
        <f>IF(($E37      =0),0,(($Q37      /$E37      )*100))</f>
        <v>0</v>
      </c>
      <c r="V37" s="226">
        <v>0</v>
      </c>
      <c r="W37" s="225" t="s">
        <v>1</v>
      </c>
    </row>
    <row r="38" spans="1:23" ht="12.95" customHeight="1" x14ac:dyDescent="0.2">
      <c r="A38" s="246" t="s">
        <v>62</v>
      </c>
      <c r="B38" s="230">
        <v>23000000</v>
      </c>
      <c r="C38" s="230"/>
      <c r="D38" s="230"/>
      <c r="E38" s="230">
        <f>$B38      +$C38      +$D38</f>
        <v>23000000</v>
      </c>
      <c r="F38" s="226">
        <v>23000000</v>
      </c>
      <c r="G38" s="225">
        <v>5000000</v>
      </c>
      <c r="H38" s="226">
        <v>4404000</v>
      </c>
      <c r="I38" s="225">
        <v>4986781</v>
      </c>
      <c r="J38" s="226"/>
      <c r="K38" s="225"/>
      <c r="L38" s="226"/>
      <c r="M38" s="225"/>
      <c r="N38" s="226"/>
      <c r="O38" s="225"/>
      <c r="P38" s="226">
        <f>$H38      +$J38      +$L38      +$N38</f>
        <v>4404000</v>
      </c>
      <c r="Q38" s="225">
        <f>$I38      +$K38      +$M38      +$O38</f>
        <v>4986781</v>
      </c>
      <c r="R38" s="228">
        <f>IF(($H38      =0),0,((($H38      -$H38      )/$H38      )*100))</f>
        <v>0</v>
      </c>
      <c r="S38" s="229">
        <f>IF(($I38      =0),0,((($I38      -$I38      )/$I38      )*100))</f>
        <v>0</v>
      </c>
      <c r="T38" s="228">
        <f>IF(($E38      =0),0,(($P38      /$E38      )*100))</f>
        <v>19.14782608695652</v>
      </c>
      <c r="U38" s="227">
        <f>IF(($E38      =0),0,(($Q38      /$E38      )*100))</f>
        <v>21.681656521739132</v>
      </c>
      <c r="V38" s="226">
        <v>0</v>
      </c>
      <c r="W38" s="225" t="s">
        <v>1</v>
      </c>
    </row>
    <row r="39" spans="1:23" ht="12.95" customHeight="1" x14ac:dyDescent="0.2">
      <c r="A39" s="246" t="s">
        <v>63</v>
      </c>
      <c r="B39" s="230"/>
      <c r="C39" s="230"/>
      <c r="D39" s="230"/>
      <c r="E39" s="230">
        <f>$B39      +$C39      +$D39</f>
        <v>0</v>
      </c>
      <c r="F39" s="226">
        <v>0</v>
      </c>
      <c r="G39" s="225">
        <v>0</v>
      </c>
      <c r="H39" s="226"/>
      <c r="I39" s="225"/>
      <c r="J39" s="226"/>
      <c r="K39" s="225"/>
      <c r="L39" s="226"/>
      <c r="M39" s="225"/>
      <c r="N39" s="226"/>
      <c r="O39" s="225"/>
      <c r="P39" s="226">
        <f>$H39      +$J39      +$L39      +$N39</f>
        <v>0</v>
      </c>
      <c r="Q39" s="225">
        <f>$I39      +$K39      +$M39      +$O39</f>
        <v>0</v>
      </c>
      <c r="R39" s="228">
        <f>IF(($H39      =0),0,((($H39      -$H39      )/$H39      )*100))</f>
        <v>0</v>
      </c>
      <c r="S39" s="229">
        <f>IF(($I39      =0),0,((($I39      -$I39      )/$I39      )*100))</f>
        <v>0</v>
      </c>
      <c r="T39" s="228">
        <f>IF(($E39      =0),0,(($P39      /$E39      )*100))</f>
        <v>0</v>
      </c>
      <c r="U39" s="227">
        <f>IF(($E39      =0),0,(($Q39      /$E39      )*100))</f>
        <v>0</v>
      </c>
      <c r="V39" s="226">
        <v>0</v>
      </c>
      <c r="W39" s="225" t="s">
        <v>1</v>
      </c>
    </row>
    <row r="40" spans="1:23" ht="12.95" customHeight="1" x14ac:dyDescent="0.2">
      <c r="A40" s="245" t="s">
        <v>42</v>
      </c>
      <c r="B40" s="244">
        <f>SUM(B35:B39)</f>
        <v>604333000</v>
      </c>
      <c r="C40" s="244">
        <f>SUM(C35:C39)</f>
        <v>0</v>
      </c>
      <c r="D40" s="244"/>
      <c r="E40" s="244">
        <f>$B40      +$C40      +$D40</f>
        <v>604333000</v>
      </c>
      <c r="F40" s="240">
        <f>SUM(F35:F39)</f>
        <v>604333000</v>
      </c>
      <c r="G40" s="239">
        <f>SUM(G35:G39)</f>
        <v>8500000</v>
      </c>
      <c r="H40" s="240">
        <f>SUM(H35:H39)</f>
        <v>33097000</v>
      </c>
      <c r="I40" s="239">
        <f>SUM(I35:I39)</f>
        <v>13061090</v>
      </c>
      <c r="J40" s="240">
        <f>SUM(J35:J39)</f>
        <v>0</v>
      </c>
      <c r="K40" s="239">
        <f>SUM(K35:K39)</f>
        <v>0</v>
      </c>
      <c r="L40" s="240">
        <f>SUM(L35:L39)</f>
        <v>0</v>
      </c>
      <c r="M40" s="239">
        <f>SUM(M35:M39)</f>
        <v>0</v>
      </c>
      <c r="N40" s="240">
        <f>SUM(N35:N39)</f>
        <v>0</v>
      </c>
      <c r="O40" s="239">
        <f>SUM(O35:O39)</f>
        <v>0</v>
      </c>
      <c r="P40" s="240">
        <f>$H40      +$J40      +$L40      +$N40</f>
        <v>33097000</v>
      </c>
      <c r="Q40" s="239">
        <f>$I40      +$K40      +$M40      +$O40</f>
        <v>13061090</v>
      </c>
      <c r="R40" s="242">
        <f>IF(($H40      =0),0,((($H40      -$H40      )/$H40      )*100))</f>
        <v>0</v>
      </c>
      <c r="S40" s="243">
        <f>IF(($I40      =0),0,((($I40      -$I40      )/$I40      )*100))</f>
        <v>0</v>
      </c>
      <c r="T40" s="242">
        <f>IF((+$E35+$E38) =0,0,(P40   /(+$E35+$E38) )*100)</f>
        <v>11.876643951871907</v>
      </c>
      <c r="U40" s="241">
        <f>IF((+$E35+$E38) =0,0,(Q40   /(+$E35+$E38) )*100)</f>
        <v>4.6868874989683249</v>
      </c>
      <c r="V40" s="240">
        <f>SUM(V35:V39)</f>
        <v>0</v>
      </c>
      <c r="W40" s="239" t="s">
        <v>1</v>
      </c>
    </row>
    <row r="41" spans="1:23" ht="12.95" customHeight="1" x14ac:dyDescent="0.2">
      <c r="A41" s="238" t="s">
        <v>64</v>
      </c>
      <c r="B41" s="237" t="s">
        <v>1</v>
      </c>
      <c r="C41" s="237"/>
      <c r="D41" s="237"/>
      <c r="E41" s="237"/>
      <c r="F41" s="233"/>
      <c r="G41" s="232"/>
      <c r="H41" s="233"/>
      <c r="I41" s="232"/>
      <c r="J41" s="233"/>
      <c r="K41" s="232"/>
      <c r="L41" s="233"/>
      <c r="M41" s="232"/>
      <c r="N41" s="233"/>
      <c r="O41" s="232"/>
      <c r="P41" s="233"/>
      <c r="Q41" s="232"/>
      <c r="R41" s="235"/>
      <c r="S41" s="236"/>
      <c r="T41" s="235"/>
      <c r="U41" s="234"/>
      <c r="V41" s="233"/>
      <c r="W41" s="232"/>
    </row>
    <row r="42" spans="1:23" ht="12.95" customHeight="1" x14ac:dyDescent="0.2">
      <c r="A42" s="246" t="s">
        <v>65</v>
      </c>
      <c r="B42" s="230"/>
      <c r="C42" s="230"/>
      <c r="D42" s="230"/>
      <c r="E42" s="230">
        <f>$B42      +$C42      +$D42</f>
        <v>0</v>
      </c>
      <c r="F42" s="226">
        <v>0</v>
      </c>
      <c r="G42" s="225">
        <v>0</v>
      </c>
      <c r="H42" s="226"/>
      <c r="I42" s="225"/>
      <c r="J42" s="226"/>
      <c r="K42" s="225"/>
      <c r="L42" s="226"/>
      <c r="M42" s="225"/>
      <c r="N42" s="226"/>
      <c r="O42" s="225"/>
      <c r="P42" s="226">
        <f>$H42      +$J42      +$L42      +$N42</f>
        <v>0</v>
      </c>
      <c r="Q42" s="225">
        <f>$I42      +$K42      +$M42      +$O42</f>
        <v>0</v>
      </c>
      <c r="R42" s="228">
        <f>IF(($H42      =0),0,((($H42      -$H42      )/$H42      )*100))</f>
        <v>0</v>
      </c>
      <c r="S42" s="229">
        <f>IF(($I42      =0),0,((($I42      -$I42      )/$I42      )*100))</f>
        <v>0</v>
      </c>
      <c r="T42" s="228">
        <f>IF(($E42      =0),0,(($P42      /$E42      )*100))</f>
        <v>0</v>
      </c>
      <c r="U42" s="227">
        <f>IF(($E42      =0),0,(($Q42      /$E42      )*100))</f>
        <v>0</v>
      </c>
      <c r="V42" s="226">
        <v>0</v>
      </c>
      <c r="W42" s="225" t="s">
        <v>1</v>
      </c>
    </row>
    <row r="43" spans="1:23" ht="12.95" customHeight="1" x14ac:dyDescent="0.2">
      <c r="A43" s="246" t="s">
        <v>66</v>
      </c>
      <c r="B43" s="230">
        <v>505793000</v>
      </c>
      <c r="C43" s="230"/>
      <c r="D43" s="230"/>
      <c r="E43" s="230">
        <f>$B43      +$C43      +$D43</f>
        <v>505793000</v>
      </c>
      <c r="F43" s="226">
        <v>505793000</v>
      </c>
      <c r="G43" s="225">
        <v>152000000</v>
      </c>
      <c r="H43" s="226">
        <v>38225000</v>
      </c>
      <c r="I43" s="225"/>
      <c r="J43" s="226"/>
      <c r="K43" s="225"/>
      <c r="L43" s="226"/>
      <c r="M43" s="225"/>
      <c r="N43" s="226"/>
      <c r="O43" s="225"/>
      <c r="P43" s="226">
        <f>$H43      +$J43      +$L43      +$N43</f>
        <v>38225000</v>
      </c>
      <c r="Q43" s="225">
        <f>$I43      +$K43      +$M43      +$O43</f>
        <v>0</v>
      </c>
      <c r="R43" s="228">
        <f>IF(($H43      =0),0,((($H43      -$H43      )/$H43      )*100))</f>
        <v>0</v>
      </c>
      <c r="S43" s="229">
        <f>IF(($I43      =0),0,((($I43      -$I43      )/$I43      )*100))</f>
        <v>0</v>
      </c>
      <c r="T43" s="228">
        <f>IF(($E43      =0),0,(($P43      /$E43      )*100))</f>
        <v>7.5574395058848181</v>
      </c>
      <c r="U43" s="227">
        <f>IF(($E43      =0),0,(($Q43      /$E43      )*100))</f>
        <v>0</v>
      </c>
      <c r="V43" s="226">
        <v>0</v>
      </c>
      <c r="W43" s="225" t="s">
        <v>1</v>
      </c>
    </row>
    <row r="44" spans="1:23" ht="12.95" customHeight="1" x14ac:dyDescent="0.2">
      <c r="A44" s="246" t="s">
        <v>67</v>
      </c>
      <c r="B44" s="230">
        <v>820000000</v>
      </c>
      <c r="C44" s="230"/>
      <c r="D44" s="230"/>
      <c r="E44" s="230">
        <f>$B44      +$C44      +$D44</f>
        <v>820000000</v>
      </c>
      <c r="F44" s="226">
        <v>820000000</v>
      </c>
      <c r="G44" s="225">
        <v>0</v>
      </c>
      <c r="H44" s="226"/>
      <c r="I44" s="225"/>
      <c r="J44" s="226"/>
      <c r="K44" s="225"/>
      <c r="L44" s="226"/>
      <c r="M44" s="225"/>
      <c r="N44" s="226"/>
      <c r="O44" s="225"/>
      <c r="P44" s="226">
        <f>$H44      +$J44      +$L44      +$N44</f>
        <v>0</v>
      </c>
      <c r="Q44" s="225">
        <f>$I44      +$K44      +$M44      +$O44</f>
        <v>0</v>
      </c>
      <c r="R44" s="228">
        <f>IF(($H44      =0),0,((($H44      -$H44      )/$H44      )*100))</f>
        <v>0</v>
      </c>
      <c r="S44" s="229">
        <f>IF(($I44      =0),0,((($I44      -$I44      )/$I44      )*100))</f>
        <v>0</v>
      </c>
      <c r="T44" s="228">
        <f>IF(($E44      =0),0,(($P44      /$E44      )*100))</f>
        <v>0</v>
      </c>
      <c r="U44" s="227">
        <f>IF(($E44      =0),0,(($Q44      /$E44      )*100))</f>
        <v>0</v>
      </c>
      <c r="V44" s="226">
        <v>0</v>
      </c>
      <c r="W44" s="225" t="s">
        <v>1</v>
      </c>
    </row>
    <row r="45" spans="1:23" ht="12.95" customHeight="1" x14ac:dyDescent="0.2">
      <c r="A45" s="246" t="s">
        <v>68</v>
      </c>
      <c r="B45" s="230"/>
      <c r="C45" s="230"/>
      <c r="D45" s="230"/>
      <c r="E45" s="230">
        <f>$B45      +$C45      +$D45</f>
        <v>0</v>
      </c>
      <c r="F45" s="226">
        <v>0</v>
      </c>
      <c r="G45" s="225">
        <v>0</v>
      </c>
      <c r="H45" s="226"/>
      <c r="I45" s="225"/>
      <c r="J45" s="226"/>
      <c r="K45" s="225"/>
      <c r="L45" s="226"/>
      <c r="M45" s="225"/>
      <c r="N45" s="226"/>
      <c r="O45" s="225"/>
      <c r="P45" s="226">
        <f>$H45      +$J45      +$L45      +$N45</f>
        <v>0</v>
      </c>
      <c r="Q45" s="225">
        <f>$I45      +$K45      +$M45      +$O45</f>
        <v>0</v>
      </c>
      <c r="R45" s="228">
        <f>IF(($H45      =0),0,((($H45      -$H45      )/$H45      )*100))</f>
        <v>0</v>
      </c>
      <c r="S45" s="229">
        <f>IF(($I45      =0),0,((($I45      -$I45      )/$I45      )*100))</f>
        <v>0</v>
      </c>
      <c r="T45" s="228">
        <f>IF(($E45      =0),0,(($P45      /$E45      )*100))</f>
        <v>0</v>
      </c>
      <c r="U45" s="227">
        <f>IF(($E45      =0),0,(($Q45      /$E45      )*100))</f>
        <v>0</v>
      </c>
      <c r="V45" s="226">
        <v>0</v>
      </c>
      <c r="W45" s="225" t="s">
        <v>1</v>
      </c>
    </row>
    <row r="46" spans="1:23" ht="12.95" customHeight="1" x14ac:dyDescent="0.2">
      <c r="A46" s="246" t="s">
        <v>69</v>
      </c>
      <c r="B46" s="230"/>
      <c r="C46" s="230"/>
      <c r="D46" s="230"/>
      <c r="E46" s="230">
        <f>$B46      +$C46      +$D46</f>
        <v>0</v>
      </c>
      <c r="F46" s="226">
        <v>0</v>
      </c>
      <c r="G46" s="225">
        <v>0</v>
      </c>
      <c r="H46" s="226"/>
      <c r="I46" s="225"/>
      <c r="J46" s="226"/>
      <c r="K46" s="225"/>
      <c r="L46" s="226"/>
      <c r="M46" s="225"/>
      <c r="N46" s="226"/>
      <c r="O46" s="225"/>
      <c r="P46" s="226">
        <f>$H46      +$J46      +$L46      +$N46</f>
        <v>0</v>
      </c>
      <c r="Q46" s="225">
        <f>$I46      +$K46      +$M46      +$O46</f>
        <v>0</v>
      </c>
      <c r="R46" s="228">
        <f>IF(($H46      =0),0,((($H46      -$H46      )/$H46      )*100))</f>
        <v>0</v>
      </c>
      <c r="S46" s="229">
        <f>IF(($I46      =0),0,((($I46      -$I46      )/$I46      )*100))</f>
        <v>0</v>
      </c>
      <c r="T46" s="228">
        <f>IF(($E46      =0),0,(($P46      /$E46      )*100))</f>
        <v>0</v>
      </c>
      <c r="U46" s="227">
        <f>IF(($E46      =0),0,(($Q46      /$E46      )*100))</f>
        <v>0</v>
      </c>
      <c r="V46" s="226">
        <v>0</v>
      </c>
      <c r="W46" s="225" t="s">
        <v>1</v>
      </c>
    </row>
    <row r="47" spans="1:23" ht="12.95" hidden="1" customHeight="1" x14ac:dyDescent="0.2">
      <c r="A47" s="246" t="s">
        <v>70</v>
      </c>
      <c r="B47" s="230"/>
      <c r="C47" s="230"/>
      <c r="D47" s="230"/>
      <c r="E47" s="230">
        <f>$B47      +$C47      +$D47</f>
        <v>0</v>
      </c>
      <c r="F47" s="226">
        <v>0</v>
      </c>
      <c r="G47" s="225">
        <v>0</v>
      </c>
      <c r="H47" s="226"/>
      <c r="I47" s="225"/>
      <c r="J47" s="226"/>
      <c r="K47" s="225"/>
      <c r="L47" s="226"/>
      <c r="M47" s="225"/>
      <c r="N47" s="226"/>
      <c r="O47" s="225"/>
      <c r="P47" s="226">
        <f>$H47      +$J47      +$L47      +$N47</f>
        <v>0</v>
      </c>
      <c r="Q47" s="225">
        <f>$I47      +$K47      +$M47      +$O47</f>
        <v>0</v>
      </c>
      <c r="R47" s="228">
        <f>IF(($H47      =0),0,((($H47      -$H47      )/$H47      )*100))</f>
        <v>0</v>
      </c>
      <c r="S47" s="229">
        <f>IF(($I47      =0),0,((($I47      -$I47      )/$I47      )*100))</f>
        <v>0</v>
      </c>
      <c r="T47" s="228">
        <f>IF(($E47      =0),0,(($P47      /$E47      )*100))</f>
        <v>0</v>
      </c>
      <c r="U47" s="227">
        <f>IF(($E47      =0),0,(($Q47      /$E47      )*100))</f>
        <v>0</v>
      </c>
      <c r="V47" s="226">
        <v>0</v>
      </c>
      <c r="W47" s="225" t="s">
        <v>1</v>
      </c>
    </row>
    <row r="48" spans="1:23" ht="12.95" customHeight="1" x14ac:dyDescent="0.2">
      <c r="A48" s="246" t="s">
        <v>71</v>
      </c>
      <c r="B48" s="230"/>
      <c r="C48" s="230"/>
      <c r="D48" s="230"/>
      <c r="E48" s="230">
        <f>$B48      +$C48      +$D48</f>
        <v>0</v>
      </c>
      <c r="F48" s="226">
        <v>0</v>
      </c>
      <c r="G48" s="225">
        <v>0</v>
      </c>
      <c r="H48" s="226"/>
      <c r="I48" s="225"/>
      <c r="J48" s="226"/>
      <c r="K48" s="225"/>
      <c r="L48" s="226"/>
      <c r="M48" s="225"/>
      <c r="N48" s="226"/>
      <c r="O48" s="225"/>
      <c r="P48" s="226">
        <f>$H48      +$J48      +$L48      +$N48</f>
        <v>0</v>
      </c>
      <c r="Q48" s="225">
        <f>$I48      +$K48      +$M48      +$O48</f>
        <v>0</v>
      </c>
      <c r="R48" s="228">
        <f>IF(($H48      =0),0,((($H48      -$H48      )/$H48      )*100))</f>
        <v>0</v>
      </c>
      <c r="S48" s="229">
        <f>IF(($I48      =0),0,((($I48      -$I48      )/$I48      )*100))</f>
        <v>0</v>
      </c>
      <c r="T48" s="228">
        <f>IF(($E48      =0),0,(($P48      /$E48      )*100))</f>
        <v>0</v>
      </c>
      <c r="U48" s="227">
        <f>IF(($E48      =0),0,(($Q48      /$E48      )*100))</f>
        <v>0</v>
      </c>
      <c r="V48" s="226">
        <v>0</v>
      </c>
      <c r="W48" s="225" t="s">
        <v>1</v>
      </c>
    </row>
    <row r="49" spans="1:23" ht="12.95" customHeight="1" x14ac:dyDescent="0.2">
      <c r="A49" s="246" t="s">
        <v>72</v>
      </c>
      <c r="B49" s="230"/>
      <c r="C49" s="230"/>
      <c r="D49" s="230"/>
      <c r="E49" s="230">
        <f>$B49      +$C49      +$D49</f>
        <v>0</v>
      </c>
      <c r="F49" s="226">
        <v>0</v>
      </c>
      <c r="G49" s="225">
        <v>0</v>
      </c>
      <c r="H49" s="226"/>
      <c r="I49" s="225"/>
      <c r="J49" s="226"/>
      <c r="K49" s="225"/>
      <c r="L49" s="226"/>
      <c r="M49" s="225"/>
      <c r="N49" s="226"/>
      <c r="O49" s="225"/>
      <c r="P49" s="226">
        <f>$H49      +$J49      +$L49      +$N49</f>
        <v>0</v>
      </c>
      <c r="Q49" s="225">
        <f>$I49      +$K49      +$M49      +$O49</f>
        <v>0</v>
      </c>
      <c r="R49" s="228">
        <f>IF(($H49      =0),0,((($H49      -$H49      )/$H49      )*100))</f>
        <v>0</v>
      </c>
      <c r="S49" s="229">
        <f>IF(($I49      =0),0,((($I49      -$I49      )/$I49      )*100))</f>
        <v>0</v>
      </c>
      <c r="T49" s="228">
        <f>IF(($E49      =0),0,(($P49      /$E49      )*100))</f>
        <v>0</v>
      </c>
      <c r="U49" s="227">
        <f>IF(($E49      =0),0,(($Q49      /$E49      )*100))</f>
        <v>0</v>
      </c>
      <c r="V49" s="226">
        <v>0</v>
      </c>
      <c r="W49" s="225" t="s">
        <v>1</v>
      </c>
    </row>
    <row r="50" spans="1:23" ht="12.95" customHeight="1" x14ac:dyDescent="0.2">
      <c r="A50" s="246" t="s">
        <v>73</v>
      </c>
      <c r="B50" s="230"/>
      <c r="C50" s="230"/>
      <c r="D50" s="230"/>
      <c r="E50" s="230">
        <f>$B50      +$C50      +$D50</f>
        <v>0</v>
      </c>
      <c r="F50" s="226">
        <v>0</v>
      </c>
      <c r="G50" s="225">
        <v>0</v>
      </c>
      <c r="H50" s="226"/>
      <c r="I50" s="225"/>
      <c r="J50" s="226"/>
      <c r="K50" s="225"/>
      <c r="L50" s="226"/>
      <c r="M50" s="225"/>
      <c r="N50" s="226"/>
      <c r="O50" s="225"/>
      <c r="P50" s="226">
        <f>$H50      +$J50      +$L50      +$N50</f>
        <v>0</v>
      </c>
      <c r="Q50" s="225">
        <f>$I50      +$K50      +$M50      +$O50</f>
        <v>0</v>
      </c>
      <c r="R50" s="228">
        <f>IF(($H50      =0),0,((($H50      -$H50      )/$H50      )*100))</f>
        <v>0</v>
      </c>
      <c r="S50" s="229">
        <f>IF(($I50      =0),0,((($I50      -$I50      )/$I50      )*100))</f>
        <v>0</v>
      </c>
      <c r="T50" s="228">
        <f>IF(($E50      =0),0,(($P50      /$E50      )*100))</f>
        <v>0</v>
      </c>
      <c r="U50" s="227">
        <f>IF(($E50      =0),0,(($Q50      /$E50      )*100))</f>
        <v>0</v>
      </c>
      <c r="V50" s="226">
        <v>0</v>
      </c>
      <c r="W50" s="225" t="s">
        <v>1</v>
      </c>
    </row>
    <row r="51" spans="1:23" ht="12.95" customHeight="1" x14ac:dyDescent="0.2">
      <c r="A51" s="246" t="s">
        <v>74</v>
      </c>
      <c r="B51" s="230">
        <v>483937000</v>
      </c>
      <c r="C51" s="230"/>
      <c r="D51" s="230"/>
      <c r="E51" s="230">
        <f>$B51      +$C51      +$D51</f>
        <v>483937000</v>
      </c>
      <c r="F51" s="226">
        <v>483937000</v>
      </c>
      <c r="G51" s="225">
        <v>145482000</v>
      </c>
      <c r="H51" s="226">
        <v>59255000</v>
      </c>
      <c r="I51" s="225">
        <v>19927137</v>
      </c>
      <c r="J51" s="226"/>
      <c r="K51" s="225"/>
      <c r="L51" s="226"/>
      <c r="M51" s="225"/>
      <c r="N51" s="226"/>
      <c r="O51" s="225"/>
      <c r="P51" s="226">
        <f>$H51      +$J51      +$L51      +$N51</f>
        <v>59255000</v>
      </c>
      <c r="Q51" s="225">
        <f>$I51      +$K51      +$M51      +$O51</f>
        <v>19927137</v>
      </c>
      <c r="R51" s="228">
        <f>IF(($H51      =0),0,((($H51      -$H51      )/$H51      )*100))</f>
        <v>0</v>
      </c>
      <c r="S51" s="229">
        <f>IF(($I51      =0),0,((($I51      -$I51      )/$I51      )*100))</f>
        <v>0</v>
      </c>
      <c r="T51" s="228">
        <f>IF(($E51      =0),0,(($P51      /$E51      )*100))</f>
        <v>12.244362386013055</v>
      </c>
      <c r="U51" s="227">
        <f>IF(($E51      =0),0,(($Q51      /$E51      )*100))</f>
        <v>4.1177130494258547</v>
      </c>
      <c r="V51" s="226">
        <v>0</v>
      </c>
      <c r="W51" s="225" t="s">
        <v>1</v>
      </c>
    </row>
    <row r="52" spans="1:23" ht="12.95" customHeight="1" x14ac:dyDescent="0.2">
      <c r="A52" s="246" t="s">
        <v>75</v>
      </c>
      <c r="B52" s="230">
        <v>80000000</v>
      </c>
      <c r="C52" s="230"/>
      <c r="D52" s="230"/>
      <c r="E52" s="230">
        <f>$B52      +$C52      +$D52</f>
        <v>80000000</v>
      </c>
      <c r="F52" s="226">
        <v>80000000</v>
      </c>
      <c r="G52" s="225">
        <v>0</v>
      </c>
      <c r="H52" s="226"/>
      <c r="I52" s="225"/>
      <c r="J52" s="226"/>
      <c r="K52" s="225"/>
      <c r="L52" s="226"/>
      <c r="M52" s="225"/>
      <c r="N52" s="226"/>
      <c r="O52" s="225"/>
      <c r="P52" s="226">
        <f>$H52      +$J52      +$L52      +$N52</f>
        <v>0</v>
      </c>
      <c r="Q52" s="225">
        <f>$I52      +$K52      +$M52      +$O52</f>
        <v>0</v>
      </c>
      <c r="R52" s="228">
        <f>IF(($H52      =0),0,((($H52      -$H52      )/$H52      )*100))</f>
        <v>0</v>
      </c>
      <c r="S52" s="229">
        <f>IF(($I52      =0),0,((($I52      -$I52      )/$I52      )*100))</f>
        <v>0</v>
      </c>
      <c r="T52" s="228">
        <f>IF(($E52      =0),0,(($P52      /$E52      )*100))</f>
        <v>0</v>
      </c>
      <c r="U52" s="227">
        <f>IF(($E52      =0),0,(($Q52      /$E52      )*100))</f>
        <v>0</v>
      </c>
      <c r="V52" s="226">
        <v>0</v>
      </c>
      <c r="W52" s="225" t="s">
        <v>1</v>
      </c>
    </row>
    <row r="53" spans="1:23" ht="12.95" customHeight="1" x14ac:dyDescent="0.2">
      <c r="A53" s="245" t="s">
        <v>42</v>
      </c>
      <c r="B53" s="244">
        <f>SUM(B42:B52)</f>
        <v>1889730000</v>
      </c>
      <c r="C53" s="244">
        <f>SUM(C42:C52)</f>
        <v>0</v>
      </c>
      <c r="D53" s="244"/>
      <c r="E53" s="244">
        <f>$B53      +$C53      +$D53</f>
        <v>1889730000</v>
      </c>
      <c r="F53" s="240">
        <f>SUM(F42:F52)</f>
        <v>1889730000</v>
      </c>
      <c r="G53" s="239">
        <f>SUM(G42:G52)</f>
        <v>297482000</v>
      </c>
      <c r="H53" s="240">
        <f>SUM(H42:H52)</f>
        <v>97480000</v>
      </c>
      <c r="I53" s="239">
        <f>SUM(I42:I52)</f>
        <v>19927137</v>
      </c>
      <c r="J53" s="240">
        <f>SUM(J42:J52)</f>
        <v>0</v>
      </c>
      <c r="K53" s="239">
        <f>SUM(K42:K52)</f>
        <v>0</v>
      </c>
      <c r="L53" s="240">
        <f>SUM(L42:L52)</f>
        <v>0</v>
      </c>
      <c r="M53" s="239">
        <f>SUM(M42:M52)</f>
        <v>0</v>
      </c>
      <c r="N53" s="240">
        <f>SUM(N42:N52)</f>
        <v>0</v>
      </c>
      <c r="O53" s="239">
        <f>SUM(O42:O52)</f>
        <v>0</v>
      </c>
      <c r="P53" s="240">
        <f>$H53      +$J53      +$L53      +$N53</f>
        <v>97480000</v>
      </c>
      <c r="Q53" s="239">
        <f>$I53      +$K53      +$M53      +$O53</f>
        <v>19927137</v>
      </c>
      <c r="R53" s="242">
        <f>IF(($H53      =0),0,((($H53      -$H53      )/$H53      )*100))</f>
        <v>0</v>
      </c>
      <c r="S53" s="243">
        <f>IF(($I53      =0),0,((($I53      -$I53      )/$I53      )*100))</f>
        <v>0</v>
      </c>
      <c r="T53" s="242">
        <f>IF((+$E43+$E45+$E47+$E48+$E51) =0,0,(P53   /(+$E43+$E45+$E47+$E48+$E51) )*100)</f>
        <v>9.8491507784951455</v>
      </c>
      <c r="U53" s="241">
        <f>IF((+$E43+$E45+$E47+$E48+$E51) =0,0,(Q53   /(+$E43+$E45+$E47+$E48+$E51) )*100)</f>
        <v>2.0133912279106423</v>
      </c>
      <c r="V53" s="240">
        <f>SUM(V42:V52)</f>
        <v>0</v>
      </c>
      <c r="W53" s="239" t="s">
        <v>1</v>
      </c>
    </row>
    <row r="54" spans="1:23" ht="12.95" customHeight="1" x14ac:dyDescent="0.2">
      <c r="A54" s="238" t="s">
        <v>76</v>
      </c>
      <c r="B54" s="237" t="s">
        <v>1</v>
      </c>
      <c r="C54" s="237"/>
      <c r="D54" s="237"/>
      <c r="E54" s="237"/>
      <c r="F54" s="233"/>
      <c r="G54" s="232"/>
      <c r="H54" s="233"/>
      <c r="I54" s="232"/>
      <c r="J54" s="233"/>
      <c r="K54" s="232"/>
      <c r="L54" s="233"/>
      <c r="M54" s="232"/>
      <c r="N54" s="233"/>
      <c r="O54" s="232"/>
      <c r="P54" s="233"/>
      <c r="Q54" s="232"/>
      <c r="R54" s="235"/>
      <c r="S54" s="236"/>
      <c r="T54" s="235"/>
      <c r="U54" s="234"/>
      <c r="V54" s="233"/>
      <c r="W54" s="232"/>
    </row>
    <row r="55" spans="1:23" ht="12.95" customHeight="1" x14ac:dyDescent="0.2">
      <c r="A55" s="247" t="s">
        <v>77</v>
      </c>
      <c r="B55" s="230"/>
      <c r="C55" s="230"/>
      <c r="D55" s="230"/>
      <c r="E55" s="230">
        <f>$B55      +$C55      +$D55</f>
        <v>0</v>
      </c>
      <c r="F55" s="226">
        <v>0</v>
      </c>
      <c r="G55" s="225">
        <v>0</v>
      </c>
      <c r="H55" s="226"/>
      <c r="I55" s="225"/>
      <c r="J55" s="226"/>
      <c r="K55" s="225"/>
      <c r="L55" s="226"/>
      <c r="M55" s="225"/>
      <c r="N55" s="226"/>
      <c r="O55" s="225"/>
      <c r="P55" s="226">
        <f>$H55      +$J55      +$L55      +$N55</f>
        <v>0</v>
      </c>
      <c r="Q55" s="225">
        <f>$I55      +$K55      +$M55      +$O55</f>
        <v>0</v>
      </c>
      <c r="R55" s="228">
        <f>IF(($H55      =0),0,((($H55      -$H55      )/$H55      )*100))</f>
        <v>0</v>
      </c>
      <c r="S55" s="229">
        <f>IF(($I55      =0),0,((($I55      -$I55      )/$I55      )*100))</f>
        <v>0</v>
      </c>
      <c r="T55" s="228">
        <f>IF(($E55      =0),0,(($P55      /$E55      )*100))</f>
        <v>0</v>
      </c>
      <c r="U55" s="227">
        <f>IF(($E55      =0),0,(($Q55      /$E55      )*100))</f>
        <v>0</v>
      </c>
      <c r="V55" s="226">
        <v>0</v>
      </c>
      <c r="W55" s="225" t="s">
        <v>1</v>
      </c>
    </row>
    <row r="56" spans="1:23" ht="12.95" customHeight="1" x14ac:dyDescent="0.2">
      <c r="A56" s="247" t="s">
        <v>78</v>
      </c>
      <c r="B56" s="230"/>
      <c r="C56" s="230"/>
      <c r="D56" s="230"/>
      <c r="E56" s="230">
        <f>$B56      +$C56      +$D56</f>
        <v>0</v>
      </c>
      <c r="F56" s="226">
        <v>0</v>
      </c>
      <c r="G56" s="225">
        <v>0</v>
      </c>
      <c r="H56" s="226"/>
      <c r="I56" s="225"/>
      <c r="J56" s="226"/>
      <c r="K56" s="225"/>
      <c r="L56" s="226"/>
      <c r="M56" s="225"/>
      <c r="N56" s="226"/>
      <c r="O56" s="225"/>
      <c r="P56" s="226">
        <f>$H56      +$J56      +$L56      +$N56</f>
        <v>0</v>
      </c>
      <c r="Q56" s="225">
        <f>$I56      +$K56      +$M56      +$O56</f>
        <v>0</v>
      </c>
      <c r="R56" s="228">
        <f>IF(($H56      =0),0,((($H56      -$H56      )/$H56      )*100))</f>
        <v>0</v>
      </c>
      <c r="S56" s="229">
        <f>IF(($I56      =0),0,((($I56      -$I56      )/$I56      )*100))</f>
        <v>0</v>
      </c>
      <c r="T56" s="228">
        <f>IF(($E56      =0),0,(($P56      /$E56      )*100))</f>
        <v>0</v>
      </c>
      <c r="U56" s="227">
        <f>IF(($E56      =0),0,(($Q56      /$E56      )*100))</f>
        <v>0</v>
      </c>
      <c r="V56" s="226">
        <v>0</v>
      </c>
      <c r="W56" s="225" t="s">
        <v>1</v>
      </c>
    </row>
    <row r="57" spans="1:23" ht="12.95" hidden="1" customHeight="1" x14ac:dyDescent="0.2">
      <c r="A57" s="247" t="s">
        <v>79</v>
      </c>
      <c r="B57" s="230"/>
      <c r="C57" s="230"/>
      <c r="D57" s="230"/>
      <c r="E57" s="230">
        <f>$B57      +$C57      +$D57</f>
        <v>0</v>
      </c>
      <c r="F57" s="226">
        <v>0</v>
      </c>
      <c r="G57" s="225">
        <v>0</v>
      </c>
      <c r="H57" s="226"/>
      <c r="I57" s="225"/>
      <c r="J57" s="226"/>
      <c r="K57" s="225"/>
      <c r="L57" s="226"/>
      <c r="M57" s="225"/>
      <c r="N57" s="226"/>
      <c r="O57" s="225"/>
      <c r="P57" s="226">
        <f>$H57      +$J57      +$L57      +$N57</f>
        <v>0</v>
      </c>
      <c r="Q57" s="225">
        <f>$I57      +$K57      +$M57      +$O57</f>
        <v>0</v>
      </c>
      <c r="R57" s="228">
        <f>IF(($H57      =0),0,((($H57      -$H57      )/$H57      )*100))</f>
        <v>0</v>
      </c>
      <c r="S57" s="229">
        <f>IF(($I57      =0),0,((($I57      -$I57      )/$I57      )*100))</f>
        <v>0</v>
      </c>
      <c r="T57" s="228">
        <f>IF(($E57      =0),0,(($P57      /$E57      )*100))</f>
        <v>0</v>
      </c>
      <c r="U57" s="227">
        <f>IF(($E57      =0),0,(($Q57      /$E57      )*100))</f>
        <v>0</v>
      </c>
      <c r="V57" s="226">
        <v>0</v>
      </c>
      <c r="W57" s="225" t="s">
        <v>1</v>
      </c>
    </row>
    <row r="58" spans="1:23" ht="12.95" hidden="1" customHeight="1" x14ac:dyDescent="0.2">
      <c r="A58" s="246" t="s">
        <v>80</v>
      </c>
      <c r="B58" s="230"/>
      <c r="C58" s="230"/>
      <c r="D58" s="230"/>
      <c r="E58" s="230">
        <f>$B58      +$C58      +$D58</f>
        <v>0</v>
      </c>
      <c r="F58" s="226">
        <v>0</v>
      </c>
      <c r="G58" s="225">
        <v>0</v>
      </c>
      <c r="H58" s="226"/>
      <c r="I58" s="225"/>
      <c r="J58" s="226"/>
      <c r="K58" s="225"/>
      <c r="L58" s="226"/>
      <c r="M58" s="225"/>
      <c r="N58" s="226"/>
      <c r="O58" s="225"/>
      <c r="P58" s="226">
        <f>$H58      +$J58      +$L58      +$N58</f>
        <v>0</v>
      </c>
      <c r="Q58" s="225">
        <f>$I58      +$K58      +$M58      +$O58</f>
        <v>0</v>
      </c>
      <c r="R58" s="228">
        <f>IF(($H58      =0),0,((($H58      -$H58      )/$H58      )*100))</f>
        <v>0</v>
      </c>
      <c r="S58" s="229">
        <f>IF(($I58      =0),0,((($I58      -$I58      )/$I58      )*100))</f>
        <v>0</v>
      </c>
      <c r="T58" s="228">
        <f>IF(($E58      =0),0,(($P58      /$E58      )*100))</f>
        <v>0</v>
      </c>
      <c r="U58" s="227">
        <f>IF(($E58      =0),0,(($Q58      /$E58      )*100))</f>
        <v>0</v>
      </c>
      <c r="V58" s="226">
        <v>0</v>
      </c>
      <c r="W58" s="225" t="s">
        <v>1</v>
      </c>
    </row>
    <row r="59" spans="1:23" ht="12.95" customHeight="1" x14ac:dyDescent="0.2">
      <c r="A59" s="223" t="s">
        <v>42</v>
      </c>
      <c r="B59" s="222">
        <f>SUM(B55:B58)</f>
        <v>0</v>
      </c>
      <c r="C59" s="222">
        <f>SUM(C55:C58)</f>
        <v>0</v>
      </c>
      <c r="D59" s="222"/>
      <c r="E59" s="222">
        <f>$B59      +$C59      +$D59</f>
        <v>0</v>
      </c>
      <c r="F59" s="218">
        <f>SUM(F55:F58)</f>
        <v>0</v>
      </c>
      <c r="G59" s="217">
        <f>SUM(G55:G58)</f>
        <v>0</v>
      </c>
      <c r="H59" s="218">
        <f>SUM(H55:H58)</f>
        <v>0</v>
      </c>
      <c r="I59" s="217">
        <f>SUM(I55:I58)</f>
        <v>0</v>
      </c>
      <c r="J59" s="218">
        <f>SUM(J55:J58)</f>
        <v>0</v>
      </c>
      <c r="K59" s="217">
        <f>SUM(K55:K58)</f>
        <v>0</v>
      </c>
      <c r="L59" s="218">
        <f>SUM(L55:L58)</f>
        <v>0</v>
      </c>
      <c r="M59" s="217">
        <f>SUM(M55:M58)</f>
        <v>0</v>
      </c>
      <c r="N59" s="218">
        <f>SUM(N55:N58)</f>
        <v>0</v>
      </c>
      <c r="O59" s="217">
        <f>SUM(O55:O58)</f>
        <v>0</v>
      </c>
      <c r="P59" s="218">
        <f>$H59      +$J59      +$L59      +$N59</f>
        <v>0</v>
      </c>
      <c r="Q59" s="217">
        <f>$I59      +$K59      +$M59      +$O59</f>
        <v>0</v>
      </c>
      <c r="R59" s="220">
        <f>IF(($H59      =0),0,((($H59      -$H59      )/$H59      )*100))</f>
        <v>0</v>
      </c>
      <c r="S59" s="221">
        <f>IF(($I59      =0),0,((($I59      -$I59      )/$I59      )*100))</f>
        <v>0</v>
      </c>
      <c r="T59" s="220">
        <f>IF($E59   =0,0,($P59   /$E59   )*100)</f>
        <v>0</v>
      </c>
      <c r="U59" s="219">
        <f>IF($E59   =0,0,($Q59   /$E59   )*100)</f>
        <v>0</v>
      </c>
      <c r="V59" s="218">
        <f>SUM(V55:V58)</f>
        <v>0</v>
      </c>
      <c r="W59" s="217" t="s">
        <v>1</v>
      </c>
    </row>
    <row r="60" spans="1:23" ht="12.95" customHeight="1" x14ac:dyDescent="0.2">
      <c r="A60" s="238" t="s">
        <v>81</v>
      </c>
      <c r="B60" s="237" t="s">
        <v>1</v>
      </c>
      <c r="C60" s="237"/>
      <c r="D60" s="237"/>
      <c r="E60" s="237"/>
      <c r="F60" s="233"/>
      <c r="G60" s="232"/>
      <c r="H60" s="233"/>
      <c r="I60" s="232"/>
      <c r="J60" s="233"/>
      <c r="K60" s="232"/>
      <c r="L60" s="233"/>
      <c r="M60" s="232"/>
      <c r="N60" s="233"/>
      <c r="O60" s="232"/>
      <c r="P60" s="233"/>
      <c r="Q60" s="232"/>
      <c r="R60" s="235"/>
      <c r="S60" s="236"/>
      <c r="T60" s="235"/>
      <c r="U60" s="234"/>
      <c r="V60" s="233"/>
      <c r="W60" s="232"/>
    </row>
    <row r="61" spans="1:23" ht="12.95" customHeight="1" x14ac:dyDescent="0.2">
      <c r="A61" s="246" t="s">
        <v>82</v>
      </c>
      <c r="B61" s="230"/>
      <c r="C61" s="230"/>
      <c r="D61" s="230"/>
      <c r="E61" s="230">
        <f>$B61      +$C61      +$D61</f>
        <v>0</v>
      </c>
      <c r="F61" s="226">
        <v>0</v>
      </c>
      <c r="G61" s="225">
        <v>0</v>
      </c>
      <c r="H61" s="226"/>
      <c r="I61" s="225"/>
      <c r="J61" s="226"/>
      <c r="K61" s="225"/>
      <c r="L61" s="226"/>
      <c r="M61" s="225"/>
      <c r="N61" s="226"/>
      <c r="O61" s="225"/>
      <c r="P61" s="226">
        <f>$H61      +$J61      +$L61      +$N61</f>
        <v>0</v>
      </c>
      <c r="Q61" s="225">
        <f>$I61      +$K61      +$M61      +$O61</f>
        <v>0</v>
      </c>
      <c r="R61" s="228">
        <f>IF(($H61      =0),0,((($H61      -$H61      )/$H61      )*100))</f>
        <v>0</v>
      </c>
      <c r="S61" s="229">
        <f>IF(($I61      =0),0,((($I61      -$I61      )/$I61      )*100))</f>
        <v>0</v>
      </c>
      <c r="T61" s="228">
        <f>IF(($E61      =0),0,(($P61      /$E61      )*100))</f>
        <v>0</v>
      </c>
      <c r="U61" s="227">
        <f>IF(($E61      =0),0,(($Q61      /$E61      )*100))</f>
        <v>0</v>
      </c>
      <c r="V61" s="226">
        <v>0</v>
      </c>
      <c r="W61" s="225" t="s">
        <v>1</v>
      </c>
    </row>
    <row r="62" spans="1:23" ht="12.95" customHeight="1" x14ac:dyDescent="0.2">
      <c r="A62" s="246" t="s">
        <v>83</v>
      </c>
      <c r="B62" s="230"/>
      <c r="C62" s="230"/>
      <c r="D62" s="230"/>
      <c r="E62" s="230">
        <f>$B62      +$C62      +$D62</f>
        <v>0</v>
      </c>
      <c r="F62" s="226">
        <v>0</v>
      </c>
      <c r="G62" s="225">
        <v>0</v>
      </c>
      <c r="H62" s="226"/>
      <c r="I62" s="225"/>
      <c r="J62" s="226"/>
      <c r="K62" s="225"/>
      <c r="L62" s="226"/>
      <c r="M62" s="225"/>
      <c r="N62" s="226"/>
      <c r="O62" s="225"/>
      <c r="P62" s="226">
        <f>$H62      +$J62      +$L62      +$N62</f>
        <v>0</v>
      </c>
      <c r="Q62" s="225">
        <f>$I62      +$K62      +$M62      +$O62</f>
        <v>0</v>
      </c>
      <c r="R62" s="228">
        <f>IF(($H62      =0),0,((($H62      -$H62      )/$H62      )*100))</f>
        <v>0</v>
      </c>
      <c r="S62" s="229">
        <f>IF(($I62      =0),0,((($I62      -$I62      )/$I62      )*100))</f>
        <v>0</v>
      </c>
      <c r="T62" s="228">
        <f>IF(($E62      =0),0,(($P62      /$E62      )*100))</f>
        <v>0</v>
      </c>
      <c r="U62" s="227">
        <f>IF(($E62      =0),0,(($Q62      /$E62      )*100))</f>
        <v>0</v>
      </c>
      <c r="V62" s="226">
        <v>0</v>
      </c>
      <c r="W62" s="225" t="s">
        <v>1</v>
      </c>
    </row>
    <row r="63" spans="1:23" ht="12.95" customHeight="1" x14ac:dyDescent="0.2">
      <c r="A63" s="246" t="s">
        <v>84</v>
      </c>
      <c r="B63" s="230"/>
      <c r="C63" s="230"/>
      <c r="D63" s="230"/>
      <c r="E63" s="230">
        <f>$B63      +$C63      +$D63</f>
        <v>0</v>
      </c>
      <c r="F63" s="226">
        <v>0</v>
      </c>
      <c r="G63" s="225">
        <v>0</v>
      </c>
      <c r="H63" s="226"/>
      <c r="I63" s="225"/>
      <c r="J63" s="226"/>
      <c r="K63" s="225"/>
      <c r="L63" s="226"/>
      <c r="M63" s="225"/>
      <c r="N63" s="226"/>
      <c r="O63" s="225"/>
      <c r="P63" s="226">
        <f>$H63      +$J63      +$L63      +$N63</f>
        <v>0</v>
      </c>
      <c r="Q63" s="225">
        <f>$I63      +$K63      +$M63      +$O63</f>
        <v>0</v>
      </c>
      <c r="R63" s="228">
        <f>IF(($H63      =0),0,((($H63      -$H63      )/$H63      )*100))</f>
        <v>0</v>
      </c>
      <c r="S63" s="229">
        <f>IF(($I63      =0),0,((($I63      -$I63      )/$I63      )*100))</f>
        <v>0</v>
      </c>
      <c r="T63" s="228">
        <f>IF(($E63      =0),0,(($P63      /$E63      )*100))</f>
        <v>0</v>
      </c>
      <c r="U63" s="227">
        <f>IF(($E63      =0),0,(($Q63      /$E63      )*100))</f>
        <v>0</v>
      </c>
      <c r="V63" s="226">
        <v>0</v>
      </c>
      <c r="W63" s="225" t="s">
        <v>1</v>
      </c>
    </row>
    <row r="64" spans="1:23" ht="12.95" customHeight="1" x14ac:dyDescent="0.2">
      <c r="A64" s="246" t="s">
        <v>85</v>
      </c>
      <c r="B64" s="230"/>
      <c r="C64" s="230"/>
      <c r="D64" s="230"/>
      <c r="E64" s="230">
        <f>$B64      +$C64      +$D64</f>
        <v>0</v>
      </c>
      <c r="F64" s="226">
        <v>0</v>
      </c>
      <c r="G64" s="225">
        <v>0</v>
      </c>
      <c r="H64" s="226"/>
      <c r="I64" s="225"/>
      <c r="J64" s="226"/>
      <c r="K64" s="225"/>
      <c r="L64" s="226"/>
      <c r="M64" s="225"/>
      <c r="N64" s="226"/>
      <c r="O64" s="225"/>
      <c r="P64" s="226">
        <f>$H64      +$J64      +$L64      +$N64</f>
        <v>0</v>
      </c>
      <c r="Q64" s="225">
        <f>$I64      +$K64      +$M64      +$O64</f>
        <v>0</v>
      </c>
      <c r="R64" s="228">
        <f>IF(($H64      =0),0,((($H64      -$H64      )/$H64      )*100))</f>
        <v>0</v>
      </c>
      <c r="S64" s="229">
        <f>IF(($I64      =0),0,((($I64      -$I64      )/$I64      )*100))</f>
        <v>0</v>
      </c>
      <c r="T64" s="228">
        <f>IF(($E64      =0),0,(($P64      /$E64      )*100))</f>
        <v>0</v>
      </c>
      <c r="U64" s="227">
        <f>IF(($E64      =0),0,(($Q64      /$E64      )*100))</f>
        <v>0</v>
      </c>
      <c r="V64" s="226">
        <v>0</v>
      </c>
      <c r="W64" s="225" t="s">
        <v>1</v>
      </c>
    </row>
    <row r="65" spans="1:23" ht="12.95" customHeight="1" x14ac:dyDescent="0.2">
      <c r="A65" s="246" t="s">
        <v>86</v>
      </c>
      <c r="B65" s="230"/>
      <c r="C65" s="230"/>
      <c r="D65" s="230"/>
      <c r="E65" s="230">
        <f>$B65      +$C65      +$D65</f>
        <v>0</v>
      </c>
      <c r="F65" s="226">
        <v>0</v>
      </c>
      <c r="G65" s="225">
        <v>0</v>
      </c>
      <c r="H65" s="226"/>
      <c r="I65" s="225"/>
      <c r="J65" s="226"/>
      <c r="K65" s="225"/>
      <c r="L65" s="226"/>
      <c r="M65" s="225"/>
      <c r="N65" s="226"/>
      <c r="O65" s="225"/>
      <c r="P65" s="226">
        <f>$H65      +$J65      +$L65      +$N65</f>
        <v>0</v>
      </c>
      <c r="Q65" s="225">
        <f>$I65      +$K65      +$M65      +$O65</f>
        <v>0</v>
      </c>
      <c r="R65" s="228">
        <f>IF(($H65      =0),0,((($H65      -$H65      )/$H65      )*100))</f>
        <v>0</v>
      </c>
      <c r="S65" s="229">
        <f>IF(($I65      =0),0,((($I65      -$I65      )/$I65      )*100))</f>
        <v>0</v>
      </c>
      <c r="T65" s="228">
        <f>IF(($E65      =0),0,(($P65      /$E65      )*100))</f>
        <v>0</v>
      </c>
      <c r="U65" s="227">
        <f>IF(($E65      =0),0,(($Q65      /$E65      )*100))</f>
        <v>0</v>
      </c>
      <c r="V65" s="226">
        <v>0</v>
      </c>
      <c r="W65" s="225" t="s">
        <v>1</v>
      </c>
    </row>
    <row r="66" spans="1:23" ht="12.95" customHeight="1" x14ac:dyDescent="0.2">
      <c r="A66" s="245" t="s">
        <v>42</v>
      </c>
      <c r="B66" s="244">
        <f>SUM(B61:B65)</f>
        <v>0</v>
      </c>
      <c r="C66" s="244">
        <f>SUM(C61:C65)</f>
        <v>0</v>
      </c>
      <c r="D66" s="244"/>
      <c r="E66" s="244">
        <f>$B66      +$C66      +$D66</f>
        <v>0</v>
      </c>
      <c r="F66" s="240">
        <f>SUM(F61:F65)</f>
        <v>0</v>
      </c>
      <c r="G66" s="239">
        <f>SUM(G61:G65)</f>
        <v>0</v>
      </c>
      <c r="H66" s="240">
        <f>SUM(H61:H65)</f>
        <v>0</v>
      </c>
      <c r="I66" s="239">
        <f>SUM(I61:I65)</f>
        <v>0</v>
      </c>
      <c r="J66" s="240">
        <f>SUM(J61:J65)</f>
        <v>0</v>
      </c>
      <c r="K66" s="239">
        <f>SUM(K61:K65)</f>
        <v>0</v>
      </c>
      <c r="L66" s="240">
        <f>SUM(L61:L65)</f>
        <v>0</v>
      </c>
      <c r="M66" s="239">
        <f>SUM(M61:M65)</f>
        <v>0</v>
      </c>
      <c r="N66" s="240">
        <f>SUM(N61:N65)</f>
        <v>0</v>
      </c>
      <c r="O66" s="239">
        <f>SUM(O61:O65)</f>
        <v>0</v>
      </c>
      <c r="P66" s="240">
        <f>$H66      +$J66      +$L66      +$N66</f>
        <v>0</v>
      </c>
      <c r="Q66" s="239">
        <f>$I66      +$K66      +$M66      +$O66</f>
        <v>0</v>
      </c>
      <c r="R66" s="242">
        <f>IF(($H66      =0),0,((($H66      -$H66      )/$H66      )*100))</f>
        <v>0</v>
      </c>
      <c r="S66" s="243">
        <f>IF(($I66      =0),0,((($I66      -$I66      )/$I66      )*100))</f>
        <v>0</v>
      </c>
      <c r="T66" s="242">
        <f>IF((+$E61+$E63+$E64++$E65) =0,0,(P66   /(+$E61+$E63+$E64+$E65) )*100)</f>
        <v>0</v>
      </c>
      <c r="U66" s="241">
        <f>IF((+$E61+$E63+$E65) =0,0,(Q66  /(+$E61+$E63+$E65) )*100)</f>
        <v>0</v>
      </c>
      <c r="V66" s="240">
        <f>SUM(V61:V65)</f>
        <v>0</v>
      </c>
      <c r="W66" s="239" t="s">
        <v>1</v>
      </c>
    </row>
    <row r="67" spans="1:23" ht="12.95" customHeight="1" x14ac:dyDescent="0.2">
      <c r="A67" s="216" t="s">
        <v>87</v>
      </c>
      <c r="B67" s="215">
        <f>SUM(B9:B14,B17:B23,B26:B29,B32,B35:B39,B42:B52,B55:B58,B61:B65)</f>
        <v>2865915000</v>
      </c>
      <c r="C67" s="215">
        <f>SUM(C9:C14,C17:C23,C26:C29,C32,C35:C39,C42:C52,C55:C58,C61:C65)</f>
        <v>0</v>
      </c>
      <c r="D67" s="215"/>
      <c r="E67" s="215">
        <f>$B67      +$C67      +$D67</f>
        <v>2865915000</v>
      </c>
      <c r="F67" s="211">
        <f>SUM(F9:F14,F17:F23,F26:F29,F32,F35:F39,F42:F52,F55:F58,F61:F65)</f>
        <v>2865915000</v>
      </c>
      <c r="G67" s="210">
        <f>SUM(G9:G14,G17:G23,G26:G29,G32,G35:G39,G42:G52,G55:G58,G61:G65)</f>
        <v>522297000</v>
      </c>
      <c r="H67" s="211">
        <f>SUM(H9:H14,H17:H23,H26:H29,H32,H35:H39,H42:H52,H55:H58,H61:H65)</f>
        <v>187418000</v>
      </c>
      <c r="I67" s="210">
        <f>SUM(I9:I14,I17:I23,I26:I29,I32,I35:I39,I42:I52,I55:I58,I61:I65)</f>
        <v>72934542</v>
      </c>
      <c r="J67" s="211">
        <f>SUM(J9:J14,J17:J23,J26:J29,J32,J35:J39,J42:J52,J55:J58,J61:J65)</f>
        <v>0</v>
      </c>
      <c r="K67" s="210">
        <f>SUM(K9:K14,K17:K23,K26:K29,K32,K35:K39,K42:K52,K55:K58,K61:K65)</f>
        <v>0</v>
      </c>
      <c r="L67" s="211">
        <f>SUM(L9:L14,L17:L23,L26:L29,L32,L35:L39,L42:L52,L55:L58,L61:L65)</f>
        <v>0</v>
      </c>
      <c r="M67" s="210">
        <f>SUM(M9:M14,M17:M23,M26:M29,M32,M35:M39,M42:M52,M55:M58,M61:M65)</f>
        <v>0</v>
      </c>
      <c r="N67" s="211">
        <f>SUM(N9:N14,N17:N23,N26:N29,N32,N35:N39,N42:N52,N55:N58,N61:N65)</f>
        <v>0</v>
      </c>
      <c r="O67" s="210">
        <f>SUM(O9:O14,O17:O23,O26:O29,O32,O35:O39,O42:O52,O55:O58,O61:O65)</f>
        <v>0</v>
      </c>
      <c r="P67" s="211">
        <f>$H67      +$J67      +$L67      +$N67</f>
        <v>187418000</v>
      </c>
      <c r="Q67" s="210">
        <f>$I67      +$K67      +$M67      +$O67</f>
        <v>72934542</v>
      </c>
      <c r="R67" s="213">
        <f>IF(($H67      =0),0,((($H67      -$H67      )/$H67      )*100))</f>
        <v>0</v>
      </c>
      <c r="S67" s="214">
        <f>IF(($I67      =0),0,((($I67      -$I67      )/$I67      )*100))</f>
        <v>0</v>
      </c>
      <c r="T67" s="213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11.519556472059769</v>
      </c>
      <c r="U67" s="213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4.4828862506953175</v>
      </c>
      <c r="V67" s="211">
        <f>SUM(V9:V14,V17:V23,V26:V29,V32,V35:V39,V42:V52,V55:V58,V61:V65)</f>
        <v>0</v>
      </c>
      <c r="W67" s="210" t="s">
        <v>1</v>
      </c>
    </row>
    <row r="68" spans="1:23" ht="12.95" customHeight="1" x14ac:dyDescent="0.2">
      <c r="A68" s="238" t="s">
        <v>43</v>
      </c>
      <c r="B68" s="237" t="s">
        <v>1</v>
      </c>
      <c r="C68" s="237"/>
      <c r="D68" s="237"/>
      <c r="E68" s="237"/>
      <c r="F68" s="233"/>
      <c r="G68" s="232"/>
      <c r="H68" s="233"/>
      <c r="I68" s="232"/>
      <c r="J68" s="233"/>
      <c r="K68" s="232"/>
      <c r="L68" s="233"/>
      <c r="M68" s="232"/>
      <c r="N68" s="233"/>
      <c r="O68" s="232"/>
      <c r="P68" s="233"/>
      <c r="Q68" s="232"/>
      <c r="R68" s="235"/>
      <c r="S68" s="236"/>
      <c r="T68" s="235"/>
      <c r="U68" s="234"/>
      <c r="V68" s="233"/>
      <c r="W68" s="232"/>
    </row>
    <row r="69" spans="1:23" s="224" customFormat="1" ht="12.95" customHeight="1" x14ac:dyDescent="0.2">
      <c r="A69" s="231" t="s">
        <v>88</v>
      </c>
      <c r="B69" s="230">
        <v>2097302000</v>
      </c>
      <c r="C69" s="230"/>
      <c r="D69" s="230"/>
      <c r="E69" s="230">
        <f>$B69      +$C69      +$D69</f>
        <v>2097302000</v>
      </c>
      <c r="F69" s="226">
        <v>2097302000</v>
      </c>
      <c r="G69" s="225">
        <v>1039839000</v>
      </c>
      <c r="H69" s="226">
        <v>523618000</v>
      </c>
      <c r="I69" s="225">
        <v>261053803</v>
      </c>
      <c r="J69" s="226"/>
      <c r="K69" s="225"/>
      <c r="L69" s="226"/>
      <c r="M69" s="225"/>
      <c r="N69" s="226"/>
      <c r="O69" s="225"/>
      <c r="P69" s="226">
        <f>$H69      +$J69      +$L69      +$N69</f>
        <v>523618000</v>
      </c>
      <c r="Q69" s="225">
        <f>$I69      +$K69      +$M69      +$O69</f>
        <v>261053803</v>
      </c>
      <c r="R69" s="228">
        <f>IF(($H69      =0),0,((($H69      -$H69      )/$H69      )*100))</f>
        <v>0</v>
      </c>
      <c r="S69" s="229">
        <f>IF(($I69      =0),0,((($I69      -$I69      )/$I69      )*100))</f>
        <v>0</v>
      </c>
      <c r="T69" s="228">
        <f>IF(($E69      =0),0,(($P69      /$E69      )*100))</f>
        <v>24.966266183887679</v>
      </c>
      <c r="U69" s="227">
        <f>IF(($E69      =0),0,(($Q69      /$E69      )*100))</f>
        <v>12.447125068302038</v>
      </c>
      <c r="V69" s="226">
        <v>0</v>
      </c>
      <c r="W69" s="225" t="s">
        <v>1</v>
      </c>
    </row>
    <row r="70" spans="1:23" ht="12.95" customHeight="1" x14ac:dyDescent="0.2">
      <c r="A70" s="223" t="s">
        <v>42</v>
      </c>
      <c r="B70" s="222">
        <f>B69</f>
        <v>2097302000</v>
      </c>
      <c r="C70" s="222">
        <f>C69</f>
        <v>0</v>
      </c>
      <c r="D70" s="222"/>
      <c r="E70" s="222">
        <f>$B70      +$C70      +$D70</f>
        <v>2097302000</v>
      </c>
      <c r="F70" s="218">
        <f>F69</f>
        <v>2097302000</v>
      </c>
      <c r="G70" s="217">
        <f>G69</f>
        <v>1039839000</v>
      </c>
      <c r="H70" s="218">
        <f>H69</f>
        <v>523618000</v>
      </c>
      <c r="I70" s="217">
        <f>I69</f>
        <v>261053803</v>
      </c>
      <c r="J70" s="218">
        <f>J69</f>
        <v>0</v>
      </c>
      <c r="K70" s="217">
        <f>K69</f>
        <v>0</v>
      </c>
      <c r="L70" s="218">
        <f>L69</f>
        <v>0</v>
      </c>
      <c r="M70" s="217">
        <f>M69</f>
        <v>0</v>
      </c>
      <c r="N70" s="218">
        <f>N69</f>
        <v>0</v>
      </c>
      <c r="O70" s="217">
        <f>O69</f>
        <v>0</v>
      </c>
      <c r="P70" s="218">
        <f>$H70      +$J70      +$L70      +$N70</f>
        <v>523618000</v>
      </c>
      <c r="Q70" s="217">
        <f>$I70      +$K70      +$M70      +$O70</f>
        <v>261053803</v>
      </c>
      <c r="R70" s="220">
        <f>IF(($H70      =0),0,((($H70      -$H70      )/$H70      )*100))</f>
        <v>0</v>
      </c>
      <c r="S70" s="221">
        <f>IF(($I70      =0),0,((($I70      -$I70      )/$I70      )*100))</f>
        <v>0</v>
      </c>
      <c r="T70" s="220">
        <f>IF($E70   =0,0,($P70   /$E70   )*100)</f>
        <v>24.966266183887679</v>
      </c>
      <c r="U70" s="219">
        <f>IF($E70   =0,0,($Q70   /$E70 )*100)</f>
        <v>12.447125068302038</v>
      </c>
      <c r="V70" s="218">
        <f>V69</f>
        <v>0</v>
      </c>
      <c r="W70" s="217" t="s">
        <v>1</v>
      </c>
    </row>
    <row r="71" spans="1:23" ht="12.95" customHeight="1" x14ac:dyDescent="0.2">
      <c r="A71" s="216" t="s">
        <v>87</v>
      </c>
      <c r="B71" s="215">
        <f>B69</f>
        <v>2097302000</v>
      </c>
      <c r="C71" s="215">
        <f>C69</f>
        <v>0</v>
      </c>
      <c r="D71" s="215"/>
      <c r="E71" s="215">
        <f>$B71      +$C71      +$D71</f>
        <v>2097302000</v>
      </c>
      <c r="F71" s="211">
        <f>F69</f>
        <v>2097302000</v>
      </c>
      <c r="G71" s="210">
        <f>G69</f>
        <v>1039839000</v>
      </c>
      <c r="H71" s="211">
        <f>H69</f>
        <v>523618000</v>
      </c>
      <c r="I71" s="210">
        <f>I69</f>
        <v>261053803</v>
      </c>
      <c r="J71" s="211">
        <f>J69</f>
        <v>0</v>
      </c>
      <c r="K71" s="210">
        <f>K69</f>
        <v>0</v>
      </c>
      <c r="L71" s="211">
        <f>L69</f>
        <v>0</v>
      </c>
      <c r="M71" s="210">
        <f>M69</f>
        <v>0</v>
      </c>
      <c r="N71" s="211">
        <f>N69</f>
        <v>0</v>
      </c>
      <c r="O71" s="210">
        <f>O69</f>
        <v>0</v>
      </c>
      <c r="P71" s="211">
        <f>$H71      +$J71      +$L71      +$N71</f>
        <v>523618000</v>
      </c>
      <c r="Q71" s="210">
        <f>$I71      +$K71      +$M71      +$O71</f>
        <v>261053803</v>
      </c>
      <c r="R71" s="213">
        <f>IF(($H71      =0),0,((($H71      -$H71      )/$H71      )*100))</f>
        <v>0</v>
      </c>
      <c r="S71" s="214">
        <f>IF(($I71      =0),0,((($I71      -$I71      )/$I71      )*100))</f>
        <v>0</v>
      </c>
      <c r="T71" s="213">
        <f>IF($E71   =0,0,($P71   /$E71   )*100)</f>
        <v>24.966266183887679</v>
      </c>
      <c r="U71" s="212">
        <f>IF($E71   =0,0,($Q71   /$E71   )*100)</f>
        <v>12.447125068302038</v>
      </c>
      <c r="V71" s="211">
        <f>V69</f>
        <v>0</v>
      </c>
      <c r="W71" s="210" t="s">
        <v>1</v>
      </c>
    </row>
    <row r="72" spans="1:23" ht="12.95" customHeight="1" thickBot="1" x14ac:dyDescent="0.25">
      <c r="A72" s="216" t="s">
        <v>89</v>
      </c>
      <c r="B72" s="215">
        <f>SUM(B9:B14,B17:B23,B26:B29,B32,B35:B39,B42:B52,B55:B58,B61:B65,B69)</f>
        <v>4963217000</v>
      </c>
      <c r="C72" s="215">
        <f>SUM(C9:C14,C17:C23,C26:C29,C32,C35:C39,C42:C52,C55:C58,C61:C65,C69)</f>
        <v>0</v>
      </c>
      <c r="D72" s="215"/>
      <c r="E72" s="215">
        <f>$B72      +$C72      +$D72</f>
        <v>4963217000</v>
      </c>
      <c r="F72" s="211">
        <f>SUM(F9:F14,F17:F23,F26:F29,F32,F35:F39,F42:F52,F55:F58,F61:F65,F69)</f>
        <v>4963217000</v>
      </c>
      <c r="G72" s="210">
        <f>SUM(G9:G14,G17:G23,G26:G29,G32,G35:G39,G42:G52,G55:G58,G61:G65,G69)</f>
        <v>1562136000</v>
      </c>
      <c r="H72" s="211">
        <f>SUM(H9:H14,H17:H23,H26:H29,H32,H35:H39,H42:H52,H55:H58,H61:H65,H69)</f>
        <v>711036000</v>
      </c>
      <c r="I72" s="210">
        <f>SUM(I9:I14,I17:I23,I26:I29,I32,I35:I39,I42:I52,I55:I58,I61:I65,I69)</f>
        <v>333988345</v>
      </c>
      <c r="J72" s="211">
        <f>SUM(J9:J14,J17:J23,J26:J29,J32,J35:J39,J42:J52,J55:J58,J61:J65,J69)</f>
        <v>0</v>
      </c>
      <c r="K72" s="210">
        <f>SUM(K9:K14,K17:K23,K26:K29,K32,K35:K39,K42:K52,K55:K58,K61:K65,K69)</f>
        <v>0</v>
      </c>
      <c r="L72" s="211">
        <f>SUM(L9:L14,L17:L23,L26:L29,L32,L35:L39,L42:L52,L55:L58,L61:L65,L69)</f>
        <v>0</v>
      </c>
      <c r="M72" s="210">
        <f>SUM(M9:M14,M17:M23,M26:M29,M32,M35:M39,M42:M52,M55:M58,M61:M65,M69)</f>
        <v>0</v>
      </c>
      <c r="N72" s="211">
        <f>SUM(N9:N14,N17:N23,N26:N29,N32,N35:N39,N42:N52,N55:N58,N61:N65,N69)</f>
        <v>0</v>
      </c>
      <c r="O72" s="210">
        <f>SUM(O9:O14,O17:O23,O26:O29,O32,O35:O39,O42:O52,O55:O58,O61:O65,O69)</f>
        <v>0</v>
      </c>
      <c r="P72" s="211">
        <f>$H72      +$J72      +$L72      +$N72</f>
        <v>711036000</v>
      </c>
      <c r="Q72" s="210">
        <f>$I72      +$K72      +$M72      +$O72</f>
        <v>333988345</v>
      </c>
      <c r="R72" s="213">
        <f>IF(($H72      =0),0,((($H72      -$H72      )/$H72      )*100))</f>
        <v>0</v>
      </c>
      <c r="S72" s="214">
        <f>IF(($I72      =0),0,((($I72      -$I72      )/$I72      )*100))</f>
        <v>0</v>
      </c>
      <c r="T72" s="213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19.0920229189339</v>
      </c>
      <c r="U72" s="212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8.9679188358912931</v>
      </c>
      <c r="V72" s="211">
        <f>SUM(V9:V14,V17:V23,V26:V29,V32,V35:V39,V42:V52,V55:V58,V61:V65,V69)</f>
        <v>0</v>
      </c>
      <c r="W72" s="210" t="s">
        <v>1</v>
      </c>
    </row>
    <row r="73" spans="1:23" ht="13.5" thickTop="1" x14ac:dyDescent="0.2">
      <c r="A73" s="209" t="s">
        <v>90</v>
      </c>
      <c r="B73" s="207"/>
      <c r="C73" s="208"/>
      <c r="D73" s="208"/>
      <c r="E73" s="206"/>
      <c r="F73" s="207"/>
      <c r="G73" s="208"/>
      <c r="H73" s="208"/>
      <c r="I73" s="206"/>
      <c r="J73" s="208"/>
      <c r="K73" s="206"/>
      <c r="L73" s="208"/>
      <c r="M73" s="208"/>
      <c r="N73" s="208"/>
      <c r="O73" s="208"/>
      <c r="P73" s="208"/>
      <c r="Q73" s="208"/>
      <c r="R73" s="208"/>
      <c r="S73" s="208"/>
      <c r="T73" s="208"/>
      <c r="U73" s="206"/>
      <c r="V73" s="207"/>
      <c r="W73" s="206"/>
    </row>
    <row r="74" spans="1:23" x14ac:dyDescent="0.2">
      <c r="A74" s="169" t="s">
        <v>1</v>
      </c>
      <c r="B74" s="205" t="s">
        <v>1</v>
      </c>
      <c r="C74" s="204" t="s">
        <v>1</v>
      </c>
      <c r="D74" s="204" t="s">
        <v>1</v>
      </c>
      <c r="E74" s="203" t="s">
        <v>1</v>
      </c>
      <c r="F74" s="199" t="s">
        <v>5</v>
      </c>
      <c r="G74" s="202"/>
      <c r="H74" s="199" t="s">
        <v>6</v>
      </c>
      <c r="I74" s="201"/>
      <c r="J74" s="199" t="s">
        <v>7</v>
      </c>
      <c r="K74" s="201"/>
      <c r="L74" s="199" t="s">
        <v>8</v>
      </c>
      <c r="M74" s="199"/>
      <c r="N74" s="200" t="s">
        <v>9</v>
      </c>
      <c r="O74" s="199"/>
      <c r="P74" s="197" t="s">
        <v>10</v>
      </c>
      <c r="Q74" s="196"/>
      <c r="R74" s="198" t="s">
        <v>11</v>
      </c>
      <c r="S74" s="196"/>
      <c r="T74" s="198" t="s">
        <v>12</v>
      </c>
      <c r="U74" s="196"/>
      <c r="V74" s="197"/>
      <c r="W74" s="196"/>
    </row>
    <row r="75" spans="1:23" ht="67.5" x14ac:dyDescent="0.2">
      <c r="A75" s="195" t="s">
        <v>91</v>
      </c>
      <c r="B75" s="190" t="s">
        <v>92</v>
      </c>
      <c r="C75" s="190" t="s">
        <v>93</v>
      </c>
      <c r="D75" s="191" t="s">
        <v>17</v>
      </c>
      <c r="E75" s="190" t="s">
        <v>18</v>
      </c>
      <c r="F75" s="190" t="s">
        <v>19</v>
      </c>
      <c r="G75" s="190" t="s">
        <v>94</v>
      </c>
      <c r="H75" s="190" t="s">
        <v>95</v>
      </c>
      <c r="I75" s="189" t="s">
        <v>22</v>
      </c>
      <c r="J75" s="190" t="s">
        <v>96</v>
      </c>
      <c r="K75" s="189" t="s">
        <v>24</v>
      </c>
      <c r="L75" s="190" t="s">
        <v>97</v>
      </c>
      <c r="M75" s="189" t="s">
        <v>26</v>
      </c>
      <c r="N75" s="190" t="s">
        <v>98</v>
      </c>
      <c r="O75" s="189" t="s">
        <v>28</v>
      </c>
      <c r="P75" s="189" t="s">
        <v>99</v>
      </c>
      <c r="Q75" s="194" t="s">
        <v>30</v>
      </c>
      <c r="R75" s="192" t="s">
        <v>99</v>
      </c>
      <c r="S75" s="193" t="s">
        <v>30</v>
      </c>
      <c r="T75" s="192" t="s">
        <v>100</v>
      </c>
      <c r="U75" s="191" t="s">
        <v>32</v>
      </c>
      <c r="V75" s="190"/>
      <c r="W75" s="189"/>
    </row>
    <row r="76" spans="1:23" x14ac:dyDescent="0.2">
      <c r="A76" s="188" t="str">
        <f>+A7</f>
        <v>R thousands</v>
      </c>
      <c r="B76" s="186"/>
      <c r="C76" s="186">
        <v>100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7"/>
      <c r="N76" s="186"/>
      <c r="O76" s="187"/>
      <c r="P76" s="186"/>
      <c r="Q76" s="187"/>
      <c r="R76" s="186"/>
      <c r="S76" s="187"/>
      <c r="T76" s="186"/>
      <c r="U76" s="186"/>
      <c r="V76" s="186"/>
      <c r="W76" s="186"/>
    </row>
    <row r="77" spans="1:23" hidden="1" x14ac:dyDescent="0.2">
      <c r="A77" s="185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4"/>
      <c r="N77" s="181"/>
      <c r="O77" s="184"/>
      <c r="P77" s="181"/>
      <c r="Q77" s="184"/>
      <c r="R77" s="182"/>
      <c r="S77" s="183"/>
      <c r="T77" s="182"/>
      <c r="U77" s="182"/>
      <c r="V77" s="181"/>
      <c r="W77" s="181"/>
    </row>
    <row r="78" spans="1:23" hidden="1" x14ac:dyDescent="0.2">
      <c r="A78" s="180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9"/>
      <c r="N78" s="176"/>
      <c r="O78" s="179"/>
      <c r="P78" s="176"/>
      <c r="Q78" s="179"/>
      <c r="R78" s="177"/>
      <c r="S78" s="178"/>
      <c r="T78" s="177"/>
      <c r="U78" s="177"/>
      <c r="V78" s="176"/>
      <c r="W78" s="176"/>
    </row>
    <row r="79" spans="1:23" hidden="1" x14ac:dyDescent="0.2">
      <c r="A79" s="175" t="s">
        <v>112</v>
      </c>
      <c r="B79" s="171">
        <f>SUM(B80:B83)</f>
        <v>0</v>
      </c>
      <c r="C79" s="171">
        <f>SUM(C80:C83)</f>
        <v>0</v>
      </c>
      <c r="D79" s="171">
        <f>SUM(D80:D83)</f>
        <v>0</v>
      </c>
      <c r="E79" s="171">
        <f>SUM(E80:E83)</f>
        <v>0</v>
      </c>
      <c r="F79" s="171">
        <f>SUM(F80:F83)</f>
        <v>0</v>
      </c>
      <c r="G79" s="171">
        <f>SUM(G80:G83)</f>
        <v>0</v>
      </c>
      <c r="H79" s="171">
        <f>SUM(H80:H83)</f>
        <v>0</v>
      </c>
      <c r="I79" s="171">
        <f>SUM(I80:I83)</f>
        <v>0</v>
      </c>
      <c r="J79" s="171">
        <f>SUM(J80:J83)</f>
        <v>0</v>
      </c>
      <c r="K79" s="171">
        <f>SUM(K80:K83)</f>
        <v>0</v>
      </c>
      <c r="L79" s="171">
        <f>SUM(L80:L83)</f>
        <v>0</v>
      </c>
      <c r="M79" s="174">
        <f>SUM(M80:M83)</f>
        <v>0</v>
      </c>
      <c r="N79" s="171"/>
      <c r="O79" s="174"/>
      <c r="P79" s="171"/>
      <c r="Q79" s="174"/>
      <c r="R79" s="172"/>
      <c r="S79" s="173"/>
      <c r="T79" s="172"/>
      <c r="U79" s="172"/>
      <c r="V79" s="171">
        <f>SUM(V80:V83)</f>
        <v>0</v>
      </c>
      <c r="W79" s="171">
        <f>SUM(W80:W83)</f>
        <v>0</v>
      </c>
    </row>
    <row r="80" spans="1:23" hidden="1" x14ac:dyDescent="0.2">
      <c r="A80" s="169" t="s">
        <v>113</v>
      </c>
      <c r="B80" s="158"/>
      <c r="C80" s="158"/>
      <c r="D80" s="158"/>
      <c r="E80" s="158">
        <f>SUM(B80:D80)</f>
        <v>0</v>
      </c>
      <c r="F80" s="158"/>
      <c r="G80" s="158"/>
      <c r="H80" s="158"/>
      <c r="I80" s="170"/>
      <c r="J80" s="158"/>
      <c r="K80" s="170"/>
      <c r="L80" s="158"/>
      <c r="M80" s="159"/>
      <c r="N80" s="158"/>
      <c r="O80" s="159"/>
      <c r="P80" s="158"/>
      <c r="Q80" s="159"/>
      <c r="R80" s="167"/>
      <c r="S80" s="168"/>
      <c r="T80" s="167"/>
      <c r="U80" s="167"/>
      <c r="V80" s="158"/>
      <c r="W80" s="158"/>
    </row>
    <row r="81" spans="1:23" hidden="1" x14ac:dyDescent="0.2">
      <c r="A81" s="169" t="s">
        <v>114</v>
      </c>
      <c r="B81" s="158"/>
      <c r="C81" s="158"/>
      <c r="D81" s="158"/>
      <c r="E81" s="158">
        <f>SUM(B81:D81)</f>
        <v>0</v>
      </c>
      <c r="F81" s="158"/>
      <c r="G81" s="158"/>
      <c r="H81" s="158"/>
      <c r="I81" s="170"/>
      <c r="J81" s="158"/>
      <c r="K81" s="170"/>
      <c r="L81" s="158"/>
      <c r="M81" s="159"/>
      <c r="N81" s="158"/>
      <c r="O81" s="159"/>
      <c r="P81" s="158"/>
      <c r="Q81" s="159"/>
      <c r="R81" s="167"/>
      <c r="S81" s="168"/>
      <c r="T81" s="167"/>
      <c r="U81" s="167"/>
      <c r="V81" s="158"/>
      <c r="W81" s="158"/>
    </row>
    <row r="82" spans="1:23" hidden="1" x14ac:dyDescent="0.2">
      <c r="A82" s="169" t="s">
        <v>115</v>
      </c>
      <c r="B82" s="158"/>
      <c r="C82" s="158"/>
      <c r="D82" s="158"/>
      <c r="E82" s="158">
        <f>SUM(B82:D82)</f>
        <v>0</v>
      </c>
      <c r="F82" s="158"/>
      <c r="G82" s="158"/>
      <c r="H82" s="158"/>
      <c r="I82" s="170"/>
      <c r="J82" s="158"/>
      <c r="K82" s="170"/>
      <c r="L82" s="158"/>
      <c r="M82" s="159"/>
      <c r="N82" s="158"/>
      <c r="O82" s="159"/>
      <c r="P82" s="158"/>
      <c r="Q82" s="159"/>
      <c r="R82" s="167"/>
      <c r="S82" s="168"/>
      <c r="T82" s="167"/>
      <c r="U82" s="167"/>
      <c r="V82" s="158"/>
      <c r="W82" s="158"/>
    </row>
    <row r="83" spans="1:23" hidden="1" x14ac:dyDescent="0.2">
      <c r="A83" s="169" t="s">
        <v>116</v>
      </c>
      <c r="B83" s="158"/>
      <c r="C83" s="158"/>
      <c r="D83" s="158"/>
      <c r="E83" s="158">
        <f>SUM(B83:D83)</f>
        <v>0</v>
      </c>
      <c r="F83" s="158"/>
      <c r="G83" s="158"/>
      <c r="H83" s="158"/>
      <c r="I83" s="170"/>
      <c r="J83" s="158"/>
      <c r="K83" s="170"/>
      <c r="L83" s="158"/>
      <c r="M83" s="159"/>
      <c r="N83" s="158"/>
      <c r="O83" s="159"/>
      <c r="P83" s="158"/>
      <c r="Q83" s="159"/>
      <c r="R83" s="167"/>
      <c r="S83" s="168"/>
      <c r="T83" s="167"/>
      <c r="U83" s="167"/>
      <c r="V83" s="158"/>
      <c r="W83" s="158"/>
    </row>
    <row r="84" spans="1:23" hidden="1" x14ac:dyDescent="0.2">
      <c r="A84" s="169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9"/>
      <c r="N84" s="158"/>
      <c r="O84" s="159"/>
      <c r="P84" s="158"/>
      <c r="Q84" s="159"/>
      <c r="R84" s="167"/>
      <c r="S84" s="168"/>
      <c r="T84" s="167"/>
      <c r="U84" s="167"/>
      <c r="V84" s="158"/>
      <c r="W84" s="158"/>
    </row>
    <row r="85" spans="1:23" x14ac:dyDescent="0.2">
      <c r="A85" s="166" t="s">
        <v>101</v>
      </c>
      <c r="B85" s="163" t="s">
        <v>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5"/>
      <c r="R85" s="164"/>
      <c r="S85" s="164"/>
      <c r="T85" s="86"/>
      <c r="U85" s="87"/>
      <c r="V85" s="163"/>
      <c r="W85" s="163"/>
    </row>
    <row r="86" spans="1:23" x14ac:dyDescent="0.2">
      <c r="A86" s="162" t="s">
        <v>102</v>
      </c>
      <c r="B86" s="161"/>
      <c r="C86" s="161"/>
      <c r="D86" s="161"/>
      <c r="E86" s="161">
        <f>$B86      +$C86      +$D86</f>
        <v>0</v>
      </c>
      <c r="F86" s="161">
        <v>0</v>
      </c>
      <c r="G86" s="161">
        <v>0</v>
      </c>
      <c r="H86" s="161"/>
      <c r="I86" s="161"/>
      <c r="J86" s="161"/>
      <c r="K86" s="161"/>
      <c r="L86" s="161"/>
      <c r="M86" s="161"/>
      <c r="N86" s="161"/>
      <c r="O86" s="161"/>
      <c r="P86" s="161">
        <f>$H86      +$J86      +$L86      +$N86</f>
        <v>0</v>
      </c>
      <c r="Q86" s="158">
        <f>$I86      +$K86      +$M86      +$O86</f>
        <v>0</v>
      </c>
      <c r="R86" s="89">
        <f>IF(($H86      =0),0,((($H86      -$H86      )/$H86      )*100))</f>
        <v>0</v>
      </c>
      <c r="S86" s="90">
        <f>IF(($I86      =0),0,((($I86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61"/>
      <c r="W86" s="161"/>
    </row>
    <row r="87" spans="1:23" x14ac:dyDescent="0.2">
      <c r="A87" s="160" t="s">
        <v>103</v>
      </c>
      <c r="B87" s="158"/>
      <c r="C87" s="158"/>
      <c r="D87" s="158"/>
      <c r="E87" s="158">
        <f>$B87      +$C87      +$D87</f>
        <v>0</v>
      </c>
      <c r="F87" s="158">
        <v>0</v>
      </c>
      <c r="G87" s="158">
        <v>0</v>
      </c>
      <c r="H87" s="158"/>
      <c r="I87" s="158"/>
      <c r="J87" s="158"/>
      <c r="K87" s="158"/>
      <c r="L87" s="158"/>
      <c r="M87" s="158"/>
      <c r="N87" s="158"/>
      <c r="O87" s="158"/>
      <c r="P87" s="159">
        <f>$H87      +$J87      +$L87      +$N87</f>
        <v>0</v>
      </c>
      <c r="Q87" s="159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58"/>
      <c r="W87" s="158"/>
    </row>
    <row r="88" spans="1:23" x14ac:dyDescent="0.2">
      <c r="A88" s="160" t="s">
        <v>104</v>
      </c>
      <c r="B88" s="158"/>
      <c r="C88" s="158"/>
      <c r="D88" s="158"/>
      <c r="E88" s="158">
        <f>$B88      +$C88      +$D88</f>
        <v>0</v>
      </c>
      <c r="F88" s="158">
        <v>0</v>
      </c>
      <c r="G88" s="158">
        <v>0</v>
      </c>
      <c r="H88" s="158"/>
      <c r="I88" s="158"/>
      <c r="J88" s="158"/>
      <c r="K88" s="158"/>
      <c r="L88" s="158"/>
      <c r="M88" s="158"/>
      <c r="N88" s="158"/>
      <c r="O88" s="158"/>
      <c r="P88" s="159">
        <f>$H88      +$J88      +$L88      +$N88</f>
        <v>0</v>
      </c>
      <c r="Q88" s="159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58"/>
      <c r="W88" s="158"/>
    </row>
    <row r="89" spans="1:23" x14ac:dyDescent="0.2">
      <c r="A89" s="160" t="s">
        <v>105</v>
      </c>
      <c r="B89" s="158"/>
      <c r="C89" s="158"/>
      <c r="D89" s="158"/>
      <c r="E89" s="158">
        <f>$B89      +$C89      +$D89</f>
        <v>0</v>
      </c>
      <c r="F89" s="158">
        <v>0</v>
      </c>
      <c r="G89" s="158">
        <v>0</v>
      </c>
      <c r="H89" s="158"/>
      <c r="I89" s="158"/>
      <c r="J89" s="158"/>
      <c r="K89" s="158"/>
      <c r="L89" s="158"/>
      <c r="M89" s="158"/>
      <c r="N89" s="158"/>
      <c r="O89" s="158"/>
      <c r="P89" s="159">
        <f>$H89      +$J89      +$L89      +$N89</f>
        <v>0</v>
      </c>
      <c r="Q89" s="159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58"/>
      <c r="W89" s="158"/>
    </row>
    <row r="90" spans="1:23" x14ac:dyDescent="0.2">
      <c r="A90" s="160" t="s">
        <v>106</v>
      </c>
      <c r="B90" s="158"/>
      <c r="C90" s="158"/>
      <c r="D90" s="158"/>
      <c r="E90" s="158">
        <f>$B90      +$C90      +$D90</f>
        <v>0</v>
      </c>
      <c r="F90" s="158">
        <v>0</v>
      </c>
      <c r="G90" s="158">
        <v>0</v>
      </c>
      <c r="H90" s="158"/>
      <c r="I90" s="158"/>
      <c r="J90" s="158"/>
      <c r="K90" s="158"/>
      <c r="L90" s="158"/>
      <c r="M90" s="158"/>
      <c r="N90" s="158"/>
      <c r="O90" s="158"/>
      <c r="P90" s="159">
        <f>$H90      +$J90      +$L90      +$N90</f>
        <v>0</v>
      </c>
      <c r="Q90" s="159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58"/>
      <c r="W90" s="158"/>
    </row>
    <row r="91" spans="1:23" x14ac:dyDescent="0.2">
      <c r="A91" s="160" t="s">
        <v>107</v>
      </c>
      <c r="B91" s="158"/>
      <c r="C91" s="158"/>
      <c r="D91" s="158"/>
      <c r="E91" s="158">
        <f>$B91      +$C91      +$D91</f>
        <v>0</v>
      </c>
      <c r="F91" s="158">
        <v>0</v>
      </c>
      <c r="G91" s="158">
        <v>0</v>
      </c>
      <c r="H91" s="158"/>
      <c r="I91" s="158"/>
      <c r="J91" s="158"/>
      <c r="K91" s="158"/>
      <c r="L91" s="158"/>
      <c r="M91" s="158"/>
      <c r="N91" s="158"/>
      <c r="O91" s="158"/>
      <c r="P91" s="159">
        <f>$H91      +$J91      +$L91      +$N91</f>
        <v>0</v>
      </c>
      <c r="Q91" s="159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58"/>
      <c r="W91" s="158"/>
    </row>
    <row r="92" spans="1:23" x14ac:dyDescent="0.2">
      <c r="A92" s="160" t="s">
        <v>108</v>
      </c>
      <c r="B92" s="158"/>
      <c r="C92" s="158"/>
      <c r="D92" s="158"/>
      <c r="E92" s="158">
        <f>$B92      +$C92      +$D92</f>
        <v>0</v>
      </c>
      <c r="F92" s="158">
        <v>0</v>
      </c>
      <c r="G92" s="158">
        <v>0</v>
      </c>
      <c r="H92" s="158"/>
      <c r="I92" s="158"/>
      <c r="J92" s="158"/>
      <c r="K92" s="158"/>
      <c r="L92" s="158"/>
      <c r="M92" s="158"/>
      <c r="N92" s="158"/>
      <c r="O92" s="158"/>
      <c r="P92" s="159">
        <f>$H92      +$J92      +$L92      +$N92</f>
        <v>0</v>
      </c>
      <c r="Q92" s="159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58"/>
      <c r="W92" s="158"/>
    </row>
    <row r="93" spans="1:23" x14ac:dyDescent="0.2">
      <c r="A93" s="160" t="s">
        <v>109</v>
      </c>
      <c r="B93" s="158"/>
      <c r="C93" s="158"/>
      <c r="D93" s="158"/>
      <c r="E93" s="158">
        <f>$B93      +$C93      +$D93</f>
        <v>0</v>
      </c>
      <c r="F93" s="158">
        <v>0</v>
      </c>
      <c r="G93" s="158">
        <v>0</v>
      </c>
      <c r="H93" s="158"/>
      <c r="I93" s="158"/>
      <c r="J93" s="158"/>
      <c r="K93" s="158"/>
      <c r="L93" s="158"/>
      <c r="M93" s="158"/>
      <c r="N93" s="158"/>
      <c r="O93" s="158"/>
      <c r="P93" s="159">
        <f>$H93      +$J93      +$L93      +$N93</f>
        <v>0</v>
      </c>
      <c r="Q93" s="159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58"/>
      <c r="W93" s="158"/>
    </row>
    <row r="94" spans="1:23" x14ac:dyDescent="0.2">
      <c r="A94" s="157" t="s">
        <v>110</v>
      </c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6"/>
      <c r="Q94" s="156"/>
      <c r="R94" s="17"/>
      <c r="S94" s="18"/>
      <c r="T94" s="17"/>
      <c r="U94" s="18"/>
      <c r="V94" s="155"/>
      <c r="W94" s="155"/>
    </row>
    <row r="95" spans="1:23" ht="22.5" hidden="1" x14ac:dyDescent="0.2">
      <c r="A95" s="154" t="s">
        <v>117</v>
      </c>
      <c r="B95" s="152">
        <f>SUM(B96:B110)</f>
        <v>0</v>
      </c>
      <c r="C95" s="152">
        <f>SUM(C96:C110)</f>
        <v>0</v>
      </c>
      <c r="D95" s="152">
        <f>SUM(D96:D110)</f>
        <v>0</v>
      </c>
      <c r="E95" s="152">
        <f>SUM(E96:E110)</f>
        <v>0</v>
      </c>
      <c r="F95" s="152">
        <f>SUM(F96:F110)</f>
        <v>0</v>
      </c>
      <c r="G95" s="152">
        <f>SUM(G96:G110)</f>
        <v>0</v>
      </c>
      <c r="H95" s="152">
        <f>SUM(H96:H110)</f>
        <v>0</v>
      </c>
      <c r="I95" s="152">
        <f>SUM(I96:I110)</f>
        <v>0</v>
      </c>
      <c r="J95" s="152">
        <f>SUM(J96:J110)</f>
        <v>0</v>
      </c>
      <c r="K95" s="152">
        <f>SUM(K96:K110)</f>
        <v>0</v>
      </c>
      <c r="L95" s="152">
        <f>SUM(L96:L110)</f>
        <v>0</v>
      </c>
      <c r="M95" s="153">
        <f>SUM(M96:M110)</f>
        <v>0</v>
      </c>
      <c r="N95" s="152"/>
      <c r="O95" s="153"/>
      <c r="P95" s="152"/>
      <c r="Q95" s="153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52">
        <f>SUM(V96:V110)</f>
        <v>0</v>
      </c>
      <c r="W95" s="152">
        <f>SUM(W96:W110)</f>
        <v>0</v>
      </c>
    </row>
    <row r="96" spans="1:23" hidden="1" x14ac:dyDescent="0.2">
      <c r="A96" s="151"/>
      <c r="B96" s="148"/>
      <c r="C96" s="148"/>
      <c r="D96" s="148"/>
      <c r="E96" s="150">
        <f>SUM(B96:D96)</f>
        <v>0</v>
      </c>
      <c r="F96" s="148"/>
      <c r="G96" s="148"/>
      <c r="H96" s="148"/>
      <c r="I96" s="148"/>
      <c r="J96" s="148"/>
      <c r="K96" s="148"/>
      <c r="L96" s="148"/>
      <c r="M96" s="149"/>
      <c r="N96" s="148"/>
      <c r="O96" s="149"/>
      <c r="P96" s="148"/>
      <c r="Q96" s="149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48"/>
      <c r="W96" s="148"/>
    </row>
    <row r="97" spans="1:23" hidden="1" x14ac:dyDescent="0.2">
      <c r="A97" s="151"/>
      <c r="B97" s="148"/>
      <c r="C97" s="148"/>
      <c r="D97" s="148"/>
      <c r="E97" s="150">
        <f>SUM(B97:D97)</f>
        <v>0</v>
      </c>
      <c r="F97" s="148"/>
      <c r="G97" s="148"/>
      <c r="H97" s="148"/>
      <c r="I97" s="148"/>
      <c r="J97" s="148"/>
      <c r="K97" s="148"/>
      <c r="L97" s="148"/>
      <c r="M97" s="149"/>
      <c r="N97" s="148"/>
      <c r="O97" s="149"/>
      <c r="P97" s="148"/>
      <c r="Q97" s="149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48"/>
      <c r="W97" s="148"/>
    </row>
    <row r="98" spans="1:23" hidden="1" x14ac:dyDescent="0.2">
      <c r="A98" s="151"/>
      <c r="B98" s="148"/>
      <c r="C98" s="148"/>
      <c r="D98" s="148"/>
      <c r="E98" s="150">
        <f>SUM(B98:D98)</f>
        <v>0</v>
      </c>
      <c r="F98" s="148"/>
      <c r="G98" s="148"/>
      <c r="H98" s="148"/>
      <c r="I98" s="148"/>
      <c r="J98" s="148"/>
      <c r="K98" s="148"/>
      <c r="L98" s="148"/>
      <c r="M98" s="149"/>
      <c r="N98" s="148"/>
      <c r="O98" s="149"/>
      <c r="P98" s="148"/>
      <c r="Q98" s="149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48"/>
      <c r="W98" s="148"/>
    </row>
    <row r="99" spans="1:23" hidden="1" x14ac:dyDescent="0.2">
      <c r="A99" s="151"/>
      <c r="B99" s="148"/>
      <c r="C99" s="148"/>
      <c r="D99" s="148"/>
      <c r="E99" s="150">
        <f>SUM(B99:D99)</f>
        <v>0</v>
      </c>
      <c r="F99" s="148"/>
      <c r="G99" s="148"/>
      <c r="H99" s="148"/>
      <c r="I99" s="148"/>
      <c r="J99" s="148"/>
      <c r="K99" s="148"/>
      <c r="L99" s="148"/>
      <c r="M99" s="149"/>
      <c r="N99" s="148"/>
      <c r="O99" s="149"/>
      <c r="P99" s="148"/>
      <c r="Q99" s="149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48"/>
      <c r="W99" s="148"/>
    </row>
    <row r="100" spans="1:23" hidden="1" x14ac:dyDescent="0.2">
      <c r="A100" s="151"/>
      <c r="B100" s="148"/>
      <c r="C100" s="148"/>
      <c r="D100" s="148"/>
      <c r="E100" s="150">
        <f>SUM(B100:D100)</f>
        <v>0</v>
      </c>
      <c r="F100" s="148"/>
      <c r="G100" s="148"/>
      <c r="H100" s="148"/>
      <c r="I100" s="148"/>
      <c r="J100" s="148"/>
      <c r="K100" s="148"/>
      <c r="L100" s="148"/>
      <c r="M100" s="149"/>
      <c r="N100" s="148"/>
      <c r="O100" s="149"/>
      <c r="P100" s="148"/>
      <c r="Q100" s="149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48"/>
      <c r="W100" s="148"/>
    </row>
    <row r="101" spans="1:23" hidden="1" x14ac:dyDescent="0.2">
      <c r="A101" s="151"/>
      <c r="B101" s="148"/>
      <c r="C101" s="148"/>
      <c r="D101" s="148"/>
      <c r="E101" s="150">
        <f>SUM(B101:D101)</f>
        <v>0</v>
      </c>
      <c r="F101" s="148"/>
      <c r="G101" s="148"/>
      <c r="H101" s="148"/>
      <c r="I101" s="148"/>
      <c r="J101" s="148"/>
      <c r="K101" s="148"/>
      <c r="L101" s="148"/>
      <c r="M101" s="149"/>
      <c r="N101" s="148"/>
      <c r="O101" s="149"/>
      <c r="P101" s="148"/>
      <c r="Q101" s="149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48"/>
      <c r="W101" s="148"/>
    </row>
    <row r="102" spans="1:23" hidden="1" x14ac:dyDescent="0.2">
      <c r="A102" s="151"/>
      <c r="B102" s="148"/>
      <c r="C102" s="148"/>
      <c r="D102" s="148"/>
      <c r="E102" s="150">
        <f>SUM(B102:D102)</f>
        <v>0</v>
      </c>
      <c r="F102" s="148"/>
      <c r="G102" s="148"/>
      <c r="H102" s="148"/>
      <c r="I102" s="148"/>
      <c r="J102" s="148"/>
      <c r="K102" s="148"/>
      <c r="L102" s="148"/>
      <c r="M102" s="149"/>
      <c r="N102" s="148"/>
      <c r="O102" s="149"/>
      <c r="P102" s="148"/>
      <c r="Q102" s="149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48"/>
      <c r="W102" s="148"/>
    </row>
    <row r="103" spans="1:23" hidden="1" x14ac:dyDescent="0.2">
      <c r="A103" s="151"/>
      <c r="B103" s="148"/>
      <c r="C103" s="148"/>
      <c r="D103" s="148"/>
      <c r="E103" s="150">
        <f>SUM(B103:D103)</f>
        <v>0</v>
      </c>
      <c r="F103" s="148"/>
      <c r="G103" s="148"/>
      <c r="H103" s="148"/>
      <c r="I103" s="148"/>
      <c r="J103" s="148"/>
      <c r="K103" s="148"/>
      <c r="L103" s="148"/>
      <c r="M103" s="149"/>
      <c r="N103" s="148"/>
      <c r="O103" s="149"/>
      <c r="P103" s="148"/>
      <c r="Q103" s="149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48"/>
      <c r="W103" s="148"/>
    </row>
    <row r="104" spans="1:23" hidden="1" x14ac:dyDescent="0.2">
      <c r="A104" s="151"/>
      <c r="B104" s="148"/>
      <c r="C104" s="148"/>
      <c r="D104" s="148"/>
      <c r="E104" s="150">
        <f>SUM(B104:D104)</f>
        <v>0</v>
      </c>
      <c r="F104" s="148"/>
      <c r="G104" s="148"/>
      <c r="H104" s="148"/>
      <c r="I104" s="148"/>
      <c r="J104" s="148"/>
      <c r="K104" s="148"/>
      <c r="L104" s="148"/>
      <c r="M104" s="149"/>
      <c r="N104" s="148"/>
      <c r="O104" s="149"/>
      <c r="P104" s="148"/>
      <c r="Q104" s="149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48"/>
      <c r="W104" s="148"/>
    </row>
    <row r="105" spans="1:23" hidden="1" x14ac:dyDescent="0.2">
      <c r="A105" s="151"/>
      <c r="B105" s="148"/>
      <c r="C105" s="148"/>
      <c r="D105" s="148"/>
      <c r="E105" s="150">
        <f>SUM(B105:D105)</f>
        <v>0</v>
      </c>
      <c r="F105" s="148"/>
      <c r="G105" s="148"/>
      <c r="H105" s="148"/>
      <c r="I105" s="148"/>
      <c r="J105" s="148"/>
      <c r="K105" s="148"/>
      <c r="L105" s="148"/>
      <c r="M105" s="149"/>
      <c r="N105" s="148"/>
      <c r="O105" s="149"/>
      <c r="P105" s="148"/>
      <c r="Q105" s="149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48"/>
      <c r="W105" s="148"/>
    </row>
    <row r="106" spans="1:23" hidden="1" x14ac:dyDescent="0.2">
      <c r="A106" s="151"/>
      <c r="B106" s="148"/>
      <c r="C106" s="148"/>
      <c r="D106" s="148"/>
      <c r="E106" s="150">
        <f>SUM(B106:D106)</f>
        <v>0</v>
      </c>
      <c r="F106" s="148"/>
      <c r="G106" s="148"/>
      <c r="H106" s="148"/>
      <c r="I106" s="148"/>
      <c r="J106" s="148"/>
      <c r="K106" s="148"/>
      <c r="L106" s="148"/>
      <c r="M106" s="149"/>
      <c r="N106" s="148"/>
      <c r="O106" s="149"/>
      <c r="P106" s="148"/>
      <c r="Q106" s="149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48"/>
      <c r="W106" s="148"/>
    </row>
    <row r="107" spans="1:23" hidden="1" x14ac:dyDescent="0.2">
      <c r="A107" s="151"/>
      <c r="B107" s="148"/>
      <c r="C107" s="148"/>
      <c r="D107" s="148"/>
      <c r="E107" s="150">
        <f>SUM(B107:D107)</f>
        <v>0</v>
      </c>
      <c r="F107" s="148"/>
      <c r="G107" s="148"/>
      <c r="H107" s="148"/>
      <c r="I107" s="148"/>
      <c r="J107" s="148"/>
      <c r="K107" s="148"/>
      <c r="L107" s="148"/>
      <c r="M107" s="149"/>
      <c r="N107" s="148"/>
      <c r="O107" s="149"/>
      <c r="P107" s="148"/>
      <c r="Q107" s="149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48"/>
      <c r="W107" s="148"/>
    </row>
    <row r="108" spans="1:23" hidden="1" x14ac:dyDescent="0.2">
      <c r="A108" s="151"/>
      <c r="B108" s="148"/>
      <c r="C108" s="148"/>
      <c r="D108" s="148"/>
      <c r="E108" s="150">
        <f>SUM(B108:D108)</f>
        <v>0</v>
      </c>
      <c r="F108" s="148"/>
      <c r="G108" s="148"/>
      <c r="H108" s="149"/>
      <c r="I108" s="148"/>
      <c r="J108" s="149"/>
      <c r="K108" s="148"/>
      <c r="L108" s="149"/>
      <c r="M108" s="149"/>
      <c r="N108" s="149"/>
      <c r="O108" s="149"/>
      <c r="P108" s="149"/>
      <c r="Q108" s="149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48"/>
      <c r="W108" s="148"/>
    </row>
    <row r="109" spans="1:23" hidden="1" x14ac:dyDescent="0.2">
      <c r="A109" s="151"/>
      <c r="B109" s="148"/>
      <c r="C109" s="148"/>
      <c r="D109" s="148"/>
      <c r="E109" s="150">
        <f>SUM(B109:D109)</f>
        <v>0</v>
      </c>
      <c r="F109" s="148"/>
      <c r="G109" s="148"/>
      <c r="H109" s="149"/>
      <c r="I109" s="148"/>
      <c r="J109" s="149"/>
      <c r="K109" s="148"/>
      <c r="L109" s="149"/>
      <c r="M109" s="149"/>
      <c r="N109" s="149"/>
      <c r="O109" s="149"/>
      <c r="P109" s="149"/>
      <c r="Q109" s="149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48"/>
      <c r="W109" s="148"/>
    </row>
    <row r="110" spans="1:23" hidden="1" x14ac:dyDescent="0.2">
      <c r="A110" s="151"/>
      <c r="B110" s="148"/>
      <c r="C110" s="148"/>
      <c r="D110" s="148"/>
      <c r="E110" s="150">
        <f>SUM(B110:D110)</f>
        <v>0</v>
      </c>
      <c r="F110" s="148"/>
      <c r="G110" s="148"/>
      <c r="H110" s="149"/>
      <c r="I110" s="148"/>
      <c r="J110" s="149"/>
      <c r="K110" s="148"/>
      <c r="L110" s="149"/>
      <c r="M110" s="149"/>
      <c r="N110" s="149"/>
      <c r="O110" s="149"/>
      <c r="P110" s="149"/>
      <c r="Q110" s="149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48"/>
      <c r="W110" s="148"/>
    </row>
    <row r="111" spans="1:23" hidden="1" x14ac:dyDescent="0.2">
      <c r="A111" s="146"/>
      <c r="B111" s="145"/>
      <c r="C111" s="147"/>
      <c r="D111" s="147"/>
      <c r="E111" s="147"/>
      <c r="F111" s="145"/>
      <c r="G111" s="147"/>
      <c r="H111" s="145"/>
      <c r="I111" s="147"/>
      <c r="J111" s="145"/>
      <c r="K111" s="147"/>
      <c r="L111" s="145"/>
      <c r="M111" s="145"/>
      <c r="N111" s="145"/>
      <c r="O111" s="145"/>
      <c r="P111" s="145"/>
      <c r="Q111" s="145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45"/>
      <c r="W111" s="147"/>
    </row>
    <row r="112" spans="1:23" hidden="1" x14ac:dyDescent="0.2">
      <c r="A112" s="146" t="s">
        <v>87</v>
      </c>
      <c r="B112" s="145" t="e">
        <f>B95+B85</f>
        <v>#VALUE!</v>
      </c>
      <c r="C112" s="145">
        <f>C95+C85</f>
        <v>0</v>
      </c>
      <c r="D112" s="145">
        <f>D95+D85</f>
        <v>0</v>
      </c>
      <c r="E112" s="145">
        <f>E95+E85</f>
        <v>0</v>
      </c>
      <c r="F112" s="145">
        <f>F95+F85</f>
        <v>0</v>
      </c>
      <c r="G112" s="145">
        <f>G95+G85</f>
        <v>0</v>
      </c>
      <c r="H112" s="145">
        <f>H95+H85</f>
        <v>0</v>
      </c>
      <c r="I112" s="145">
        <f>I95+I85</f>
        <v>0</v>
      </c>
      <c r="J112" s="145">
        <f>J95+J85</f>
        <v>0</v>
      </c>
      <c r="K112" s="145">
        <f>K95+K85</f>
        <v>0</v>
      </c>
      <c r="L112" s="145">
        <f>L95+L85</f>
        <v>0</v>
      </c>
      <c r="M112" s="145">
        <f>M95+M85</f>
        <v>0</v>
      </c>
      <c r="N112" s="145">
        <f>N95+N85</f>
        <v>0</v>
      </c>
      <c r="O112" s="145">
        <f>O95+O85</f>
        <v>0</v>
      </c>
      <c r="P112" s="145">
        <f>P95+P85</f>
        <v>0</v>
      </c>
      <c r="Q112" s="145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45">
        <f>V95+V85</f>
        <v>0</v>
      </c>
      <c r="W112" s="145">
        <f>W95+W85</f>
        <v>0</v>
      </c>
    </row>
    <row r="113" spans="1:23" hidden="1" x14ac:dyDescent="0.2">
      <c r="A113" s="144" t="s">
        <v>118</v>
      </c>
      <c r="B113" s="143" t="str">
        <f>B85</f>
        <v/>
      </c>
      <c r="C113" s="143">
        <f>C85</f>
        <v>0</v>
      </c>
      <c r="D113" s="143">
        <f>D85</f>
        <v>0</v>
      </c>
      <c r="E113" s="143">
        <f>E85</f>
        <v>0</v>
      </c>
      <c r="F113" s="143">
        <f>F85</f>
        <v>0</v>
      </c>
      <c r="G113" s="143">
        <f>G85</f>
        <v>0</v>
      </c>
      <c r="H113" s="143">
        <f>H85</f>
        <v>0</v>
      </c>
      <c r="I113" s="143">
        <f>I85</f>
        <v>0</v>
      </c>
      <c r="J113" s="143">
        <f>J85</f>
        <v>0</v>
      </c>
      <c r="K113" s="143">
        <f>K85</f>
        <v>0</v>
      </c>
      <c r="L113" s="143">
        <f>L85</f>
        <v>0</v>
      </c>
      <c r="M113" s="143">
        <f>M85</f>
        <v>0</v>
      </c>
      <c r="N113" s="143">
        <f>N85</f>
        <v>0</v>
      </c>
      <c r="O113" s="143">
        <f>O85</f>
        <v>0</v>
      </c>
      <c r="P113" s="143">
        <f>P85</f>
        <v>0</v>
      </c>
      <c r="Q113" s="143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43">
        <f>V85</f>
        <v>0</v>
      </c>
      <c r="W113" s="143">
        <f>W85</f>
        <v>0</v>
      </c>
    </row>
    <row r="114" spans="1:23" x14ac:dyDescent="0.2">
      <c r="A114" s="142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28"/>
      <c r="S114" s="28"/>
      <c r="T114" s="28"/>
      <c r="U114" s="28"/>
      <c r="V114" s="141"/>
      <c r="W114" s="141"/>
    </row>
    <row r="115" spans="1:23" x14ac:dyDescent="0.2">
      <c r="A115" s="140" t="s">
        <v>119</v>
      </c>
    </row>
    <row r="116" spans="1:23" x14ac:dyDescent="0.2">
      <c r="A116" s="140" t="s">
        <v>120</v>
      </c>
    </row>
    <row r="117" spans="1:23" x14ac:dyDescent="0.2">
      <c r="A117" s="140" t="s">
        <v>121</v>
      </c>
      <c r="B117" s="139"/>
      <c r="C117" s="139"/>
      <c r="D117" s="139"/>
      <c r="E117" s="139"/>
      <c r="F117" s="139"/>
      <c r="H117" s="139"/>
      <c r="I117" s="139"/>
      <c r="J117" s="139"/>
      <c r="K117" s="139"/>
      <c r="V117" s="139"/>
    </row>
    <row r="118" spans="1:23" x14ac:dyDescent="0.2">
      <c r="A118" s="140" t="s">
        <v>122</v>
      </c>
      <c r="B118" s="139"/>
      <c r="C118" s="139"/>
      <c r="D118" s="139"/>
      <c r="E118" s="139"/>
      <c r="F118" s="139"/>
      <c r="H118" s="139"/>
      <c r="I118" s="139"/>
      <c r="J118" s="139"/>
      <c r="K118" s="139"/>
      <c r="V118" s="139"/>
    </row>
    <row r="119" spans="1:23" x14ac:dyDescent="0.2">
      <c r="A119" s="140" t="s">
        <v>123</v>
      </c>
      <c r="B119" s="139"/>
      <c r="C119" s="139"/>
      <c r="D119" s="139"/>
      <c r="E119" s="139"/>
      <c r="F119" s="139"/>
      <c r="H119" s="139"/>
      <c r="I119" s="139"/>
      <c r="J119" s="139"/>
      <c r="K119" s="139"/>
      <c r="V119" s="139"/>
    </row>
    <row r="120" spans="1:23" x14ac:dyDescent="0.2">
      <c r="A120" s="140" t="s">
        <v>124</v>
      </c>
    </row>
    <row r="123" spans="1:23" x14ac:dyDescent="0.2">
      <c r="A123" s="139"/>
      <c r="G123" s="139"/>
      <c r="W123" s="139"/>
    </row>
    <row r="124" spans="1:23" x14ac:dyDescent="0.2">
      <c r="A124" s="139"/>
      <c r="G124" s="139"/>
      <c r="W124" s="139"/>
    </row>
    <row r="125" spans="1:23" x14ac:dyDescent="0.2">
      <c r="A125" s="139"/>
      <c r="G125" s="139"/>
      <c r="W125" s="139"/>
    </row>
  </sheetData>
  <sheetProtection algorithmName="SHA-512" hashValue="d1ZArKtiPATG0kP+z2SnsGWcT+i5mfoFuK5LsihEG/hK5yL3Pax5MXsQCbZNm2YWh63cAFxM1+Gtrk5+OBj+UQ==" saltValue="rn4pGMyucTE0nWmGBV42M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ADFD-F985-4983-AF8B-E33D02415D64}">
  <sheetPr>
    <pageSetUpPr fitToPage="1"/>
  </sheetPr>
  <dimension ref="A1:W125"/>
  <sheetViews>
    <sheetView showGridLines="0" workbookViewId="0">
      <selection activeCell="A23" sqref="A23"/>
    </sheetView>
  </sheetViews>
  <sheetFormatPr defaultRowHeight="12.75" x14ac:dyDescent="0.2"/>
  <cols>
    <col min="1" max="1" width="52.7109375" style="138" customWidth="1"/>
    <col min="2" max="9" width="13.7109375" style="138" customWidth="1"/>
    <col min="10" max="15" width="13.7109375" style="138" hidden="1" customWidth="1"/>
    <col min="16" max="23" width="13.7109375" style="138" customWidth="1"/>
    <col min="24" max="24" width="2.7109375" style="138" customWidth="1"/>
    <col min="25" max="16384" width="9.140625" style="138"/>
  </cols>
  <sheetData>
    <row r="1" spans="1:23" x14ac:dyDescent="0.2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3"/>
      <c r="W1" s="263"/>
    </row>
    <row r="2" spans="1:23" ht="18" x14ac:dyDescent="0.25">
      <c r="A2" s="262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1"/>
      <c r="W2" s="261"/>
    </row>
    <row r="3" spans="1:23" ht="18" customHeight="1" x14ac:dyDescent="0.25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1"/>
      <c r="W3" s="261"/>
    </row>
    <row r="4" spans="1:23" ht="18" customHeight="1" x14ac:dyDescent="0.25">
      <c r="A4" s="262" t="s">
        <v>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1"/>
      <c r="W4" s="261"/>
    </row>
    <row r="5" spans="1:23" ht="15" customHeight="1" x14ac:dyDescent="0.25">
      <c r="A5" s="260" t="s">
        <v>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59"/>
      <c r="W5" s="259"/>
    </row>
    <row r="6" spans="1:23" ht="12.75" customHeight="1" x14ac:dyDescent="0.2">
      <c r="A6" s="258"/>
      <c r="B6" s="258" t="s">
        <v>1</v>
      </c>
      <c r="C6" s="258" t="s">
        <v>1</v>
      </c>
      <c r="D6" s="258" t="s">
        <v>1</v>
      </c>
      <c r="E6" s="257" t="s">
        <v>1</v>
      </c>
      <c r="F6" s="256" t="s">
        <v>5</v>
      </c>
      <c r="G6" s="255"/>
      <c r="H6" s="256" t="s">
        <v>6</v>
      </c>
      <c r="I6" s="255"/>
      <c r="J6" s="256" t="s">
        <v>7</v>
      </c>
      <c r="K6" s="255"/>
      <c r="L6" s="256" t="s">
        <v>8</v>
      </c>
      <c r="M6" s="255"/>
      <c r="N6" s="256" t="s">
        <v>9</v>
      </c>
      <c r="O6" s="255"/>
      <c r="P6" s="256" t="s">
        <v>10</v>
      </c>
      <c r="Q6" s="255"/>
      <c r="R6" s="256" t="s">
        <v>11</v>
      </c>
      <c r="S6" s="255"/>
      <c r="T6" s="256" t="s">
        <v>12</v>
      </c>
      <c r="U6" s="255"/>
      <c r="V6" s="256" t="s">
        <v>13</v>
      </c>
      <c r="W6" s="255"/>
    </row>
    <row r="7" spans="1:23" ht="76.5" x14ac:dyDescent="0.2">
      <c r="A7" s="254" t="s">
        <v>14</v>
      </c>
      <c r="B7" s="253" t="s">
        <v>15</v>
      </c>
      <c r="C7" s="253" t="s">
        <v>16</v>
      </c>
      <c r="D7" s="253" t="s">
        <v>17</v>
      </c>
      <c r="E7" s="253" t="s">
        <v>18</v>
      </c>
      <c r="F7" s="252" t="s">
        <v>19</v>
      </c>
      <c r="G7" s="251" t="s">
        <v>20</v>
      </c>
      <c r="H7" s="252" t="s">
        <v>21</v>
      </c>
      <c r="I7" s="251" t="s">
        <v>22</v>
      </c>
      <c r="J7" s="252" t="s">
        <v>23</v>
      </c>
      <c r="K7" s="251" t="s">
        <v>24</v>
      </c>
      <c r="L7" s="252" t="s">
        <v>25</v>
      </c>
      <c r="M7" s="251" t="s">
        <v>26</v>
      </c>
      <c r="N7" s="252" t="s">
        <v>27</v>
      </c>
      <c r="O7" s="251" t="s">
        <v>28</v>
      </c>
      <c r="P7" s="252" t="s">
        <v>29</v>
      </c>
      <c r="Q7" s="251" t="s">
        <v>30</v>
      </c>
      <c r="R7" s="252" t="s">
        <v>29</v>
      </c>
      <c r="S7" s="251" t="s">
        <v>30</v>
      </c>
      <c r="T7" s="252" t="s">
        <v>31</v>
      </c>
      <c r="U7" s="251" t="s">
        <v>32</v>
      </c>
      <c r="V7" s="252" t="s">
        <v>18</v>
      </c>
      <c r="W7" s="251" t="s">
        <v>33</v>
      </c>
    </row>
    <row r="8" spans="1:23" ht="12.95" customHeight="1" x14ac:dyDescent="0.2">
      <c r="A8" s="238" t="s">
        <v>34</v>
      </c>
      <c r="B8" s="250" t="s">
        <v>1</v>
      </c>
      <c r="C8" s="250"/>
      <c r="D8" s="250"/>
      <c r="E8" s="250"/>
      <c r="F8" s="249"/>
      <c r="G8" s="248"/>
      <c r="H8" s="249"/>
      <c r="I8" s="248"/>
      <c r="J8" s="249"/>
      <c r="K8" s="248"/>
      <c r="L8" s="249"/>
      <c r="M8" s="248"/>
      <c r="N8" s="249"/>
      <c r="O8" s="248"/>
      <c r="P8" s="249"/>
      <c r="Q8" s="248"/>
      <c r="R8" s="235"/>
      <c r="S8" s="236"/>
      <c r="T8" s="235"/>
      <c r="U8" s="234"/>
      <c r="V8" s="249"/>
      <c r="W8" s="248"/>
    </row>
    <row r="9" spans="1:23" ht="12.95" customHeight="1" x14ac:dyDescent="0.2">
      <c r="A9" s="246" t="s">
        <v>35</v>
      </c>
      <c r="B9" s="230"/>
      <c r="C9" s="230"/>
      <c r="D9" s="230"/>
      <c r="E9" s="230">
        <f>$B9       +$C9       +$D9</f>
        <v>0</v>
      </c>
      <c r="F9" s="226">
        <v>0</v>
      </c>
      <c r="G9" s="225">
        <v>0</v>
      </c>
      <c r="H9" s="226"/>
      <c r="I9" s="225"/>
      <c r="J9" s="226"/>
      <c r="K9" s="225"/>
      <c r="L9" s="226"/>
      <c r="M9" s="225"/>
      <c r="N9" s="226"/>
      <c r="O9" s="225"/>
      <c r="P9" s="226">
        <f>$H9       +$J9       +$L9       +$N9</f>
        <v>0</v>
      </c>
      <c r="Q9" s="225">
        <f>$I9       +$K9       +$M9       +$O9</f>
        <v>0</v>
      </c>
      <c r="R9" s="228">
        <f>IF(($H9       =0),0,((($H9       -$H9       )/$H9       )*100))</f>
        <v>0</v>
      </c>
      <c r="S9" s="229">
        <f>IF(($I9       =0),0,((($I9       -$I9       )/$I9       )*100))</f>
        <v>0</v>
      </c>
      <c r="T9" s="228">
        <f>IF(($E9       =0),0,(($P9       /$E9       )*100))</f>
        <v>0</v>
      </c>
      <c r="U9" s="227">
        <f>IF(($E9       =0),0,(($Q9       /$E9       )*100))</f>
        <v>0</v>
      </c>
      <c r="V9" s="226">
        <v>0</v>
      </c>
      <c r="W9" s="225" t="s">
        <v>1</v>
      </c>
    </row>
    <row r="10" spans="1:23" ht="12.95" customHeight="1" x14ac:dyDescent="0.2">
      <c r="A10" s="246" t="s">
        <v>37</v>
      </c>
      <c r="B10" s="230">
        <v>58640000</v>
      </c>
      <c r="C10" s="230"/>
      <c r="D10" s="230"/>
      <c r="E10" s="230">
        <f>$B10      +$C10      +$D10</f>
        <v>58640000</v>
      </c>
      <c r="F10" s="226">
        <v>58640000</v>
      </c>
      <c r="G10" s="225">
        <v>58640000</v>
      </c>
      <c r="H10" s="226">
        <v>6570000</v>
      </c>
      <c r="I10" s="225">
        <v>3484325</v>
      </c>
      <c r="J10" s="226"/>
      <c r="K10" s="225"/>
      <c r="L10" s="226"/>
      <c r="M10" s="225"/>
      <c r="N10" s="226"/>
      <c r="O10" s="225"/>
      <c r="P10" s="226">
        <f>$H10      +$J10      +$L10      +$N10</f>
        <v>6570000</v>
      </c>
      <c r="Q10" s="225">
        <f>$I10      +$K10      +$M10      +$O10</f>
        <v>3484325</v>
      </c>
      <c r="R10" s="228">
        <f>IF(($H10      =0),0,((($H10      -$H10      )/$H10      )*100))</f>
        <v>0</v>
      </c>
      <c r="S10" s="229">
        <f>IF(($I10      =0),0,((($I10      -$I10      )/$I10      )*100))</f>
        <v>0</v>
      </c>
      <c r="T10" s="228">
        <f>IF(($E10      =0),0,(($P10      /$E10      )*100))</f>
        <v>11.203956343792633</v>
      </c>
      <c r="U10" s="227">
        <f>IF(($E10      =0),0,(($Q10      /$E10      )*100))</f>
        <v>5.9418912005457027</v>
      </c>
      <c r="V10" s="226">
        <v>0</v>
      </c>
      <c r="W10" s="225" t="s">
        <v>1</v>
      </c>
    </row>
    <row r="11" spans="1:23" ht="12.95" customHeight="1" x14ac:dyDescent="0.2">
      <c r="A11" s="246" t="s">
        <v>38</v>
      </c>
      <c r="B11" s="230"/>
      <c r="C11" s="230"/>
      <c r="D11" s="230"/>
      <c r="E11" s="230">
        <f>$B11      +$C11      +$D11</f>
        <v>0</v>
      </c>
      <c r="F11" s="226">
        <v>0</v>
      </c>
      <c r="G11" s="225">
        <v>0</v>
      </c>
      <c r="H11" s="226"/>
      <c r="I11" s="225"/>
      <c r="J11" s="226"/>
      <c r="K11" s="225"/>
      <c r="L11" s="226"/>
      <c r="M11" s="225"/>
      <c r="N11" s="226"/>
      <c r="O11" s="225"/>
      <c r="P11" s="226">
        <f>$H11      +$J11      +$L11      +$N11</f>
        <v>0</v>
      </c>
      <c r="Q11" s="225">
        <f>$I11      +$K11      +$M11      +$O11</f>
        <v>0</v>
      </c>
      <c r="R11" s="228">
        <f>IF(($H11      =0),0,((($H11      -$H11      )/$H11      )*100))</f>
        <v>0</v>
      </c>
      <c r="S11" s="229">
        <f>IF(($I11      =0),0,((($I11      -$I11      )/$I11      )*100))</f>
        <v>0</v>
      </c>
      <c r="T11" s="228">
        <f>IF(($E11      =0),0,(($P11      /$E11      )*100))</f>
        <v>0</v>
      </c>
      <c r="U11" s="227">
        <f>IF(($E11      =0),0,(($Q11      /$E11      )*100))</f>
        <v>0</v>
      </c>
      <c r="V11" s="226">
        <v>0</v>
      </c>
      <c r="W11" s="225" t="s">
        <v>1</v>
      </c>
    </row>
    <row r="12" spans="1:23" ht="12.95" customHeight="1" x14ac:dyDescent="0.2">
      <c r="A12" s="246" t="s">
        <v>39</v>
      </c>
      <c r="B12" s="230"/>
      <c r="C12" s="230"/>
      <c r="D12" s="230"/>
      <c r="E12" s="230">
        <f>$B12      +$C12      +$D12</f>
        <v>0</v>
      </c>
      <c r="F12" s="226">
        <v>0</v>
      </c>
      <c r="G12" s="225">
        <v>0</v>
      </c>
      <c r="H12" s="226"/>
      <c r="I12" s="225"/>
      <c r="J12" s="226"/>
      <c r="K12" s="225"/>
      <c r="L12" s="226"/>
      <c r="M12" s="225"/>
      <c r="N12" s="226"/>
      <c r="O12" s="225"/>
      <c r="P12" s="226">
        <f>$H12      +$J12      +$L12      +$N12</f>
        <v>0</v>
      </c>
      <c r="Q12" s="225">
        <f>$I12      +$K12      +$M12      +$O12</f>
        <v>0</v>
      </c>
      <c r="R12" s="228">
        <f>IF(($H12      =0),0,((($H12      -$H12      )/$H12      )*100))</f>
        <v>0</v>
      </c>
      <c r="S12" s="229">
        <f>IF(($I12      =0),0,((($I12      -$I12      )/$I12      )*100))</f>
        <v>0</v>
      </c>
      <c r="T12" s="228">
        <f>IF(($E12      =0),0,(($P12      /$E12      )*100))</f>
        <v>0</v>
      </c>
      <c r="U12" s="227">
        <f>IF(($E12      =0),0,(($Q12      /$E12      )*100))</f>
        <v>0</v>
      </c>
      <c r="V12" s="226">
        <v>0</v>
      </c>
      <c r="W12" s="225" t="s">
        <v>1</v>
      </c>
    </row>
    <row r="13" spans="1:23" ht="12.95" customHeight="1" x14ac:dyDescent="0.2">
      <c r="A13" s="246" t="s">
        <v>40</v>
      </c>
      <c r="B13" s="230">
        <v>47869000</v>
      </c>
      <c r="C13" s="230"/>
      <c r="D13" s="230"/>
      <c r="E13" s="230">
        <f>$B13      +$C13      +$D13</f>
        <v>47869000</v>
      </c>
      <c r="F13" s="226">
        <v>47869000</v>
      </c>
      <c r="G13" s="225">
        <v>10000000</v>
      </c>
      <c r="H13" s="226">
        <v>3137000</v>
      </c>
      <c r="I13" s="225"/>
      <c r="J13" s="226"/>
      <c r="K13" s="225"/>
      <c r="L13" s="226"/>
      <c r="M13" s="225"/>
      <c r="N13" s="226"/>
      <c r="O13" s="225"/>
      <c r="P13" s="226">
        <f>$H13      +$J13      +$L13      +$N13</f>
        <v>3137000</v>
      </c>
      <c r="Q13" s="225">
        <f>$I13      +$K13      +$M13      +$O13</f>
        <v>0</v>
      </c>
      <c r="R13" s="228">
        <f>IF(($H13      =0),0,((($H13      -$H13      )/$H13      )*100))</f>
        <v>0</v>
      </c>
      <c r="S13" s="229">
        <f>IF(($I13      =0),0,((($I13      -$I13      )/$I13      )*100))</f>
        <v>0</v>
      </c>
      <c r="T13" s="228">
        <f>IF(($E13      =0),0,(($P13      /$E13      )*100))</f>
        <v>6.553301719275523</v>
      </c>
      <c r="U13" s="227">
        <f>IF(($E13      =0),0,(($Q13      /$E13      )*100))</f>
        <v>0</v>
      </c>
      <c r="V13" s="226">
        <v>0</v>
      </c>
      <c r="W13" s="225" t="s">
        <v>1</v>
      </c>
    </row>
    <row r="14" spans="1:23" ht="12.95" customHeight="1" x14ac:dyDescent="0.2">
      <c r="A14" s="246" t="s">
        <v>41</v>
      </c>
      <c r="B14" s="230">
        <v>2700000</v>
      </c>
      <c r="C14" s="230"/>
      <c r="D14" s="230"/>
      <c r="E14" s="230">
        <f>$B14      +$C14      +$D14</f>
        <v>2700000</v>
      </c>
      <c r="F14" s="226">
        <v>2700000</v>
      </c>
      <c r="G14" s="225">
        <v>0</v>
      </c>
      <c r="H14" s="226"/>
      <c r="I14" s="225"/>
      <c r="J14" s="226"/>
      <c r="K14" s="225"/>
      <c r="L14" s="226"/>
      <c r="M14" s="225"/>
      <c r="N14" s="226"/>
      <c r="O14" s="225"/>
      <c r="P14" s="226">
        <f>$H14      +$J14      +$L14      +$N14</f>
        <v>0</v>
      </c>
      <c r="Q14" s="225">
        <f>$I14      +$K14      +$M14      +$O14</f>
        <v>0</v>
      </c>
      <c r="R14" s="228">
        <f>IF(($H14      =0),0,((($H14      -$H14      )/$H14      )*100))</f>
        <v>0</v>
      </c>
      <c r="S14" s="229">
        <f>IF(($I14      =0),0,((($I14      -$I14      )/$I14      )*100))</f>
        <v>0</v>
      </c>
      <c r="T14" s="228">
        <f>IF(($E14      =0),0,(($P14      /$E14      )*100))</f>
        <v>0</v>
      </c>
      <c r="U14" s="227">
        <f>IF(($E14      =0),0,(($Q14      /$E14      )*100))</f>
        <v>0</v>
      </c>
      <c r="V14" s="226">
        <v>0</v>
      </c>
      <c r="W14" s="225" t="s">
        <v>1</v>
      </c>
    </row>
    <row r="15" spans="1:23" ht="12.95" customHeight="1" x14ac:dyDescent="0.2">
      <c r="A15" s="245" t="s">
        <v>42</v>
      </c>
      <c r="B15" s="244">
        <f>SUM(B9:B14)</f>
        <v>109209000</v>
      </c>
      <c r="C15" s="244">
        <f>SUM(C9:C14)</f>
        <v>0</v>
      </c>
      <c r="D15" s="244"/>
      <c r="E15" s="244">
        <f>$B15      +$C15      +$D15</f>
        <v>109209000</v>
      </c>
      <c r="F15" s="240">
        <f>SUM(F9:F14)</f>
        <v>109209000</v>
      </c>
      <c r="G15" s="239">
        <f>SUM(G9:G14)</f>
        <v>68640000</v>
      </c>
      <c r="H15" s="240">
        <f>SUM(H9:H14)</f>
        <v>9707000</v>
      </c>
      <c r="I15" s="239">
        <f>SUM(I9:I14)</f>
        <v>3484325</v>
      </c>
      <c r="J15" s="240">
        <f>SUM(J9:J14)</f>
        <v>0</v>
      </c>
      <c r="K15" s="239">
        <f>SUM(K9:K14)</f>
        <v>0</v>
      </c>
      <c r="L15" s="240">
        <f>SUM(L9:L14)</f>
        <v>0</v>
      </c>
      <c r="M15" s="239">
        <f>SUM(M9:M14)</f>
        <v>0</v>
      </c>
      <c r="N15" s="240">
        <f>SUM(N9:N14)</f>
        <v>0</v>
      </c>
      <c r="O15" s="239">
        <f>SUM(O9:O14)</f>
        <v>0</v>
      </c>
      <c r="P15" s="240">
        <f>$H15      +$J15      +$L15      +$N15</f>
        <v>9707000</v>
      </c>
      <c r="Q15" s="239">
        <f>$I15      +$K15      +$M15      +$O15</f>
        <v>3484325</v>
      </c>
      <c r="R15" s="242">
        <f>IF(($H15      =0),0,((($H15      -$H15      )/$H15      )*100))</f>
        <v>0</v>
      </c>
      <c r="S15" s="243">
        <f>IF(($I15      =0),0,((($I15      -$I15      )/$I15      )*100))</f>
        <v>0</v>
      </c>
      <c r="T15" s="242">
        <f>IF((SUM($E9:$E13))=0,0,(P15/(SUM($E9:$E13))*100))</f>
        <v>9.1137838116966652</v>
      </c>
      <c r="U15" s="241">
        <f>IF((SUM($E9:$E13))=0,0,(Q15/(SUM($E9:$E13))*100))</f>
        <v>3.2713902111558646</v>
      </c>
      <c r="V15" s="240">
        <f>SUM(V9:V14)</f>
        <v>0</v>
      </c>
      <c r="W15" s="239" t="s">
        <v>1</v>
      </c>
    </row>
    <row r="16" spans="1:23" ht="12.95" customHeight="1" x14ac:dyDescent="0.2">
      <c r="A16" s="238" t="s">
        <v>43</v>
      </c>
      <c r="B16" s="237" t="s">
        <v>1</v>
      </c>
      <c r="C16" s="237"/>
      <c r="D16" s="237"/>
      <c r="E16" s="237"/>
      <c r="F16" s="233"/>
      <c r="G16" s="232"/>
      <c r="H16" s="233"/>
      <c r="I16" s="232"/>
      <c r="J16" s="233"/>
      <c r="K16" s="232"/>
      <c r="L16" s="233"/>
      <c r="M16" s="232"/>
      <c r="N16" s="233"/>
      <c r="O16" s="232"/>
      <c r="P16" s="233"/>
      <c r="Q16" s="232"/>
      <c r="R16" s="235"/>
      <c r="S16" s="236"/>
      <c r="T16" s="235"/>
      <c r="U16" s="234"/>
      <c r="V16" s="233"/>
      <c r="W16" s="232"/>
    </row>
    <row r="17" spans="1:23" ht="12.95" customHeight="1" x14ac:dyDescent="0.2">
      <c r="A17" s="246" t="s">
        <v>44</v>
      </c>
      <c r="B17" s="230"/>
      <c r="C17" s="230"/>
      <c r="D17" s="230"/>
      <c r="E17" s="230">
        <f>$B17      +$C17      +$D17</f>
        <v>0</v>
      </c>
      <c r="F17" s="226">
        <v>0</v>
      </c>
      <c r="G17" s="225">
        <v>0</v>
      </c>
      <c r="H17" s="226"/>
      <c r="I17" s="225"/>
      <c r="J17" s="226"/>
      <c r="K17" s="225"/>
      <c r="L17" s="226"/>
      <c r="M17" s="225"/>
      <c r="N17" s="226"/>
      <c r="O17" s="225"/>
      <c r="P17" s="226">
        <f>$H17      +$J17      +$L17      +$N17</f>
        <v>0</v>
      </c>
      <c r="Q17" s="225">
        <f>$I17      +$K17      +$M17      +$O17</f>
        <v>0</v>
      </c>
      <c r="R17" s="228">
        <f>IF(($H17      =0),0,((($H17      -$H17      )/$H17      )*100))</f>
        <v>0</v>
      </c>
      <c r="S17" s="229">
        <f>IF(($I17      =0),0,((($I17      -$I17      )/$I17      )*100))</f>
        <v>0</v>
      </c>
      <c r="T17" s="228">
        <f>IF(($E17      =0),0,(($P17      /$E17      )*100))</f>
        <v>0</v>
      </c>
      <c r="U17" s="227">
        <f>IF(($E17      =0),0,(($Q17      /$E17      )*100))</f>
        <v>0</v>
      </c>
      <c r="V17" s="226">
        <v>0</v>
      </c>
      <c r="W17" s="225" t="s">
        <v>1</v>
      </c>
    </row>
    <row r="18" spans="1:23" ht="12.95" customHeight="1" x14ac:dyDescent="0.2">
      <c r="A18" s="246" t="s">
        <v>45</v>
      </c>
      <c r="B18" s="230"/>
      <c r="C18" s="230"/>
      <c r="D18" s="230"/>
      <c r="E18" s="230">
        <f>$B18      +$C18      +$D18</f>
        <v>0</v>
      </c>
      <c r="F18" s="226">
        <v>0</v>
      </c>
      <c r="G18" s="225">
        <v>0</v>
      </c>
      <c r="H18" s="226"/>
      <c r="I18" s="225"/>
      <c r="J18" s="226"/>
      <c r="K18" s="225"/>
      <c r="L18" s="226"/>
      <c r="M18" s="225"/>
      <c r="N18" s="226"/>
      <c r="O18" s="225"/>
      <c r="P18" s="226">
        <f>$H18      +$J18      +$L18      +$N18</f>
        <v>0</v>
      </c>
      <c r="Q18" s="225">
        <f>$I18      +$K18      +$M18      +$O18</f>
        <v>0</v>
      </c>
      <c r="R18" s="228">
        <f>IF(($H18      =0),0,((($H18      -$H18      )/$H18      )*100))</f>
        <v>0</v>
      </c>
      <c r="S18" s="229">
        <f>IF(($I18      =0),0,((($I18      -$I18      )/$I18      )*100))</f>
        <v>0</v>
      </c>
      <c r="T18" s="228">
        <f>IF(($E18      =0),0,(($P18      /$E18      )*100))</f>
        <v>0</v>
      </c>
      <c r="U18" s="227">
        <f>IF(($E18      =0),0,(($Q18      /$E18      )*100))</f>
        <v>0</v>
      </c>
      <c r="V18" s="226">
        <v>0</v>
      </c>
      <c r="W18" s="225" t="s">
        <v>1</v>
      </c>
    </row>
    <row r="19" spans="1:23" ht="12.95" customHeight="1" x14ac:dyDescent="0.2">
      <c r="A19" s="246" t="s">
        <v>46</v>
      </c>
      <c r="B19" s="230">
        <v>15900000</v>
      </c>
      <c r="C19" s="230"/>
      <c r="D19" s="230"/>
      <c r="E19" s="230">
        <f>$B19      +$C19      +$D19</f>
        <v>15900000</v>
      </c>
      <c r="F19" s="226">
        <v>15900000</v>
      </c>
      <c r="G19" s="225">
        <v>0</v>
      </c>
      <c r="H19" s="226"/>
      <c r="I19" s="225"/>
      <c r="J19" s="226"/>
      <c r="K19" s="225"/>
      <c r="L19" s="226"/>
      <c r="M19" s="225"/>
      <c r="N19" s="226"/>
      <c r="O19" s="225"/>
      <c r="P19" s="226">
        <f>$H19      +$J19      +$L19      +$N19</f>
        <v>0</v>
      </c>
      <c r="Q19" s="225">
        <f>$I19      +$K19      +$M19      +$O19</f>
        <v>0</v>
      </c>
      <c r="R19" s="228">
        <f>IF(($H19      =0),0,((($H19      -$H19      )/$H19      )*100))</f>
        <v>0</v>
      </c>
      <c r="S19" s="229">
        <f>IF(($I19      =0),0,((($I19      -$I19      )/$I19      )*100))</f>
        <v>0</v>
      </c>
      <c r="T19" s="228">
        <f>IF(($E19      =0),0,(($P19      /$E19      )*100))</f>
        <v>0</v>
      </c>
      <c r="U19" s="227">
        <f>IF(($E19      =0),0,(($Q19      /$E19      )*100))</f>
        <v>0</v>
      </c>
      <c r="V19" s="226">
        <v>0</v>
      </c>
      <c r="W19" s="225" t="s">
        <v>1</v>
      </c>
    </row>
    <row r="20" spans="1:23" ht="12.95" customHeight="1" x14ac:dyDescent="0.2">
      <c r="A20" s="246" t="s">
        <v>47</v>
      </c>
      <c r="B20" s="230">
        <v>12458000</v>
      </c>
      <c r="C20" s="230"/>
      <c r="D20" s="230"/>
      <c r="E20" s="230">
        <f>$B20      +$C20      +$D20</f>
        <v>12458000</v>
      </c>
      <c r="F20" s="226">
        <v>12458000</v>
      </c>
      <c r="G20" s="225">
        <v>12458000</v>
      </c>
      <c r="H20" s="226">
        <v>2413000</v>
      </c>
      <c r="I20" s="225"/>
      <c r="J20" s="226"/>
      <c r="K20" s="225"/>
      <c r="L20" s="226"/>
      <c r="M20" s="225"/>
      <c r="N20" s="226"/>
      <c r="O20" s="225"/>
      <c r="P20" s="226">
        <f>$H20      +$J20      +$L20      +$N20</f>
        <v>2413000</v>
      </c>
      <c r="Q20" s="225">
        <f>$I20      +$K20      +$M20      +$O20</f>
        <v>0</v>
      </c>
      <c r="R20" s="228">
        <f>IF(($H20      =0),0,((($H20      -$H20      )/$H20      )*100))</f>
        <v>0</v>
      </c>
      <c r="S20" s="229">
        <f>IF(($I20      =0),0,((($I20      -$I20      )/$I20      )*100))</f>
        <v>0</v>
      </c>
      <c r="T20" s="228">
        <f>IF(($E20      =0),0,(($P20      /$E20      )*100))</f>
        <v>19.369080109166799</v>
      </c>
      <c r="U20" s="227">
        <f>IF(($E20      =0),0,(($Q20      /$E20      )*100))</f>
        <v>0</v>
      </c>
      <c r="V20" s="226">
        <v>0</v>
      </c>
      <c r="W20" s="225" t="s">
        <v>1</v>
      </c>
    </row>
    <row r="21" spans="1:23" ht="12.95" customHeight="1" x14ac:dyDescent="0.2">
      <c r="A21" s="246" t="s">
        <v>48</v>
      </c>
      <c r="B21" s="230"/>
      <c r="C21" s="230"/>
      <c r="D21" s="230"/>
      <c r="E21" s="230">
        <f>$B21      +$C21      +$D21</f>
        <v>0</v>
      </c>
      <c r="F21" s="226">
        <v>0</v>
      </c>
      <c r="G21" s="225">
        <v>0</v>
      </c>
      <c r="H21" s="226"/>
      <c r="I21" s="225"/>
      <c r="J21" s="226"/>
      <c r="K21" s="225"/>
      <c r="L21" s="226"/>
      <c r="M21" s="225"/>
      <c r="N21" s="226"/>
      <c r="O21" s="225"/>
      <c r="P21" s="226">
        <f>$H21      +$J21      +$L21      +$N21</f>
        <v>0</v>
      </c>
      <c r="Q21" s="225">
        <f>$I21      +$K21      +$M21      +$O21</f>
        <v>0</v>
      </c>
      <c r="R21" s="228">
        <f>IF(($H21      =0),0,((($H21      -$H21      )/$H21      )*100))</f>
        <v>0</v>
      </c>
      <c r="S21" s="229">
        <f>IF(($I21      =0),0,((($I21      -$I21      )/$I21      )*100))</f>
        <v>0</v>
      </c>
      <c r="T21" s="228">
        <f>IF(($E21      =0),0,(($P21      /$E21      )*100))</f>
        <v>0</v>
      </c>
      <c r="U21" s="227">
        <f>IF(($E21      =0),0,(($Q21      /$E21      )*100))</f>
        <v>0</v>
      </c>
      <c r="V21" s="226">
        <v>0</v>
      </c>
      <c r="W21" s="225" t="s">
        <v>1</v>
      </c>
    </row>
    <row r="22" spans="1:23" ht="12.95" customHeight="1" x14ac:dyDescent="0.2">
      <c r="A22" s="246" t="s">
        <v>49</v>
      </c>
      <c r="B22" s="230"/>
      <c r="C22" s="230"/>
      <c r="D22" s="230"/>
      <c r="E22" s="230">
        <f>$B22      +$C22      +$D22</f>
        <v>0</v>
      </c>
      <c r="F22" s="226">
        <v>0</v>
      </c>
      <c r="G22" s="225">
        <v>0</v>
      </c>
      <c r="H22" s="226"/>
      <c r="I22" s="225"/>
      <c r="J22" s="226"/>
      <c r="K22" s="225"/>
      <c r="L22" s="226"/>
      <c r="M22" s="225"/>
      <c r="N22" s="226"/>
      <c r="O22" s="225"/>
      <c r="P22" s="226">
        <f>$H22      +$J22      +$L22      +$N22</f>
        <v>0</v>
      </c>
      <c r="Q22" s="225">
        <f>$I22      +$K22      +$M22      +$O22</f>
        <v>0</v>
      </c>
      <c r="R22" s="228">
        <f>IF(($H22      =0),0,((($H22      -$H22      )/$H22      )*100))</f>
        <v>0</v>
      </c>
      <c r="S22" s="229">
        <f>IF(($I22      =0),0,((($I22      -$I22      )/$I22      )*100))</f>
        <v>0</v>
      </c>
      <c r="T22" s="228">
        <f>IF(($E22      =0),0,(($P22      /$E22      )*100))</f>
        <v>0</v>
      </c>
      <c r="U22" s="227">
        <f>IF(($E22      =0),0,(($Q22      /$E22      )*100))</f>
        <v>0</v>
      </c>
      <c r="V22" s="226">
        <v>0</v>
      </c>
      <c r="W22" s="225" t="s">
        <v>1</v>
      </c>
    </row>
    <row r="23" spans="1:23" ht="12.95" customHeight="1" x14ac:dyDescent="0.2">
      <c r="A23" s="246" t="s">
        <v>50</v>
      </c>
      <c r="B23" s="230"/>
      <c r="C23" s="230"/>
      <c r="D23" s="230"/>
      <c r="E23" s="230">
        <f>$B23      +$C23      +$D23</f>
        <v>0</v>
      </c>
      <c r="F23" s="226">
        <v>0</v>
      </c>
      <c r="G23" s="225">
        <v>0</v>
      </c>
      <c r="H23" s="226"/>
      <c r="I23" s="225"/>
      <c r="J23" s="226"/>
      <c r="K23" s="225"/>
      <c r="L23" s="226"/>
      <c r="M23" s="225"/>
      <c r="N23" s="226"/>
      <c r="O23" s="225"/>
      <c r="P23" s="226">
        <f>$H23      +$J23      +$L23      +$N23</f>
        <v>0</v>
      </c>
      <c r="Q23" s="225">
        <f>$I23      +$K23      +$M23      +$O23</f>
        <v>0</v>
      </c>
      <c r="R23" s="228">
        <f>IF(($H23      =0),0,((($H23      -$H23      )/$H23      )*100))</f>
        <v>0</v>
      </c>
      <c r="S23" s="229">
        <f>IF(($I23      =0),0,((($I23      -$I23      )/$I23      )*100))</f>
        <v>0</v>
      </c>
      <c r="T23" s="228">
        <f>IF(($E23      =0),0,(($P23      /$E23      )*100))</f>
        <v>0</v>
      </c>
      <c r="U23" s="227">
        <f>IF(($E23      =0),0,(($Q23      /$E23      )*100))</f>
        <v>0</v>
      </c>
      <c r="V23" s="226">
        <v>0</v>
      </c>
      <c r="W23" s="225" t="s">
        <v>1</v>
      </c>
    </row>
    <row r="24" spans="1:23" ht="12.95" customHeight="1" x14ac:dyDescent="0.2">
      <c r="A24" s="245" t="s">
        <v>42</v>
      </c>
      <c r="B24" s="244">
        <f>SUM(B17:B23)</f>
        <v>28358000</v>
      </c>
      <c r="C24" s="244">
        <f>SUM(C17:C23)</f>
        <v>0</v>
      </c>
      <c r="D24" s="244"/>
      <c r="E24" s="244">
        <f>$B24      +$C24      +$D24</f>
        <v>28358000</v>
      </c>
      <c r="F24" s="240">
        <f>SUM(F17:F23)</f>
        <v>28358000</v>
      </c>
      <c r="G24" s="239">
        <f>SUM(G17:G23)</f>
        <v>12458000</v>
      </c>
      <c r="H24" s="240">
        <f>SUM(H17:H23)</f>
        <v>2413000</v>
      </c>
      <c r="I24" s="239">
        <f>SUM(I17:I23)</f>
        <v>0</v>
      </c>
      <c r="J24" s="240">
        <f>SUM(J17:J23)</f>
        <v>0</v>
      </c>
      <c r="K24" s="239">
        <f>SUM(K17:K23)</f>
        <v>0</v>
      </c>
      <c r="L24" s="240">
        <f>SUM(L17:L23)</f>
        <v>0</v>
      </c>
      <c r="M24" s="239">
        <f>SUM(M17:M23)</f>
        <v>0</v>
      </c>
      <c r="N24" s="240">
        <f>SUM(N17:N23)</f>
        <v>0</v>
      </c>
      <c r="O24" s="239">
        <f>SUM(O17:O23)</f>
        <v>0</v>
      </c>
      <c r="P24" s="240">
        <f>$H24      +$J24      +$L24      +$N24</f>
        <v>2413000</v>
      </c>
      <c r="Q24" s="239">
        <f>$I24      +$K24      +$M24      +$O24</f>
        <v>0</v>
      </c>
      <c r="R24" s="242">
        <f>IF(($H24      =0),0,((($H24      -$H24      )/$H24      )*100))</f>
        <v>0</v>
      </c>
      <c r="S24" s="243">
        <f>IF(($I24      =0),0,((($I24      -$I24      )/$I24      )*100))</f>
        <v>0</v>
      </c>
      <c r="T24" s="242">
        <f>IF(($E24-$E19-$E23)   =0,0,($P24   /($E24-$E19-$E23)   )*100)</f>
        <v>19.369080109166799</v>
      </c>
      <c r="U24" s="241">
        <f>IF(($E24-$E19-$E23)   =0,0,($Q24   /($E24-$E19-$E23)   )*100)</f>
        <v>0</v>
      </c>
      <c r="V24" s="240">
        <f>SUM(V17:V23)</f>
        <v>0</v>
      </c>
      <c r="W24" s="239" t="s">
        <v>1</v>
      </c>
    </row>
    <row r="25" spans="1:23" ht="12.95" customHeight="1" x14ac:dyDescent="0.2">
      <c r="A25" s="238" t="s">
        <v>51</v>
      </c>
      <c r="B25" s="237" t="s">
        <v>1</v>
      </c>
      <c r="C25" s="237"/>
      <c r="D25" s="237"/>
      <c r="E25" s="237"/>
      <c r="F25" s="233"/>
      <c r="G25" s="232"/>
      <c r="H25" s="233"/>
      <c r="I25" s="232"/>
      <c r="J25" s="233"/>
      <c r="K25" s="232"/>
      <c r="L25" s="233"/>
      <c r="M25" s="232"/>
      <c r="N25" s="233"/>
      <c r="O25" s="232"/>
      <c r="P25" s="233"/>
      <c r="Q25" s="232"/>
      <c r="R25" s="235"/>
      <c r="S25" s="236"/>
      <c r="T25" s="235"/>
      <c r="U25" s="234"/>
      <c r="V25" s="233"/>
      <c r="W25" s="232"/>
    </row>
    <row r="26" spans="1:23" ht="12.95" customHeight="1" x14ac:dyDescent="0.2">
      <c r="A26" s="246" t="s">
        <v>52</v>
      </c>
      <c r="B26" s="230"/>
      <c r="C26" s="230"/>
      <c r="D26" s="230"/>
      <c r="E26" s="230">
        <f>$B26      +$C26      +$D26</f>
        <v>0</v>
      </c>
      <c r="F26" s="226">
        <v>0</v>
      </c>
      <c r="G26" s="225">
        <v>0</v>
      </c>
      <c r="H26" s="226"/>
      <c r="I26" s="225"/>
      <c r="J26" s="226"/>
      <c r="K26" s="225"/>
      <c r="L26" s="226"/>
      <c r="M26" s="225"/>
      <c r="N26" s="226"/>
      <c r="O26" s="225"/>
      <c r="P26" s="226">
        <f>$H26      +$J26      +$L26      +$N26</f>
        <v>0</v>
      </c>
      <c r="Q26" s="225">
        <f>$I26      +$K26      +$M26      +$O26</f>
        <v>0</v>
      </c>
      <c r="R26" s="228">
        <f>IF(($H26      =0),0,((($H26      -$H26      )/$H26      )*100))</f>
        <v>0</v>
      </c>
      <c r="S26" s="229">
        <f>IF(($I26      =0),0,((($I26      -$I26      )/$I26      )*100))</f>
        <v>0</v>
      </c>
      <c r="T26" s="228">
        <f>IF(($E26      =0),0,(($P26      /$E26      )*100))</f>
        <v>0</v>
      </c>
      <c r="U26" s="227">
        <f>IF(($E26      =0),0,(($Q26      /$E26      )*100))</f>
        <v>0</v>
      </c>
      <c r="V26" s="226">
        <v>0</v>
      </c>
      <c r="W26" s="225" t="s">
        <v>1</v>
      </c>
    </row>
    <row r="27" spans="1:23" ht="12.95" customHeight="1" x14ac:dyDescent="0.2">
      <c r="A27" s="246" t="s">
        <v>53</v>
      </c>
      <c r="B27" s="230"/>
      <c r="C27" s="230"/>
      <c r="D27" s="230"/>
      <c r="E27" s="230">
        <f>$B27      +$C27      +$D27</f>
        <v>0</v>
      </c>
      <c r="F27" s="226">
        <v>0</v>
      </c>
      <c r="G27" s="225">
        <v>0</v>
      </c>
      <c r="H27" s="226"/>
      <c r="I27" s="225"/>
      <c r="J27" s="226"/>
      <c r="K27" s="225"/>
      <c r="L27" s="226"/>
      <c r="M27" s="225"/>
      <c r="N27" s="226"/>
      <c r="O27" s="225"/>
      <c r="P27" s="226">
        <f>$H27      +$J27      +$L27      +$N27</f>
        <v>0</v>
      </c>
      <c r="Q27" s="225">
        <f>$I27      +$K27      +$M27      +$O27</f>
        <v>0</v>
      </c>
      <c r="R27" s="228">
        <f>IF(($H27      =0),0,((($H27      -$H27      )/$H27      )*100))</f>
        <v>0</v>
      </c>
      <c r="S27" s="229">
        <f>IF(($I27      =0),0,((($I27      -$I27      )/$I27      )*100))</f>
        <v>0</v>
      </c>
      <c r="T27" s="228">
        <f>IF(($E27      =0),0,(($P27      /$E27      )*100))</f>
        <v>0</v>
      </c>
      <c r="U27" s="227">
        <f>IF(($E27      =0),0,(($Q27      /$E27      )*100))</f>
        <v>0</v>
      </c>
      <c r="V27" s="226">
        <v>0</v>
      </c>
      <c r="W27" s="225" t="s">
        <v>1</v>
      </c>
    </row>
    <row r="28" spans="1:23" ht="12.95" customHeight="1" x14ac:dyDescent="0.2">
      <c r="A28" s="246" t="s">
        <v>54</v>
      </c>
      <c r="B28" s="230">
        <v>257603000</v>
      </c>
      <c r="C28" s="230"/>
      <c r="D28" s="230"/>
      <c r="E28" s="230">
        <f>$B28      +$C28      +$D28</f>
        <v>257603000</v>
      </c>
      <c r="F28" s="226">
        <v>257603000</v>
      </c>
      <c r="G28" s="225">
        <v>87585000</v>
      </c>
      <c r="H28" s="226">
        <v>83865000</v>
      </c>
      <c r="I28" s="225">
        <v>31220125</v>
      </c>
      <c r="J28" s="226"/>
      <c r="K28" s="225"/>
      <c r="L28" s="226"/>
      <c r="M28" s="225"/>
      <c r="N28" s="226"/>
      <c r="O28" s="225"/>
      <c r="P28" s="226">
        <f>$H28      +$J28      +$L28      +$N28</f>
        <v>83865000</v>
      </c>
      <c r="Q28" s="225">
        <f>$I28      +$K28      +$M28      +$O28</f>
        <v>31220125</v>
      </c>
      <c r="R28" s="228">
        <f>IF(($H28      =0),0,((($H28      -$H28      )/$H28      )*100))</f>
        <v>0</v>
      </c>
      <c r="S28" s="229">
        <f>IF(($I28      =0),0,((($I28      -$I28      )/$I28      )*100))</f>
        <v>0</v>
      </c>
      <c r="T28" s="228">
        <f>IF(($E28      =0),0,(($P28      /$E28      )*100))</f>
        <v>32.555909674964965</v>
      </c>
      <c r="U28" s="227">
        <f>IF(($E28      =0),0,(($Q28      /$E28      )*100))</f>
        <v>12.119472599309791</v>
      </c>
      <c r="V28" s="226">
        <v>0</v>
      </c>
      <c r="W28" s="225" t="s">
        <v>1</v>
      </c>
    </row>
    <row r="29" spans="1:23" ht="12.95" customHeight="1" x14ac:dyDescent="0.2">
      <c r="A29" s="246" t="s">
        <v>55</v>
      </c>
      <c r="B29" s="230">
        <v>10432000</v>
      </c>
      <c r="C29" s="230"/>
      <c r="D29" s="230"/>
      <c r="E29" s="230">
        <f>$B29      +$C29      +$D29</f>
        <v>10432000</v>
      </c>
      <c r="F29" s="226">
        <v>10432000</v>
      </c>
      <c r="G29" s="225">
        <v>1909000</v>
      </c>
      <c r="H29" s="226">
        <v>1418000</v>
      </c>
      <c r="I29" s="225">
        <v>-1909000</v>
      </c>
      <c r="J29" s="226"/>
      <c r="K29" s="225"/>
      <c r="L29" s="226"/>
      <c r="M29" s="225"/>
      <c r="N29" s="226"/>
      <c r="O29" s="225"/>
      <c r="P29" s="226">
        <f>$H29      +$J29      +$L29      +$N29</f>
        <v>1418000</v>
      </c>
      <c r="Q29" s="225">
        <f>$I29      +$K29      +$M29      +$O29</f>
        <v>-1909000</v>
      </c>
      <c r="R29" s="228">
        <f>IF(($H29      =0),0,((($H29      -$H29      )/$H29      )*100))</f>
        <v>0</v>
      </c>
      <c r="S29" s="229">
        <f>IF(($I29      =0),0,((($I29      -$I29      )/$I29      )*100))</f>
        <v>0</v>
      </c>
      <c r="T29" s="228">
        <f>IF(($E29      =0),0,(($P29      /$E29      )*100))</f>
        <v>13.592791411042946</v>
      </c>
      <c r="U29" s="227">
        <f>IF(($E29      =0),0,(($Q29      /$E29      )*100))</f>
        <v>-18.299463190184049</v>
      </c>
      <c r="V29" s="226">
        <v>0</v>
      </c>
      <c r="W29" s="225" t="s">
        <v>1</v>
      </c>
    </row>
    <row r="30" spans="1:23" ht="12.95" customHeight="1" x14ac:dyDescent="0.2">
      <c r="A30" s="245" t="s">
        <v>42</v>
      </c>
      <c r="B30" s="244">
        <f>SUM(B26:B29)</f>
        <v>268035000</v>
      </c>
      <c r="C30" s="244">
        <f>SUM(C26:C29)</f>
        <v>0</v>
      </c>
      <c r="D30" s="244"/>
      <c r="E30" s="244">
        <f>$B30      +$C30      +$D30</f>
        <v>268035000</v>
      </c>
      <c r="F30" s="240">
        <f>SUM(F26:F29)</f>
        <v>268035000</v>
      </c>
      <c r="G30" s="239">
        <f>SUM(G26:G29)</f>
        <v>89494000</v>
      </c>
      <c r="H30" s="240">
        <f>SUM(H26:H29)</f>
        <v>85283000</v>
      </c>
      <c r="I30" s="239">
        <f>SUM(I26:I29)</f>
        <v>29311125</v>
      </c>
      <c r="J30" s="240">
        <f>SUM(J26:J29)</f>
        <v>0</v>
      </c>
      <c r="K30" s="239">
        <f>SUM(K26:K29)</f>
        <v>0</v>
      </c>
      <c r="L30" s="240">
        <f>SUM(L26:L29)</f>
        <v>0</v>
      </c>
      <c r="M30" s="239">
        <f>SUM(M26:M29)</f>
        <v>0</v>
      </c>
      <c r="N30" s="240">
        <f>SUM(N26:N29)</f>
        <v>0</v>
      </c>
      <c r="O30" s="239">
        <f>SUM(O26:O29)</f>
        <v>0</v>
      </c>
      <c r="P30" s="240">
        <f>$H30      +$J30      +$L30      +$N30</f>
        <v>85283000</v>
      </c>
      <c r="Q30" s="239">
        <f>$I30      +$K30      +$M30      +$O30</f>
        <v>29311125</v>
      </c>
      <c r="R30" s="242">
        <f>IF(($H30      =0),0,((($H30      -$H30      )/$H30      )*100))</f>
        <v>0</v>
      </c>
      <c r="S30" s="243">
        <f>IF(($I30      =0),0,((($I30      -$I30      )/$I30      )*100))</f>
        <v>0</v>
      </c>
      <c r="T30" s="242">
        <f>IF($E30   =0,0,($P30   /$E30   )*100)</f>
        <v>31.817859607887026</v>
      </c>
      <c r="U30" s="241">
        <f>IF($E30   =0,0,($Q30   /$E30   )*100)</f>
        <v>10.935558788964128</v>
      </c>
      <c r="V30" s="240">
        <f>SUM(V26:V29)</f>
        <v>0</v>
      </c>
      <c r="W30" s="239" t="s">
        <v>1</v>
      </c>
    </row>
    <row r="31" spans="1:23" ht="12.95" customHeight="1" x14ac:dyDescent="0.2">
      <c r="A31" s="238" t="s">
        <v>56</v>
      </c>
      <c r="B31" s="237" t="s">
        <v>1</v>
      </c>
      <c r="C31" s="237"/>
      <c r="D31" s="237"/>
      <c r="E31" s="237"/>
      <c r="F31" s="233"/>
      <c r="G31" s="232"/>
      <c r="H31" s="233"/>
      <c r="I31" s="232"/>
      <c r="J31" s="233"/>
      <c r="K31" s="232"/>
      <c r="L31" s="233"/>
      <c r="M31" s="232"/>
      <c r="N31" s="233"/>
      <c r="O31" s="232"/>
      <c r="P31" s="233"/>
      <c r="Q31" s="232"/>
      <c r="R31" s="235"/>
      <c r="S31" s="236"/>
      <c r="T31" s="235"/>
      <c r="U31" s="234"/>
      <c r="V31" s="233"/>
      <c r="W31" s="232"/>
    </row>
    <row r="32" spans="1:23" ht="12.95" customHeight="1" x14ac:dyDescent="0.2">
      <c r="A32" s="246" t="s">
        <v>57</v>
      </c>
      <c r="B32" s="230">
        <v>37682000</v>
      </c>
      <c r="C32" s="230"/>
      <c r="D32" s="230"/>
      <c r="E32" s="230">
        <f>$B32      +$C32      +$D32</f>
        <v>37682000</v>
      </c>
      <c r="F32" s="226">
        <v>37682000</v>
      </c>
      <c r="G32" s="225">
        <v>9422000</v>
      </c>
      <c r="H32" s="226">
        <v>12986000</v>
      </c>
      <c r="I32" s="225">
        <v>2472034</v>
      </c>
      <c r="J32" s="226"/>
      <c r="K32" s="225"/>
      <c r="L32" s="226"/>
      <c r="M32" s="225"/>
      <c r="N32" s="226"/>
      <c r="O32" s="225"/>
      <c r="P32" s="226">
        <f>$H32      +$J32      +$L32      +$N32</f>
        <v>12986000</v>
      </c>
      <c r="Q32" s="225">
        <f>$I32      +$K32      +$M32      +$O32</f>
        <v>2472034</v>
      </c>
      <c r="R32" s="228">
        <f>IF(($H32      =0),0,((($H32      -$H32      )/$H32      )*100))</f>
        <v>0</v>
      </c>
      <c r="S32" s="229">
        <f>IF(($I32      =0),0,((($I32      -$I32      )/$I32      )*100))</f>
        <v>0</v>
      </c>
      <c r="T32" s="228">
        <f>IF(($E32      =0),0,(($P32      /$E32      )*100))</f>
        <v>34.46207738442758</v>
      </c>
      <c r="U32" s="227">
        <f>IF(($E32      =0),0,(($Q32      /$E32      )*100))</f>
        <v>6.5602515790032374</v>
      </c>
      <c r="V32" s="226">
        <v>0</v>
      </c>
      <c r="W32" s="225" t="s">
        <v>1</v>
      </c>
    </row>
    <row r="33" spans="1:23" ht="12.95" customHeight="1" x14ac:dyDescent="0.2">
      <c r="A33" s="245" t="s">
        <v>42</v>
      </c>
      <c r="B33" s="244">
        <f>B32</f>
        <v>37682000</v>
      </c>
      <c r="C33" s="244">
        <f>C32</f>
        <v>0</v>
      </c>
      <c r="D33" s="244"/>
      <c r="E33" s="244">
        <f>$B33      +$C33      +$D33</f>
        <v>37682000</v>
      </c>
      <c r="F33" s="240">
        <f>F32</f>
        <v>37682000</v>
      </c>
      <c r="G33" s="239">
        <f>G32</f>
        <v>9422000</v>
      </c>
      <c r="H33" s="240">
        <f>H32</f>
        <v>12986000</v>
      </c>
      <c r="I33" s="239">
        <f>I32</f>
        <v>2472034</v>
      </c>
      <c r="J33" s="240">
        <f>J32</f>
        <v>0</v>
      </c>
      <c r="K33" s="239">
        <f>K32</f>
        <v>0</v>
      </c>
      <c r="L33" s="240">
        <f>L32</f>
        <v>0</v>
      </c>
      <c r="M33" s="239">
        <f>M32</f>
        <v>0</v>
      </c>
      <c r="N33" s="240">
        <f>N32</f>
        <v>0</v>
      </c>
      <c r="O33" s="239">
        <f>O32</f>
        <v>0</v>
      </c>
      <c r="P33" s="240">
        <f>$H33      +$J33      +$L33      +$N33</f>
        <v>12986000</v>
      </c>
      <c r="Q33" s="239">
        <f>$I33      +$K33      +$M33      +$O33</f>
        <v>2472034</v>
      </c>
      <c r="R33" s="242">
        <f>IF(($H33      =0),0,((($H33      -$H33      )/$H33      )*100))</f>
        <v>0</v>
      </c>
      <c r="S33" s="243">
        <f>IF(($I33      =0),0,((($I33      -$I33      )/$I33      )*100))</f>
        <v>0</v>
      </c>
      <c r="T33" s="242">
        <f>IF($E33   =0,0,($P33   /$E33   )*100)</f>
        <v>34.46207738442758</v>
      </c>
      <c r="U33" s="241">
        <f>IF($E33   =0,0,($Q33   /$E33   )*100)</f>
        <v>6.5602515790032374</v>
      </c>
      <c r="V33" s="240">
        <f>V32</f>
        <v>0</v>
      </c>
      <c r="W33" s="239" t="s">
        <v>1</v>
      </c>
    </row>
    <row r="34" spans="1:23" ht="12.95" customHeight="1" x14ac:dyDescent="0.2">
      <c r="A34" s="238" t="s">
        <v>58</v>
      </c>
      <c r="B34" s="237" t="s">
        <v>1</v>
      </c>
      <c r="C34" s="237"/>
      <c r="D34" s="237"/>
      <c r="E34" s="237"/>
      <c r="F34" s="233"/>
      <c r="G34" s="232"/>
      <c r="H34" s="233"/>
      <c r="I34" s="232"/>
      <c r="J34" s="233"/>
      <c r="K34" s="232"/>
      <c r="L34" s="233"/>
      <c r="M34" s="232"/>
      <c r="N34" s="233"/>
      <c r="O34" s="232"/>
      <c r="P34" s="233"/>
      <c r="Q34" s="232"/>
      <c r="R34" s="235"/>
      <c r="S34" s="236"/>
      <c r="T34" s="235"/>
      <c r="U34" s="234"/>
      <c r="V34" s="233"/>
      <c r="W34" s="232"/>
    </row>
    <row r="35" spans="1:23" ht="12.95" customHeight="1" x14ac:dyDescent="0.2">
      <c r="A35" s="246" t="s">
        <v>59</v>
      </c>
      <c r="B35" s="230">
        <v>96543000</v>
      </c>
      <c r="C35" s="230"/>
      <c r="D35" s="230"/>
      <c r="E35" s="230">
        <f>$B35      +$C35      +$D35</f>
        <v>96543000</v>
      </c>
      <c r="F35" s="226">
        <v>96543000</v>
      </c>
      <c r="G35" s="225">
        <v>2000000</v>
      </c>
      <c r="H35" s="226">
        <v>5126000</v>
      </c>
      <c r="I35" s="225">
        <v>644715</v>
      </c>
      <c r="J35" s="226"/>
      <c r="K35" s="225"/>
      <c r="L35" s="226"/>
      <c r="M35" s="225"/>
      <c r="N35" s="226"/>
      <c r="O35" s="225"/>
      <c r="P35" s="226">
        <f>$H35      +$J35      +$L35      +$N35</f>
        <v>5126000</v>
      </c>
      <c r="Q35" s="225">
        <f>$I35      +$K35      +$M35      +$O35</f>
        <v>644715</v>
      </c>
      <c r="R35" s="228">
        <f>IF(($H35      =0),0,((($H35      -$H35      )/$H35      )*100))</f>
        <v>0</v>
      </c>
      <c r="S35" s="229">
        <f>IF(($I35      =0),0,((($I35      -$I35      )/$I35      )*100))</f>
        <v>0</v>
      </c>
      <c r="T35" s="228">
        <f>IF(($E35      =0),0,(($P35      /$E35      )*100))</f>
        <v>5.3095511844463088</v>
      </c>
      <c r="U35" s="227">
        <f>IF(($E35      =0),0,(($Q35      /$E35      )*100))</f>
        <v>0.66780087629346507</v>
      </c>
      <c r="V35" s="226">
        <v>0</v>
      </c>
      <c r="W35" s="225" t="s">
        <v>1</v>
      </c>
    </row>
    <row r="36" spans="1:23" ht="12.95" customHeight="1" x14ac:dyDescent="0.2">
      <c r="A36" s="246" t="s">
        <v>60</v>
      </c>
      <c r="B36" s="230">
        <v>571914000</v>
      </c>
      <c r="C36" s="230"/>
      <c r="D36" s="230"/>
      <c r="E36" s="230">
        <f>$B36      +$C36      +$D36</f>
        <v>571914000</v>
      </c>
      <c r="F36" s="226">
        <v>571914000</v>
      </c>
      <c r="G36" s="225">
        <v>0</v>
      </c>
      <c r="H36" s="226"/>
      <c r="I36" s="225"/>
      <c r="J36" s="226"/>
      <c r="K36" s="225"/>
      <c r="L36" s="226"/>
      <c r="M36" s="225"/>
      <c r="N36" s="226"/>
      <c r="O36" s="225"/>
      <c r="P36" s="226">
        <f>$H36      +$J36      +$L36      +$N36</f>
        <v>0</v>
      </c>
      <c r="Q36" s="225">
        <f>$I36      +$K36      +$M36      +$O36</f>
        <v>0</v>
      </c>
      <c r="R36" s="228">
        <f>IF(($H36      =0),0,((($H36      -$H36      )/$H36      )*100))</f>
        <v>0</v>
      </c>
      <c r="S36" s="229">
        <f>IF(($I36      =0),0,((($I36      -$I36      )/$I36      )*100))</f>
        <v>0</v>
      </c>
      <c r="T36" s="228">
        <f>IF(($E36      =0),0,(($P36      /$E36      )*100))</f>
        <v>0</v>
      </c>
      <c r="U36" s="227">
        <f>IF(($E36      =0),0,(($Q36      /$E36      )*100))</f>
        <v>0</v>
      </c>
      <c r="V36" s="226">
        <v>0</v>
      </c>
      <c r="W36" s="225" t="s">
        <v>1</v>
      </c>
    </row>
    <row r="37" spans="1:23" ht="12.95" customHeight="1" x14ac:dyDescent="0.2">
      <c r="A37" s="246" t="s">
        <v>61</v>
      </c>
      <c r="B37" s="230"/>
      <c r="C37" s="230"/>
      <c r="D37" s="230"/>
      <c r="E37" s="230">
        <f>$B37      +$C37      +$D37</f>
        <v>0</v>
      </c>
      <c r="F37" s="226">
        <v>0</v>
      </c>
      <c r="G37" s="225">
        <v>0</v>
      </c>
      <c r="H37" s="226"/>
      <c r="I37" s="225"/>
      <c r="J37" s="226"/>
      <c r="K37" s="225"/>
      <c r="L37" s="226"/>
      <c r="M37" s="225"/>
      <c r="N37" s="226"/>
      <c r="O37" s="225"/>
      <c r="P37" s="226">
        <f>$H37      +$J37      +$L37      +$N37</f>
        <v>0</v>
      </c>
      <c r="Q37" s="225">
        <f>$I37      +$K37      +$M37      +$O37</f>
        <v>0</v>
      </c>
      <c r="R37" s="228">
        <f>IF(($H37      =0),0,((($H37      -$H37      )/$H37      )*100))</f>
        <v>0</v>
      </c>
      <c r="S37" s="229">
        <f>IF(($I37      =0),0,((($I37      -$I37      )/$I37      )*100))</f>
        <v>0</v>
      </c>
      <c r="T37" s="228">
        <f>IF(($E37      =0),0,(($P37      /$E37      )*100))</f>
        <v>0</v>
      </c>
      <c r="U37" s="227">
        <f>IF(($E37      =0),0,(($Q37      /$E37      )*100))</f>
        <v>0</v>
      </c>
      <c r="V37" s="226">
        <v>0</v>
      </c>
      <c r="W37" s="225" t="s">
        <v>1</v>
      </c>
    </row>
    <row r="38" spans="1:23" ht="12.95" customHeight="1" x14ac:dyDescent="0.2">
      <c r="A38" s="246" t="s">
        <v>62</v>
      </c>
      <c r="B38" s="230">
        <v>17292000</v>
      </c>
      <c r="C38" s="230"/>
      <c r="D38" s="230"/>
      <c r="E38" s="230">
        <f>$B38      +$C38      +$D38</f>
        <v>17292000</v>
      </c>
      <c r="F38" s="226">
        <v>17292000</v>
      </c>
      <c r="G38" s="225">
        <v>5000000</v>
      </c>
      <c r="H38" s="226">
        <v>2166000</v>
      </c>
      <c r="I38" s="225">
        <v>2513520</v>
      </c>
      <c r="J38" s="226"/>
      <c r="K38" s="225"/>
      <c r="L38" s="226"/>
      <c r="M38" s="225"/>
      <c r="N38" s="226"/>
      <c r="O38" s="225"/>
      <c r="P38" s="226">
        <f>$H38      +$J38      +$L38      +$N38</f>
        <v>2166000</v>
      </c>
      <c r="Q38" s="225">
        <f>$I38      +$K38      +$M38      +$O38</f>
        <v>2513520</v>
      </c>
      <c r="R38" s="228">
        <f>IF(($H38      =0),0,((($H38      -$H38      )/$H38      )*100))</f>
        <v>0</v>
      </c>
      <c r="S38" s="229">
        <f>IF(($I38      =0),0,((($I38      -$I38      )/$I38      )*100))</f>
        <v>0</v>
      </c>
      <c r="T38" s="228">
        <f>IF(($E38      =0),0,(($P38      /$E38      )*100))</f>
        <v>12.526023594725885</v>
      </c>
      <c r="U38" s="227">
        <f>IF(($E38      =0),0,(($Q38      /$E38      )*100))</f>
        <v>14.535739070090214</v>
      </c>
      <c r="V38" s="226">
        <v>0</v>
      </c>
      <c r="W38" s="225" t="s">
        <v>1</v>
      </c>
    </row>
    <row r="39" spans="1:23" ht="12.95" customHeight="1" x14ac:dyDescent="0.2">
      <c r="A39" s="246" t="s">
        <v>63</v>
      </c>
      <c r="B39" s="230"/>
      <c r="C39" s="230"/>
      <c r="D39" s="230"/>
      <c r="E39" s="230">
        <f>$B39      +$C39      +$D39</f>
        <v>0</v>
      </c>
      <c r="F39" s="226">
        <v>0</v>
      </c>
      <c r="G39" s="225">
        <v>0</v>
      </c>
      <c r="H39" s="226"/>
      <c r="I39" s="225"/>
      <c r="J39" s="226"/>
      <c r="K39" s="225"/>
      <c r="L39" s="226"/>
      <c r="M39" s="225"/>
      <c r="N39" s="226"/>
      <c r="O39" s="225"/>
      <c r="P39" s="226">
        <f>$H39      +$J39      +$L39      +$N39</f>
        <v>0</v>
      </c>
      <c r="Q39" s="225">
        <f>$I39      +$K39      +$M39      +$O39</f>
        <v>0</v>
      </c>
      <c r="R39" s="228">
        <f>IF(($H39      =0),0,((($H39      -$H39      )/$H39      )*100))</f>
        <v>0</v>
      </c>
      <c r="S39" s="229">
        <f>IF(($I39      =0),0,((($I39      -$I39      )/$I39      )*100))</f>
        <v>0</v>
      </c>
      <c r="T39" s="228">
        <f>IF(($E39      =0),0,(($P39      /$E39      )*100))</f>
        <v>0</v>
      </c>
      <c r="U39" s="227">
        <f>IF(($E39      =0),0,(($Q39      /$E39      )*100))</f>
        <v>0</v>
      </c>
      <c r="V39" s="226">
        <v>0</v>
      </c>
      <c r="W39" s="225" t="s">
        <v>1</v>
      </c>
    </row>
    <row r="40" spans="1:23" ht="12.95" customHeight="1" x14ac:dyDescent="0.2">
      <c r="A40" s="245" t="s">
        <v>42</v>
      </c>
      <c r="B40" s="244">
        <f>SUM(B35:B39)</f>
        <v>685749000</v>
      </c>
      <c r="C40" s="244">
        <f>SUM(C35:C39)</f>
        <v>0</v>
      </c>
      <c r="D40" s="244"/>
      <c r="E40" s="244">
        <f>$B40      +$C40      +$D40</f>
        <v>685749000</v>
      </c>
      <c r="F40" s="240">
        <f>SUM(F35:F39)</f>
        <v>685749000</v>
      </c>
      <c r="G40" s="239">
        <f>SUM(G35:G39)</f>
        <v>7000000</v>
      </c>
      <c r="H40" s="240">
        <f>SUM(H35:H39)</f>
        <v>7292000</v>
      </c>
      <c r="I40" s="239">
        <f>SUM(I35:I39)</f>
        <v>3158235</v>
      </c>
      <c r="J40" s="240">
        <f>SUM(J35:J39)</f>
        <v>0</v>
      </c>
      <c r="K40" s="239">
        <f>SUM(K35:K39)</f>
        <v>0</v>
      </c>
      <c r="L40" s="240">
        <f>SUM(L35:L39)</f>
        <v>0</v>
      </c>
      <c r="M40" s="239">
        <f>SUM(M35:M39)</f>
        <v>0</v>
      </c>
      <c r="N40" s="240">
        <f>SUM(N35:N39)</f>
        <v>0</v>
      </c>
      <c r="O40" s="239">
        <f>SUM(O35:O39)</f>
        <v>0</v>
      </c>
      <c r="P40" s="240">
        <f>$H40      +$J40      +$L40      +$N40</f>
        <v>7292000</v>
      </c>
      <c r="Q40" s="239">
        <f>$I40      +$K40      +$M40      +$O40</f>
        <v>3158235</v>
      </c>
      <c r="R40" s="242">
        <f>IF(($H40      =0),0,((($H40      -$H40      )/$H40      )*100))</f>
        <v>0</v>
      </c>
      <c r="S40" s="243">
        <f>IF(($I40      =0),0,((($I40      -$I40      )/$I40      )*100))</f>
        <v>0</v>
      </c>
      <c r="T40" s="242">
        <f>IF((+$E35+$E38) =0,0,(P40   /(+$E35+$E38) )*100)</f>
        <v>6.4057627267536343</v>
      </c>
      <c r="U40" s="241">
        <f>IF((+$E35+$E38) =0,0,(Q40   /(+$E35+$E38) )*100)</f>
        <v>2.774397153775201</v>
      </c>
      <c r="V40" s="240">
        <f>SUM(V35:V39)</f>
        <v>0</v>
      </c>
      <c r="W40" s="239" t="s">
        <v>1</v>
      </c>
    </row>
    <row r="41" spans="1:23" ht="12.95" customHeight="1" x14ac:dyDescent="0.2">
      <c r="A41" s="238" t="s">
        <v>64</v>
      </c>
      <c r="B41" s="237" t="s">
        <v>1</v>
      </c>
      <c r="C41" s="237"/>
      <c r="D41" s="237"/>
      <c r="E41" s="237"/>
      <c r="F41" s="233"/>
      <c r="G41" s="232"/>
      <c r="H41" s="233"/>
      <c r="I41" s="232"/>
      <c r="J41" s="233"/>
      <c r="K41" s="232"/>
      <c r="L41" s="233"/>
      <c r="M41" s="232"/>
      <c r="N41" s="233"/>
      <c r="O41" s="232"/>
      <c r="P41" s="233"/>
      <c r="Q41" s="232"/>
      <c r="R41" s="235"/>
      <c r="S41" s="236"/>
      <c r="T41" s="235"/>
      <c r="U41" s="234"/>
      <c r="V41" s="233"/>
      <c r="W41" s="232"/>
    </row>
    <row r="42" spans="1:23" ht="12.95" customHeight="1" x14ac:dyDescent="0.2">
      <c r="A42" s="246" t="s">
        <v>65</v>
      </c>
      <c r="B42" s="230"/>
      <c r="C42" s="230"/>
      <c r="D42" s="230"/>
      <c r="E42" s="230">
        <f>$B42      +$C42      +$D42</f>
        <v>0</v>
      </c>
      <c r="F42" s="226">
        <v>0</v>
      </c>
      <c r="G42" s="225">
        <v>0</v>
      </c>
      <c r="H42" s="226"/>
      <c r="I42" s="225"/>
      <c r="J42" s="226"/>
      <c r="K42" s="225"/>
      <c r="L42" s="226"/>
      <c r="M42" s="225"/>
      <c r="N42" s="226"/>
      <c r="O42" s="225"/>
      <c r="P42" s="226">
        <f>$H42      +$J42      +$L42      +$N42</f>
        <v>0</v>
      </c>
      <c r="Q42" s="225">
        <f>$I42      +$K42      +$M42      +$O42</f>
        <v>0</v>
      </c>
      <c r="R42" s="228">
        <f>IF(($H42      =0),0,((($H42      -$H42      )/$H42      )*100))</f>
        <v>0</v>
      </c>
      <c r="S42" s="229">
        <f>IF(($I42      =0),0,((($I42      -$I42      )/$I42      )*100))</f>
        <v>0</v>
      </c>
      <c r="T42" s="228">
        <f>IF(($E42      =0),0,(($P42      /$E42      )*100))</f>
        <v>0</v>
      </c>
      <c r="U42" s="227">
        <f>IF(($E42      =0),0,(($Q42      /$E42      )*100))</f>
        <v>0</v>
      </c>
      <c r="V42" s="226">
        <v>0</v>
      </c>
      <c r="W42" s="225" t="s">
        <v>1</v>
      </c>
    </row>
    <row r="43" spans="1:23" ht="12.95" customHeight="1" x14ac:dyDescent="0.2">
      <c r="A43" s="246" t="s">
        <v>66</v>
      </c>
      <c r="B43" s="230">
        <v>340000000</v>
      </c>
      <c r="C43" s="230"/>
      <c r="D43" s="230"/>
      <c r="E43" s="230">
        <f>$B43      +$C43      +$D43</f>
        <v>340000000</v>
      </c>
      <c r="F43" s="226">
        <v>340000000</v>
      </c>
      <c r="G43" s="225">
        <v>50000000</v>
      </c>
      <c r="H43" s="226">
        <v>11172000</v>
      </c>
      <c r="I43" s="225"/>
      <c r="J43" s="226"/>
      <c r="K43" s="225"/>
      <c r="L43" s="226"/>
      <c r="M43" s="225"/>
      <c r="N43" s="226"/>
      <c r="O43" s="225"/>
      <c r="P43" s="226">
        <f>$H43      +$J43      +$L43      +$N43</f>
        <v>11172000</v>
      </c>
      <c r="Q43" s="225">
        <f>$I43      +$K43      +$M43      +$O43</f>
        <v>0</v>
      </c>
      <c r="R43" s="228">
        <f>IF(($H43      =0),0,((($H43      -$H43      )/$H43      )*100))</f>
        <v>0</v>
      </c>
      <c r="S43" s="229">
        <f>IF(($I43      =0),0,((($I43      -$I43      )/$I43      )*100))</f>
        <v>0</v>
      </c>
      <c r="T43" s="228">
        <f>IF(($E43      =0),0,(($P43      /$E43      )*100))</f>
        <v>3.2858823529411767</v>
      </c>
      <c r="U43" s="227">
        <f>IF(($E43      =0),0,(($Q43      /$E43      )*100))</f>
        <v>0</v>
      </c>
      <c r="V43" s="226">
        <v>0</v>
      </c>
      <c r="W43" s="225" t="s">
        <v>1</v>
      </c>
    </row>
    <row r="44" spans="1:23" ht="12.95" customHeight="1" x14ac:dyDescent="0.2">
      <c r="A44" s="246" t="s">
        <v>67</v>
      </c>
      <c r="B44" s="230">
        <v>247189000</v>
      </c>
      <c r="C44" s="230"/>
      <c r="D44" s="230"/>
      <c r="E44" s="230">
        <f>$B44      +$C44      +$D44</f>
        <v>247189000</v>
      </c>
      <c r="F44" s="226">
        <v>247189000</v>
      </c>
      <c r="G44" s="225">
        <v>0</v>
      </c>
      <c r="H44" s="226"/>
      <c r="I44" s="225"/>
      <c r="J44" s="226"/>
      <c r="K44" s="225"/>
      <c r="L44" s="226"/>
      <c r="M44" s="225"/>
      <c r="N44" s="226"/>
      <c r="O44" s="225"/>
      <c r="P44" s="226">
        <f>$H44      +$J44      +$L44      +$N44</f>
        <v>0</v>
      </c>
      <c r="Q44" s="225">
        <f>$I44      +$K44      +$M44      +$O44</f>
        <v>0</v>
      </c>
      <c r="R44" s="228">
        <f>IF(($H44      =0),0,((($H44      -$H44      )/$H44      )*100))</f>
        <v>0</v>
      </c>
      <c r="S44" s="229">
        <f>IF(($I44      =0),0,((($I44      -$I44      )/$I44      )*100))</f>
        <v>0</v>
      </c>
      <c r="T44" s="228">
        <f>IF(($E44      =0),0,(($P44      /$E44      )*100))</f>
        <v>0</v>
      </c>
      <c r="U44" s="227">
        <f>IF(($E44      =0),0,(($Q44      /$E44      )*100))</f>
        <v>0</v>
      </c>
      <c r="V44" s="226">
        <v>0</v>
      </c>
      <c r="W44" s="225" t="s">
        <v>1</v>
      </c>
    </row>
    <row r="45" spans="1:23" ht="12.95" customHeight="1" x14ac:dyDescent="0.2">
      <c r="A45" s="246" t="s">
        <v>68</v>
      </c>
      <c r="B45" s="230"/>
      <c r="C45" s="230"/>
      <c r="D45" s="230"/>
      <c r="E45" s="230">
        <f>$B45      +$C45      +$D45</f>
        <v>0</v>
      </c>
      <c r="F45" s="226">
        <v>0</v>
      </c>
      <c r="G45" s="225">
        <v>0</v>
      </c>
      <c r="H45" s="226"/>
      <c r="I45" s="225"/>
      <c r="J45" s="226"/>
      <c r="K45" s="225"/>
      <c r="L45" s="226"/>
      <c r="M45" s="225"/>
      <c r="N45" s="226"/>
      <c r="O45" s="225"/>
      <c r="P45" s="226">
        <f>$H45      +$J45      +$L45      +$N45</f>
        <v>0</v>
      </c>
      <c r="Q45" s="225">
        <f>$I45      +$K45      +$M45      +$O45</f>
        <v>0</v>
      </c>
      <c r="R45" s="228">
        <f>IF(($H45      =0),0,((($H45      -$H45      )/$H45      )*100))</f>
        <v>0</v>
      </c>
      <c r="S45" s="229">
        <f>IF(($I45      =0),0,((($I45      -$I45      )/$I45      )*100))</f>
        <v>0</v>
      </c>
      <c r="T45" s="228">
        <f>IF(($E45      =0),0,(($P45      /$E45      )*100))</f>
        <v>0</v>
      </c>
      <c r="U45" s="227">
        <f>IF(($E45      =0),0,(($Q45      /$E45      )*100))</f>
        <v>0</v>
      </c>
      <c r="V45" s="226">
        <v>0</v>
      </c>
      <c r="W45" s="225" t="s">
        <v>1</v>
      </c>
    </row>
    <row r="46" spans="1:23" ht="12.95" customHeight="1" x14ac:dyDescent="0.2">
      <c r="A46" s="246" t="s">
        <v>69</v>
      </c>
      <c r="B46" s="230"/>
      <c r="C46" s="230"/>
      <c r="D46" s="230"/>
      <c r="E46" s="230">
        <f>$B46      +$C46      +$D46</f>
        <v>0</v>
      </c>
      <c r="F46" s="226">
        <v>0</v>
      </c>
      <c r="G46" s="225">
        <v>0</v>
      </c>
      <c r="H46" s="226"/>
      <c r="I46" s="225"/>
      <c r="J46" s="226"/>
      <c r="K46" s="225"/>
      <c r="L46" s="226"/>
      <c r="M46" s="225"/>
      <c r="N46" s="226"/>
      <c r="O46" s="225"/>
      <c r="P46" s="226">
        <f>$H46      +$J46      +$L46      +$N46</f>
        <v>0</v>
      </c>
      <c r="Q46" s="225">
        <f>$I46      +$K46      +$M46      +$O46</f>
        <v>0</v>
      </c>
      <c r="R46" s="228">
        <f>IF(($H46      =0),0,((($H46      -$H46      )/$H46      )*100))</f>
        <v>0</v>
      </c>
      <c r="S46" s="229">
        <f>IF(($I46      =0),0,((($I46      -$I46      )/$I46      )*100))</f>
        <v>0</v>
      </c>
      <c r="T46" s="228">
        <f>IF(($E46      =0),0,(($P46      /$E46      )*100))</f>
        <v>0</v>
      </c>
      <c r="U46" s="227">
        <f>IF(($E46      =0),0,(($Q46      /$E46      )*100))</f>
        <v>0</v>
      </c>
      <c r="V46" s="226">
        <v>0</v>
      </c>
      <c r="W46" s="225" t="s">
        <v>1</v>
      </c>
    </row>
    <row r="47" spans="1:23" ht="12.95" hidden="1" customHeight="1" x14ac:dyDescent="0.2">
      <c r="A47" s="246" t="s">
        <v>70</v>
      </c>
      <c r="B47" s="230"/>
      <c r="C47" s="230"/>
      <c r="D47" s="230"/>
      <c r="E47" s="230">
        <f>$B47      +$C47      +$D47</f>
        <v>0</v>
      </c>
      <c r="F47" s="226">
        <v>0</v>
      </c>
      <c r="G47" s="225">
        <v>0</v>
      </c>
      <c r="H47" s="226"/>
      <c r="I47" s="225"/>
      <c r="J47" s="226"/>
      <c r="K47" s="225"/>
      <c r="L47" s="226"/>
      <c r="M47" s="225"/>
      <c r="N47" s="226"/>
      <c r="O47" s="225"/>
      <c r="P47" s="226">
        <f>$H47      +$J47      +$L47      +$N47</f>
        <v>0</v>
      </c>
      <c r="Q47" s="225">
        <f>$I47      +$K47      +$M47      +$O47</f>
        <v>0</v>
      </c>
      <c r="R47" s="228">
        <f>IF(($H47      =0),0,((($H47      -$H47      )/$H47      )*100))</f>
        <v>0</v>
      </c>
      <c r="S47" s="229">
        <f>IF(($I47      =0),0,((($I47      -$I47      )/$I47      )*100))</f>
        <v>0</v>
      </c>
      <c r="T47" s="228">
        <f>IF(($E47      =0),0,(($P47      /$E47      )*100))</f>
        <v>0</v>
      </c>
      <c r="U47" s="227">
        <f>IF(($E47      =0),0,(($Q47      /$E47      )*100))</f>
        <v>0</v>
      </c>
      <c r="V47" s="226">
        <v>0</v>
      </c>
      <c r="W47" s="225" t="s">
        <v>1</v>
      </c>
    </row>
    <row r="48" spans="1:23" ht="12.95" customHeight="1" x14ac:dyDescent="0.2">
      <c r="A48" s="246" t="s">
        <v>71</v>
      </c>
      <c r="B48" s="230"/>
      <c r="C48" s="230"/>
      <c r="D48" s="230"/>
      <c r="E48" s="230">
        <f>$B48      +$C48      +$D48</f>
        <v>0</v>
      </c>
      <c r="F48" s="226">
        <v>0</v>
      </c>
      <c r="G48" s="225">
        <v>0</v>
      </c>
      <c r="H48" s="226"/>
      <c r="I48" s="225"/>
      <c r="J48" s="226"/>
      <c r="K48" s="225"/>
      <c r="L48" s="226"/>
      <c r="M48" s="225"/>
      <c r="N48" s="226"/>
      <c r="O48" s="225"/>
      <c r="P48" s="226">
        <f>$H48      +$J48      +$L48      +$N48</f>
        <v>0</v>
      </c>
      <c r="Q48" s="225">
        <f>$I48      +$K48      +$M48      +$O48</f>
        <v>0</v>
      </c>
      <c r="R48" s="228">
        <f>IF(($H48      =0),0,((($H48      -$H48      )/$H48      )*100))</f>
        <v>0</v>
      </c>
      <c r="S48" s="229">
        <f>IF(($I48      =0),0,((($I48      -$I48      )/$I48      )*100))</f>
        <v>0</v>
      </c>
      <c r="T48" s="228">
        <f>IF(($E48      =0),0,(($P48      /$E48      )*100))</f>
        <v>0</v>
      </c>
      <c r="U48" s="227">
        <f>IF(($E48      =0),0,(($Q48      /$E48      )*100))</f>
        <v>0</v>
      </c>
      <c r="V48" s="226">
        <v>0</v>
      </c>
      <c r="W48" s="225" t="s">
        <v>1</v>
      </c>
    </row>
    <row r="49" spans="1:23" ht="12.95" customHeight="1" x14ac:dyDescent="0.2">
      <c r="A49" s="246" t="s">
        <v>72</v>
      </c>
      <c r="B49" s="230"/>
      <c r="C49" s="230"/>
      <c r="D49" s="230"/>
      <c r="E49" s="230">
        <f>$B49      +$C49      +$D49</f>
        <v>0</v>
      </c>
      <c r="F49" s="226">
        <v>0</v>
      </c>
      <c r="G49" s="225">
        <v>0</v>
      </c>
      <c r="H49" s="226"/>
      <c r="I49" s="225"/>
      <c r="J49" s="226"/>
      <c r="K49" s="225"/>
      <c r="L49" s="226"/>
      <c r="M49" s="225"/>
      <c r="N49" s="226"/>
      <c r="O49" s="225"/>
      <c r="P49" s="226">
        <f>$H49      +$J49      +$L49      +$N49</f>
        <v>0</v>
      </c>
      <c r="Q49" s="225">
        <f>$I49      +$K49      +$M49      +$O49</f>
        <v>0</v>
      </c>
      <c r="R49" s="228">
        <f>IF(($H49      =0),0,((($H49      -$H49      )/$H49      )*100))</f>
        <v>0</v>
      </c>
      <c r="S49" s="229">
        <f>IF(($I49      =0),0,((($I49      -$I49      )/$I49      )*100))</f>
        <v>0</v>
      </c>
      <c r="T49" s="228">
        <f>IF(($E49      =0),0,(($P49      /$E49      )*100))</f>
        <v>0</v>
      </c>
      <c r="U49" s="227">
        <f>IF(($E49      =0),0,(($Q49      /$E49      )*100))</f>
        <v>0</v>
      </c>
      <c r="V49" s="226">
        <v>0</v>
      </c>
      <c r="W49" s="225" t="s">
        <v>1</v>
      </c>
    </row>
    <row r="50" spans="1:23" ht="12.95" customHeight="1" x14ac:dyDescent="0.2">
      <c r="A50" s="246" t="s">
        <v>73</v>
      </c>
      <c r="B50" s="230"/>
      <c r="C50" s="230"/>
      <c r="D50" s="230"/>
      <c r="E50" s="230">
        <f>$B50      +$C50      +$D50</f>
        <v>0</v>
      </c>
      <c r="F50" s="226">
        <v>0</v>
      </c>
      <c r="G50" s="225">
        <v>0</v>
      </c>
      <c r="H50" s="226"/>
      <c r="I50" s="225"/>
      <c r="J50" s="226"/>
      <c r="K50" s="225"/>
      <c r="L50" s="226"/>
      <c r="M50" s="225"/>
      <c r="N50" s="226"/>
      <c r="O50" s="225"/>
      <c r="P50" s="226">
        <f>$H50      +$J50      +$L50      +$N50</f>
        <v>0</v>
      </c>
      <c r="Q50" s="225">
        <f>$I50      +$K50      +$M50      +$O50</f>
        <v>0</v>
      </c>
      <c r="R50" s="228">
        <f>IF(($H50      =0),0,((($H50      -$H50      )/$H50      )*100))</f>
        <v>0</v>
      </c>
      <c r="S50" s="229">
        <f>IF(($I50      =0),0,((($I50      -$I50      )/$I50      )*100))</f>
        <v>0</v>
      </c>
      <c r="T50" s="228">
        <f>IF(($E50      =0),0,(($P50      /$E50      )*100))</f>
        <v>0</v>
      </c>
      <c r="U50" s="227">
        <f>IF(($E50      =0),0,(($Q50      /$E50      )*100))</f>
        <v>0</v>
      </c>
      <c r="V50" s="226">
        <v>0</v>
      </c>
      <c r="W50" s="225" t="s">
        <v>1</v>
      </c>
    </row>
    <row r="51" spans="1:23" ht="12.95" customHeight="1" x14ac:dyDescent="0.2">
      <c r="A51" s="246" t="s">
        <v>74</v>
      </c>
      <c r="B51" s="230">
        <v>408630000</v>
      </c>
      <c r="C51" s="230"/>
      <c r="D51" s="230"/>
      <c r="E51" s="230">
        <f>$B51      +$C51      +$D51</f>
        <v>408630000</v>
      </c>
      <c r="F51" s="226">
        <v>408630000</v>
      </c>
      <c r="G51" s="225">
        <v>125000000</v>
      </c>
      <c r="H51" s="226">
        <v>66839000</v>
      </c>
      <c r="I51" s="225">
        <v>17137532</v>
      </c>
      <c r="J51" s="226"/>
      <c r="K51" s="225"/>
      <c r="L51" s="226"/>
      <c r="M51" s="225"/>
      <c r="N51" s="226"/>
      <c r="O51" s="225"/>
      <c r="P51" s="226">
        <f>$H51      +$J51      +$L51      +$N51</f>
        <v>66839000</v>
      </c>
      <c r="Q51" s="225">
        <f>$I51      +$K51      +$M51      +$O51</f>
        <v>17137532</v>
      </c>
      <c r="R51" s="228">
        <f>IF(($H51      =0),0,((($H51      -$H51      )/$H51      )*100))</f>
        <v>0</v>
      </c>
      <c r="S51" s="229">
        <f>IF(($I51      =0),0,((($I51      -$I51      )/$I51      )*100))</f>
        <v>0</v>
      </c>
      <c r="T51" s="228">
        <f>IF(($E51      =0),0,(($P51      /$E51      )*100))</f>
        <v>16.356850940949023</v>
      </c>
      <c r="U51" s="227">
        <f>IF(($E51      =0),0,(($Q51      /$E51      )*100))</f>
        <v>4.1938996157893449</v>
      </c>
      <c r="V51" s="226">
        <v>0</v>
      </c>
      <c r="W51" s="225" t="s">
        <v>1</v>
      </c>
    </row>
    <row r="52" spans="1:23" ht="12.95" customHeight="1" x14ac:dyDescent="0.2">
      <c r="A52" s="246" t="s">
        <v>75</v>
      </c>
      <c r="B52" s="230">
        <v>80000000</v>
      </c>
      <c r="C52" s="230"/>
      <c r="D52" s="230"/>
      <c r="E52" s="230">
        <f>$B52      +$C52      +$D52</f>
        <v>80000000</v>
      </c>
      <c r="F52" s="226">
        <v>80000000</v>
      </c>
      <c r="G52" s="225">
        <v>0</v>
      </c>
      <c r="H52" s="226"/>
      <c r="I52" s="225"/>
      <c r="J52" s="226"/>
      <c r="K52" s="225"/>
      <c r="L52" s="226"/>
      <c r="M52" s="225"/>
      <c r="N52" s="226"/>
      <c r="O52" s="225"/>
      <c r="P52" s="226">
        <f>$H52      +$J52      +$L52      +$N52</f>
        <v>0</v>
      </c>
      <c r="Q52" s="225">
        <f>$I52      +$K52      +$M52      +$O52</f>
        <v>0</v>
      </c>
      <c r="R52" s="228">
        <f>IF(($H52      =0),0,((($H52      -$H52      )/$H52      )*100))</f>
        <v>0</v>
      </c>
      <c r="S52" s="229">
        <f>IF(($I52      =0),0,((($I52      -$I52      )/$I52      )*100))</f>
        <v>0</v>
      </c>
      <c r="T52" s="228">
        <f>IF(($E52      =0),0,(($P52      /$E52      )*100))</f>
        <v>0</v>
      </c>
      <c r="U52" s="227">
        <f>IF(($E52      =0),0,(($Q52      /$E52      )*100))</f>
        <v>0</v>
      </c>
      <c r="V52" s="226">
        <v>0</v>
      </c>
      <c r="W52" s="225" t="s">
        <v>1</v>
      </c>
    </row>
    <row r="53" spans="1:23" ht="12.95" customHeight="1" x14ac:dyDescent="0.2">
      <c r="A53" s="245" t="s">
        <v>42</v>
      </c>
      <c r="B53" s="244">
        <f>SUM(B42:B52)</f>
        <v>1075819000</v>
      </c>
      <c r="C53" s="244">
        <f>SUM(C42:C52)</f>
        <v>0</v>
      </c>
      <c r="D53" s="244"/>
      <c r="E53" s="244">
        <f>$B53      +$C53      +$D53</f>
        <v>1075819000</v>
      </c>
      <c r="F53" s="240">
        <f>SUM(F42:F52)</f>
        <v>1075819000</v>
      </c>
      <c r="G53" s="239">
        <f>SUM(G42:G52)</f>
        <v>175000000</v>
      </c>
      <c r="H53" s="240">
        <f>SUM(H42:H52)</f>
        <v>78011000</v>
      </c>
      <c r="I53" s="239">
        <f>SUM(I42:I52)</f>
        <v>17137532</v>
      </c>
      <c r="J53" s="240">
        <f>SUM(J42:J52)</f>
        <v>0</v>
      </c>
      <c r="K53" s="239">
        <f>SUM(K42:K52)</f>
        <v>0</v>
      </c>
      <c r="L53" s="240">
        <f>SUM(L42:L52)</f>
        <v>0</v>
      </c>
      <c r="M53" s="239">
        <f>SUM(M42:M52)</f>
        <v>0</v>
      </c>
      <c r="N53" s="240">
        <f>SUM(N42:N52)</f>
        <v>0</v>
      </c>
      <c r="O53" s="239">
        <f>SUM(O42:O52)</f>
        <v>0</v>
      </c>
      <c r="P53" s="240">
        <f>$H53      +$J53      +$L53      +$N53</f>
        <v>78011000</v>
      </c>
      <c r="Q53" s="239">
        <f>$I53      +$K53      +$M53      +$O53</f>
        <v>17137532</v>
      </c>
      <c r="R53" s="242">
        <f>IF(($H53      =0),0,((($H53      -$H53      )/$H53      )*100))</f>
        <v>0</v>
      </c>
      <c r="S53" s="243">
        <f>IF(($I53      =0),0,((($I53      -$I53      )/$I53      )*100))</f>
        <v>0</v>
      </c>
      <c r="T53" s="242">
        <f>IF((+$E43+$E45+$E47+$E48+$E51) =0,0,(P53   /(+$E43+$E45+$E47+$E48+$E51) )*100)</f>
        <v>10.420501449314081</v>
      </c>
      <c r="U53" s="241">
        <f>IF((+$E43+$E45+$E47+$E48+$E51) =0,0,(Q53   /(+$E43+$E45+$E47+$E48+$E51) )*100)</f>
        <v>2.2891858461456258</v>
      </c>
      <c r="V53" s="240">
        <f>SUM(V42:V52)</f>
        <v>0</v>
      </c>
      <c r="W53" s="239" t="s">
        <v>1</v>
      </c>
    </row>
    <row r="54" spans="1:23" ht="12.95" customHeight="1" x14ac:dyDescent="0.2">
      <c r="A54" s="238" t="s">
        <v>76</v>
      </c>
      <c r="B54" s="237" t="s">
        <v>1</v>
      </c>
      <c r="C54" s="237"/>
      <c r="D54" s="237"/>
      <c r="E54" s="237"/>
      <c r="F54" s="233"/>
      <c r="G54" s="232"/>
      <c r="H54" s="233"/>
      <c r="I54" s="232"/>
      <c r="J54" s="233"/>
      <c r="K54" s="232"/>
      <c r="L54" s="233"/>
      <c r="M54" s="232"/>
      <c r="N54" s="233"/>
      <c r="O54" s="232"/>
      <c r="P54" s="233"/>
      <c r="Q54" s="232"/>
      <c r="R54" s="235"/>
      <c r="S54" s="236"/>
      <c r="T54" s="235"/>
      <c r="U54" s="234"/>
      <c r="V54" s="233"/>
      <c r="W54" s="232"/>
    </row>
    <row r="55" spans="1:23" ht="12.95" customHeight="1" x14ac:dyDescent="0.2">
      <c r="A55" s="247" t="s">
        <v>77</v>
      </c>
      <c r="B55" s="230"/>
      <c r="C55" s="230"/>
      <c r="D55" s="230"/>
      <c r="E55" s="230">
        <f>$B55      +$C55      +$D55</f>
        <v>0</v>
      </c>
      <c r="F55" s="226">
        <v>0</v>
      </c>
      <c r="G55" s="225">
        <v>0</v>
      </c>
      <c r="H55" s="226"/>
      <c r="I55" s="225"/>
      <c r="J55" s="226"/>
      <c r="K55" s="225"/>
      <c r="L55" s="226"/>
      <c r="M55" s="225"/>
      <c r="N55" s="226"/>
      <c r="O55" s="225"/>
      <c r="P55" s="226">
        <f>$H55      +$J55      +$L55      +$N55</f>
        <v>0</v>
      </c>
      <c r="Q55" s="225">
        <f>$I55      +$K55      +$M55      +$O55</f>
        <v>0</v>
      </c>
      <c r="R55" s="228">
        <f>IF(($H55      =0),0,((($H55      -$H55      )/$H55      )*100))</f>
        <v>0</v>
      </c>
      <c r="S55" s="229">
        <f>IF(($I55      =0),0,((($I55      -$I55      )/$I55      )*100))</f>
        <v>0</v>
      </c>
      <c r="T55" s="228">
        <f>IF(($E55      =0),0,(($P55      /$E55      )*100))</f>
        <v>0</v>
      </c>
      <c r="U55" s="227">
        <f>IF(($E55      =0),0,(($Q55      /$E55      )*100))</f>
        <v>0</v>
      </c>
      <c r="V55" s="226">
        <v>0</v>
      </c>
      <c r="W55" s="225" t="s">
        <v>1</v>
      </c>
    </row>
    <row r="56" spans="1:23" ht="12.95" customHeight="1" x14ac:dyDescent="0.2">
      <c r="A56" s="247" t="s">
        <v>78</v>
      </c>
      <c r="B56" s="230"/>
      <c r="C56" s="230"/>
      <c r="D56" s="230"/>
      <c r="E56" s="230">
        <f>$B56      +$C56      +$D56</f>
        <v>0</v>
      </c>
      <c r="F56" s="226">
        <v>0</v>
      </c>
      <c r="G56" s="225">
        <v>0</v>
      </c>
      <c r="H56" s="226"/>
      <c r="I56" s="225"/>
      <c r="J56" s="226"/>
      <c r="K56" s="225"/>
      <c r="L56" s="226"/>
      <c r="M56" s="225"/>
      <c r="N56" s="226"/>
      <c r="O56" s="225"/>
      <c r="P56" s="226">
        <f>$H56      +$J56      +$L56      +$N56</f>
        <v>0</v>
      </c>
      <c r="Q56" s="225">
        <f>$I56      +$K56      +$M56      +$O56</f>
        <v>0</v>
      </c>
      <c r="R56" s="228">
        <f>IF(($H56      =0),0,((($H56      -$H56      )/$H56      )*100))</f>
        <v>0</v>
      </c>
      <c r="S56" s="229">
        <f>IF(($I56      =0),0,((($I56      -$I56      )/$I56      )*100))</f>
        <v>0</v>
      </c>
      <c r="T56" s="228">
        <f>IF(($E56      =0),0,(($P56      /$E56      )*100))</f>
        <v>0</v>
      </c>
      <c r="U56" s="227">
        <f>IF(($E56      =0),0,(($Q56      /$E56      )*100))</f>
        <v>0</v>
      </c>
      <c r="V56" s="226">
        <v>0</v>
      </c>
      <c r="W56" s="225" t="s">
        <v>1</v>
      </c>
    </row>
    <row r="57" spans="1:23" ht="12.95" hidden="1" customHeight="1" x14ac:dyDescent="0.2">
      <c r="A57" s="247" t="s">
        <v>79</v>
      </c>
      <c r="B57" s="230"/>
      <c r="C57" s="230"/>
      <c r="D57" s="230"/>
      <c r="E57" s="230">
        <f>$B57      +$C57      +$D57</f>
        <v>0</v>
      </c>
      <c r="F57" s="226">
        <v>0</v>
      </c>
      <c r="G57" s="225">
        <v>0</v>
      </c>
      <c r="H57" s="226"/>
      <c r="I57" s="225"/>
      <c r="J57" s="226"/>
      <c r="K57" s="225"/>
      <c r="L57" s="226"/>
      <c r="M57" s="225"/>
      <c r="N57" s="226"/>
      <c r="O57" s="225"/>
      <c r="P57" s="226">
        <f>$H57      +$J57      +$L57      +$N57</f>
        <v>0</v>
      </c>
      <c r="Q57" s="225">
        <f>$I57      +$K57      +$M57      +$O57</f>
        <v>0</v>
      </c>
      <c r="R57" s="228">
        <f>IF(($H57      =0),0,((($H57      -$H57      )/$H57      )*100))</f>
        <v>0</v>
      </c>
      <c r="S57" s="229">
        <f>IF(($I57      =0),0,((($I57      -$I57      )/$I57      )*100))</f>
        <v>0</v>
      </c>
      <c r="T57" s="228">
        <f>IF(($E57      =0),0,(($P57      /$E57      )*100))</f>
        <v>0</v>
      </c>
      <c r="U57" s="227">
        <f>IF(($E57      =0),0,(($Q57      /$E57      )*100))</f>
        <v>0</v>
      </c>
      <c r="V57" s="226">
        <v>0</v>
      </c>
      <c r="W57" s="225" t="s">
        <v>1</v>
      </c>
    </row>
    <row r="58" spans="1:23" ht="12.95" hidden="1" customHeight="1" x14ac:dyDescent="0.2">
      <c r="A58" s="246" t="s">
        <v>80</v>
      </c>
      <c r="B58" s="230"/>
      <c r="C58" s="230"/>
      <c r="D58" s="230"/>
      <c r="E58" s="230">
        <f>$B58      +$C58      +$D58</f>
        <v>0</v>
      </c>
      <c r="F58" s="226">
        <v>0</v>
      </c>
      <c r="G58" s="225">
        <v>0</v>
      </c>
      <c r="H58" s="226"/>
      <c r="I58" s="225"/>
      <c r="J58" s="226"/>
      <c r="K58" s="225"/>
      <c r="L58" s="226"/>
      <c r="M58" s="225"/>
      <c r="N58" s="226"/>
      <c r="O58" s="225"/>
      <c r="P58" s="226">
        <f>$H58      +$J58      +$L58      +$N58</f>
        <v>0</v>
      </c>
      <c r="Q58" s="225">
        <f>$I58      +$K58      +$M58      +$O58</f>
        <v>0</v>
      </c>
      <c r="R58" s="228">
        <f>IF(($H58      =0),0,((($H58      -$H58      )/$H58      )*100))</f>
        <v>0</v>
      </c>
      <c r="S58" s="229">
        <f>IF(($I58      =0),0,((($I58      -$I58      )/$I58      )*100))</f>
        <v>0</v>
      </c>
      <c r="T58" s="228">
        <f>IF(($E58      =0),0,(($P58      /$E58      )*100))</f>
        <v>0</v>
      </c>
      <c r="U58" s="227">
        <f>IF(($E58      =0),0,(($Q58      /$E58      )*100))</f>
        <v>0</v>
      </c>
      <c r="V58" s="226">
        <v>0</v>
      </c>
      <c r="W58" s="225" t="s">
        <v>1</v>
      </c>
    </row>
    <row r="59" spans="1:23" ht="12.95" customHeight="1" x14ac:dyDescent="0.2">
      <c r="A59" s="223" t="s">
        <v>42</v>
      </c>
      <c r="B59" s="222">
        <f>SUM(B55:B58)</f>
        <v>0</v>
      </c>
      <c r="C59" s="222">
        <f>SUM(C55:C58)</f>
        <v>0</v>
      </c>
      <c r="D59" s="222"/>
      <c r="E59" s="222">
        <f>$B59      +$C59      +$D59</f>
        <v>0</v>
      </c>
      <c r="F59" s="218">
        <f>SUM(F55:F58)</f>
        <v>0</v>
      </c>
      <c r="G59" s="217">
        <f>SUM(G55:G58)</f>
        <v>0</v>
      </c>
      <c r="H59" s="218">
        <f>SUM(H55:H58)</f>
        <v>0</v>
      </c>
      <c r="I59" s="217">
        <f>SUM(I55:I58)</f>
        <v>0</v>
      </c>
      <c r="J59" s="218">
        <f>SUM(J55:J58)</f>
        <v>0</v>
      </c>
      <c r="K59" s="217">
        <f>SUM(K55:K58)</f>
        <v>0</v>
      </c>
      <c r="L59" s="218">
        <f>SUM(L55:L58)</f>
        <v>0</v>
      </c>
      <c r="M59" s="217">
        <f>SUM(M55:M58)</f>
        <v>0</v>
      </c>
      <c r="N59" s="218">
        <f>SUM(N55:N58)</f>
        <v>0</v>
      </c>
      <c r="O59" s="217">
        <f>SUM(O55:O58)</f>
        <v>0</v>
      </c>
      <c r="P59" s="218">
        <f>$H59      +$J59      +$L59      +$N59</f>
        <v>0</v>
      </c>
      <c r="Q59" s="217">
        <f>$I59      +$K59      +$M59      +$O59</f>
        <v>0</v>
      </c>
      <c r="R59" s="220">
        <f>IF(($H59      =0),0,((($H59      -$H59      )/$H59      )*100))</f>
        <v>0</v>
      </c>
      <c r="S59" s="221">
        <f>IF(($I59      =0),0,((($I59      -$I59      )/$I59      )*100))</f>
        <v>0</v>
      </c>
      <c r="T59" s="220">
        <f>IF($E59   =0,0,($P59   /$E59   )*100)</f>
        <v>0</v>
      </c>
      <c r="U59" s="219">
        <f>IF($E59   =0,0,($Q59   /$E59   )*100)</f>
        <v>0</v>
      </c>
      <c r="V59" s="218">
        <f>SUM(V55:V58)</f>
        <v>0</v>
      </c>
      <c r="W59" s="217" t="s">
        <v>1</v>
      </c>
    </row>
    <row r="60" spans="1:23" ht="12.95" customHeight="1" x14ac:dyDescent="0.2">
      <c r="A60" s="238" t="s">
        <v>81</v>
      </c>
      <c r="B60" s="237" t="s">
        <v>1</v>
      </c>
      <c r="C60" s="237"/>
      <c r="D60" s="237"/>
      <c r="E60" s="237"/>
      <c r="F60" s="233"/>
      <c r="G60" s="232"/>
      <c r="H60" s="233"/>
      <c r="I60" s="232"/>
      <c r="J60" s="233"/>
      <c r="K60" s="232"/>
      <c r="L60" s="233"/>
      <c r="M60" s="232"/>
      <c r="N60" s="233"/>
      <c r="O60" s="232"/>
      <c r="P60" s="233"/>
      <c r="Q60" s="232"/>
      <c r="R60" s="235"/>
      <c r="S60" s="236"/>
      <c r="T60" s="235"/>
      <c r="U60" s="234"/>
      <c r="V60" s="233"/>
      <c r="W60" s="232"/>
    </row>
    <row r="61" spans="1:23" ht="12.95" customHeight="1" x14ac:dyDescent="0.2">
      <c r="A61" s="246" t="s">
        <v>82</v>
      </c>
      <c r="B61" s="230"/>
      <c r="C61" s="230"/>
      <c r="D61" s="230"/>
      <c r="E61" s="230">
        <f>$B61      +$C61      +$D61</f>
        <v>0</v>
      </c>
      <c r="F61" s="226">
        <v>0</v>
      </c>
      <c r="G61" s="225">
        <v>0</v>
      </c>
      <c r="H61" s="226"/>
      <c r="I61" s="225"/>
      <c r="J61" s="226"/>
      <c r="K61" s="225"/>
      <c r="L61" s="226"/>
      <c r="M61" s="225"/>
      <c r="N61" s="226"/>
      <c r="O61" s="225"/>
      <c r="P61" s="226">
        <f>$H61      +$J61      +$L61      +$N61</f>
        <v>0</v>
      </c>
      <c r="Q61" s="225">
        <f>$I61      +$K61      +$M61      +$O61</f>
        <v>0</v>
      </c>
      <c r="R61" s="228">
        <f>IF(($H61      =0),0,((($H61      -$H61      )/$H61      )*100))</f>
        <v>0</v>
      </c>
      <c r="S61" s="229">
        <f>IF(($I61      =0),0,((($I61      -$I61      )/$I61      )*100))</f>
        <v>0</v>
      </c>
      <c r="T61" s="228">
        <f>IF(($E61      =0),0,(($P61      /$E61      )*100))</f>
        <v>0</v>
      </c>
      <c r="U61" s="227">
        <f>IF(($E61      =0),0,(($Q61      /$E61      )*100))</f>
        <v>0</v>
      </c>
      <c r="V61" s="226">
        <v>0</v>
      </c>
      <c r="W61" s="225" t="s">
        <v>1</v>
      </c>
    </row>
    <row r="62" spans="1:23" ht="12.95" customHeight="1" x14ac:dyDescent="0.2">
      <c r="A62" s="246" t="s">
        <v>83</v>
      </c>
      <c r="B62" s="230"/>
      <c r="C62" s="230"/>
      <c r="D62" s="230"/>
      <c r="E62" s="230">
        <f>$B62      +$C62      +$D62</f>
        <v>0</v>
      </c>
      <c r="F62" s="226">
        <v>0</v>
      </c>
      <c r="G62" s="225">
        <v>0</v>
      </c>
      <c r="H62" s="226"/>
      <c r="I62" s="225"/>
      <c r="J62" s="226"/>
      <c r="K62" s="225"/>
      <c r="L62" s="226"/>
      <c r="M62" s="225"/>
      <c r="N62" s="226"/>
      <c r="O62" s="225"/>
      <c r="P62" s="226">
        <f>$H62      +$J62      +$L62      +$N62</f>
        <v>0</v>
      </c>
      <c r="Q62" s="225">
        <f>$I62      +$K62      +$M62      +$O62</f>
        <v>0</v>
      </c>
      <c r="R62" s="228">
        <f>IF(($H62      =0),0,((($H62      -$H62      )/$H62      )*100))</f>
        <v>0</v>
      </c>
      <c r="S62" s="229">
        <f>IF(($I62      =0),0,((($I62      -$I62      )/$I62      )*100))</f>
        <v>0</v>
      </c>
      <c r="T62" s="228">
        <f>IF(($E62      =0),0,(($P62      /$E62      )*100))</f>
        <v>0</v>
      </c>
      <c r="U62" s="227">
        <f>IF(($E62      =0),0,(($Q62      /$E62      )*100))</f>
        <v>0</v>
      </c>
      <c r="V62" s="226">
        <v>0</v>
      </c>
      <c r="W62" s="225" t="s">
        <v>1</v>
      </c>
    </row>
    <row r="63" spans="1:23" ht="12.95" customHeight="1" x14ac:dyDescent="0.2">
      <c r="A63" s="246" t="s">
        <v>84</v>
      </c>
      <c r="B63" s="230"/>
      <c r="C63" s="230"/>
      <c r="D63" s="230"/>
      <c r="E63" s="230">
        <f>$B63      +$C63      +$D63</f>
        <v>0</v>
      </c>
      <c r="F63" s="226">
        <v>0</v>
      </c>
      <c r="G63" s="225">
        <v>0</v>
      </c>
      <c r="H63" s="226"/>
      <c r="I63" s="225"/>
      <c r="J63" s="226"/>
      <c r="K63" s="225"/>
      <c r="L63" s="226"/>
      <c r="M63" s="225"/>
      <c r="N63" s="226"/>
      <c r="O63" s="225"/>
      <c r="P63" s="226">
        <f>$H63      +$J63      +$L63      +$N63</f>
        <v>0</v>
      </c>
      <c r="Q63" s="225">
        <f>$I63      +$K63      +$M63      +$O63</f>
        <v>0</v>
      </c>
      <c r="R63" s="228">
        <f>IF(($H63      =0),0,((($H63      -$H63      )/$H63      )*100))</f>
        <v>0</v>
      </c>
      <c r="S63" s="229">
        <f>IF(($I63      =0),0,((($I63      -$I63      )/$I63      )*100))</f>
        <v>0</v>
      </c>
      <c r="T63" s="228">
        <f>IF(($E63      =0),0,(($P63      /$E63      )*100))</f>
        <v>0</v>
      </c>
      <c r="U63" s="227">
        <f>IF(($E63      =0),0,(($Q63      /$E63      )*100))</f>
        <v>0</v>
      </c>
      <c r="V63" s="226">
        <v>0</v>
      </c>
      <c r="W63" s="225" t="s">
        <v>1</v>
      </c>
    </row>
    <row r="64" spans="1:23" ht="12.95" customHeight="1" x14ac:dyDescent="0.2">
      <c r="A64" s="246" t="s">
        <v>85</v>
      </c>
      <c r="B64" s="230"/>
      <c r="C64" s="230"/>
      <c r="D64" s="230"/>
      <c r="E64" s="230">
        <f>$B64      +$C64      +$D64</f>
        <v>0</v>
      </c>
      <c r="F64" s="226">
        <v>0</v>
      </c>
      <c r="G64" s="225">
        <v>0</v>
      </c>
      <c r="H64" s="226"/>
      <c r="I64" s="225"/>
      <c r="J64" s="226"/>
      <c r="K64" s="225"/>
      <c r="L64" s="226"/>
      <c r="M64" s="225"/>
      <c r="N64" s="226"/>
      <c r="O64" s="225"/>
      <c r="P64" s="226">
        <f>$H64      +$J64      +$L64      +$N64</f>
        <v>0</v>
      </c>
      <c r="Q64" s="225">
        <f>$I64      +$K64      +$M64      +$O64</f>
        <v>0</v>
      </c>
      <c r="R64" s="228">
        <f>IF(($H64      =0),0,((($H64      -$H64      )/$H64      )*100))</f>
        <v>0</v>
      </c>
      <c r="S64" s="229">
        <f>IF(($I64      =0),0,((($I64      -$I64      )/$I64      )*100))</f>
        <v>0</v>
      </c>
      <c r="T64" s="228">
        <f>IF(($E64      =0),0,(($P64      /$E64      )*100))</f>
        <v>0</v>
      </c>
      <c r="U64" s="227">
        <f>IF(($E64      =0),0,(($Q64      /$E64      )*100))</f>
        <v>0</v>
      </c>
      <c r="V64" s="226">
        <v>0</v>
      </c>
      <c r="W64" s="225" t="s">
        <v>1</v>
      </c>
    </row>
    <row r="65" spans="1:23" ht="12.95" customHeight="1" x14ac:dyDescent="0.2">
      <c r="A65" s="246" t="s">
        <v>86</v>
      </c>
      <c r="B65" s="230"/>
      <c r="C65" s="230"/>
      <c r="D65" s="230"/>
      <c r="E65" s="230">
        <f>$B65      +$C65      +$D65</f>
        <v>0</v>
      </c>
      <c r="F65" s="226">
        <v>0</v>
      </c>
      <c r="G65" s="225">
        <v>0</v>
      </c>
      <c r="H65" s="226"/>
      <c r="I65" s="225"/>
      <c r="J65" s="226"/>
      <c r="K65" s="225"/>
      <c r="L65" s="226"/>
      <c r="M65" s="225"/>
      <c r="N65" s="226"/>
      <c r="O65" s="225"/>
      <c r="P65" s="226">
        <f>$H65      +$J65      +$L65      +$N65</f>
        <v>0</v>
      </c>
      <c r="Q65" s="225">
        <f>$I65      +$K65      +$M65      +$O65</f>
        <v>0</v>
      </c>
      <c r="R65" s="228">
        <f>IF(($H65      =0),0,((($H65      -$H65      )/$H65      )*100))</f>
        <v>0</v>
      </c>
      <c r="S65" s="229">
        <f>IF(($I65      =0),0,((($I65      -$I65      )/$I65      )*100))</f>
        <v>0</v>
      </c>
      <c r="T65" s="228">
        <f>IF(($E65      =0),0,(($P65      /$E65      )*100))</f>
        <v>0</v>
      </c>
      <c r="U65" s="227">
        <f>IF(($E65      =0),0,(($Q65      /$E65      )*100))</f>
        <v>0</v>
      </c>
      <c r="V65" s="226">
        <v>0</v>
      </c>
      <c r="W65" s="225" t="s">
        <v>1</v>
      </c>
    </row>
    <row r="66" spans="1:23" ht="12.95" customHeight="1" x14ac:dyDescent="0.2">
      <c r="A66" s="245" t="s">
        <v>42</v>
      </c>
      <c r="B66" s="244">
        <f>SUM(B61:B65)</f>
        <v>0</v>
      </c>
      <c r="C66" s="244">
        <f>SUM(C61:C65)</f>
        <v>0</v>
      </c>
      <c r="D66" s="244"/>
      <c r="E66" s="244">
        <f>$B66      +$C66      +$D66</f>
        <v>0</v>
      </c>
      <c r="F66" s="240">
        <f>SUM(F61:F65)</f>
        <v>0</v>
      </c>
      <c r="G66" s="239">
        <f>SUM(G61:G65)</f>
        <v>0</v>
      </c>
      <c r="H66" s="240">
        <f>SUM(H61:H65)</f>
        <v>0</v>
      </c>
      <c r="I66" s="239">
        <f>SUM(I61:I65)</f>
        <v>0</v>
      </c>
      <c r="J66" s="240">
        <f>SUM(J61:J65)</f>
        <v>0</v>
      </c>
      <c r="K66" s="239">
        <f>SUM(K61:K65)</f>
        <v>0</v>
      </c>
      <c r="L66" s="240">
        <f>SUM(L61:L65)</f>
        <v>0</v>
      </c>
      <c r="M66" s="239">
        <f>SUM(M61:M65)</f>
        <v>0</v>
      </c>
      <c r="N66" s="240">
        <f>SUM(N61:N65)</f>
        <v>0</v>
      </c>
      <c r="O66" s="239">
        <f>SUM(O61:O65)</f>
        <v>0</v>
      </c>
      <c r="P66" s="240">
        <f>$H66      +$J66      +$L66      +$N66</f>
        <v>0</v>
      </c>
      <c r="Q66" s="239">
        <f>$I66      +$K66      +$M66      +$O66</f>
        <v>0</v>
      </c>
      <c r="R66" s="242">
        <f>IF(($H66      =0),0,((($H66      -$H66      )/$H66      )*100))</f>
        <v>0</v>
      </c>
      <c r="S66" s="243">
        <f>IF(($I66      =0),0,((($I66      -$I66      )/$I66      )*100))</f>
        <v>0</v>
      </c>
      <c r="T66" s="242">
        <f>IF((+$E61+$E63+$E64++$E65) =0,0,(P66   /(+$E61+$E63+$E64+$E65) )*100)</f>
        <v>0</v>
      </c>
      <c r="U66" s="241">
        <f>IF((+$E61+$E63+$E65) =0,0,(Q66  /(+$E61+$E63+$E65) )*100)</f>
        <v>0</v>
      </c>
      <c r="V66" s="240">
        <f>SUM(V61:V65)</f>
        <v>0</v>
      </c>
      <c r="W66" s="239" t="s">
        <v>1</v>
      </c>
    </row>
    <row r="67" spans="1:23" ht="12.95" customHeight="1" x14ac:dyDescent="0.2">
      <c r="A67" s="216" t="s">
        <v>87</v>
      </c>
      <c r="B67" s="215">
        <f>SUM(B9:B14,B17:B23,B26:B29,B32,B35:B39,B42:B52,B55:B58,B61:B65)</f>
        <v>2204852000</v>
      </c>
      <c r="C67" s="215">
        <f>SUM(C9:C14,C17:C23,C26:C29,C32,C35:C39,C42:C52,C55:C58,C61:C65)</f>
        <v>0</v>
      </c>
      <c r="D67" s="215"/>
      <c r="E67" s="215">
        <f>$B67      +$C67      +$D67</f>
        <v>2204852000</v>
      </c>
      <c r="F67" s="211">
        <f>SUM(F9:F14,F17:F23,F26:F29,F32,F35:F39,F42:F52,F55:F58,F61:F65)</f>
        <v>2204852000</v>
      </c>
      <c r="G67" s="210">
        <f>SUM(G9:G14,G17:G23,G26:G29,G32,G35:G39,G42:G52,G55:G58,G61:G65)</f>
        <v>362014000</v>
      </c>
      <c r="H67" s="211">
        <f>SUM(H9:H14,H17:H23,H26:H29,H32,H35:H39,H42:H52,H55:H58,H61:H65)</f>
        <v>195692000</v>
      </c>
      <c r="I67" s="210">
        <f>SUM(I9:I14,I17:I23,I26:I29,I32,I35:I39,I42:I52,I55:I58,I61:I65)</f>
        <v>55563251</v>
      </c>
      <c r="J67" s="211">
        <f>SUM(J9:J14,J17:J23,J26:J29,J32,J35:J39,J42:J52,J55:J58,J61:J65)</f>
        <v>0</v>
      </c>
      <c r="K67" s="210">
        <f>SUM(K9:K14,K17:K23,K26:K29,K32,K35:K39,K42:K52,K55:K58,K61:K65)</f>
        <v>0</v>
      </c>
      <c r="L67" s="211">
        <f>SUM(L9:L14,L17:L23,L26:L29,L32,L35:L39,L42:L52,L55:L58,L61:L65)</f>
        <v>0</v>
      </c>
      <c r="M67" s="210">
        <f>SUM(M9:M14,M17:M23,M26:M29,M32,M35:M39,M42:M52,M55:M58,M61:M65)</f>
        <v>0</v>
      </c>
      <c r="N67" s="211">
        <f>SUM(N9:N14,N17:N23,N26:N29,N32,N35:N39,N42:N52,N55:N58,N61:N65)</f>
        <v>0</v>
      </c>
      <c r="O67" s="210">
        <f>SUM(O9:O14,O17:O23,O26:O29,O32,O35:O39,O42:O52,O55:O58,O61:O65)</f>
        <v>0</v>
      </c>
      <c r="P67" s="211">
        <f>$H67      +$J67      +$L67      +$N67</f>
        <v>195692000</v>
      </c>
      <c r="Q67" s="210">
        <f>$I67      +$K67      +$M67      +$O67</f>
        <v>55563251</v>
      </c>
      <c r="R67" s="213">
        <f>IF(($H67      =0),0,((($H67      -$H67      )/$H67      )*100))</f>
        <v>0</v>
      </c>
      <c r="S67" s="214">
        <f>IF(($I67      =0),0,((($I67      -$I67      )/$I67      )*100))</f>
        <v>0</v>
      </c>
      <c r="T67" s="213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15.20352344600353</v>
      </c>
      <c r="U67" s="213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4.31676915415387</v>
      </c>
      <c r="V67" s="211">
        <f>SUM(V9:V14,V17:V23,V26:V29,V32,V35:V39,V42:V52,V55:V58,V61:V65)</f>
        <v>0</v>
      </c>
      <c r="W67" s="210" t="s">
        <v>1</v>
      </c>
    </row>
    <row r="68" spans="1:23" ht="12.95" customHeight="1" x14ac:dyDescent="0.2">
      <c r="A68" s="238" t="s">
        <v>43</v>
      </c>
      <c r="B68" s="237" t="s">
        <v>1</v>
      </c>
      <c r="C68" s="237"/>
      <c r="D68" s="237"/>
      <c r="E68" s="237"/>
      <c r="F68" s="233"/>
      <c r="G68" s="232"/>
      <c r="H68" s="233"/>
      <c r="I68" s="232"/>
      <c r="J68" s="233"/>
      <c r="K68" s="232"/>
      <c r="L68" s="233"/>
      <c r="M68" s="232"/>
      <c r="N68" s="233"/>
      <c r="O68" s="232"/>
      <c r="P68" s="233"/>
      <c r="Q68" s="232"/>
      <c r="R68" s="235"/>
      <c r="S68" s="236"/>
      <c r="T68" s="235"/>
      <c r="U68" s="234"/>
      <c r="V68" s="233"/>
      <c r="W68" s="232"/>
    </row>
    <row r="69" spans="1:23" s="224" customFormat="1" ht="12.95" customHeight="1" x14ac:dyDescent="0.2">
      <c r="A69" s="231" t="s">
        <v>88</v>
      </c>
      <c r="B69" s="230">
        <v>2109366000</v>
      </c>
      <c r="C69" s="230"/>
      <c r="D69" s="230"/>
      <c r="E69" s="230">
        <f>$B69      +$C69      +$D69</f>
        <v>2109366000</v>
      </c>
      <c r="F69" s="226">
        <v>2109366000</v>
      </c>
      <c r="G69" s="225">
        <v>571225000</v>
      </c>
      <c r="H69" s="226">
        <v>329448000</v>
      </c>
      <c r="I69" s="225">
        <v>212941143</v>
      </c>
      <c r="J69" s="226"/>
      <c r="K69" s="225"/>
      <c r="L69" s="226"/>
      <c r="M69" s="225"/>
      <c r="N69" s="226"/>
      <c r="O69" s="225"/>
      <c r="P69" s="226">
        <f>$H69      +$J69      +$L69      +$N69</f>
        <v>329448000</v>
      </c>
      <c r="Q69" s="225">
        <f>$I69      +$K69      +$M69      +$O69</f>
        <v>212941143</v>
      </c>
      <c r="R69" s="228">
        <f>IF(($H69      =0),0,((($H69      -$H69      )/$H69      )*100))</f>
        <v>0</v>
      </c>
      <c r="S69" s="229">
        <f>IF(($I69      =0),0,((($I69      -$I69      )/$I69      )*100))</f>
        <v>0</v>
      </c>
      <c r="T69" s="228">
        <f>IF(($E69      =0),0,(($P69      /$E69      )*100))</f>
        <v>15.618342193815582</v>
      </c>
      <c r="U69" s="227">
        <f>IF(($E69      =0),0,(($Q69      /$E69      )*100))</f>
        <v>10.095030592130525</v>
      </c>
      <c r="V69" s="226">
        <v>0</v>
      </c>
      <c r="W69" s="225" t="s">
        <v>1</v>
      </c>
    </row>
    <row r="70" spans="1:23" ht="12.95" customHeight="1" x14ac:dyDescent="0.2">
      <c r="A70" s="223" t="s">
        <v>42</v>
      </c>
      <c r="B70" s="222">
        <f>B69</f>
        <v>2109366000</v>
      </c>
      <c r="C70" s="222">
        <f>C69</f>
        <v>0</v>
      </c>
      <c r="D70" s="222"/>
      <c r="E70" s="222">
        <f>$B70      +$C70      +$D70</f>
        <v>2109366000</v>
      </c>
      <c r="F70" s="218">
        <f>F69</f>
        <v>2109366000</v>
      </c>
      <c r="G70" s="217">
        <f>G69</f>
        <v>571225000</v>
      </c>
      <c r="H70" s="218">
        <f>H69</f>
        <v>329448000</v>
      </c>
      <c r="I70" s="217">
        <f>I69</f>
        <v>212941143</v>
      </c>
      <c r="J70" s="218">
        <f>J69</f>
        <v>0</v>
      </c>
      <c r="K70" s="217">
        <f>K69</f>
        <v>0</v>
      </c>
      <c r="L70" s="218">
        <f>L69</f>
        <v>0</v>
      </c>
      <c r="M70" s="217">
        <f>M69</f>
        <v>0</v>
      </c>
      <c r="N70" s="218">
        <f>N69</f>
        <v>0</v>
      </c>
      <c r="O70" s="217">
        <f>O69</f>
        <v>0</v>
      </c>
      <c r="P70" s="218">
        <f>$H70      +$J70      +$L70      +$N70</f>
        <v>329448000</v>
      </c>
      <c r="Q70" s="217">
        <f>$I70      +$K70      +$M70      +$O70</f>
        <v>212941143</v>
      </c>
      <c r="R70" s="220">
        <f>IF(($H70      =0),0,((($H70      -$H70      )/$H70      )*100))</f>
        <v>0</v>
      </c>
      <c r="S70" s="221">
        <f>IF(($I70      =0),0,((($I70      -$I70      )/$I70      )*100))</f>
        <v>0</v>
      </c>
      <c r="T70" s="220">
        <f>IF($E70   =0,0,($P70   /$E70   )*100)</f>
        <v>15.618342193815582</v>
      </c>
      <c r="U70" s="219">
        <f>IF($E70   =0,0,($Q70   /$E70 )*100)</f>
        <v>10.095030592130525</v>
      </c>
      <c r="V70" s="218">
        <f>V69</f>
        <v>0</v>
      </c>
      <c r="W70" s="217" t="s">
        <v>1</v>
      </c>
    </row>
    <row r="71" spans="1:23" ht="12.95" customHeight="1" x14ac:dyDescent="0.2">
      <c r="A71" s="216" t="s">
        <v>87</v>
      </c>
      <c r="B71" s="215">
        <f>B69</f>
        <v>2109366000</v>
      </c>
      <c r="C71" s="215">
        <f>C69</f>
        <v>0</v>
      </c>
      <c r="D71" s="215"/>
      <c r="E71" s="215">
        <f>$B71      +$C71      +$D71</f>
        <v>2109366000</v>
      </c>
      <c r="F71" s="211">
        <f>F69</f>
        <v>2109366000</v>
      </c>
      <c r="G71" s="210">
        <f>G69</f>
        <v>571225000</v>
      </c>
      <c r="H71" s="211">
        <f>H69</f>
        <v>329448000</v>
      </c>
      <c r="I71" s="210">
        <f>I69</f>
        <v>212941143</v>
      </c>
      <c r="J71" s="211">
        <f>J69</f>
        <v>0</v>
      </c>
      <c r="K71" s="210">
        <f>K69</f>
        <v>0</v>
      </c>
      <c r="L71" s="211">
        <f>L69</f>
        <v>0</v>
      </c>
      <c r="M71" s="210">
        <f>M69</f>
        <v>0</v>
      </c>
      <c r="N71" s="211">
        <f>N69</f>
        <v>0</v>
      </c>
      <c r="O71" s="210">
        <f>O69</f>
        <v>0</v>
      </c>
      <c r="P71" s="211">
        <f>$H71      +$J71      +$L71      +$N71</f>
        <v>329448000</v>
      </c>
      <c r="Q71" s="210">
        <f>$I71      +$K71      +$M71      +$O71</f>
        <v>212941143</v>
      </c>
      <c r="R71" s="213">
        <f>IF(($H71      =0),0,((($H71      -$H71      )/$H71      )*100))</f>
        <v>0</v>
      </c>
      <c r="S71" s="214">
        <f>IF(($I71      =0),0,((($I71      -$I71      )/$I71      )*100))</f>
        <v>0</v>
      </c>
      <c r="T71" s="213">
        <f>IF($E71   =0,0,($P71   /$E71   )*100)</f>
        <v>15.618342193815582</v>
      </c>
      <c r="U71" s="212">
        <f>IF($E71   =0,0,($Q71   /$E71   )*100)</f>
        <v>10.095030592130525</v>
      </c>
      <c r="V71" s="211">
        <f>V69</f>
        <v>0</v>
      </c>
      <c r="W71" s="210" t="s">
        <v>1</v>
      </c>
    </row>
    <row r="72" spans="1:23" ht="12.95" customHeight="1" thickBot="1" x14ac:dyDescent="0.25">
      <c r="A72" s="216" t="s">
        <v>89</v>
      </c>
      <c r="B72" s="215">
        <f>SUM(B9:B14,B17:B23,B26:B29,B32,B35:B39,B42:B52,B55:B58,B61:B65,B69)</f>
        <v>4314218000</v>
      </c>
      <c r="C72" s="215">
        <f>SUM(C9:C14,C17:C23,C26:C29,C32,C35:C39,C42:C52,C55:C58,C61:C65,C69)</f>
        <v>0</v>
      </c>
      <c r="D72" s="215"/>
      <c r="E72" s="215">
        <f>$B72      +$C72      +$D72</f>
        <v>4314218000</v>
      </c>
      <c r="F72" s="211">
        <f>SUM(F9:F14,F17:F23,F26:F29,F32,F35:F39,F42:F52,F55:F58,F61:F65,F69)</f>
        <v>4314218000</v>
      </c>
      <c r="G72" s="210">
        <f>SUM(G9:G14,G17:G23,G26:G29,G32,G35:G39,G42:G52,G55:G58,G61:G65,G69)</f>
        <v>933239000</v>
      </c>
      <c r="H72" s="211">
        <f>SUM(H9:H14,H17:H23,H26:H29,H32,H35:H39,H42:H52,H55:H58,H61:H65,H69)</f>
        <v>525140000</v>
      </c>
      <c r="I72" s="210">
        <f>SUM(I9:I14,I17:I23,I26:I29,I32,I35:I39,I42:I52,I55:I58,I61:I65,I69)</f>
        <v>268504394</v>
      </c>
      <c r="J72" s="211">
        <f>SUM(J9:J14,J17:J23,J26:J29,J32,J35:J39,J42:J52,J55:J58,J61:J65,J69)</f>
        <v>0</v>
      </c>
      <c r="K72" s="210">
        <f>SUM(K9:K14,K17:K23,K26:K29,K32,K35:K39,K42:K52,K55:K58,K61:K65,K69)</f>
        <v>0</v>
      </c>
      <c r="L72" s="211">
        <f>SUM(L9:L14,L17:L23,L26:L29,L32,L35:L39,L42:L52,L55:L58,L61:L65,L69)</f>
        <v>0</v>
      </c>
      <c r="M72" s="210">
        <f>SUM(M9:M14,M17:M23,M26:M29,M32,M35:M39,M42:M52,M55:M58,M61:M65,M69)</f>
        <v>0</v>
      </c>
      <c r="N72" s="211">
        <f>SUM(N9:N14,N17:N23,N26:N29,N32,N35:N39,N42:N52,N55:N58,N61:N65,N69)</f>
        <v>0</v>
      </c>
      <c r="O72" s="210">
        <f>SUM(O9:O14,O17:O23,O26:O29,O32,O35:O39,O42:O52,O55:O58,O61:O65,O69)</f>
        <v>0</v>
      </c>
      <c r="P72" s="211">
        <f>$H72      +$J72      +$L72      +$N72</f>
        <v>525140000</v>
      </c>
      <c r="Q72" s="210">
        <f>$I72      +$K72      +$M72      +$O72</f>
        <v>268504394</v>
      </c>
      <c r="R72" s="213">
        <f>IF(($H72      =0),0,((($H72      -$H72      )/$H72      )*100))</f>
        <v>0</v>
      </c>
      <c r="S72" s="214">
        <f>IF(($I72      =0),0,((($I72      -$I72      )/$I72      )*100))</f>
        <v>0</v>
      </c>
      <c r="T72" s="213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15.461141787979738</v>
      </c>
      <c r="U72" s="212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7.9052909820801611</v>
      </c>
      <c r="V72" s="211">
        <f>SUM(V9:V14,V17:V23,V26:V29,V32,V35:V39,V42:V52,V55:V58,V61:V65,V69)</f>
        <v>0</v>
      </c>
      <c r="W72" s="210" t="s">
        <v>1</v>
      </c>
    </row>
    <row r="73" spans="1:23" ht="13.5" thickTop="1" x14ac:dyDescent="0.2">
      <c r="A73" s="209" t="s">
        <v>90</v>
      </c>
      <c r="B73" s="207"/>
      <c r="C73" s="208"/>
      <c r="D73" s="208"/>
      <c r="E73" s="206"/>
      <c r="F73" s="207"/>
      <c r="G73" s="208"/>
      <c r="H73" s="208"/>
      <c r="I73" s="206"/>
      <c r="J73" s="208"/>
      <c r="K73" s="206"/>
      <c r="L73" s="208"/>
      <c r="M73" s="208"/>
      <c r="N73" s="208"/>
      <c r="O73" s="208"/>
      <c r="P73" s="208"/>
      <c r="Q73" s="208"/>
      <c r="R73" s="208"/>
      <c r="S73" s="208"/>
      <c r="T73" s="208"/>
      <c r="U73" s="206"/>
      <c r="V73" s="207"/>
      <c r="W73" s="206"/>
    </row>
    <row r="74" spans="1:23" x14ac:dyDescent="0.2">
      <c r="A74" s="169" t="s">
        <v>1</v>
      </c>
      <c r="B74" s="205" t="s">
        <v>1</v>
      </c>
      <c r="C74" s="204" t="s">
        <v>1</v>
      </c>
      <c r="D74" s="204" t="s">
        <v>1</v>
      </c>
      <c r="E74" s="203" t="s">
        <v>1</v>
      </c>
      <c r="F74" s="199" t="s">
        <v>5</v>
      </c>
      <c r="G74" s="202"/>
      <c r="H74" s="199" t="s">
        <v>6</v>
      </c>
      <c r="I74" s="201"/>
      <c r="J74" s="199" t="s">
        <v>7</v>
      </c>
      <c r="K74" s="201"/>
      <c r="L74" s="199" t="s">
        <v>8</v>
      </c>
      <c r="M74" s="199"/>
      <c r="N74" s="200" t="s">
        <v>9</v>
      </c>
      <c r="O74" s="199"/>
      <c r="P74" s="197" t="s">
        <v>10</v>
      </c>
      <c r="Q74" s="196"/>
      <c r="R74" s="198" t="s">
        <v>11</v>
      </c>
      <c r="S74" s="196"/>
      <c r="T74" s="198" t="s">
        <v>12</v>
      </c>
      <c r="U74" s="196"/>
      <c r="V74" s="197"/>
      <c r="W74" s="196"/>
    </row>
    <row r="75" spans="1:23" ht="67.5" x14ac:dyDescent="0.2">
      <c r="A75" s="195" t="s">
        <v>91</v>
      </c>
      <c r="B75" s="190" t="s">
        <v>92</v>
      </c>
      <c r="C75" s="190" t="s">
        <v>93</v>
      </c>
      <c r="D75" s="191" t="s">
        <v>17</v>
      </c>
      <c r="E75" s="190" t="s">
        <v>18</v>
      </c>
      <c r="F75" s="190" t="s">
        <v>19</v>
      </c>
      <c r="G75" s="190" t="s">
        <v>94</v>
      </c>
      <c r="H75" s="190" t="s">
        <v>95</v>
      </c>
      <c r="I75" s="189" t="s">
        <v>22</v>
      </c>
      <c r="J75" s="190" t="s">
        <v>96</v>
      </c>
      <c r="K75" s="189" t="s">
        <v>24</v>
      </c>
      <c r="L75" s="190" t="s">
        <v>97</v>
      </c>
      <c r="M75" s="189" t="s">
        <v>26</v>
      </c>
      <c r="N75" s="190" t="s">
        <v>98</v>
      </c>
      <c r="O75" s="189" t="s">
        <v>28</v>
      </c>
      <c r="P75" s="189" t="s">
        <v>99</v>
      </c>
      <c r="Q75" s="194" t="s">
        <v>30</v>
      </c>
      <c r="R75" s="192" t="s">
        <v>99</v>
      </c>
      <c r="S75" s="193" t="s">
        <v>30</v>
      </c>
      <c r="T75" s="192" t="s">
        <v>100</v>
      </c>
      <c r="U75" s="191" t="s">
        <v>32</v>
      </c>
      <c r="V75" s="190"/>
      <c r="W75" s="189"/>
    </row>
    <row r="76" spans="1:23" x14ac:dyDescent="0.2">
      <c r="A76" s="188" t="str">
        <f>+A7</f>
        <v>R thousands</v>
      </c>
      <c r="B76" s="186"/>
      <c r="C76" s="186">
        <v>100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7"/>
      <c r="N76" s="186"/>
      <c r="O76" s="187"/>
      <c r="P76" s="186"/>
      <c r="Q76" s="187"/>
      <c r="R76" s="186"/>
      <c r="S76" s="187"/>
      <c r="T76" s="186"/>
      <c r="U76" s="186"/>
      <c r="V76" s="186"/>
      <c r="W76" s="186"/>
    </row>
    <row r="77" spans="1:23" hidden="1" x14ac:dyDescent="0.2">
      <c r="A77" s="185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4"/>
      <c r="N77" s="181"/>
      <c r="O77" s="184"/>
      <c r="P77" s="181"/>
      <c r="Q77" s="184"/>
      <c r="R77" s="182"/>
      <c r="S77" s="183"/>
      <c r="T77" s="182"/>
      <c r="U77" s="182"/>
      <c r="V77" s="181"/>
      <c r="W77" s="181"/>
    </row>
    <row r="78" spans="1:23" hidden="1" x14ac:dyDescent="0.2">
      <c r="A78" s="180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9"/>
      <c r="N78" s="176"/>
      <c r="O78" s="179"/>
      <c r="P78" s="176"/>
      <c r="Q78" s="179"/>
      <c r="R78" s="177"/>
      <c r="S78" s="178"/>
      <c r="T78" s="177"/>
      <c r="U78" s="177"/>
      <c r="V78" s="176"/>
      <c r="W78" s="176"/>
    </row>
    <row r="79" spans="1:23" hidden="1" x14ac:dyDescent="0.2">
      <c r="A79" s="175" t="s">
        <v>112</v>
      </c>
      <c r="B79" s="171">
        <f>SUM(B80:B83)</f>
        <v>0</v>
      </c>
      <c r="C79" s="171">
        <f>SUM(C80:C83)</f>
        <v>0</v>
      </c>
      <c r="D79" s="171">
        <f>SUM(D80:D83)</f>
        <v>0</v>
      </c>
      <c r="E79" s="171">
        <f>SUM(E80:E83)</f>
        <v>0</v>
      </c>
      <c r="F79" s="171">
        <f>SUM(F80:F83)</f>
        <v>0</v>
      </c>
      <c r="G79" s="171">
        <f>SUM(G80:G83)</f>
        <v>0</v>
      </c>
      <c r="H79" s="171">
        <f>SUM(H80:H83)</f>
        <v>0</v>
      </c>
      <c r="I79" s="171">
        <f>SUM(I80:I83)</f>
        <v>0</v>
      </c>
      <c r="J79" s="171">
        <f>SUM(J80:J83)</f>
        <v>0</v>
      </c>
      <c r="K79" s="171">
        <f>SUM(K80:K83)</f>
        <v>0</v>
      </c>
      <c r="L79" s="171">
        <f>SUM(L80:L83)</f>
        <v>0</v>
      </c>
      <c r="M79" s="174">
        <f>SUM(M80:M83)</f>
        <v>0</v>
      </c>
      <c r="N79" s="171"/>
      <c r="O79" s="174"/>
      <c r="P79" s="171"/>
      <c r="Q79" s="174"/>
      <c r="R79" s="172"/>
      <c r="S79" s="173"/>
      <c r="T79" s="172"/>
      <c r="U79" s="172"/>
      <c r="V79" s="171">
        <f>SUM(V80:V83)</f>
        <v>0</v>
      </c>
      <c r="W79" s="171">
        <f>SUM(W80:W83)</f>
        <v>0</v>
      </c>
    </row>
    <row r="80" spans="1:23" hidden="1" x14ac:dyDescent="0.2">
      <c r="A80" s="169" t="s">
        <v>113</v>
      </c>
      <c r="B80" s="158"/>
      <c r="C80" s="158"/>
      <c r="D80" s="158"/>
      <c r="E80" s="158">
        <f>SUM(B80:D80)</f>
        <v>0</v>
      </c>
      <c r="F80" s="158"/>
      <c r="G80" s="158"/>
      <c r="H80" s="158"/>
      <c r="I80" s="170"/>
      <c r="J80" s="158"/>
      <c r="K80" s="170"/>
      <c r="L80" s="158"/>
      <c r="M80" s="159"/>
      <c r="N80" s="158"/>
      <c r="O80" s="159"/>
      <c r="P80" s="158"/>
      <c r="Q80" s="159"/>
      <c r="R80" s="167"/>
      <c r="S80" s="168"/>
      <c r="T80" s="167"/>
      <c r="U80" s="167"/>
      <c r="V80" s="158"/>
      <c r="W80" s="158"/>
    </row>
    <row r="81" spans="1:23" hidden="1" x14ac:dyDescent="0.2">
      <c r="A81" s="169" t="s">
        <v>114</v>
      </c>
      <c r="B81" s="158"/>
      <c r="C81" s="158"/>
      <c r="D81" s="158"/>
      <c r="E81" s="158">
        <f>SUM(B81:D81)</f>
        <v>0</v>
      </c>
      <c r="F81" s="158"/>
      <c r="G81" s="158"/>
      <c r="H81" s="158"/>
      <c r="I81" s="170"/>
      <c r="J81" s="158"/>
      <c r="K81" s="170"/>
      <c r="L81" s="158"/>
      <c r="M81" s="159"/>
      <c r="N81" s="158"/>
      <c r="O81" s="159"/>
      <c r="P81" s="158"/>
      <c r="Q81" s="159"/>
      <c r="R81" s="167"/>
      <c r="S81" s="168"/>
      <c r="T81" s="167"/>
      <c r="U81" s="167"/>
      <c r="V81" s="158"/>
      <c r="W81" s="158"/>
    </row>
    <row r="82" spans="1:23" hidden="1" x14ac:dyDescent="0.2">
      <c r="A82" s="169" t="s">
        <v>115</v>
      </c>
      <c r="B82" s="158"/>
      <c r="C82" s="158"/>
      <c r="D82" s="158"/>
      <c r="E82" s="158">
        <f>SUM(B82:D82)</f>
        <v>0</v>
      </c>
      <c r="F82" s="158"/>
      <c r="G82" s="158"/>
      <c r="H82" s="158"/>
      <c r="I82" s="170"/>
      <c r="J82" s="158"/>
      <c r="K82" s="170"/>
      <c r="L82" s="158"/>
      <c r="M82" s="159"/>
      <c r="N82" s="158"/>
      <c r="O82" s="159"/>
      <c r="P82" s="158"/>
      <c r="Q82" s="159"/>
      <c r="R82" s="167"/>
      <c r="S82" s="168"/>
      <c r="T82" s="167"/>
      <c r="U82" s="167"/>
      <c r="V82" s="158"/>
      <c r="W82" s="158"/>
    </row>
    <row r="83" spans="1:23" hidden="1" x14ac:dyDescent="0.2">
      <c r="A83" s="169" t="s">
        <v>116</v>
      </c>
      <c r="B83" s="158"/>
      <c r="C83" s="158"/>
      <c r="D83" s="158"/>
      <c r="E83" s="158">
        <f>SUM(B83:D83)</f>
        <v>0</v>
      </c>
      <c r="F83" s="158"/>
      <c r="G83" s="158"/>
      <c r="H83" s="158"/>
      <c r="I83" s="170"/>
      <c r="J83" s="158"/>
      <c r="K83" s="170"/>
      <c r="L83" s="158"/>
      <c r="M83" s="159"/>
      <c r="N83" s="158"/>
      <c r="O83" s="159"/>
      <c r="P83" s="158"/>
      <c r="Q83" s="159"/>
      <c r="R83" s="167"/>
      <c r="S83" s="168"/>
      <c r="T83" s="167"/>
      <c r="U83" s="167"/>
      <c r="V83" s="158"/>
      <c r="W83" s="158"/>
    </row>
    <row r="84" spans="1:23" hidden="1" x14ac:dyDescent="0.2">
      <c r="A84" s="169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9"/>
      <c r="N84" s="158"/>
      <c r="O84" s="159"/>
      <c r="P84" s="158"/>
      <c r="Q84" s="159"/>
      <c r="R84" s="167"/>
      <c r="S84" s="168"/>
      <c r="T84" s="167"/>
      <c r="U84" s="167"/>
      <c r="V84" s="158"/>
      <c r="W84" s="158"/>
    </row>
    <row r="85" spans="1:23" x14ac:dyDescent="0.2">
      <c r="A85" s="166" t="s">
        <v>101</v>
      </c>
      <c r="B85" s="163" t="s">
        <v>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5"/>
      <c r="R85" s="164"/>
      <c r="S85" s="164"/>
      <c r="T85" s="86"/>
      <c r="U85" s="87"/>
      <c r="V85" s="163"/>
      <c r="W85" s="163"/>
    </row>
    <row r="86" spans="1:23" x14ac:dyDescent="0.2">
      <c r="A86" s="162" t="s">
        <v>102</v>
      </c>
      <c r="B86" s="161"/>
      <c r="C86" s="161"/>
      <c r="D86" s="161"/>
      <c r="E86" s="161">
        <f>$B86      +$C86      +$D86</f>
        <v>0</v>
      </c>
      <c r="F86" s="161">
        <v>0</v>
      </c>
      <c r="G86" s="161">
        <v>0</v>
      </c>
      <c r="H86" s="161"/>
      <c r="I86" s="161"/>
      <c r="J86" s="161"/>
      <c r="K86" s="161"/>
      <c r="L86" s="161"/>
      <c r="M86" s="161"/>
      <c r="N86" s="161"/>
      <c r="O86" s="161"/>
      <c r="P86" s="161">
        <f>$H86      +$J86      +$L86      +$N86</f>
        <v>0</v>
      </c>
      <c r="Q86" s="158">
        <f>$I86      +$K86      +$M86      +$O86</f>
        <v>0</v>
      </c>
      <c r="R86" s="89">
        <f>IF(($H86      =0),0,((($H86      -$H86      )/$H86      )*100))</f>
        <v>0</v>
      </c>
      <c r="S86" s="90">
        <f>IF(($I86      =0),0,((($I86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61"/>
      <c r="W86" s="161"/>
    </row>
    <row r="87" spans="1:23" x14ac:dyDescent="0.2">
      <c r="A87" s="160" t="s">
        <v>103</v>
      </c>
      <c r="B87" s="158"/>
      <c r="C87" s="158"/>
      <c r="D87" s="158"/>
      <c r="E87" s="158">
        <f>$B87      +$C87      +$D87</f>
        <v>0</v>
      </c>
      <c r="F87" s="158">
        <v>0</v>
      </c>
      <c r="G87" s="158">
        <v>0</v>
      </c>
      <c r="H87" s="158"/>
      <c r="I87" s="158"/>
      <c r="J87" s="158"/>
      <c r="K87" s="158"/>
      <c r="L87" s="158"/>
      <c r="M87" s="158"/>
      <c r="N87" s="158"/>
      <c r="O87" s="158"/>
      <c r="P87" s="159">
        <f>$H87      +$J87      +$L87      +$N87</f>
        <v>0</v>
      </c>
      <c r="Q87" s="159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58"/>
      <c r="W87" s="158"/>
    </row>
    <row r="88" spans="1:23" x14ac:dyDescent="0.2">
      <c r="A88" s="160" t="s">
        <v>104</v>
      </c>
      <c r="B88" s="158"/>
      <c r="C88" s="158"/>
      <c r="D88" s="158"/>
      <c r="E88" s="158">
        <f>$B88      +$C88      +$D88</f>
        <v>0</v>
      </c>
      <c r="F88" s="158">
        <v>0</v>
      </c>
      <c r="G88" s="158">
        <v>0</v>
      </c>
      <c r="H88" s="158"/>
      <c r="I88" s="158"/>
      <c r="J88" s="158"/>
      <c r="K88" s="158"/>
      <c r="L88" s="158"/>
      <c r="M88" s="158"/>
      <c r="N88" s="158"/>
      <c r="O88" s="158"/>
      <c r="P88" s="159">
        <f>$H88      +$J88      +$L88      +$N88</f>
        <v>0</v>
      </c>
      <c r="Q88" s="159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58"/>
      <c r="W88" s="158"/>
    </row>
    <row r="89" spans="1:23" x14ac:dyDescent="0.2">
      <c r="A89" s="160" t="s">
        <v>105</v>
      </c>
      <c r="B89" s="158"/>
      <c r="C89" s="158"/>
      <c r="D89" s="158"/>
      <c r="E89" s="158">
        <f>$B89      +$C89      +$D89</f>
        <v>0</v>
      </c>
      <c r="F89" s="158">
        <v>0</v>
      </c>
      <c r="G89" s="158">
        <v>0</v>
      </c>
      <c r="H89" s="158"/>
      <c r="I89" s="158"/>
      <c r="J89" s="158"/>
      <c r="K89" s="158"/>
      <c r="L89" s="158"/>
      <c r="M89" s="158"/>
      <c r="N89" s="158"/>
      <c r="O89" s="158"/>
      <c r="P89" s="159">
        <f>$H89      +$J89      +$L89      +$N89</f>
        <v>0</v>
      </c>
      <c r="Q89" s="159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58"/>
      <c r="W89" s="158"/>
    </row>
    <row r="90" spans="1:23" x14ac:dyDescent="0.2">
      <c r="A90" s="160" t="s">
        <v>106</v>
      </c>
      <c r="B90" s="158"/>
      <c r="C90" s="158"/>
      <c r="D90" s="158"/>
      <c r="E90" s="158">
        <f>$B90      +$C90      +$D90</f>
        <v>0</v>
      </c>
      <c r="F90" s="158">
        <v>0</v>
      </c>
      <c r="G90" s="158">
        <v>0</v>
      </c>
      <c r="H90" s="158"/>
      <c r="I90" s="158"/>
      <c r="J90" s="158"/>
      <c r="K90" s="158"/>
      <c r="L90" s="158"/>
      <c r="M90" s="158"/>
      <c r="N90" s="158"/>
      <c r="O90" s="158"/>
      <c r="P90" s="159">
        <f>$H90      +$J90      +$L90      +$N90</f>
        <v>0</v>
      </c>
      <c r="Q90" s="159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58"/>
      <c r="W90" s="158"/>
    </row>
    <row r="91" spans="1:23" x14ac:dyDescent="0.2">
      <c r="A91" s="160" t="s">
        <v>107</v>
      </c>
      <c r="B91" s="158"/>
      <c r="C91" s="158"/>
      <c r="D91" s="158"/>
      <c r="E91" s="158">
        <f>$B91      +$C91      +$D91</f>
        <v>0</v>
      </c>
      <c r="F91" s="158">
        <v>0</v>
      </c>
      <c r="G91" s="158">
        <v>0</v>
      </c>
      <c r="H91" s="158"/>
      <c r="I91" s="158"/>
      <c r="J91" s="158"/>
      <c r="K91" s="158"/>
      <c r="L91" s="158"/>
      <c r="M91" s="158"/>
      <c r="N91" s="158"/>
      <c r="O91" s="158"/>
      <c r="P91" s="159">
        <f>$H91      +$J91      +$L91      +$N91</f>
        <v>0</v>
      </c>
      <c r="Q91" s="159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58"/>
      <c r="W91" s="158"/>
    </row>
    <row r="92" spans="1:23" x14ac:dyDescent="0.2">
      <c r="A92" s="160" t="s">
        <v>108</v>
      </c>
      <c r="B92" s="158"/>
      <c r="C92" s="158"/>
      <c r="D92" s="158"/>
      <c r="E92" s="158">
        <f>$B92      +$C92      +$D92</f>
        <v>0</v>
      </c>
      <c r="F92" s="158">
        <v>0</v>
      </c>
      <c r="G92" s="158">
        <v>0</v>
      </c>
      <c r="H92" s="158"/>
      <c r="I92" s="158"/>
      <c r="J92" s="158"/>
      <c r="K92" s="158"/>
      <c r="L92" s="158"/>
      <c r="M92" s="158"/>
      <c r="N92" s="158"/>
      <c r="O92" s="158"/>
      <c r="P92" s="159">
        <f>$H92      +$J92      +$L92      +$N92</f>
        <v>0</v>
      </c>
      <c r="Q92" s="159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58"/>
      <c r="W92" s="158"/>
    </row>
    <row r="93" spans="1:23" x14ac:dyDescent="0.2">
      <c r="A93" s="160" t="s">
        <v>109</v>
      </c>
      <c r="B93" s="158"/>
      <c r="C93" s="158"/>
      <c r="D93" s="158"/>
      <c r="E93" s="158">
        <f>$B93      +$C93      +$D93</f>
        <v>0</v>
      </c>
      <c r="F93" s="158">
        <v>0</v>
      </c>
      <c r="G93" s="158">
        <v>0</v>
      </c>
      <c r="H93" s="158"/>
      <c r="I93" s="158"/>
      <c r="J93" s="158"/>
      <c r="K93" s="158"/>
      <c r="L93" s="158"/>
      <c r="M93" s="158"/>
      <c r="N93" s="158"/>
      <c r="O93" s="158"/>
      <c r="P93" s="159">
        <f>$H93      +$J93      +$L93      +$N93</f>
        <v>0</v>
      </c>
      <c r="Q93" s="159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58"/>
      <c r="W93" s="158"/>
    </row>
    <row r="94" spans="1:23" x14ac:dyDescent="0.2">
      <c r="A94" s="157" t="s">
        <v>110</v>
      </c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6"/>
      <c r="Q94" s="156"/>
      <c r="R94" s="17"/>
      <c r="S94" s="18"/>
      <c r="T94" s="17"/>
      <c r="U94" s="18"/>
      <c r="V94" s="155"/>
      <c r="W94" s="155"/>
    </row>
    <row r="95" spans="1:23" ht="22.5" hidden="1" x14ac:dyDescent="0.2">
      <c r="A95" s="154" t="s">
        <v>117</v>
      </c>
      <c r="B95" s="152">
        <f>SUM(B96:B110)</f>
        <v>0</v>
      </c>
      <c r="C95" s="152">
        <f>SUM(C96:C110)</f>
        <v>0</v>
      </c>
      <c r="D95" s="152">
        <f>SUM(D96:D110)</f>
        <v>0</v>
      </c>
      <c r="E95" s="152">
        <f>SUM(E96:E110)</f>
        <v>0</v>
      </c>
      <c r="F95" s="152">
        <f>SUM(F96:F110)</f>
        <v>0</v>
      </c>
      <c r="G95" s="152">
        <f>SUM(G96:G110)</f>
        <v>0</v>
      </c>
      <c r="H95" s="152">
        <f>SUM(H96:H110)</f>
        <v>0</v>
      </c>
      <c r="I95" s="152">
        <f>SUM(I96:I110)</f>
        <v>0</v>
      </c>
      <c r="J95" s="152">
        <f>SUM(J96:J110)</f>
        <v>0</v>
      </c>
      <c r="K95" s="152">
        <f>SUM(K96:K110)</f>
        <v>0</v>
      </c>
      <c r="L95" s="152">
        <f>SUM(L96:L110)</f>
        <v>0</v>
      </c>
      <c r="M95" s="153">
        <f>SUM(M96:M110)</f>
        <v>0</v>
      </c>
      <c r="N95" s="152"/>
      <c r="O95" s="153"/>
      <c r="P95" s="152"/>
      <c r="Q95" s="153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52">
        <f>SUM(V96:V110)</f>
        <v>0</v>
      </c>
      <c r="W95" s="152">
        <f>SUM(W96:W110)</f>
        <v>0</v>
      </c>
    </row>
    <row r="96" spans="1:23" hidden="1" x14ac:dyDescent="0.2">
      <c r="A96" s="151"/>
      <c r="B96" s="148"/>
      <c r="C96" s="148"/>
      <c r="D96" s="148"/>
      <c r="E96" s="150">
        <f>SUM(B96:D96)</f>
        <v>0</v>
      </c>
      <c r="F96" s="148"/>
      <c r="G96" s="148"/>
      <c r="H96" s="148"/>
      <c r="I96" s="148"/>
      <c r="J96" s="148"/>
      <c r="K96" s="148"/>
      <c r="L96" s="148"/>
      <c r="M96" s="149"/>
      <c r="N96" s="148"/>
      <c r="O96" s="149"/>
      <c r="P96" s="148"/>
      <c r="Q96" s="149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48"/>
      <c r="W96" s="148"/>
    </row>
    <row r="97" spans="1:23" hidden="1" x14ac:dyDescent="0.2">
      <c r="A97" s="151"/>
      <c r="B97" s="148"/>
      <c r="C97" s="148"/>
      <c r="D97" s="148"/>
      <c r="E97" s="150">
        <f>SUM(B97:D97)</f>
        <v>0</v>
      </c>
      <c r="F97" s="148"/>
      <c r="G97" s="148"/>
      <c r="H97" s="148"/>
      <c r="I97" s="148"/>
      <c r="J97" s="148"/>
      <c r="K97" s="148"/>
      <c r="L97" s="148"/>
      <c r="M97" s="149"/>
      <c r="N97" s="148"/>
      <c r="O97" s="149"/>
      <c r="P97" s="148"/>
      <c r="Q97" s="149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48"/>
      <c r="W97" s="148"/>
    </row>
    <row r="98" spans="1:23" hidden="1" x14ac:dyDescent="0.2">
      <c r="A98" s="151"/>
      <c r="B98" s="148"/>
      <c r="C98" s="148"/>
      <c r="D98" s="148"/>
      <c r="E98" s="150">
        <f>SUM(B98:D98)</f>
        <v>0</v>
      </c>
      <c r="F98" s="148"/>
      <c r="G98" s="148"/>
      <c r="H98" s="148"/>
      <c r="I98" s="148"/>
      <c r="J98" s="148"/>
      <c r="K98" s="148"/>
      <c r="L98" s="148"/>
      <c r="M98" s="149"/>
      <c r="N98" s="148"/>
      <c r="O98" s="149"/>
      <c r="P98" s="148"/>
      <c r="Q98" s="149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48"/>
      <c r="W98" s="148"/>
    </row>
    <row r="99" spans="1:23" hidden="1" x14ac:dyDescent="0.2">
      <c r="A99" s="151"/>
      <c r="B99" s="148"/>
      <c r="C99" s="148"/>
      <c r="D99" s="148"/>
      <c r="E99" s="150">
        <f>SUM(B99:D99)</f>
        <v>0</v>
      </c>
      <c r="F99" s="148"/>
      <c r="G99" s="148"/>
      <c r="H99" s="148"/>
      <c r="I99" s="148"/>
      <c r="J99" s="148"/>
      <c r="K99" s="148"/>
      <c r="L99" s="148"/>
      <c r="M99" s="149"/>
      <c r="N99" s="148"/>
      <c r="O99" s="149"/>
      <c r="P99" s="148"/>
      <c r="Q99" s="149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48"/>
      <c r="W99" s="148"/>
    </row>
    <row r="100" spans="1:23" hidden="1" x14ac:dyDescent="0.2">
      <c r="A100" s="151"/>
      <c r="B100" s="148"/>
      <c r="C100" s="148"/>
      <c r="D100" s="148"/>
      <c r="E100" s="150">
        <f>SUM(B100:D100)</f>
        <v>0</v>
      </c>
      <c r="F100" s="148"/>
      <c r="G100" s="148"/>
      <c r="H100" s="148"/>
      <c r="I100" s="148"/>
      <c r="J100" s="148"/>
      <c r="K100" s="148"/>
      <c r="L100" s="148"/>
      <c r="M100" s="149"/>
      <c r="N100" s="148"/>
      <c r="O100" s="149"/>
      <c r="P100" s="148"/>
      <c r="Q100" s="149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48"/>
      <c r="W100" s="148"/>
    </row>
    <row r="101" spans="1:23" hidden="1" x14ac:dyDescent="0.2">
      <c r="A101" s="151"/>
      <c r="B101" s="148"/>
      <c r="C101" s="148"/>
      <c r="D101" s="148"/>
      <c r="E101" s="150">
        <f>SUM(B101:D101)</f>
        <v>0</v>
      </c>
      <c r="F101" s="148"/>
      <c r="G101" s="148"/>
      <c r="H101" s="148"/>
      <c r="I101" s="148"/>
      <c r="J101" s="148"/>
      <c r="K101" s="148"/>
      <c r="L101" s="148"/>
      <c r="M101" s="149"/>
      <c r="N101" s="148"/>
      <c r="O101" s="149"/>
      <c r="P101" s="148"/>
      <c r="Q101" s="149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48"/>
      <c r="W101" s="148"/>
    </row>
    <row r="102" spans="1:23" hidden="1" x14ac:dyDescent="0.2">
      <c r="A102" s="151"/>
      <c r="B102" s="148"/>
      <c r="C102" s="148"/>
      <c r="D102" s="148"/>
      <c r="E102" s="150">
        <f>SUM(B102:D102)</f>
        <v>0</v>
      </c>
      <c r="F102" s="148"/>
      <c r="G102" s="148"/>
      <c r="H102" s="148"/>
      <c r="I102" s="148"/>
      <c r="J102" s="148"/>
      <c r="K102" s="148"/>
      <c r="L102" s="148"/>
      <c r="M102" s="149"/>
      <c r="N102" s="148"/>
      <c r="O102" s="149"/>
      <c r="P102" s="148"/>
      <c r="Q102" s="149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48"/>
      <c r="W102" s="148"/>
    </row>
    <row r="103" spans="1:23" hidden="1" x14ac:dyDescent="0.2">
      <c r="A103" s="151"/>
      <c r="B103" s="148"/>
      <c r="C103" s="148"/>
      <c r="D103" s="148"/>
      <c r="E103" s="150">
        <f>SUM(B103:D103)</f>
        <v>0</v>
      </c>
      <c r="F103" s="148"/>
      <c r="G103" s="148"/>
      <c r="H103" s="148"/>
      <c r="I103" s="148"/>
      <c r="J103" s="148"/>
      <c r="K103" s="148"/>
      <c r="L103" s="148"/>
      <c r="M103" s="149"/>
      <c r="N103" s="148"/>
      <c r="O103" s="149"/>
      <c r="P103" s="148"/>
      <c r="Q103" s="149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48"/>
      <c r="W103" s="148"/>
    </row>
    <row r="104" spans="1:23" hidden="1" x14ac:dyDescent="0.2">
      <c r="A104" s="151"/>
      <c r="B104" s="148"/>
      <c r="C104" s="148"/>
      <c r="D104" s="148"/>
      <c r="E104" s="150">
        <f>SUM(B104:D104)</f>
        <v>0</v>
      </c>
      <c r="F104" s="148"/>
      <c r="G104" s="148"/>
      <c r="H104" s="148"/>
      <c r="I104" s="148"/>
      <c r="J104" s="148"/>
      <c r="K104" s="148"/>
      <c r="L104" s="148"/>
      <c r="M104" s="149"/>
      <c r="N104" s="148"/>
      <c r="O104" s="149"/>
      <c r="P104" s="148"/>
      <c r="Q104" s="149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48"/>
      <c r="W104" s="148"/>
    </row>
    <row r="105" spans="1:23" hidden="1" x14ac:dyDescent="0.2">
      <c r="A105" s="151"/>
      <c r="B105" s="148"/>
      <c r="C105" s="148"/>
      <c r="D105" s="148"/>
      <c r="E105" s="150">
        <f>SUM(B105:D105)</f>
        <v>0</v>
      </c>
      <c r="F105" s="148"/>
      <c r="G105" s="148"/>
      <c r="H105" s="148"/>
      <c r="I105" s="148"/>
      <c r="J105" s="148"/>
      <c r="K105" s="148"/>
      <c r="L105" s="148"/>
      <c r="M105" s="149"/>
      <c r="N105" s="148"/>
      <c r="O105" s="149"/>
      <c r="P105" s="148"/>
      <c r="Q105" s="149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48"/>
      <c r="W105" s="148"/>
    </row>
    <row r="106" spans="1:23" hidden="1" x14ac:dyDescent="0.2">
      <c r="A106" s="151"/>
      <c r="B106" s="148"/>
      <c r="C106" s="148"/>
      <c r="D106" s="148"/>
      <c r="E106" s="150">
        <f>SUM(B106:D106)</f>
        <v>0</v>
      </c>
      <c r="F106" s="148"/>
      <c r="G106" s="148"/>
      <c r="H106" s="148"/>
      <c r="I106" s="148"/>
      <c r="J106" s="148"/>
      <c r="K106" s="148"/>
      <c r="L106" s="148"/>
      <c r="M106" s="149"/>
      <c r="N106" s="148"/>
      <c r="O106" s="149"/>
      <c r="P106" s="148"/>
      <c r="Q106" s="149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48"/>
      <c r="W106" s="148"/>
    </row>
    <row r="107" spans="1:23" hidden="1" x14ac:dyDescent="0.2">
      <c r="A107" s="151"/>
      <c r="B107" s="148"/>
      <c r="C107" s="148"/>
      <c r="D107" s="148"/>
      <c r="E107" s="150">
        <f>SUM(B107:D107)</f>
        <v>0</v>
      </c>
      <c r="F107" s="148"/>
      <c r="G107" s="148"/>
      <c r="H107" s="148"/>
      <c r="I107" s="148"/>
      <c r="J107" s="148"/>
      <c r="K107" s="148"/>
      <c r="L107" s="148"/>
      <c r="M107" s="149"/>
      <c r="N107" s="148"/>
      <c r="O107" s="149"/>
      <c r="P107" s="148"/>
      <c r="Q107" s="149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48"/>
      <c r="W107" s="148"/>
    </row>
    <row r="108" spans="1:23" hidden="1" x14ac:dyDescent="0.2">
      <c r="A108" s="151"/>
      <c r="B108" s="148"/>
      <c r="C108" s="148"/>
      <c r="D108" s="148"/>
      <c r="E108" s="150">
        <f>SUM(B108:D108)</f>
        <v>0</v>
      </c>
      <c r="F108" s="148"/>
      <c r="G108" s="148"/>
      <c r="H108" s="149"/>
      <c r="I108" s="148"/>
      <c r="J108" s="149"/>
      <c r="K108" s="148"/>
      <c r="L108" s="149"/>
      <c r="M108" s="149"/>
      <c r="N108" s="149"/>
      <c r="O108" s="149"/>
      <c r="P108" s="149"/>
      <c r="Q108" s="149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48"/>
      <c r="W108" s="148"/>
    </row>
    <row r="109" spans="1:23" hidden="1" x14ac:dyDescent="0.2">
      <c r="A109" s="151"/>
      <c r="B109" s="148"/>
      <c r="C109" s="148"/>
      <c r="D109" s="148"/>
      <c r="E109" s="150">
        <f>SUM(B109:D109)</f>
        <v>0</v>
      </c>
      <c r="F109" s="148"/>
      <c r="G109" s="148"/>
      <c r="H109" s="149"/>
      <c r="I109" s="148"/>
      <c r="J109" s="149"/>
      <c r="K109" s="148"/>
      <c r="L109" s="149"/>
      <c r="M109" s="149"/>
      <c r="N109" s="149"/>
      <c r="O109" s="149"/>
      <c r="P109" s="149"/>
      <c r="Q109" s="149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48"/>
      <c r="W109" s="148"/>
    </row>
    <row r="110" spans="1:23" hidden="1" x14ac:dyDescent="0.2">
      <c r="A110" s="151"/>
      <c r="B110" s="148"/>
      <c r="C110" s="148"/>
      <c r="D110" s="148"/>
      <c r="E110" s="150">
        <f>SUM(B110:D110)</f>
        <v>0</v>
      </c>
      <c r="F110" s="148"/>
      <c r="G110" s="148"/>
      <c r="H110" s="149"/>
      <c r="I110" s="148"/>
      <c r="J110" s="149"/>
      <c r="K110" s="148"/>
      <c r="L110" s="149"/>
      <c r="M110" s="149"/>
      <c r="N110" s="149"/>
      <c r="O110" s="149"/>
      <c r="P110" s="149"/>
      <c r="Q110" s="149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48"/>
      <c r="W110" s="148"/>
    </row>
    <row r="111" spans="1:23" hidden="1" x14ac:dyDescent="0.2">
      <c r="A111" s="146"/>
      <c r="B111" s="145"/>
      <c r="C111" s="147"/>
      <c r="D111" s="147"/>
      <c r="E111" s="147"/>
      <c r="F111" s="145"/>
      <c r="G111" s="147"/>
      <c r="H111" s="145"/>
      <c r="I111" s="147"/>
      <c r="J111" s="145"/>
      <c r="K111" s="147"/>
      <c r="L111" s="145"/>
      <c r="M111" s="145"/>
      <c r="N111" s="145"/>
      <c r="O111" s="145"/>
      <c r="P111" s="145"/>
      <c r="Q111" s="145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45"/>
      <c r="W111" s="147"/>
    </row>
    <row r="112" spans="1:23" hidden="1" x14ac:dyDescent="0.2">
      <c r="A112" s="146" t="s">
        <v>87</v>
      </c>
      <c r="B112" s="145" t="e">
        <f>B95+B85</f>
        <v>#VALUE!</v>
      </c>
      <c r="C112" s="145">
        <f>C95+C85</f>
        <v>0</v>
      </c>
      <c r="D112" s="145">
        <f>D95+D85</f>
        <v>0</v>
      </c>
      <c r="E112" s="145">
        <f>E95+E85</f>
        <v>0</v>
      </c>
      <c r="F112" s="145">
        <f>F95+F85</f>
        <v>0</v>
      </c>
      <c r="G112" s="145">
        <f>G95+G85</f>
        <v>0</v>
      </c>
      <c r="H112" s="145">
        <f>H95+H85</f>
        <v>0</v>
      </c>
      <c r="I112" s="145">
        <f>I95+I85</f>
        <v>0</v>
      </c>
      <c r="J112" s="145">
        <f>J95+J85</f>
        <v>0</v>
      </c>
      <c r="K112" s="145">
        <f>K95+K85</f>
        <v>0</v>
      </c>
      <c r="L112" s="145">
        <f>L95+L85</f>
        <v>0</v>
      </c>
      <c r="M112" s="145">
        <f>M95+M85</f>
        <v>0</v>
      </c>
      <c r="N112" s="145">
        <f>N95+N85</f>
        <v>0</v>
      </c>
      <c r="O112" s="145">
        <f>O95+O85</f>
        <v>0</v>
      </c>
      <c r="P112" s="145">
        <f>P95+P85</f>
        <v>0</v>
      </c>
      <c r="Q112" s="145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45">
        <f>V95+V85</f>
        <v>0</v>
      </c>
      <c r="W112" s="145">
        <f>W95+W85</f>
        <v>0</v>
      </c>
    </row>
    <row r="113" spans="1:23" hidden="1" x14ac:dyDescent="0.2">
      <c r="A113" s="144" t="s">
        <v>118</v>
      </c>
      <c r="B113" s="143" t="str">
        <f>B85</f>
        <v/>
      </c>
      <c r="C113" s="143">
        <f>C85</f>
        <v>0</v>
      </c>
      <c r="D113" s="143">
        <f>D85</f>
        <v>0</v>
      </c>
      <c r="E113" s="143">
        <f>E85</f>
        <v>0</v>
      </c>
      <c r="F113" s="143">
        <f>F85</f>
        <v>0</v>
      </c>
      <c r="G113" s="143">
        <f>G85</f>
        <v>0</v>
      </c>
      <c r="H113" s="143">
        <f>H85</f>
        <v>0</v>
      </c>
      <c r="I113" s="143">
        <f>I85</f>
        <v>0</v>
      </c>
      <c r="J113" s="143">
        <f>J85</f>
        <v>0</v>
      </c>
      <c r="K113" s="143">
        <f>K85</f>
        <v>0</v>
      </c>
      <c r="L113" s="143">
        <f>L85</f>
        <v>0</v>
      </c>
      <c r="M113" s="143">
        <f>M85</f>
        <v>0</v>
      </c>
      <c r="N113" s="143">
        <f>N85</f>
        <v>0</v>
      </c>
      <c r="O113" s="143">
        <f>O85</f>
        <v>0</v>
      </c>
      <c r="P113" s="143">
        <f>P85</f>
        <v>0</v>
      </c>
      <c r="Q113" s="143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43">
        <f>V85</f>
        <v>0</v>
      </c>
      <c r="W113" s="143">
        <f>W85</f>
        <v>0</v>
      </c>
    </row>
    <row r="114" spans="1:23" x14ac:dyDescent="0.2">
      <c r="A114" s="142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28"/>
      <c r="S114" s="28"/>
      <c r="T114" s="28"/>
      <c r="U114" s="28"/>
      <c r="V114" s="141"/>
      <c r="W114" s="141"/>
    </row>
    <row r="115" spans="1:23" x14ac:dyDescent="0.2">
      <c r="A115" s="140" t="s">
        <v>119</v>
      </c>
    </row>
    <row r="116" spans="1:23" x14ac:dyDescent="0.2">
      <c r="A116" s="140" t="s">
        <v>120</v>
      </c>
    </row>
    <row r="117" spans="1:23" x14ac:dyDescent="0.2">
      <c r="A117" s="140" t="s">
        <v>121</v>
      </c>
      <c r="B117" s="139"/>
      <c r="C117" s="139"/>
      <c r="D117" s="139"/>
      <c r="E117" s="139"/>
      <c r="F117" s="139"/>
      <c r="H117" s="139"/>
      <c r="I117" s="139"/>
      <c r="J117" s="139"/>
      <c r="K117" s="139"/>
      <c r="V117" s="139"/>
    </row>
    <row r="118" spans="1:23" x14ac:dyDescent="0.2">
      <c r="A118" s="140" t="s">
        <v>122</v>
      </c>
      <c r="B118" s="139"/>
      <c r="C118" s="139"/>
      <c r="D118" s="139"/>
      <c r="E118" s="139"/>
      <c r="F118" s="139"/>
      <c r="H118" s="139"/>
      <c r="I118" s="139"/>
      <c r="J118" s="139"/>
      <c r="K118" s="139"/>
      <c r="V118" s="139"/>
    </row>
    <row r="119" spans="1:23" x14ac:dyDescent="0.2">
      <c r="A119" s="140" t="s">
        <v>123</v>
      </c>
      <c r="B119" s="139"/>
      <c r="C119" s="139"/>
      <c r="D119" s="139"/>
      <c r="E119" s="139"/>
      <c r="F119" s="139"/>
      <c r="H119" s="139"/>
      <c r="I119" s="139"/>
      <c r="J119" s="139"/>
      <c r="K119" s="139"/>
      <c r="V119" s="139"/>
    </row>
    <row r="120" spans="1:23" x14ac:dyDescent="0.2">
      <c r="A120" s="140" t="s">
        <v>124</v>
      </c>
    </row>
    <row r="123" spans="1:23" x14ac:dyDescent="0.2">
      <c r="A123" s="139"/>
      <c r="G123" s="139"/>
      <c r="W123" s="139"/>
    </row>
    <row r="124" spans="1:23" x14ac:dyDescent="0.2">
      <c r="A124" s="139"/>
      <c r="G124" s="139"/>
      <c r="W124" s="139"/>
    </row>
    <row r="125" spans="1:23" x14ac:dyDescent="0.2">
      <c r="A125" s="139"/>
      <c r="G125" s="139"/>
      <c r="W125" s="139"/>
    </row>
  </sheetData>
  <sheetProtection algorithmName="SHA-512" hashValue="t8X59vzakxrVk7IWv9LCu8sB6p7+JPQp8dyn4J39umh0JxFjATcJXkEQMgXvIxI5RvQ+2D/BXNXnYnqNzrkRrA==" saltValue="uZ+aoBhXWCgveFXah9mw7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B3721-236A-4C64-886F-A22B1C6D5CC3}">
  <sheetPr>
    <pageSetUpPr fitToPage="1"/>
  </sheetPr>
  <dimension ref="A1:W125"/>
  <sheetViews>
    <sheetView showGridLines="0" workbookViewId="0">
      <selection activeCell="A23" sqref="A23"/>
    </sheetView>
  </sheetViews>
  <sheetFormatPr defaultRowHeight="12.75" x14ac:dyDescent="0.2"/>
  <cols>
    <col min="1" max="1" width="52.7109375" style="138" customWidth="1"/>
    <col min="2" max="9" width="13.7109375" style="138" customWidth="1"/>
    <col min="10" max="15" width="13.7109375" style="138" hidden="1" customWidth="1"/>
    <col min="16" max="23" width="13.7109375" style="138" customWidth="1"/>
    <col min="24" max="24" width="2.7109375" style="138" customWidth="1"/>
    <col min="25" max="16384" width="9.140625" style="138"/>
  </cols>
  <sheetData>
    <row r="1" spans="1:23" x14ac:dyDescent="0.2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3"/>
      <c r="W1" s="263"/>
    </row>
    <row r="2" spans="1:23" ht="18" x14ac:dyDescent="0.25">
      <c r="A2" s="262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1"/>
      <c r="W2" s="261"/>
    </row>
    <row r="3" spans="1:23" ht="18" customHeight="1" x14ac:dyDescent="0.25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1"/>
      <c r="W3" s="261"/>
    </row>
    <row r="4" spans="1:23" ht="18" customHeight="1" x14ac:dyDescent="0.25">
      <c r="A4" s="262" t="s">
        <v>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1"/>
      <c r="W4" s="261"/>
    </row>
    <row r="5" spans="1:23" ht="15" customHeight="1" x14ac:dyDescent="0.25">
      <c r="A5" s="260" t="s">
        <v>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59"/>
      <c r="W5" s="259"/>
    </row>
    <row r="6" spans="1:23" ht="12.75" customHeight="1" x14ac:dyDescent="0.2">
      <c r="A6" s="258"/>
      <c r="B6" s="258" t="s">
        <v>1</v>
      </c>
      <c r="C6" s="258" t="s">
        <v>1</v>
      </c>
      <c r="D6" s="258" t="s">
        <v>1</v>
      </c>
      <c r="E6" s="257" t="s">
        <v>1</v>
      </c>
      <c r="F6" s="256" t="s">
        <v>5</v>
      </c>
      <c r="G6" s="255"/>
      <c r="H6" s="256" t="s">
        <v>6</v>
      </c>
      <c r="I6" s="255"/>
      <c r="J6" s="256" t="s">
        <v>7</v>
      </c>
      <c r="K6" s="255"/>
      <c r="L6" s="256" t="s">
        <v>8</v>
      </c>
      <c r="M6" s="255"/>
      <c r="N6" s="256" t="s">
        <v>9</v>
      </c>
      <c r="O6" s="255"/>
      <c r="P6" s="256" t="s">
        <v>10</v>
      </c>
      <c r="Q6" s="255"/>
      <c r="R6" s="256" t="s">
        <v>11</v>
      </c>
      <c r="S6" s="255"/>
      <c r="T6" s="256" t="s">
        <v>12</v>
      </c>
      <c r="U6" s="255"/>
      <c r="V6" s="256" t="s">
        <v>13</v>
      </c>
      <c r="W6" s="255"/>
    </row>
    <row r="7" spans="1:23" ht="76.5" x14ac:dyDescent="0.2">
      <c r="A7" s="254" t="s">
        <v>14</v>
      </c>
      <c r="B7" s="253" t="s">
        <v>15</v>
      </c>
      <c r="C7" s="253" t="s">
        <v>16</v>
      </c>
      <c r="D7" s="253" t="s">
        <v>17</v>
      </c>
      <c r="E7" s="253" t="s">
        <v>18</v>
      </c>
      <c r="F7" s="252" t="s">
        <v>19</v>
      </c>
      <c r="G7" s="251" t="s">
        <v>20</v>
      </c>
      <c r="H7" s="252" t="s">
        <v>21</v>
      </c>
      <c r="I7" s="251" t="s">
        <v>22</v>
      </c>
      <c r="J7" s="252" t="s">
        <v>23</v>
      </c>
      <c r="K7" s="251" t="s">
        <v>24</v>
      </c>
      <c r="L7" s="252" t="s">
        <v>25</v>
      </c>
      <c r="M7" s="251" t="s">
        <v>26</v>
      </c>
      <c r="N7" s="252" t="s">
        <v>27</v>
      </c>
      <c r="O7" s="251" t="s">
        <v>28</v>
      </c>
      <c r="P7" s="252" t="s">
        <v>29</v>
      </c>
      <c r="Q7" s="251" t="s">
        <v>30</v>
      </c>
      <c r="R7" s="252" t="s">
        <v>29</v>
      </c>
      <c r="S7" s="251" t="s">
        <v>30</v>
      </c>
      <c r="T7" s="252" t="s">
        <v>31</v>
      </c>
      <c r="U7" s="251" t="s">
        <v>32</v>
      </c>
      <c r="V7" s="252" t="s">
        <v>18</v>
      </c>
      <c r="W7" s="251" t="s">
        <v>33</v>
      </c>
    </row>
    <row r="8" spans="1:23" ht="12.95" customHeight="1" x14ac:dyDescent="0.2">
      <c r="A8" s="238" t="s">
        <v>34</v>
      </c>
      <c r="B8" s="250" t="s">
        <v>1</v>
      </c>
      <c r="C8" s="250"/>
      <c r="D8" s="250"/>
      <c r="E8" s="250"/>
      <c r="F8" s="249"/>
      <c r="G8" s="248"/>
      <c r="H8" s="249"/>
      <c r="I8" s="248"/>
      <c r="J8" s="249"/>
      <c r="K8" s="248"/>
      <c r="L8" s="249"/>
      <c r="M8" s="248"/>
      <c r="N8" s="249"/>
      <c r="O8" s="248"/>
      <c r="P8" s="249"/>
      <c r="Q8" s="248"/>
      <c r="R8" s="235"/>
      <c r="S8" s="236"/>
      <c r="T8" s="235"/>
      <c r="U8" s="234"/>
      <c r="V8" s="249"/>
      <c r="W8" s="248"/>
    </row>
    <row r="9" spans="1:23" ht="12.95" customHeight="1" x14ac:dyDescent="0.2">
      <c r="A9" s="246" t="s">
        <v>35</v>
      </c>
      <c r="B9" s="230"/>
      <c r="C9" s="230"/>
      <c r="D9" s="230"/>
      <c r="E9" s="230">
        <f>$B9       +$C9       +$D9</f>
        <v>0</v>
      </c>
      <c r="F9" s="226">
        <v>0</v>
      </c>
      <c r="G9" s="225">
        <v>0</v>
      </c>
      <c r="H9" s="226"/>
      <c r="I9" s="225"/>
      <c r="J9" s="226"/>
      <c r="K9" s="225"/>
      <c r="L9" s="226"/>
      <c r="M9" s="225"/>
      <c r="N9" s="226"/>
      <c r="O9" s="225"/>
      <c r="P9" s="226">
        <f>$H9       +$J9       +$L9       +$N9</f>
        <v>0</v>
      </c>
      <c r="Q9" s="225">
        <f>$I9       +$K9       +$M9       +$O9</f>
        <v>0</v>
      </c>
      <c r="R9" s="228">
        <f>IF(($H9       =0),0,((($H9       -$H9       )/$H9       )*100))</f>
        <v>0</v>
      </c>
      <c r="S9" s="229">
        <f>IF(($I9       =0),0,((($I9       -$I9       )/$I9       )*100))</f>
        <v>0</v>
      </c>
      <c r="T9" s="228">
        <f>IF(($E9       =0),0,(($P9       /$E9       )*100))</f>
        <v>0</v>
      </c>
      <c r="U9" s="227">
        <f>IF(($E9       =0),0,(($Q9       /$E9       )*100))</f>
        <v>0</v>
      </c>
      <c r="V9" s="226">
        <v>0</v>
      </c>
      <c r="W9" s="225" t="s">
        <v>1</v>
      </c>
    </row>
    <row r="10" spans="1:23" ht="12.95" customHeight="1" x14ac:dyDescent="0.2">
      <c r="A10" s="246" t="s">
        <v>37</v>
      </c>
      <c r="B10" s="230">
        <v>79840000</v>
      </c>
      <c r="C10" s="230"/>
      <c r="D10" s="230"/>
      <c r="E10" s="230">
        <f>$B10      +$C10      +$D10</f>
        <v>79840000</v>
      </c>
      <c r="F10" s="226">
        <v>79840000</v>
      </c>
      <c r="G10" s="225">
        <v>79840000</v>
      </c>
      <c r="H10" s="226">
        <v>18124000</v>
      </c>
      <c r="I10" s="225">
        <v>7695410</v>
      </c>
      <c r="J10" s="226"/>
      <c r="K10" s="225"/>
      <c r="L10" s="226"/>
      <c r="M10" s="225"/>
      <c r="N10" s="226"/>
      <c r="O10" s="225"/>
      <c r="P10" s="226">
        <f>$H10      +$J10      +$L10      +$N10</f>
        <v>18124000</v>
      </c>
      <c r="Q10" s="225">
        <f>$I10      +$K10      +$M10      +$O10</f>
        <v>7695410</v>
      </c>
      <c r="R10" s="228">
        <f>IF(($H10      =0),0,((($H10      -$H10      )/$H10      )*100))</f>
        <v>0</v>
      </c>
      <c r="S10" s="229">
        <f>IF(($I10      =0),0,((($I10      -$I10      )/$I10      )*100))</f>
        <v>0</v>
      </c>
      <c r="T10" s="228">
        <f>IF(($E10      =0),0,(($P10      /$E10      )*100))</f>
        <v>22.700400801603209</v>
      </c>
      <c r="U10" s="227">
        <f>IF(($E10      =0),0,(($Q10      /$E10      )*100))</f>
        <v>9.6385395791583175</v>
      </c>
      <c r="V10" s="226">
        <v>0</v>
      </c>
      <c r="W10" s="225" t="s">
        <v>1</v>
      </c>
    </row>
    <row r="11" spans="1:23" ht="12.95" customHeight="1" x14ac:dyDescent="0.2">
      <c r="A11" s="246" t="s">
        <v>38</v>
      </c>
      <c r="B11" s="230">
        <v>11000000</v>
      </c>
      <c r="C11" s="230"/>
      <c r="D11" s="230"/>
      <c r="E11" s="230">
        <f>$B11      +$C11      +$D11</f>
        <v>11000000</v>
      </c>
      <c r="F11" s="226">
        <v>11000000</v>
      </c>
      <c r="G11" s="225">
        <v>6000000</v>
      </c>
      <c r="H11" s="226">
        <v>2138000</v>
      </c>
      <c r="I11" s="225">
        <v>1299729</v>
      </c>
      <c r="J11" s="226"/>
      <c r="K11" s="225"/>
      <c r="L11" s="226"/>
      <c r="M11" s="225"/>
      <c r="N11" s="226"/>
      <c r="O11" s="225"/>
      <c r="P11" s="226">
        <f>$H11      +$J11      +$L11      +$N11</f>
        <v>2138000</v>
      </c>
      <c r="Q11" s="225">
        <f>$I11      +$K11      +$M11      +$O11</f>
        <v>1299729</v>
      </c>
      <c r="R11" s="228">
        <f>IF(($H11      =0),0,((($H11      -$H11      )/$H11      )*100))</f>
        <v>0</v>
      </c>
      <c r="S11" s="229">
        <f>IF(($I11      =0),0,((($I11      -$I11      )/$I11      )*100))</f>
        <v>0</v>
      </c>
      <c r="T11" s="228">
        <f>IF(($E11      =0),0,(($P11      /$E11      )*100))</f>
        <v>19.436363636363637</v>
      </c>
      <c r="U11" s="227">
        <f>IF(($E11      =0),0,(($Q11      /$E11      )*100))</f>
        <v>11.815718181818182</v>
      </c>
      <c r="V11" s="226">
        <v>0</v>
      </c>
      <c r="W11" s="225" t="s">
        <v>1</v>
      </c>
    </row>
    <row r="12" spans="1:23" ht="12.95" customHeight="1" x14ac:dyDescent="0.2">
      <c r="A12" s="246" t="s">
        <v>39</v>
      </c>
      <c r="B12" s="230"/>
      <c r="C12" s="230"/>
      <c r="D12" s="230"/>
      <c r="E12" s="230">
        <f>$B12      +$C12      +$D12</f>
        <v>0</v>
      </c>
      <c r="F12" s="226">
        <v>0</v>
      </c>
      <c r="G12" s="225">
        <v>0</v>
      </c>
      <c r="H12" s="226"/>
      <c r="I12" s="225"/>
      <c r="J12" s="226"/>
      <c r="K12" s="225"/>
      <c r="L12" s="226"/>
      <c r="M12" s="225"/>
      <c r="N12" s="226"/>
      <c r="O12" s="225"/>
      <c r="P12" s="226">
        <f>$H12      +$J12      +$L12      +$N12</f>
        <v>0</v>
      </c>
      <c r="Q12" s="225">
        <f>$I12      +$K12      +$M12      +$O12</f>
        <v>0</v>
      </c>
      <c r="R12" s="228">
        <f>IF(($H12      =0),0,((($H12      -$H12      )/$H12      )*100))</f>
        <v>0</v>
      </c>
      <c r="S12" s="229">
        <f>IF(($I12      =0),0,((($I12      -$I12      )/$I12      )*100))</f>
        <v>0</v>
      </c>
      <c r="T12" s="228">
        <f>IF(($E12      =0),0,(($P12      /$E12      )*100))</f>
        <v>0</v>
      </c>
      <c r="U12" s="227">
        <f>IF(($E12      =0),0,(($Q12      /$E12      )*100))</f>
        <v>0</v>
      </c>
      <c r="V12" s="226">
        <v>0</v>
      </c>
      <c r="W12" s="225" t="s">
        <v>1</v>
      </c>
    </row>
    <row r="13" spans="1:23" ht="12.95" customHeight="1" x14ac:dyDescent="0.2">
      <c r="A13" s="246" t="s">
        <v>40</v>
      </c>
      <c r="B13" s="230">
        <v>37000000</v>
      </c>
      <c r="C13" s="230"/>
      <c r="D13" s="230"/>
      <c r="E13" s="230">
        <f>$B13      +$C13      +$D13</f>
        <v>37000000</v>
      </c>
      <c r="F13" s="226">
        <v>37000000</v>
      </c>
      <c r="G13" s="225">
        <v>11571000</v>
      </c>
      <c r="H13" s="226"/>
      <c r="I13" s="225">
        <v>4020838</v>
      </c>
      <c r="J13" s="226"/>
      <c r="K13" s="225"/>
      <c r="L13" s="226"/>
      <c r="M13" s="225"/>
      <c r="N13" s="226"/>
      <c r="O13" s="225"/>
      <c r="P13" s="226">
        <f>$H13      +$J13      +$L13      +$N13</f>
        <v>0</v>
      </c>
      <c r="Q13" s="225">
        <f>$I13      +$K13      +$M13      +$O13</f>
        <v>4020838</v>
      </c>
      <c r="R13" s="228">
        <f>IF(($H13      =0),0,((($H13      -$H13      )/$H13      )*100))</f>
        <v>0</v>
      </c>
      <c r="S13" s="229">
        <f>IF(($I13      =0),0,((($I13      -$I13      )/$I13      )*100))</f>
        <v>0</v>
      </c>
      <c r="T13" s="228">
        <f>IF(($E13      =0),0,(($P13      /$E13      )*100))</f>
        <v>0</v>
      </c>
      <c r="U13" s="227">
        <f>IF(($E13      =0),0,(($Q13      /$E13      )*100))</f>
        <v>10.867129729729729</v>
      </c>
      <c r="V13" s="226">
        <v>0</v>
      </c>
      <c r="W13" s="225" t="s">
        <v>1</v>
      </c>
    </row>
    <row r="14" spans="1:23" ht="12.95" customHeight="1" x14ac:dyDescent="0.2">
      <c r="A14" s="246" t="s">
        <v>41</v>
      </c>
      <c r="B14" s="230">
        <v>2100000</v>
      </c>
      <c r="C14" s="230"/>
      <c r="D14" s="230"/>
      <c r="E14" s="230">
        <f>$B14      +$C14      +$D14</f>
        <v>2100000</v>
      </c>
      <c r="F14" s="226">
        <v>2100000</v>
      </c>
      <c r="G14" s="225">
        <v>0</v>
      </c>
      <c r="H14" s="226"/>
      <c r="I14" s="225"/>
      <c r="J14" s="226"/>
      <c r="K14" s="225"/>
      <c r="L14" s="226"/>
      <c r="M14" s="225"/>
      <c r="N14" s="226"/>
      <c r="O14" s="225"/>
      <c r="P14" s="226">
        <f>$H14      +$J14      +$L14      +$N14</f>
        <v>0</v>
      </c>
      <c r="Q14" s="225">
        <f>$I14      +$K14      +$M14      +$O14</f>
        <v>0</v>
      </c>
      <c r="R14" s="228">
        <f>IF(($H14      =0),0,((($H14      -$H14      )/$H14      )*100))</f>
        <v>0</v>
      </c>
      <c r="S14" s="229">
        <f>IF(($I14      =0),0,((($I14      -$I14      )/$I14      )*100))</f>
        <v>0</v>
      </c>
      <c r="T14" s="228">
        <f>IF(($E14      =0),0,(($P14      /$E14      )*100))</f>
        <v>0</v>
      </c>
      <c r="U14" s="227">
        <f>IF(($E14      =0),0,(($Q14      /$E14      )*100))</f>
        <v>0</v>
      </c>
      <c r="V14" s="226">
        <v>0</v>
      </c>
      <c r="W14" s="225" t="s">
        <v>1</v>
      </c>
    </row>
    <row r="15" spans="1:23" ht="12.95" customHeight="1" x14ac:dyDescent="0.2">
      <c r="A15" s="245" t="s">
        <v>42</v>
      </c>
      <c r="B15" s="244">
        <f>SUM(B9:B14)</f>
        <v>129940000</v>
      </c>
      <c r="C15" s="244">
        <f>SUM(C9:C14)</f>
        <v>0</v>
      </c>
      <c r="D15" s="244"/>
      <c r="E15" s="244">
        <f>$B15      +$C15      +$D15</f>
        <v>129940000</v>
      </c>
      <c r="F15" s="240">
        <f>SUM(F9:F14)</f>
        <v>129940000</v>
      </c>
      <c r="G15" s="239">
        <f>SUM(G9:G14)</f>
        <v>97411000</v>
      </c>
      <c r="H15" s="240">
        <f>SUM(H9:H14)</f>
        <v>20262000</v>
      </c>
      <c r="I15" s="239">
        <f>SUM(I9:I14)</f>
        <v>13015977</v>
      </c>
      <c r="J15" s="240">
        <f>SUM(J9:J14)</f>
        <v>0</v>
      </c>
      <c r="K15" s="239">
        <f>SUM(K9:K14)</f>
        <v>0</v>
      </c>
      <c r="L15" s="240">
        <f>SUM(L9:L14)</f>
        <v>0</v>
      </c>
      <c r="M15" s="239">
        <f>SUM(M9:M14)</f>
        <v>0</v>
      </c>
      <c r="N15" s="240">
        <f>SUM(N9:N14)</f>
        <v>0</v>
      </c>
      <c r="O15" s="239">
        <f>SUM(O9:O14)</f>
        <v>0</v>
      </c>
      <c r="P15" s="240">
        <f>$H15      +$J15      +$L15      +$N15</f>
        <v>20262000</v>
      </c>
      <c r="Q15" s="239">
        <f>$I15      +$K15      +$M15      +$O15</f>
        <v>13015977</v>
      </c>
      <c r="R15" s="242">
        <f>IF(($H15      =0),0,((($H15      -$H15      )/$H15      )*100))</f>
        <v>0</v>
      </c>
      <c r="S15" s="243">
        <f>IF(($I15      =0),0,((($I15      -$I15      )/$I15      )*100))</f>
        <v>0</v>
      </c>
      <c r="T15" s="242">
        <f>IF((SUM($E9:$E13))=0,0,(P15/(SUM($E9:$E13))*100))</f>
        <v>15.849499374217771</v>
      </c>
      <c r="U15" s="241">
        <f>IF((SUM($E9:$E13))=0,0,(Q15/(SUM($E9:$E13))*100))</f>
        <v>10.181458854818523</v>
      </c>
      <c r="V15" s="240">
        <f>SUM(V9:V14)</f>
        <v>0</v>
      </c>
      <c r="W15" s="239" t="s">
        <v>1</v>
      </c>
    </row>
    <row r="16" spans="1:23" ht="12.95" customHeight="1" x14ac:dyDescent="0.2">
      <c r="A16" s="238" t="s">
        <v>43</v>
      </c>
      <c r="B16" s="237" t="s">
        <v>1</v>
      </c>
      <c r="C16" s="237"/>
      <c r="D16" s="237"/>
      <c r="E16" s="237"/>
      <c r="F16" s="233"/>
      <c r="G16" s="232"/>
      <c r="H16" s="233"/>
      <c r="I16" s="232"/>
      <c r="J16" s="233"/>
      <c r="K16" s="232"/>
      <c r="L16" s="233"/>
      <c r="M16" s="232"/>
      <c r="N16" s="233"/>
      <c r="O16" s="232"/>
      <c r="P16" s="233"/>
      <c r="Q16" s="232"/>
      <c r="R16" s="235"/>
      <c r="S16" s="236"/>
      <c r="T16" s="235"/>
      <c r="U16" s="234"/>
      <c r="V16" s="233"/>
      <c r="W16" s="232"/>
    </row>
    <row r="17" spans="1:23" ht="12.95" customHeight="1" x14ac:dyDescent="0.2">
      <c r="A17" s="246" t="s">
        <v>44</v>
      </c>
      <c r="B17" s="230">
        <v>74207000</v>
      </c>
      <c r="C17" s="230"/>
      <c r="D17" s="230"/>
      <c r="E17" s="230">
        <f>$B17      +$C17      +$D17</f>
        <v>74207000</v>
      </c>
      <c r="F17" s="226">
        <v>74207000</v>
      </c>
      <c r="G17" s="225">
        <v>18000000</v>
      </c>
      <c r="H17" s="226">
        <v>9554000</v>
      </c>
      <c r="I17" s="225"/>
      <c r="J17" s="226"/>
      <c r="K17" s="225"/>
      <c r="L17" s="226"/>
      <c r="M17" s="225"/>
      <c r="N17" s="226"/>
      <c r="O17" s="225"/>
      <c r="P17" s="226">
        <f>$H17      +$J17      +$L17      +$N17</f>
        <v>9554000</v>
      </c>
      <c r="Q17" s="225">
        <f>$I17      +$K17      +$M17      +$O17</f>
        <v>0</v>
      </c>
      <c r="R17" s="228">
        <f>IF(($H17      =0),0,((($H17      -$H17      )/$H17      )*100))</f>
        <v>0</v>
      </c>
      <c r="S17" s="229">
        <f>IF(($I17      =0),0,((($I17      -$I17      )/$I17      )*100))</f>
        <v>0</v>
      </c>
      <c r="T17" s="228">
        <f>IF(($E17      =0),0,(($P17      /$E17      )*100))</f>
        <v>12.874796178258116</v>
      </c>
      <c r="U17" s="227">
        <f>IF(($E17      =0),0,(($Q17      /$E17      )*100))</f>
        <v>0</v>
      </c>
      <c r="V17" s="226">
        <v>0</v>
      </c>
      <c r="W17" s="225" t="s">
        <v>1</v>
      </c>
    </row>
    <row r="18" spans="1:23" ht="12.95" customHeight="1" x14ac:dyDescent="0.2">
      <c r="A18" s="246" t="s">
        <v>45</v>
      </c>
      <c r="B18" s="230"/>
      <c r="C18" s="230"/>
      <c r="D18" s="230"/>
      <c r="E18" s="230">
        <f>$B18      +$C18      +$D18</f>
        <v>0</v>
      </c>
      <c r="F18" s="226">
        <v>0</v>
      </c>
      <c r="G18" s="225">
        <v>0</v>
      </c>
      <c r="H18" s="226"/>
      <c r="I18" s="225"/>
      <c r="J18" s="226"/>
      <c r="K18" s="225"/>
      <c r="L18" s="226"/>
      <c r="M18" s="225"/>
      <c r="N18" s="226"/>
      <c r="O18" s="225"/>
      <c r="P18" s="226">
        <f>$H18      +$J18      +$L18      +$N18</f>
        <v>0</v>
      </c>
      <c r="Q18" s="225">
        <f>$I18      +$K18      +$M18      +$O18</f>
        <v>0</v>
      </c>
      <c r="R18" s="228">
        <f>IF(($H18      =0),0,((($H18      -$H18      )/$H18      )*100))</f>
        <v>0</v>
      </c>
      <c r="S18" s="229">
        <f>IF(($I18      =0),0,((($I18      -$I18      )/$I18      )*100))</f>
        <v>0</v>
      </c>
      <c r="T18" s="228">
        <f>IF(($E18      =0),0,(($P18      /$E18      )*100))</f>
        <v>0</v>
      </c>
      <c r="U18" s="227">
        <f>IF(($E18      =0),0,(($Q18      /$E18      )*100))</f>
        <v>0</v>
      </c>
      <c r="V18" s="226">
        <v>0</v>
      </c>
      <c r="W18" s="225" t="s">
        <v>1</v>
      </c>
    </row>
    <row r="19" spans="1:23" ht="12.95" customHeight="1" x14ac:dyDescent="0.2">
      <c r="A19" s="246" t="s">
        <v>46</v>
      </c>
      <c r="B19" s="230">
        <v>14143000</v>
      </c>
      <c r="C19" s="230"/>
      <c r="D19" s="230"/>
      <c r="E19" s="230">
        <f>$B19      +$C19      +$D19</f>
        <v>14143000</v>
      </c>
      <c r="F19" s="226">
        <v>14143000</v>
      </c>
      <c r="G19" s="225">
        <v>0</v>
      </c>
      <c r="H19" s="226"/>
      <c r="I19" s="225"/>
      <c r="J19" s="226"/>
      <c r="K19" s="225"/>
      <c r="L19" s="226"/>
      <c r="M19" s="225"/>
      <c r="N19" s="226"/>
      <c r="O19" s="225"/>
      <c r="P19" s="226">
        <f>$H19      +$J19      +$L19      +$N19</f>
        <v>0</v>
      </c>
      <c r="Q19" s="225">
        <f>$I19      +$K19      +$M19      +$O19</f>
        <v>0</v>
      </c>
      <c r="R19" s="228">
        <f>IF(($H19      =0),0,((($H19      -$H19      )/$H19      )*100))</f>
        <v>0</v>
      </c>
      <c r="S19" s="229">
        <f>IF(($I19      =0),0,((($I19      -$I19      )/$I19      )*100))</f>
        <v>0</v>
      </c>
      <c r="T19" s="228">
        <f>IF(($E19      =0),0,(($P19      /$E19      )*100))</f>
        <v>0</v>
      </c>
      <c r="U19" s="227">
        <f>IF(($E19      =0),0,(($Q19      /$E19      )*100))</f>
        <v>0</v>
      </c>
      <c r="V19" s="226">
        <v>0</v>
      </c>
      <c r="W19" s="225" t="s">
        <v>1</v>
      </c>
    </row>
    <row r="20" spans="1:23" ht="12.95" customHeight="1" x14ac:dyDescent="0.2">
      <c r="A20" s="246" t="s">
        <v>47</v>
      </c>
      <c r="B20" s="230">
        <v>5145000</v>
      </c>
      <c r="C20" s="230"/>
      <c r="D20" s="230"/>
      <c r="E20" s="230">
        <f>$B20      +$C20      +$D20</f>
        <v>5145000</v>
      </c>
      <c r="F20" s="226">
        <v>5145000</v>
      </c>
      <c r="G20" s="225">
        <v>5145000</v>
      </c>
      <c r="H20" s="226"/>
      <c r="I20" s="225"/>
      <c r="J20" s="226"/>
      <c r="K20" s="225"/>
      <c r="L20" s="226"/>
      <c r="M20" s="225"/>
      <c r="N20" s="226"/>
      <c r="O20" s="225"/>
      <c r="P20" s="226">
        <f>$H20      +$J20      +$L20      +$N20</f>
        <v>0</v>
      </c>
      <c r="Q20" s="225">
        <f>$I20      +$K20      +$M20      +$O20</f>
        <v>0</v>
      </c>
      <c r="R20" s="228">
        <f>IF(($H20      =0),0,((($H20      -$H20      )/$H20      )*100))</f>
        <v>0</v>
      </c>
      <c r="S20" s="229">
        <f>IF(($I20      =0),0,((($I20      -$I20      )/$I20      )*100))</f>
        <v>0</v>
      </c>
      <c r="T20" s="228">
        <f>IF(($E20      =0),0,(($P20      /$E20      )*100))</f>
        <v>0</v>
      </c>
      <c r="U20" s="227">
        <f>IF(($E20      =0),0,(($Q20      /$E20      )*100))</f>
        <v>0</v>
      </c>
      <c r="V20" s="226">
        <v>0</v>
      </c>
      <c r="W20" s="225" t="s">
        <v>1</v>
      </c>
    </row>
    <row r="21" spans="1:23" ht="12.95" customHeight="1" x14ac:dyDescent="0.2">
      <c r="A21" s="246" t="s">
        <v>48</v>
      </c>
      <c r="B21" s="230"/>
      <c r="C21" s="230"/>
      <c r="D21" s="230"/>
      <c r="E21" s="230">
        <f>$B21      +$C21      +$D21</f>
        <v>0</v>
      </c>
      <c r="F21" s="226">
        <v>0</v>
      </c>
      <c r="G21" s="225">
        <v>0</v>
      </c>
      <c r="H21" s="226"/>
      <c r="I21" s="225"/>
      <c r="J21" s="226"/>
      <c r="K21" s="225"/>
      <c r="L21" s="226"/>
      <c r="M21" s="225"/>
      <c r="N21" s="226"/>
      <c r="O21" s="225"/>
      <c r="P21" s="226">
        <f>$H21      +$J21      +$L21      +$N21</f>
        <v>0</v>
      </c>
      <c r="Q21" s="225">
        <f>$I21      +$K21      +$M21      +$O21</f>
        <v>0</v>
      </c>
      <c r="R21" s="228">
        <f>IF(($H21      =0),0,((($H21      -$H21      )/$H21      )*100))</f>
        <v>0</v>
      </c>
      <c r="S21" s="229">
        <f>IF(($I21      =0),0,((($I21      -$I21      )/$I21      )*100))</f>
        <v>0</v>
      </c>
      <c r="T21" s="228">
        <f>IF(($E21      =0),0,(($P21      /$E21      )*100))</f>
        <v>0</v>
      </c>
      <c r="U21" s="227">
        <f>IF(($E21      =0),0,(($Q21      /$E21      )*100))</f>
        <v>0</v>
      </c>
      <c r="V21" s="226">
        <v>0</v>
      </c>
      <c r="W21" s="225" t="s">
        <v>1</v>
      </c>
    </row>
    <row r="22" spans="1:23" ht="12.95" customHeight="1" x14ac:dyDescent="0.2">
      <c r="A22" s="246" t="s">
        <v>49</v>
      </c>
      <c r="B22" s="230"/>
      <c r="C22" s="230"/>
      <c r="D22" s="230"/>
      <c r="E22" s="230">
        <f>$B22      +$C22      +$D22</f>
        <v>0</v>
      </c>
      <c r="F22" s="226">
        <v>0</v>
      </c>
      <c r="G22" s="225">
        <v>0</v>
      </c>
      <c r="H22" s="226"/>
      <c r="I22" s="225"/>
      <c r="J22" s="226"/>
      <c r="K22" s="225"/>
      <c r="L22" s="226"/>
      <c r="M22" s="225"/>
      <c r="N22" s="226"/>
      <c r="O22" s="225"/>
      <c r="P22" s="226">
        <f>$H22      +$J22      +$L22      +$N22</f>
        <v>0</v>
      </c>
      <c r="Q22" s="225">
        <f>$I22      +$K22      +$M22      +$O22</f>
        <v>0</v>
      </c>
      <c r="R22" s="228">
        <f>IF(($H22      =0),0,((($H22      -$H22      )/$H22      )*100))</f>
        <v>0</v>
      </c>
      <c r="S22" s="229">
        <f>IF(($I22      =0),0,((($I22      -$I22      )/$I22      )*100))</f>
        <v>0</v>
      </c>
      <c r="T22" s="228">
        <f>IF(($E22      =0),0,(($P22      /$E22      )*100))</f>
        <v>0</v>
      </c>
      <c r="U22" s="227">
        <f>IF(($E22      =0),0,(($Q22      /$E22      )*100))</f>
        <v>0</v>
      </c>
      <c r="V22" s="226">
        <v>0</v>
      </c>
      <c r="W22" s="225" t="s">
        <v>1</v>
      </c>
    </row>
    <row r="23" spans="1:23" ht="12.95" customHeight="1" x14ac:dyDescent="0.2">
      <c r="A23" s="246" t="s">
        <v>50</v>
      </c>
      <c r="B23" s="230"/>
      <c r="C23" s="230"/>
      <c r="D23" s="230"/>
      <c r="E23" s="230">
        <f>$B23      +$C23      +$D23</f>
        <v>0</v>
      </c>
      <c r="F23" s="226">
        <v>0</v>
      </c>
      <c r="G23" s="225">
        <v>0</v>
      </c>
      <c r="H23" s="226"/>
      <c r="I23" s="225"/>
      <c r="J23" s="226"/>
      <c r="K23" s="225"/>
      <c r="L23" s="226"/>
      <c r="M23" s="225"/>
      <c r="N23" s="226"/>
      <c r="O23" s="225"/>
      <c r="P23" s="226">
        <f>$H23      +$J23      +$L23      +$N23</f>
        <v>0</v>
      </c>
      <c r="Q23" s="225">
        <f>$I23      +$K23      +$M23      +$O23</f>
        <v>0</v>
      </c>
      <c r="R23" s="228">
        <f>IF(($H23      =0),0,((($H23      -$H23      )/$H23      )*100))</f>
        <v>0</v>
      </c>
      <c r="S23" s="229">
        <f>IF(($I23      =0),0,((($I23      -$I23      )/$I23      )*100))</f>
        <v>0</v>
      </c>
      <c r="T23" s="228">
        <f>IF(($E23      =0),0,(($P23      /$E23      )*100))</f>
        <v>0</v>
      </c>
      <c r="U23" s="227">
        <f>IF(($E23      =0),0,(($Q23      /$E23      )*100))</f>
        <v>0</v>
      </c>
      <c r="V23" s="226">
        <v>0</v>
      </c>
      <c r="W23" s="225" t="s">
        <v>1</v>
      </c>
    </row>
    <row r="24" spans="1:23" ht="12.95" customHeight="1" x14ac:dyDescent="0.2">
      <c r="A24" s="245" t="s">
        <v>42</v>
      </c>
      <c r="B24" s="244">
        <f>SUM(B17:B23)</f>
        <v>93495000</v>
      </c>
      <c r="C24" s="244">
        <f>SUM(C17:C23)</f>
        <v>0</v>
      </c>
      <c r="D24" s="244"/>
      <c r="E24" s="244">
        <f>$B24      +$C24      +$D24</f>
        <v>93495000</v>
      </c>
      <c r="F24" s="240">
        <f>SUM(F17:F23)</f>
        <v>93495000</v>
      </c>
      <c r="G24" s="239">
        <f>SUM(G17:G23)</f>
        <v>23145000</v>
      </c>
      <c r="H24" s="240">
        <f>SUM(H17:H23)</f>
        <v>9554000</v>
      </c>
      <c r="I24" s="239">
        <f>SUM(I17:I23)</f>
        <v>0</v>
      </c>
      <c r="J24" s="240">
        <f>SUM(J17:J23)</f>
        <v>0</v>
      </c>
      <c r="K24" s="239">
        <f>SUM(K17:K23)</f>
        <v>0</v>
      </c>
      <c r="L24" s="240">
        <f>SUM(L17:L23)</f>
        <v>0</v>
      </c>
      <c r="M24" s="239">
        <f>SUM(M17:M23)</f>
        <v>0</v>
      </c>
      <c r="N24" s="240">
        <f>SUM(N17:N23)</f>
        <v>0</v>
      </c>
      <c r="O24" s="239">
        <f>SUM(O17:O23)</f>
        <v>0</v>
      </c>
      <c r="P24" s="240">
        <f>$H24      +$J24      +$L24      +$N24</f>
        <v>9554000</v>
      </c>
      <c r="Q24" s="239">
        <f>$I24      +$K24      +$M24      +$O24</f>
        <v>0</v>
      </c>
      <c r="R24" s="242">
        <f>IF(($H24      =0),0,((($H24      -$H24      )/$H24      )*100))</f>
        <v>0</v>
      </c>
      <c r="S24" s="243">
        <f>IF(($I24      =0),0,((($I24      -$I24      )/$I24      )*100))</f>
        <v>0</v>
      </c>
      <c r="T24" s="242">
        <f>IF(($E24-$E19-$E23)   =0,0,($P24   /($E24-$E19-$E23)   )*100)</f>
        <v>12.040024195987499</v>
      </c>
      <c r="U24" s="241">
        <f>IF(($E24-$E19-$E23)   =0,0,($Q24   /($E24-$E19-$E23)   )*100)</f>
        <v>0</v>
      </c>
      <c r="V24" s="240">
        <f>SUM(V17:V23)</f>
        <v>0</v>
      </c>
      <c r="W24" s="239" t="s">
        <v>1</v>
      </c>
    </row>
    <row r="25" spans="1:23" ht="12.95" customHeight="1" x14ac:dyDescent="0.2">
      <c r="A25" s="238" t="s">
        <v>51</v>
      </c>
      <c r="B25" s="237" t="s">
        <v>1</v>
      </c>
      <c r="C25" s="237"/>
      <c r="D25" s="237"/>
      <c r="E25" s="237"/>
      <c r="F25" s="233"/>
      <c r="G25" s="232"/>
      <c r="H25" s="233"/>
      <c r="I25" s="232"/>
      <c r="J25" s="233"/>
      <c r="K25" s="232"/>
      <c r="L25" s="233"/>
      <c r="M25" s="232"/>
      <c r="N25" s="233"/>
      <c r="O25" s="232"/>
      <c r="P25" s="233"/>
      <c r="Q25" s="232"/>
      <c r="R25" s="235"/>
      <c r="S25" s="236"/>
      <c r="T25" s="235"/>
      <c r="U25" s="234"/>
      <c r="V25" s="233"/>
      <c r="W25" s="232"/>
    </row>
    <row r="26" spans="1:23" ht="12.95" customHeight="1" x14ac:dyDescent="0.2">
      <c r="A26" s="246" t="s">
        <v>52</v>
      </c>
      <c r="B26" s="230"/>
      <c r="C26" s="230"/>
      <c r="D26" s="230"/>
      <c r="E26" s="230">
        <f>$B26      +$C26      +$D26</f>
        <v>0</v>
      </c>
      <c r="F26" s="226">
        <v>0</v>
      </c>
      <c r="G26" s="225">
        <v>0</v>
      </c>
      <c r="H26" s="226"/>
      <c r="I26" s="225"/>
      <c r="J26" s="226"/>
      <c r="K26" s="225"/>
      <c r="L26" s="226"/>
      <c r="M26" s="225"/>
      <c r="N26" s="226"/>
      <c r="O26" s="225"/>
      <c r="P26" s="226">
        <f>$H26      +$J26      +$L26      +$N26</f>
        <v>0</v>
      </c>
      <c r="Q26" s="225">
        <f>$I26      +$K26      +$M26      +$O26</f>
        <v>0</v>
      </c>
      <c r="R26" s="228">
        <f>IF(($H26      =0),0,((($H26      -$H26      )/$H26      )*100))</f>
        <v>0</v>
      </c>
      <c r="S26" s="229">
        <f>IF(($I26      =0),0,((($I26      -$I26      )/$I26      )*100))</f>
        <v>0</v>
      </c>
      <c r="T26" s="228">
        <f>IF(($E26      =0),0,(($P26      /$E26      )*100))</f>
        <v>0</v>
      </c>
      <c r="U26" s="227">
        <f>IF(($E26      =0),0,(($Q26      /$E26      )*100))</f>
        <v>0</v>
      </c>
      <c r="V26" s="226">
        <v>0</v>
      </c>
      <c r="W26" s="225" t="s">
        <v>1</v>
      </c>
    </row>
    <row r="27" spans="1:23" ht="12.95" customHeight="1" x14ac:dyDescent="0.2">
      <c r="A27" s="246" t="s">
        <v>53</v>
      </c>
      <c r="B27" s="230"/>
      <c r="C27" s="230"/>
      <c r="D27" s="230"/>
      <c r="E27" s="230">
        <f>$B27      +$C27      +$D27</f>
        <v>0</v>
      </c>
      <c r="F27" s="226">
        <v>0</v>
      </c>
      <c r="G27" s="225">
        <v>0</v>
      </c>
      <c r="H27" s="226"/>
      <c r="I27" s="225"/>
      <c r="J27" s="226"/>
      <c r="K27" s="225"/>
      <c r="L27" s="226"/>
      <c r="M27" s="225"/>
      <c r="N27" s="226"/>
      <c r="O27" s="225"/>
      <c r="P27" s="226">
        <f>$H27      +$J27      +$L27      +$N27</f>
        <v>0</v>
      </c>
      <c r="Q27" s="225">
        <f>$I27      +$K27      +$M27      +$O27</f>
        <v>0</v>
      </c>
      <c r="R27" s="228">
        <f>IF(($H27      =0),0,((($H27      -$H27      )/$H27      )*100))</f>
        <v>0</v>
      </c>
      <c r="S27" s="229">
        <f>IF(($I27      =0),0,((($I27      -$I27      )/$I27      )*100))</f>
        <v>0</v>
      </c>
      <c r="T27" s="228">
        <f>IF(($E27      =0),0,(($P27      /$E27      )*100))</f>
        <v>0</v>
      </c>
      <c r="U27" s="227">
        <f>IF(($E27      =0),0,(($Q27      /$E27      )*100))</f>
        <v>0</v>
      </c>
      <c r="V27" s="226">
        <v>0</v>
      </c>
      <c r="W27" s="225" t="s">
        <v>1</v>
      </c>
    </row>
    <row r="28" spans="1:23" ht="12.95" customHeight="1" x14ac:dyDescent="0.2">
      <c r="A28" s="246" t="s">
        <v>54</v>
      </c>
      <c r="B28" s="230"/>
      <c r="C28" s="230"/>
      <c r="D28" s="230"/>
      <c r="E28" s="230">
        <f>$B28      +$C28      +$D28</f>
        <v>0</v>
      </c>
      <c r="F28" s="226">
        <v>0</v>
      </c>
      <c r="G28" s="225">
        <v>0</v>
      </c>
      <c r="H28" s="226"/>
      <c r="I28" s="225"/>
      <c r="J28" s="226"/>
      <c r="K28" s="225"/>
      <c r="L28" s="226"/>
      <c r="M28" s="225"/>
      <c r="N28" s="226"/>
      <c r="O28" s="225"/>
      <c r="P28" s="226">
        <f>$H28      +$J28      +$L28      +$N28</f>
        <v>0</v>
      </c>
      <c r="Q28" s="225">
        <f>$I28      +$K28      +$M28      +$O28</f>
        <v>0</v>
      </c>
      <c r="R28" s="228">
        <f>IF(($H28      =0),0,((($H28      -$H28      )/$H28      )*100))</f>
        <v>0</v>
      </c>
      <c r="S28" s="229">
        <f>IF(($I28      =0),0,((($I28      -$I28      )/$I28      )*100))</f>
        <v>0</v>
      </c>
      <c r="T28" s="228">
        <f>IF(($E28      =0),0,(($P28      /$E28      )*100))</f>
        <v>0</v>
      </c>
      <c r="U28" s="227">
        <f>IF(($E28      =0),0,(($Q28      /$E28      )*100))</f>
        <v>0</v>
      </c>
      <c r="V28" s="226">
        <v>0</v>
      </c>
      <c r="W28" s="225" t="s">
        <v>1</v>
      </c>
    </row>
    <row r="29" spans="1:23" ht="12.95" customHeight="1" x14ac:dyDescent="0.2">
      <c r="A29" s="246" t="s">
        <v>55</v>
      </c>
      <c r="B29" s="230">
        <v>14266000</v>
      </c>
      <c r="C29" s="230"/>
      <c r="D29" s="230"/>
      <c r="E29" s="230">
        <f>$B29      +$C29      +$D29</f>
        <v>14266000</v>
      </c>
      <c r="F29" s="226">
        <v>14266000</v>
      </c>
      <c r="G29" s="225">
        <v>6290000</v>
      </c>
      <c r="H29" s="226">
        <v>831000</v>
      </c>
      <c r="I29" s="225">
        <v>933835</v>
      </c>
      <c r="J29" s="226"/>
      <c r="K29" s="225"/>
      <c r="L29" s="226"/>
      <c r="M29" s="225"/>
      <c r="N29" s="226"/>
      <c r="O29" s="225"/>
      <c r="P29" s="226">
        <f>$H29      +$J29      +$L29      +$N29</f>
        <v>831000</v>
      </c>
      <c r="Q29" s="225">
        <f>$I29      +$K29      +$M29      +$O29</f>
        <v>933835</v>
      </c>
      <c r="R29" s="228">
        <f>IF(($H29      =0),0,((($H29      -$H29      )/$H29      )*100))</f>
        <v>0</v>
      </c>
      <c r="S29" s="229">
        <f>IF(($I29      =0),0,((($I29      -$I29      )/$I29      )*100))</f>
        <v>0</v>
      </c>
      <c r="T29" s="228">
        <f>IF(($E29      =0),0,(($P29      /$E29      )*100))</f>
        <v>5.825038553203421</v>
      </c>
      <c r="U29" s="227">
        <f>IF(($E29      =0),0,(($Q29      /$E29      )*100))</f>
        <v>6.5458783120706574</v>
      </c>
      <c r="V29" s="226">
        <v>0</v>
      </c>
      <c r="W29" s="225" t="s">
        <v>1</v>
      </c>
    </row>
    <row r="30" spans="1:23" ht="12.95" customHeight="1" x14ac:dyDescent="0.2">
      <c r="A30" s="245" t="s">
        <v>42</v>
      </c>
      <c r="B30" s="244">
        <f>SUM(B26:B29)</f>
        <v>14266000</v>
      </c>
      <c r="C30" s="244">
        <f>SUM(C26:C29)</f>
        <v>0</v>
      </c>
      <c r="D30" s="244"/>
      <c r="E30" s="244">
        <f>$B30      +$C30      +$D30</f>
        <v>14266000</v>
      </c>
      <c r="F30" s="240">
        <f>SUM(F26:F29)</f>
        <v>14266000</v>
      </c>
      <c r="G30" s="239">
        <f>SUM(G26:G29)</f>
        <v>6290000</v>
      </c>
      <c r="H30" s="240">
        <f>SUM(H26:H29)</f>
        <v>831000</v>
      </c>
      <c r="I30" s="239">
        <f>SUM(I26:I29)</f>
        <v>933835</v>
      </c>
      <c r="J30" s="240">
        <f>SUM(J26:J29)</f>
        <v>0</v>
      </c>
      <c r="K30" s="239">
        <f>SUM(K26:K29)</f>
        <v>0</v>
      </c>
      <c r="L30" s="240">
        <f>SUM(L26:L29)</f>
        <v>0</v>
      </c>
      <c r="M30" s="239">
        <f>SUM(M26:M29)</f>
        <v>0</v>
      </c>
      <c r="N30" s="240">
        <f>SUM(N26:N29)</f>
        <v>0</v>
      </c>
      <c r="O30" s="239">
        <f>SUM(O26:O29)</f>
        <v>0</v>
      </c>
      <c r="P30" s="240">
        <f>$H30      +$J30      +$L30      +$N30</f>
        <v>831000</v>
      </c>
      <c r="Q30" s="239">
        <f>$I30      +$K30      +$M30      +$O30</f>
        <v>933835</v>
      </c>
      <c r="R30" s="242">
        <f>IF(($H30      =0),0,((($H30      -$H30      )/$H30      )*100))</f>
        <v>0</v>
      </c>
      <c r="S30" s="243">
        <f>IF(($I30      =0),0,((($I30      -$I30      )/$I30      )*100))</f>
        <v>0</v>
      </c>
      <c r="T30" s="242">
        <f>IF($E30   =0,0,($P30   /$E30   )*100)</f>
        <v>5.825038553203421</v>
      </c>
      <c r="U30" s="241">
        <f>IF($E30   =0,0,($Q30   /$E30   )*100)</f>
        <v>6.5458783120706574</v>
      </c>
      <c r="V30" s="240">
        <f>SUM(V26:V29)</f>
        <v>0</v>
      </c>
      <c r="W30" s="239" t="s">
        <v>1</v>
      </c>
    </row>
    <row r="31" spans="1:23" ht="12.95" customHeight="1" x14ac:dyDescent="0.2">
      <c r="A31" s="238" t="s">
        <v>56</v>
      </c>
      <c r="B31" s="237" t="s">
        <v>1</v>
      </c>
      <c r="C31" s="237"/>
      <c r="D31" s="237"/>
      <c r="E31" s="237"/>
      <c r="F31" s="233"/>
      <c r="G31" s="232"/>
      <c r="H31" s="233"/>
      <c r="I31" s="232"/>
      <c r="J31" s="233"/>
      <c r="K31" s="232"/>
      <c r="L31" s="233"/>
      <c r="M31" s="232"/>
      <c r="N31" s="233"/>
      <c r="O31" s="232"/>
      <c r="P31" s="233"/>
      <c r="Q31" s="232"/>
      <c r="R31" s="235"/>
      <c r="S31" s="236"/>
      <c r="T31" s="235"/>
      <c r="U31" s="234"/>
      <c r="V31" s="233"/>
      <c r="W31" s="232"/>
    </row>
    <row r="32" spans="1:23" ht="12.95" customHeight="1" x14ac:dyDescent="0.2">
      <c r="A32" s="246" t="s">
        <v>57</v>
      </c>
      <c r="B32" s="230">
        <v>29157000</v>
      </c>
      <c r="C32" s="230"/>
      <c r="D32" s="230"/>
      <c r="E32" s="230">
        <f>$B32      +$C32      +$D32</f>
        <v>29157000</v>
      </c>
      <c r="F32" s="226">
        <v>29157000</v>
      </c>
      <c r="G32" s="225">
        <v>6819000</v>
      </c>
      <c r="H32" s="226">
        <v>14476000</v>
      </c>
      <c r="I32" s="225">
        <v>5592807</v>
      </c>
      <c r="J32" s="226"/>
      <c r="K32" s="225"/>
      <c r="L32" s="226"/>
      <c r="M32" s="225"/>
      <c r="N32" s="226"/>
      <c r="O32" s="225"/>
      <c r="P32" s="226">
        <f>$H32      +$J32      +$L32      +$N32</f>
        <v>14476000</v>
      </c>
      <c r="Q32" s="225">
        <f>$I32      +$K32      +$M32      +$O32</f>
        <v>5592807</v>
      </c>
      <c r="R32" s="228">
        <f>IF(($H32      =0),0,((($H32      -$H32      )/$H32      )*100))</f>
        <v>0</v>
      </c>
      <c r="S32" s="229">
        <f>IF(($I32      =0),0,((($I32      -$I32      )/$I32      )*100))</f>
        <v>0</v>
      </c>
      <c r="T32" s="228">
        <f>IF(($E32      =0),0,(($P32      /$E32      )*100))</f>
        <v>49.648454916486607</v>
      </c>
      <c r="U32" s="227">
        <f>IF(($E32      =0),0,(($Q32      /$E32      )*100))</f>
        <v>19.18169564770038</v>
      </c>
      <c r="V32" s="226">
        <v>0</v>
      </c>
      <c r="W32" s="225" t="s">
        <v>1</v>
      </c>
    </row>
    <row r="33" spans="1:23" ht="12.95" customHeight="1" x14ac:dyDescent="0.2">
      <c r="A33" s="245" t="s">
        <v>42</v>
      </c>
      <c r="B33" s="244">
        <f>B32</f>
        <v>29157000</v>
      </c>
      <c r="C33" s="244">
        <f>C32</f>
        <v>0</v>
      </c>
      <c r="D33" s="244"/>
      <c r="E33" s="244">
        <f>$B33      +$C33      +$D33</f>
        <v>29157000</v>
      </c>
      <c r="F33" s="240">
        <f>F32</f>
        <v>29157000</v>
      </c>
      <c r="G33" s="239">
        <f>G32</f>
        <v>6819000</v>
      </c>
      <c r="H33" s="240">
        <f>H32</f>
        <v>14476000</v>
      </c>
      <c r="I33" s="239">
        <f>I32</f>
        <v>5592807</v>
      </c>
      <c r="J33" s="240">
        <f>J32</f>
        <v>0</v>
      </c>
      <c r="K33" s="239">
        <f>K32</f>
        <v>0</v>
      </c>
      <c r="L33" s="240">
        <f>L32</f>
        <v>0</v>
      </c>
      <c r="M33" s="239">
        <f>M32</f>
        <v>0</v>
      </c>
      <c r="N33" s="240">
        <f>N32</f>
        <v>0</v>
      </c>
      <c r="O33" s="239">
        <f>O32</f>
        <v>0</v>
      </c>
      <c r="P33" s="240">
        <f>$H33      +$J33      +$L33      +$N33</f>
        <v>14476000</v>
      </c>
      <c r="Q33" s="239">
        <f>$I33      +$K33      +$M33      +$O33</f>
        <v>5592807</v>
      </c>
      <c r="R33" s="242">
        <f>IF(($H33      =0),0,((($H33      -$H33      )/$H33      )*100))</f>
        <v>0</v>
      </c>
      <c r="S33" s="243">
        <f>IF(($I33      =0),0,((($I33      -$I33      )/$I33      )*100))</f>
        <v>0</v>
      </c>
      <c r="T33" s="242">
        <f>IF($E33   =0,0,($P33   /$E33   )*100)</f>
        <v>49.648454916486607</v>
      </c>
      <c r="U33" s="241">
        <f>IF($E33   =0,0,($Q33   /$E33   )*100)</f>
        <v>19.18169564770038</v>
      </c>
      <c r="V33" s="240">
        <f>V32</f>
        <v>0</v>
      </c>
      <c r="W33" s="239" t="s">
        <v>1</v>
      </c>
    </row>
    <row r="34" spans="1:23" ht="12.95" customHeight="1" x14ac:dyDescent="0.2">
      <c r="A34" s="238" t="s">
        <v>58</v>
      </c>
      <c r="B34" s="237" t="s">
        <v>1</v>
      </c>
      <c r="C34" s="237"/>
      <c r="D34" s="237"/>
      <c r="E34" s="237"/>
      <c r="F34" s="233"/>
      <c r="G34" s="232"/>
      <c r="H34" s="233"/>
      <c r="I34" s="232"/>
      <c r="J34" s="233"/>
      <c r="K34" s="232"/>
      <c r="L34" s="233"/>
      <c r="M34" s="232"/>
      <c r="N34" s="233"/>
      <c r="O34" s="232"/>
      <c r="P34" s="233"/>
      <c r="Q34" s="232"/>
      <c r="R34" s="235"/>
      <c r="S34" s="236"/>
      <c r="T34" s="235"/>
      <c r="U34" s="234"/>
      <c r="V34" s="233"/>
      <c r="W34" s="232"/>
    </row>
    <row r="35" spans="1:23" ht="12.95" customHeight="1" x14ac:dyDescent="0.2">
      <c r="A35" s="246" t="s">
        <v>59</v>
      </c>
      <c r="B35" s="230">
        <v>149738000</v>
      </c>
      <c r="C35" s="230"/>
      <c r="D35" s="230"/>
      <c r="E35" s="230">
        <f>$B35      +$C35      +$D35</f>
        <v>149738000</v>
      </c>
      <c r="F35" s="226">
        <v>149738000</v>
      </c>
      <c r="G35" s="225">
        <v>11650000</v>
      </c>
      <c r="H35" s="226">
        <v>10416000</v>
      </c>
      <c r="I35" s="225">
        <v>2735640</v>
      </c>
      <c r="J35" s="226"/>
      <c r="K35" s="225"/>
      <c r="L35" s="226"/>
      <c r="M35" s="225"/>
      <c r="N35" s="226"/>
      <c r="O35" s="225"/>
      <c r="P35" s="226">
        <f>$H35      +$J35      +$L35      +$N35</f>
        <v>10416000</v>
      </c>
      <c r="Q35" s="225">
        <f>$I35      +$K35      +$M35      +$O35</f>
        <v>2735640</v>
      </c>
      <c r="R35" s="228">
        <f>IF(($H35      =0),0,((($H35      -$H35      )/$H35      )*100))</f>
        <v>0</v>
      </c>
      <c r="S35" s="229">
        <f>IF(($I35      =0),0,((($I35      -$I35      )/$I35      )*100))</f>
        <v>0</v>
      </c>
      <c r="T35" s="228">
        <f>IF(($E35      =0),0,(($P35      /$E35      )*100))</f>
        <v>6.9561500754651462</v>
      </c>
      <c r="U35" s="227">
        <f>IF(($E35      =0),0,(($Q35      /$E35      )*100))</f>
        <v>1.8269510745435362</v>
      </c>
      <c r="V35" s="226">
        <v>0</v>
      </c>
      <c r="W35" s="225" t="s">
        <v>1</v>
      </c>
    </row>
    <row r="36" spans="1:23" ht="12.95" customHeight="1" x14ac:dyDescent="0.2">
      <c r="A36" s="246" t="s">
        <v>60</v>
      </c>
      <c r="B36" s="230">
        <v>241652000</v>
      </c>
      <c r="C36" s="230"/>
      <c r="D36" s="230"/>
      <c r="E36" s="230">
        <f>$B36      +$C36      +$D36</f>
        <v>241652000</v>
      </c>
      <c r="F36" s="226">
        <v>241652000</v>
      </c>
      <c r="G36" s="225">
        <v>0</v>
      </c>
      <c r="H36" s="226"/>
      <c r="I36" s="225"/>
      <c r="J36" s="226"/>
      <c r="K36" s="225"/>
      <c r="L36" s="226"/>
      <c r="M36" s="225"/>
      <c r="N36" s="226"/>
      <c r="O36" s="225"/>
      <c r="P36" s="226">
        <f>$H36      +$J36      +$L36      +$N36</f>
        <v>0</v>
      </c>
      <c r="Q36" s="225">
        <f>$I36      +$K36      +$M36      +$O36</f>
        <v>0</v>
      </c>
      <c r="R36" s="228">
        <f>IF(($H36      =0),0,((($H36      -$H36      )/$H36      )*100))</f>
        <v>0</v>
      </c>
      <c r="S36" s="229">
        <f>IF(($I36      =0),0,((($I36      -$I36      )/$I36      )*100))</f>
        <v>0</v>
      </c>
      <c r="T36" s="228">
        <f>IF(($E36      =0),0,(($P36      /$E36      )*100))</f>
        <v>0</v>
      </c>
      <c r="U36" s="227">
        <f>IF(($E36      =0),0,(($Q36      /$E36      )*100))</f>
        <v>0</v>
      </c>
      <c r="V36" s="226">
        <v>0</v>
      </c>
      <c r="W36" s="225" t="s">
        <v>1</v>
      </c>
    </row>
    <row r="37" spans="1:23" ht="12.95" customHeight="1" x14ac:dyDescent="0.2">
      <c r="A37" s="246" t="s">
        <v>61</v>
      </c>
      <c r="B37" s="230"/>
      <c r="C37" s="230"/>
      <c r="D37" s="230"/>
      <c r="E37" s="230">
        <f>$B37      +$C37      +$D37</f>
        <v>0</v>
      </c>
      <c r="F37" s="226">
        <v>0</v>
      </c>
      <c r="G37" s="225">
        <v>0</v>
      </c>
      <c r="H37" s="226"/>
      <c r="I37" s="225"/>
      <c r="J37" s="226"/>
      <c r="K37" s="225"/>
      <c r="L37" s="226"/>
      <c r="M37" s="225"/>
      <c r="N37" s="226"/>
      <c r="O37" s="225"/>
      <c r="P37" s="226">
        <f>$H37      +$J37      +$L37      +$N37</f>
        <v>0</v>
      </c>
      <c r="Q37" s="225">
        <f>$I37      +$K37      +$M37      +$O37</f>
        <v>0</v>
      </c>
      <c r="R37" s="228">
        <f>IF(($H37      =0),0,((($H37      -$H37      )/$H37      )*100))</f>
        <v>0</v>
      </c>
      <c r="S37" s="229">
        <f>IF(($I37      =0),0,((($I37      -$I37      )/$I37      )*100))</f>
        <v>0</v>
      </c>
      <c r="T37" s="228">
        <f>IF(($E37      =0),0,(($P37      /$E37      )*100))</f>
        <v>0</v>
      </c>
      <c r="U37" s="227">
        <f>IF(($E37      =0),0,(($Q37      /$E37      )*100))</f>
        <v>0</v>
      </c>
      <c r="V37" s="226">
        <v>0</v>
      </c>
      <c r="W37" s="225" t="s">
        <v>1</v>
      </c>
    </row>
    <row r="38" spans="1:23" ht="12.95" customHeight="1" x14ac:dyDescent="0.2">
      <c r="A38" s="246" t="s">
        <v>62</v>
      </c>
      <c r="B38" s="230">
        <v>17000000</v>
      </c>
      <c r="C38" s="230"/>
      <c r="D38" s="230"/>
      <c r="E38" s="230">
        <f>$B38      +$C38      +$D38</f>
        <v>17000000</v>
      </c>
      <c r="F38" s="226">
        <v>17000000</v>
      </c>
      <c r="G38" s="225">
        <v>5000000</v>
      </c>
      <c r="H38" s="226">
        <v>1106000</v>
      </c>
      <c r="I38" s="225">
        <v>1721411</v>
      </c>
      <c r="J38" s="226"/>
      <c r="K38" s="225"/>
      <c r="L38" s="226"/>
      <c r="M38" s="225"/>
      <c r="N38" s="226"/>
      <c r="O38" s="225"/>
      <c r="P38" s="226">
        <f>$H38      +$J38      +$L38      +$N38</f>
        <v>1106000</v>
      </c>
      <c r="Q38" s="225">
        <f>$I38      +$K38      +$M38      +$O38</f>
        <v>1721411</v>
      </c>
      <c r="R38" s="228">
        <f>IF(($H38      =0),0,((($H38      -$H38      )/$H38      )*100))</f>
        <v>0</v>
      </c>
      <c r="S38" s="229">
        <f>IF(($I38      =0),0,((($I38      -$I38      )/$I38      )*100))</f>
        <v>0</v>
      </c>
      <c r="T38" s="228">
        <f>IF(($E38      =0),0,(($P38      /$E38      )*100))</f>
        <v>6.5058823529411764</v>
      </c>
      <c r="U38" s="227">
        <f>IF(($E38      =0),0,(($Q38      /$E38      )*100))</f>
        <v>10.125947058823529</v>
      </c>
      <c r="V38" s="226">
        <v>0</v>
      </c>
      <c r="W38" s="225" t="s">
        <v>1</v>
      </c>
    </row>
    <row r="39" spans="1:23" ht="12.95" customHeight="1" x14ac:dyDescent="0.2">
      <c r="A39" s="246" t="s">
        <v>63</v>
      </c>
      <c r="B39" s="230"/>
      <c r="C39" s="230"/>
      <c r="D39" s="230"/>
      <c r="E39" s="230">
        <f>$B39      +$C39      +$D39</f>
        <v>0</v>
      </c>
      <c r="F39" s="226">
        <v>0</v>
      </c>
      <c r="G39" s="225">
        <v>0</v>
      </c>
      <c r="H39" s="226"/>
      <c r="I39" s="225"/>
      <c r="J39" s="226"/>
      <c r="K39" s="225"/>
      <c r="L39" s="226"/>
      <c r="M39" s="225"/>
      <c r="N39" s="226"/>
      <c r="O39" s="225"/>
      <c r="P39" s="226">
        <f>$H39      +$J39      +$L39      +$N39</f>
        <v>0</v>
      </c>
      <c r="Q39" s="225">
        <f>$I39      +$K39      +$M39      +$O39</f>
        <v>0</v>
      </c>
      <c r="R39" s="228">
        <f>IF(($H39      =0),0,((($H39      -$H39      )/$H39      )*100))</f>
        <v>0</v>
      </c>
      <c r="S39" s="229">
        <f>IF(($I39      =0),0,((($I39      -$I39      )/$I39      )*100))</f>
        <v>0</v>
      </c>
      <c r="T39" s="228">
        <f>IF(($E39      =0),0,(($P39      /$E39      )*100))</f>
        <v>0</v>
      </c>
      <c r="U39" s="227">
        <f>IF(($E39      =0),0,(($Q39      /$E39      )*100))</f>
        <v>0</v>
      </c>
      <c r="V39" s="226">
        <v>0</v>
      </c>
      <c r="W39" s="225" t="s">
        <v>1</v>
      </c>
    </row>
    <row r="40" spans="1:23" ht="12.95" customHeight="1" x14ac:dyDescent="0.2">
      <c r="A40" s="245" t="s">
        <v>42</v>
      </c>
      <c r="B40" s="244">
        <f>SUM(B35:B39)</f>
        <v>408390000</v>
      </c>
      <c r="C40" s="244">
        <f>SUM(C35:C39)</f>
        <v>0</v>
      </c>
      <c r="D40" s="244"/>
      <c r="E40" s="244">
        <f>$B40      +$C40      +$D40</f>
        <v>408390000</v>
      </c>
      <c r="F40" s="240">
        <f>SUM(F35:F39)</f>
        <v>408390000</v>
      </c>
      <c r="G40" s="239">
        <f>SUM(G35:G39)</f>
        <v>16650000</v>
      </c>
      <c r="H40" s="240">
        <f>SUM(H35:H39)</f>
        <v>11522000</v>
      </c>
      <c r="I40" s="239">
        <f>SUM(I35:I39)</f>
        <v>4457051</v>
      </c>
      <c r="J40" s="240">
        <f>SUM(J35:J39)</f>
        <v>0</v>
      </c>
      <c r="K40" s="239">
        <f>SUM(K35:K39)</f>
        <v>0</v>
      </c>
      <c r="L40" s="240">
        <f>SUM(L35:L39)</f>
        <v>0</v>
      </c>
      <c r="M40" s="239">
        <f>SUM(M35:M39)</f>
        <v>0</v>
      </c>
      <c r="N40" s="240">
        <f>SUM(N35:N39)</f>
        <v>0</v>
      </c>
      <c r="O40" s="239">
        <f>SUM(O35:O39)</f>
        <v>0</v>
      </c>
      <c r="P40" s="240">
        <f>$H40      +$J40      +$L40      +$N40</f>
        <v>11522000</v>
      </c>
      <c r="Q40" s="239">
        <f>$I40      +$K40      +$M40      +$O40</f>
        <v>4457051</v>
      </c>
      <c r="R40" s="242">
        <f>IF(($H40      =0),0,((($H40      -$H40      )/$H40      )*100))</f>
        <v>0</v>
      </c>
      <c r="S40" s="243">
        <f>IF(($I40      =0),0,((($I40      -$I40      )/$I40      )*100))</f>
        <v>0</v>
      </c>
      <c r="T40" s="242">
        <f>IF((+$E35+$E38) =0,0,(P40   /(+$E35+$E38) )*100)</f>
        <v>6.9102424162458469</v>
      </c>
      <c r="U40" s="241">
        <f>IF((+$E35+$E38) =0,0,(Q40   /(+$E35+$E38) )*100)</f>
        <v>2.6730865189698809</v>
      </c>
      <c r="V40" s="240">
        <f>SUM(V35:V39)</f>
        <v>0</v>
      </c>
      <c r="W40" s="239" t="s">
        <v>1</v>
      </c>
    </row>
    <row r="41" spans="1:23" ht="12.95" customHeight="1" x14ac:dyDescent="0.2">
      <c r="A41" s="238" t="s">
        <v>64</v>
      </c>
      <c r="B41" s="237" t="s">
        <v>1</v>
      </c>
      <c r="C41" s="237"/>
      <c r="D41" s="237"/>
      <c r="E41" s="237"/>
      <c r="F41" s="233"/>
      <c r="G41" s="232"/>
      <c r="H41" s="233"/>
      <c r="I41" s="232"/>
      <c r="J41" s="233"/>
      <c r="K41" s="232"/>
      <c r="L41" s="233"/>
      <c r="M41" s="232"/>
      <c r="N41" s="233"/>
      <c r="O41" s="232"/>
      <c r="P41" s="233"/>
      <c r="Q41" s="232"/>
      <c r="R41" s="235"/>
      <c r="S41" s="236"/>
      <c r="T41" s="235"/>
      <c r="U41" s="234"/>
      <c r="V41" s="233"/>
      <c r="W41" s="232"/>
    </row>
    <row r="42" spans="1:23" ht="12.95" customHeight="1" x14ac:dyDescent="0.2">
      <c r="A42" s="246" t="s">
        <v>65</v>
      </c>
      <c r="B42" s="230"/>
      <c r="C42" s="230"/>
      <c r="D42" s="230"/>
      <c r="E42" s="230">
        <f>$B42      +$C42      +$D42</f>
        <v>0</v>
      </c>
      <c r="F42" s="226">
        <v>0</v>
      </c>
      <c r="G42" s="225">
        <v>0</v>
      </c>
      <c r="H42" s="226"/>
      <c r="I42" s="225"/>
      <c r="J42" s="226"/>
      <c r="K42" s="225"/>
      <c r="L42" s="226"/>
      <c r="M42" s="225"/>
      <c r="N42" s="226"/>
      <c r="O42" s="225"/>
      <c r="P42" s="226">
        <f>$H42      +$J42      +$L42      +$N42</f>
        <v>0</v>
      </c>
      <c r="Q42" s="225">
        <f>$I42      +$K42      +$M42      +$O42</f>
        <v>0</v>
      </c>
      <c r="R42" s="228">
        <f>IF(($H42      =0),0,((($H42      -$H42      )/$H42      )*100))</f>
        <v>0</v>
      </c>
      <c r="S42" s="229">
        <f>IF(($I42      =0),0,((($I42      -$I42      )/$I42      )*100))</f>
        <v>0</v>
      </c>
      <c r="T42" s="228">
        <f>IF(($E42      =0),0,(($P42      /$E42      )*100))</f>
        <v>0</v>
      </c>
      <c r="U42" s="227">
        <f>IF(($E42      =0),0,(($Q42      /$E42      )*100))</f>
        <v>0</v>
      </c>
      <c r="V42" s="226">
        <v>0</v>
      </c>
      <c r="W42" s="225" t="s">
        <v>1</v>
      </c>
    </row>
    <row r="43" spans="1:23" ht="12.95" customHeight="1" x14ac:dyDescent="0.2">
      <c r="A43" s="246" t="s">
        <v>66</v>
      </c>
      <c r="B43" s="230">
        <v>196000000</v>
      </c>
      <c r="C43" s="230"/>
      <c r="D43" s="230"/>
      <c r="E43" s="230">
        <f>$B43      +$C43      +$D43</f>
        <v>196000000</v>
      </c>
      <c r="F43" s="226">
        <v>196000000</v>
      </c>
      <c r="G43" s="225">
        <v>20000000</v>
      </c>
      <c r="H43" s="226">
        <v>4673000</v>
      </c>
      <c r="I43" s="225"/>
      <c r="J43" s="226"/>
      <c r="K43" s="225"/>
      <c r="L43" s="226"/>
      <c r="M43" s="225"/>
      <c r="N43" s="226"/>
      <c r="O43" s="225"/>
      <c r="P43" s="226">
        <f>$H43      +$J43      +$L43      +$N43</f>
        <v>4673000</v>
      </c>
      <c r="Q43" s="225">
        <f>$I43      +$K43      +$M43      +$O43</f>
        <v>0</v>
      </c>
      <c r="R43" s="228">
        <f>IF(($H43      =0),0,((($H43      -$H43      )/$H43      )*100))</f>
        <v>0</v>
      </c>
      <c r="S43" s="229">
        <f>IF(($I43      =0),0,((($I43      -$I43      )/$I43      )*100))</f>
        <v>0</v>
      </c>
      <c r="T43" s="228">
        <f>IF(($E43      =0),0,(($P43      /$E43      )*100))</f>
        <v>2.3841836734693875</v>
      </c>
      <c r="U43" s="227">
        <f>IF(($E43      =0),0,(($Q43      /$E43      )*100))</f>
        <v>0</v>
      </c>
      <c r="V43" s="226">
        <v>0</v>
      </c>
      <c r="W43" s="225" t="s">
        <v>1</v>
      </c>
    </row>
    <row r="44" spans="1:23" ht="12.95" customHeight="1" x14ac:dyDescent="0.2">
      <c r="A44" s="246" t="s">
        <v>67</v>
      </c>
      <c r="B44" s="230">
        <v>54542000</v>
      </c>
      <c r="C44" s="230"/>
      <c r="D44" s="230"/>
      <c r="E44" s="230">
        <f>$B44      +$C44      +$D44</f>
        <v>54542000</v>
      </c>
      <c r="F44" s="226">
        <v>54542000</v>
      </c>
      <c r="G44" s="225">
        <v>0</v>
      </c>
      <c r="H44" s="226"/>
      <c r="I44" s="225"/>
      <c r="J44" s="226"/>
      <c r="K44" s="225"/>
      <c r="L44" s="226"/>
      <c r="M44" s="225"/>
      <c r="N44" s="226"/>
      <c r="O44" s="225"/>
      <c r="P44" s="226">
        <f>$H44      +$J44      +$L44      +$N44</f>
        <v>0</v>
      </c>
      <c r="Q44" s="225">
        <f>$I44      +$K44      +$M44      +$O44</f>
        <v>0</v>
      </c>
      <c r="R44" s="228">
        <f>IF(($H44      =0),0,((($H44      -$H44      )/$H44      )*100))</f>
        <v>0</v>
      </c>
      <c r="S44" s="229">
        <f>IF(($I44      =0),0,((($I44      -$I44      )/$I44      )*100))</f>
        <v>0</v>
      </c>
      <c r="T44" s="228">
        <f>IF(($E44      =0),0,(($P44      /$E44      )*100))</f>
        <v>0</v>
      </c>
      <c r="U44" s="227">
        <f>IF(($E44      =0),0,(($Q44      /$E44      )*100))</f>
        <v>0</v>
      </c>
      <c r="V44" s="226">
        <v>0</v>
      </c>
      <c r="W44" s="225" t="s">
        <v>1</v>
      </c>
    </row>
    <row r="45" spans="1:23" ht="12.95" customHeight="1" x14ac:dyDescent="0.2">
      <c r="A45" s="246" t="s">
        <v>68</v>
      </c>
      <c r="B45" s="230"/>
      <c r="C45" s="230"/>
      <c r="D45" s="230"/>
      <c r="E45" s="230">
        <f>$B45      +$C45      +$D45</f>
        <v>0</v>
      </c>
      <c r="F45" s="226">
        <v>0</v>
      </c>
      <c r="G45" s="225">
        <v>0</v>
      </c>
      <c r="H45" s="226"/>
      <c r="I45" s="225"/>
      <c r="J45" s="226"/>
      <c r="K45" s="225"/>
      <c r="L45" s="226"/>
      <c r="M45" s="225"/>
      <c r="N45" s="226"/>
      <c r="O45" s="225"/>
      <c r="P45" s="226">
        <f>$H45      +$J45      +$L45      +$N45</f>
        <v>0</v>
      </c>
      <c r="Q45" s="225">
        <f>$I45      +$K45      +$M45      +$O45</f>
        <v>0</v>
      </c>
      <c r="R45" s="228">
        <f>IF(($H45      =0),0,((($H45      -$H45      )/$H45      )*100))</f>
        <v>0</v>
      </c>
      <c r="S45" s="229">
        <f>IF(($I45      =0),0,((($I45      -$I45      )/$I45      )*100))</f>
        <v>0</v>
      </c>
      <c r="T45" s="228">
        <f>IF(($E45      =0),0,(($P45      /$E45      )*100))</f>
        <v>0</v>
      </c>
      <c r="U45" s="227">
        <f>IF(($E45      =0),0,(($Q45      /$E45      )*100))</f>
        <v>0</v>
      </c>
      <c r="V45" s="226">
        <v>0</v>
      </c>
      <c r="W45" s="225" t="s">
        <v>1</v>
      </c>
    </row>
    <row r="46" spans="1:23" ht="12.95" customHeight="1" x14ac:dyDescent="0.2">
      <c r="A46" s="246" t="s">
        <v>69</v>
      </c>
      <c r="B46" s="230"/>
      <c r="C46" s="230"/>
      <c r="D46" s="230"/>
      <c r="E46" s="230">
        <f>$B46      +$C46      +$D46</f>
        <v>0</v>
      </c>
      <c r="F46" s="226">
        <v>0</v>
      </c>
      <c r="G46" s="225">
        <v>0</v>
      </c>
      <c r="H46" s="226"/>
      <c r="I46" s="225"/>
      <c r="J46" s="226"/>
      <c r="K46" s="225"/>
      <c r="L46" s="226"/>
      <c r="M46" s="225"/>
      <c r="N46" s="226"/>
      <c r="O46" s="225"/>
      <c r="P46" s="226">
        <f>$H46      +$J46      +$L46      +$N46</f>
        <v>0</v>
      </c>
      <c r="Q46" s="225">
        <f>$I46      +$K46      +$M46      +$O46</f>
        <v>0</v>
      </c>
      <c r="R46" s="228">
        <f>IF(($H46      =0),0,((($H46      -$H46      )/$H46      )*100))</f>
        <v>0</v>
      </c>
      <c r="S46" s="229">
        <f>IF(($I46      =0),0,((($I46      -$I46      )/$I46      )*100))</f>
        <v>0</v>
      </c>
      <c r="T46" s="228">
        <f>IF(($E46      =0),0,(($P46      /$E46      )*100))</f>
        <v>0</v>
      </c>
      <c r="U46" s="227">
        <f>IF(($E46      =0),0,(($Q46      /$E46      )*100))</f>
        <v>0</v>
      </c>
      <c r="V46" s="226">
        <v>0</v>
      </c>
      <c r="W46" s="225" t="s">
        <v>1</v>
      </c>
    </row>
    <row r="47" spans="1:23" ht="12.95" hidden="1" customHeight="1" x14ac:dyDescent="0.2">
      <c r="A47" s="246" t="s">
        <v>70</v>
      </c>
      <c r="B47" s="230"/>
      <c r="C47" s="230"/>
      <c r="D47" s="230"/>
      <c r="E47" s="230">
        <f>$B47      +$C47      +$D47</f>
        <v>0</v>
      </c>
      <c r="F47" s="226">
        <v>0</v>
      </c>
      <c r="G47" s="225">
        <v>0</v>
      </c>
      <c r="H47" s="226"/>
      <c r="I47" s="225"/>
      <c r="J47" s="226"/>
      <c r="K47" s="225"/>
      <c r="L47" s="226"/>
      <c r="M47" s="225"/>
      <c r="N47" s="226"/>
      <c r="O47" s="225"/>
      <c r="P47" s="226">
        <f>$H47      +$J47      +$L47      +$N47</f>
        <v>0</v>
      </c>
      <c r="Q47" s="225">
        <f>$I47      +$K47      +$M47      +$O47</f>
        <v>0</v>
      </c>
      <c r="R47" s="228">
        <f>IF(($H47      =0),0,((($H47      -$H47      )/$H47      )*100))</f>
        <v>0</v>
      </c>
      <c r="S47" s="229">
        <f>IF(($I47      =0),0,((($I47      -$I47      )/$I47      )*100))</f>
        <v>0</v>
      </c>
      <c r="T47" s="228">
        <f>IF(($E47      =0),0,(($P47      /$E47      )*100))</f>
        <v>0</v>
      </c>
      <c r="U47" s="227">
        <f>IF(($E47      =0),0,(($Q47      /$E47      )*100))</f>
        <v>0</v>
      </c>
      <c r="V47" s="226">
        <v>0</v>
      </c>
      <c r="W47" s="225" t="s">
        <v>1</v>
      </c>
    </row>
    <row r="48" spans="1:23" ht="12.95" customHeight="1" x14ac:dyDescent="0.2">
      <c r="A48" s="246" t="s">
        <v>71</v>
      </c>
      <c r="B48" s="230"/>
      <c r="C48" s="230"/>
      <c r="D48" s="230"/>
      <c r="E48" s="230">
        <f>$B48      +$C48      +$D48</f>
        <v>0</v>
      </c>
      <c r="F48" s="226">
        <v>0</v>
      </c>
      <c r="G48" s="225">
        <v>0</v>
      </c>
      <c r="H48" s="226"/>
      <c r="I48" s="225"/>
      <c r="J48" s="226"/>
      <c r="K48" s="225"/>
      <c r="L48" s="226"/>
      <c r="M48" s="225"/>
      <c r="N48" s="226"/>
      <c r="O48" s="225"/>
      <c r="P48" s="226">
        <f>$H48      +$J48      +$L48      +$N48</f>
        <v>0</v>
      </c>
      <c r="Q48" s="225">
        <f>$I48      +$K48      +$M48      +$O48</f>
        <v>0</v>
      </c>
      <c r="R48" s="228">
        <f>IF(($H48      =0),0,((($H48      -$H48      )/$H48      )*100))</f>
        <v>0</v>
      </c>
      <c r="S48" s="229">
        <f>IF(($I48      =0),0,((($I48      -$I48      )/$I48      )*100))</f>
        <v>0</v>
      </c>
      <c r="T48" s="228">
        <f>IF(($E48      =0),0,(($P48      /$E48      )*100))</f>
        <v>0</v>
      </c>
      <c r="U48" s="227">
        <f>IF(($E48      =0),0,(($Q48      /$E48      )*100))</f>
        <v>0</v>
      </c>
      <c r="V48" s="226">
        <v>0</v>
      </c>
      <c r="W48" s="225" t="s">
        <v>1</v>
      </c>
    </row>
    <row r="49" spans="1:23" ht="12.95" customHeight="1" x14ac:dyDescent="0.2">
      <c r="A49" s="246" t="s">
        <v>72</v>
      </c>
      <c r="B49" s="230"/>
      <c r="C49" s="230"/>
      <c r="D49" s="230"/>
      <c r="E49" s="230">
        <f>$B49      +$C49      +$D49</f>
        <v>0</v>
      </c>
      <c r="F49" s="226">
        <v>0</v>
      </c>
      <c r="G49" s="225">
        <v>0</v>
      </c>
      <c r="H49" s="226"/>
      <c r="I49" s="225"/>
      <c r="J49" s="226"/>
      <c r="K49" s="225"/>
      <c r="L49" s="226"/>
      <c r="M49" s="225"/>
      <c r="N49" s="226"/>
      <c r="O49" s="225"/>
      <c r="P49" s="226">
        <f>$H49      +$J49      +$L49      +$N49</f>
        <v>0</v>
      </c>
      <c r="Q49" s="225">
        <f>$I49      +$K49      +$M49      +$O49</f>
        <v>0</v>
      </c>
      <c r="R49" s="228">
        <f>IF(($H49      =0),0,((($H49      -$H49      )/$H49      )*100))</f>
        <v>0</v>
      </c>
      <c r="S49" s="229">
        <f>IF(($I49      =0),0,((($I49      -$I49      )/$I49      )*100))</f>
        <v>0</v>
      </c>
      <c r="T49" s="228">
        <f>IF(($E49      =0),0,(($P49      /$E49      )*100))</f>
        <v>0</v>
      </c>
      <c r="U49" s="227">
        <f>IF(($E49      =0),0,(($Q49      /$E49      )*100))</f>
        <v>0</v>
      </c>
      <c r="V49" s="226">
        <v>0</v>
      </c>
      <c r="W49" s="225" t="s">
        <v>1</v>
      </c>
    </row>
    <row r="50" spans="1:23" ht="12.95" customHeight="1" x14ac:dyDescent="0.2">
      <c r="A50" s="246" t="s">
        <v>73</v>
      </c>
      <c r="B50" s="230"/>
      <c r="C50" s="230"/>
      <c r="D50" s="230"/>
      <c r="E50" s="230">
        <f>$B50      +$C50      +$D50</f>
        <v>0</v>
      </c>
      <c r="F50" s="226">
        <v>0</v>
      </c>
      <c r="G50" s="225">
        <v>0</v>
      </c>
      <c r="H50" s="226"/>
      <c r="I50" s="225"/>
      <c r="J50" s="226"/>
      <c r="K50" s="225"/>
      <c r="L50" s="226"/>
      <c r="M50" s="225"/>
      <c r="N50" s="226"/>
      <c r="O50" s="225"/>
      <c r="P50" s="226">
        <f>$H50      +$J50      +$L50      +$N50</f>
        <v>0</v>
      </c>
      <c r="Q50" s="225">
        <f>$I50      +$K50      +$M50      +$O50</f>
        <v>0</v>
      </c>
      <c r="R50" s="228">
        <f>IF(($H50      =0),0,((($H50      -$H50      )/$H50      )*100))</f>
        <v>0</v>
      </c>
      <c r="S50" s="229">
        <f>IF(($I50      =0),0,((($I50      -$I50      )/$I50      )*100))</f>
        <v>0</v>
      </c>
      <c r="T50" s="228">
        <f>IF(($E50      =0),0,(($P50      /$E50      )*100))</f>
        <v>0</v>
      </c>
      <c r="U50" s="227">
        <f>IF(($E50      =0),0,(($Q50      /$E50      )*100))</f>
        <v>0</v>
      </c>
      <c r="V50" s="226">
        <v>0</v>
      </c>
      <c r="W50" s="225" t="s">
        <v>1</v>
      </c>
    </row>
    <row r="51" spans="1:23" ht="12.95" customHeight="1" x14ac:dyDescent="0.2">
      <c r="A51" s="246" t="s">
        <v>74</v>
      </c>
      <c r="B51" s="230">
        <v>330793000</v>
      </c>
      <c r="C51" s="230"/>
      <c r="D51" s="230"/>
      <c r="E51" s="230">
        <f>$B51      +$C51      +$D51</f>
        <v>330793000</v>
      </c>
      <c r="F51" s="226">
        <v>330793000</v>
      </c>
      <c r="G51" s="225">
        <v>148130000</v>
      </c>
      <c r="H51" s="226">
        <v>62881000</v>
      </c>
      <c r="I51" s="225">
        <v>22497261</v>
      </c>
      <c r="J51" s="226"/>
      <c r="K51" s="225"/>
      <c r="L51" s="226"/>
      <c r="M51" s="225"/>
      <c r="N51" s="226"/>
      <c r="O51" s="225"/>
      <c r="P51" s="226">
        <f>$H51      +$J51      +$L51      +$N51</f>
        <v>62881000</v>
      </c>
      <c r="Q51" s="225">
        <f>$I51      +$K51      +$M51      +$O51</f>
        <v>22497261</v>
      </c>
      <c r="R51" s="228">
        <f>IF(($H51      =0),0,((($H51      -$H51      )/$H51      )*100))</f>
        <v>0</v>
      </c>
      <c r="S51" s="229">
        <f>IF(($I51      =0),0,((($I51      -$I51      )/$I51      )*100))</f>
        <v>0</v>
      </c>
      <c r="T51" s="228">
        <f>IF(($E51      =0),0,(($P51      /$E51      )*100))</f>
        <v>19.009168876004026</v>
      </c>
      <c r="U51" s="227">
        <f>IF(($E51      =0),0,(($Q51      /$E51      )*100))</f>
        <v>6.801008787973144</v>
      </c>
      <c r="V51" s="226">
        <v>0</v>
      </c>
      <c r="W51" s="225" t="s">
        <v>1</v>
      </c>
    </row>
    <row r="52" spans="1:23" ht="12.95" customHeight="1" x14ac:dyDescent="0.2">
      <c r="A52" s="246" t="s">
        <v>75</v>
      </c>
      <c r="B52" s="230">
        <v>82708000</v>
      </c>
      <c r="C52" s="230"/>
      <c r="D52" s="230"/>
      <c r="E52" s="230">
        <f>$B52      +$C52      +$D52</f>
        <v>82708000</v>
      </c>
      <c r="F52" s="226">
        <v>82708000</v>
      </c>
      <c r="G52" s="225">
        <v>0</v>
      </c>
      <c r="H52" s="226"/>
      <c r="I52" s="225"/>
      <c r="J52" s="226"/>
      <c r="K52" s="225"/>
      <c r="L52" s="226"/>
      <c r="M52" s="225"/>
      <c r="N52" s="226"/>
      <c r="O52" s="225"/>
      <c r="P52" s="226">
        <f>$H52      +$J52      +$L52      +$N52</f>
        <v>0</v>
      </c>
      <c r="Q52" s="225">
        <f>$I52      +$K52      +$M52      +$O52</f>
        <v>0</v>
      </c>
      <c r="R52" s="228">
        <f>IF(($H52      =0),0,((($H52      -$H52      )/$H52      )*100))</f>
        <v>0</v>
      </c>
      <c r="S52" s="229">
        <f>IF(($I52      =0),0,((($I52      -$I52      )/$I52      )*100))</f>
        <v>0</v>
      </c>
      <c r="T52" s="228">
        <f>IF(($E52      =0),0,(($P52      /$E52      )*100))</f>
        <v>0</v>
      </c>
      <c r="U52" s="227">
        <f>IF(($E52      =0),0,(($Q52      /$E52      )*100))</f>
        <v>0</v>
      </c>
      <c r="V52" s="226">
        <v>0</v>
      </c>
      <c r="W52" s="225" t="s">
        <v>1</v>
      </c>
    </row>
    <row r="53" spans="1:23" ht="12.95" customHeight="1" x14ac:dyDescent="0.2">
      <c r="A53" s="245" t="s">
        <v>42</v>
      </c>
      <c r="B53" s="244">
        <f>SUM(B42:B52)</f>
        <v>664043000</v>
      </c>
      <c r="C53" s="244">
        <f>SUM(C42:C52)</f>
        <v>0</v>
      </c>
      <c r="D53" s="244"/>
      <c r="E53" s="244">
        <f>$B53      +$C53      +$D53</f>
        <v>664043000</v>
      </c>
      <c r="F53" s="240">
        <f>SUM(F42:F52)</f>
        <v>664043000</v>
      </c>
      <c r="G53" s="239">
        <f>SUM(G42:G52)</f>
        <v>168130000</v>
      </c>
      <c r="H53" s="240">
        <f>SUM(H42:H52)</f>
        <v>67554000</v>
      </c>
      <c r="I53" s="239">
        <f>SUM(I42:I52)</f>
        <v>22497261</v>
      </c>
      <c r="J53" s="240">
        <f>SUM(J42:J52)</f>
        <v>0</v>
      </c>
      <c r="K53" s="239">
        <f>SUM(K42:K52)</f>
        <v>0</v>
      </c>
      <c r="L53" s="240">
        <f>SUM(L42:L52)</f>
        <v>0</v>
      </c>
      <c r="M53" s="239">
        <f>SUM(M42:M52)</f>
        <v>0</v>
      </c>
      <c r="N53" s="240">
        <f>SUM(N42:N52)</f>
        <v>0</v>
      </c>
      <c r="O53" s="239">
        <f>SUM(O42:O52)</f>
        <v>0</v>
      </c>
      <c r="P53" s="240">
        <f>$H53      +$J53      +$L53      +$N53</f>
        <v>67554000</v>
      </c>
      <c r="Q53" s="239">
        <f>$I53      +$K53      +$M53      +$O53</f>
        <v>22497261</v>
      </c>
      <c r="R53" s="242">
        <f>IF(($H53      =0),0,((($H53      -$H53      )/$H53      )*100))</f>
        <v>0</v>
      </c>
      <c r="S53" s="243">
        <f>IF(($I53      =0),0,((($I53      -$I53      )/$I53      )*100))</f>
        <v>0</v>
      </c>
      <c r="T53" s="242">
        <f>IF((+$E43+$E45+$E47+$E48+$E51) =0,0,(P53   /(+$E43+$E45+$E47+$E48+$E51) )*100)</f>
        <v>12.823632812129244</v>
      </c>
      <c r="U53" s="241">
        <f>IF((+$E43+$E45+$E47+$E48+$E51) =0,0,(Q53   /(+$E43+$E45+$E47+$E48+$E51) )*100)</f>
        <v>4.2706074302429986</v>
      </c>
      <c r="V53" s="240">
        <f>SUM(V42:V52)</f>
        <v>0</v>
      </c>
      <c r="W53" s="239" t="s">
        <v>1</v>
      </c>
    </row>
    <row r="54" spans="1:23" ht="12.95" customHeight="1" x14ac:dyDescent="0.2">
      <c r="A54" s="238" t="s">
        <v>76</v>
      </c>
      <c r="B54" s="237" t="s">
        <v>1</v>
      </c>
      <c r="C54" s="237"/>
      <c r="D54" s="237"/>
      <c r="E54" s="237"/>
      <c r="F54" s="233"/>
      <c r="G54" s="232"/>
      <c r="H54" s="233"/>
      <c r="I54" s="232"/>
      <c r="J54" s="233"/>
      <c r="K54" s="232"/>
      <c r="L54" s="233"/>
      <c r="M54" s="232"/>
      <c r="N54" s="233"/>
      <c r="O54" s="232"/>
      <c r="P54" s="233"/>
      <c r="Q54" s="232"/>
      <c r="R54" s="235"/>
      <c r="S54" s="236"/>
      <c r="T54" s="235"/>
      <c r="U54" s="234"/>
      <c r="V54" s="233"/>
      <c r="W54" s="232"/>
    </row>
    <row r="55" spans="1:23" ht="12.95" customHeight="1" x14ac:dyDescent="0.2">
      <c r="A55" s="247" t="s">
        <v>77</v>
      </c>
      <c r="B55" s="230"/>
      <c r="C55" s="230"/>
      <c r="D55" s="230"/>
      <c r="E55" s="230">
        <f>$B55      +$C55      +$D55</f>
        <v>0</v>
      </c>
      <c r="F55" s="226">
        <v>0</v>
      </c>
      <c r="G55" s="225">
        <v>0</v>
      </c>
      <c r="H55" s="226"/>
      <c r="I55" s="225"/>
      <c r="J55" s="226"/>
      <c r="K55" s="225"/>
      <c r="L55" s="226"/>
      <c r="M55" s="225"/>
      <c r="N55" s="226"/>
      <c r="O55" s="225"/>
      <c r="P55" s="226">
        <f>$H55      +$J55      +$L55      +$N55</f>
        <v>0</v>
      </c>
      <c r="Q55" s="225">
        <f>$I55      +$K55      +$M55      +$O55</f>
        <v>0</v>
      </c>
      <c r="R55" s="228">
        <f>IF(($H55      =0),0,((($H55      -$H55      )/$H55      )*100))</f>
        <v>0</v>
      </c>
      <c r="S55" s="229">
        <f>IF(($I55      =0),0,((($I55      -$I55      )/$I55      )*100))</f>
        <v>0</v>
      </c>
      <c r="T55" s="228">
        <f>IF(($E55      =0),0,(($P55      /$E55      )*100))</f>
        <v>0</v>
      </c>
      <c r="U55" s="227">
        <f>IF(($E55      =0),0,(($Q55      /$E55      )*100))</f>
        <v>0</v>
      </c>
      <c r="V55" s="226">
        <v>0</v>
      </c>
      <c r="W55" s="225" t="s">
        <v>1</v>
      </c>
    </row>
    <row r="56" spans="1:23" ht="12.95" customHeight="1" x14ac:dyDescent="0.2">
      <c r="A56" s="247" t="s">
        <v>78</v>
      </c>
      <c r="B56" s="230"/>
      <c r="C56" s="230"/>
      <c r="D56" s="230"/>
      <c r="E56" s="230">
        <f>$B56      +$C56      +$D56</f>
        <v>0</v>
      </c>
      <c r="F56" s="226">
        <v>0</v>
      </c>
      <c r="G56" s="225">
        <v>0</v>
      </c>
      <c r="H56" s="226"/>
      <c r="I56" s="225"/>
      <c r="J56" s="226"/>
      <c r="K56" s="225"/>
      <c r="L56" s="226"/>
      <c r="M56" s="225"/>
      <c r="N56" s="226"/>
      <c r="O56" s="225"/>
      <c r="P56" s="226">
        <f>$H56      +$J56      +$L56      +$N56</f>
        <v>0</v>
      </c>
      <c r="Q56" s="225">
        <f>$I56      +$K56      +$M56      +$O56</f>
        <v>0</v>
      </c>
      <c r="R56" s="228">
        <f>IF(($H56      =0),0,((($H56      -$H56      )/$H56      )*100))</f>
        <v>0</v>
      </c>
      <c r="S56" s="229">
        <f>IF(($I56      =0),0,((($I56      -$I56      )/$I56      )*100))</f>
        <v>0</v>
      </c>
      <c r="T56" s="228">
        <f>IF(($E56      =0),0,(($P56      /$E56      )*100))</f>
        <v>0</v>
      </c>
      <c r="U56" s="227">
        <f>IF(($E56      =0),0,(($Q56      /$E56      )*100))</f>
        <v>0</v>
      </c>
      <c r="V56" s="226">
        <v>0</v>
      </c>
      <c r="W56" s="225" t="s">
        <v>1</v>
      </c>
    </row>
    <row r="57" spans="1:23" ht="12.95" hidden="1" customHeight="1" x14ac:dyDescent="0.2">
      <c r="A57" s="247" t="s">
        <v>79</v>
      </c>
      <c r="B57" s="230"/>
      <c r="C57" s="230"/>
      <c r="D57" s="230"/>
      <c r="E57" s="230">
        <f>$B57      +$C57      +$D57</f>
        <v>0</v>
      </c>
      <c r="F57" s="226">
        <v>0</v>
      </c>
      <c r="G57" s="225">
        <v>0</v>
      </c>
      <c r="H57" s="226"/>
      <c r="I57" s="225"/>
      <c r="J57" s="226"/>
      <c r="K57" s="225"/>
      <c r="L57" s="226"/>
      <c r="M57" s="225"/>
      <c r="N57" s="226"/>
      <c r="O57" s="225"/>
      <c r="P57" s="226">
        <f>$H57      +$J57      +$L57      +$N57</f>
        <v>0</v>
      </c>
      <c r="Q57" s="225">
        <f>$I57      +$K57      +$M57      +$O57</f>
        <v>0</v>
      </c>
      <c r="R57" s="228">
        <f>IF(($H57      =0),0,((($H57      -$H57      )/$H57      )*100))</f>
        <v>0</v>
      </c>
      <c r="S57" s="229">
        <f>IF(($I57      =0),0,((($I57      -$I57      )/$I57      )*100))</f>
        <v>0</v>
      </c>
      <c r="T57" s="228">
        <f>IF(($E57      =0),0,(($P57      /$E57      )*100))</f>
        <v>0</v>
      </c>
      <c r="U57" s="227">
        <f>IF(($E57      =0),0,(($Q57      /$E57      )*100))</f>
        <v>0</v>
      </c>
      <c r="V57" s="226">
        <v>0</v>
      </c>
      <c r="W57" s="225" t="s">
        <v>1</v>
      </c>
    </row>
    <row r="58" spans="1:23" ht="12.95" hidden="1" customHeight="1" x14ac:dyDescent="0.2">
      <c r="A58" s="246" t="s">
        <v>80</v>
      </c>
      <c r="B58" s="230"/>
      <c r="C58" s="230"/>
      <c r="D58" s="230"/>
      <c r="E58" s="230">
        <f>$B58      +$C58      +$D58</f>
        <v>0</v>
      </c>
      <c r="F58" s="226">
        <v>0</v>
      </c>
      <c r="G58" s="225">
        <v>0</v>
      </c>
      <c r="H58" s="226"/>
      <c r="I58" s="225"/>
      <c r="J58" s="226"/>
      <c r="K58" s="225"/>
      <c r="L58" s="226"/>
      <c r="M58" s="225"/>
      <c r="N58" s="226"/>
      <c r="O58" s="225"/>
      <c r="P58" s="226">
        <f>$H58      +$J58      +$L58      +$N58</f>
        <v>0</v>
      </c>
      <c r="Q58" s="225">
        <f>$I58      +$K58      +$M58      +$O58</f>
        <v>0</v>
      </c>
      <c r="R58" s="228">
        <f>IF(($H58      =0),0,((($H58      -$H58      )/$H58      )*100))</f>
        <v>0</v>
      </c>
      <c r="S58" s="229">
        <f>IF(($I58      =0),0,((($I58      -$I58      )/$I58      )*100))</f>
        <v>0</v>
      </c>
      <c r="T58" s="228">
        <f>IF(($E58      =0),0,(($P58      /$E58      )*100))</f>
        <v>0</v>
      </c>
      <c r="U58" s="227">
        <f>IF(($E58      =0),0,(($Q58      /$E58      )*100))</f>
        <v>0</v>
      </c>
      <c r="V58" s="226">
        <v>0</v>
      </c>
      <c r="W58" s="225" t="s">
        <v>1</v>
      </c>
    </row>
    <row r="59" spans="1:23" ht="12.95" customHeight="1" x14ac:dyDescent="0.2">
      <c r="A59" s="223" t="s">
        <v>42</v>
      </c>
      <c r="B59" s="222">
        <f>SUM(B55:B58)</f>
        <v>0</v>
      </c>
      <c r="C59" s="222">
        <f>SUM(C55:C58)</f>
        <v>0</v>
      </c>
      <c r="D59" s="222"/>
      <c r="E59" s="222">
        <f>$B59      +$C59      +$D59</f>
        <v>0</v>
      </c>
      <c r="F59" s="218">
        <f>SUM(F55:F58)</f>
        <v>0</v>
      </c>
      <c r="G59" s="217">
        <f>SUM(G55:G58)</f>
        <v>0</v>
      </c>
      <c r="H59" s="218">
        <f>SUM(H55:H58)</f>
        <v>0</v>
      </c>
      <c r="I59" s="217">
        <f>SUM(I55:I58)</f>
        <v>0</v>
      </c>
      <c r="J59" s="218">
        <f>SUM(J55:J58)</f>
        <v>0</v>
      </c>
      <c r="K59" s="217">
        <f>SUM(K55:K58)</f>
        <v>0</v>
      </c>
      <c r="L59" s="218">
        <f>SUM(L55:L58)</f>
        <v>0</v>
      </c>
      <c r="M59" s="217">
        <f>SUM(M55:M58)</f>
        <v>0</v>
      </c>
      <c r="N59" s="218">
        <f>SUM(N55:N58)</f>
        <v>0</v>
      </c>
      <c r="O59" s="217">
        <f>SUM(O55:O58)</f>
        <v>0</v>
      </c>
      <c r="P59" s="218">
        <f>$H59      +$J59      +$L59      +$N59</f>
        <v>0</v>
      </c>
      <c r="Q59" s="217">
        <f>$I59      +$K59      +$M59      +$O59</f>
        <v>0</v>
      </c>
      <c r="R59" s="220">
        <f>IF(($H59      =0),0,((($H59      -$H59      )/$H59      )*100))</f>
        <v>0</v>
      </c>
      <c r="S59" s="221">
        <f>IF(($I59      =0),0,((($I59      -$I59      )/$I59      )*100))</f>
        <v>0</v>
      </c>
      <c r="T59" s="220">
        <f>IF($E59   =0,0,($P59   /$E59   )*100)</f>
        <v>0</v>
      </c>
      <c r="U59" s="219">
        <f>IF($E59   =0,0,($Q59   /$E59   )*100)</f>
        <v>0</v>
      </c>
      <c r="V59" s="218">
        <f>SUM(V55:V58)</f>
        <v>0</v>
      </c>
      <c r="W59" s="217" t="s">
        <v>1</v>
      </c>
    </row>
    <row r="60" spans="1:23" ht="12.95" customHeight="1" x14ac:dyDescent="0.2">
      <c r="A60" s="238" t="s">
        <v>81</v>
      </c>
      <c r="B60" s="237" t="s">
        <v>1</v>
      </c>
      <c r="C60" s="237"/>
      <c r="D60" s="237"/>
      <c r="E60" s="237"/>
      <c r="F60" s="233"/>
      <c r="G60" s="232"/>
      <c r="H60" s="233"/>
      <c r="I60" s="232"/>
      <c r="J60" s="233"/>
      <c r="K60" s="232"/>
      <c r="L60" s="233"/>
      <c r="M60" s="232"/>
      <c r="N60" s="233"/>
      <c r="O60" s="232"/>
      <c r="P60" s="233"/>
      <c r="Q60" s="232"/>
      <c r="R60" s="235"/>
      <c r="S60" s="236"/>
      <c r="T60" s="235"/>
      <c r="U60" s="234"/>
      <c r="V60" s="233"/>
      <c r="W60" s="232"/>
    </row>
    <row r="61" spans="1:23" ht="12.95" customHeight="1" x14ac:dyDescent="0.2">
      <c r="A61" s="246" t="s">
        <v>82</v>
      </c>
      <c r="B61" s="230"/>
      <c r="C61" s="230"/>
      <c r="D61" s="230"/>
      <c r="E61" s="230">
        <f>$B61      +$C61      +$D61</f>
        <v>0</v>
      </c>
      <c r="F61" s="226">
        <v>0</v>
      </c>
      <c r="G61" s="225">
        <v>0</v>
      </c>
      <c r="H61" s="226"/>
      <c r="I61" s="225"/>
      <c r="J61" s="226"/>
      <c r="K61" s="225"/>
      <c r="L61" s="226"/>
      <c r="M61" s="225"/>
      <c r="N61" s="226"/>
      <c r="O61" s="225"/>
      <c r="P61" s="226">
        <f>$H61      +$J61      +$L61      +$N61</f>
        <v>0</v>
      </c>
      <c r="Q61" s="225">
        <f>$I61      +$K61      +$M61      +$O61</f>
        <v>0</v>
      </c>
      <c r="R61" s="228">
        <f>IF(($H61      =0),0,((($H61      -$H61      )/$H61      )*100))</f>
        <v>0</v>
      </c>
      <c r="S61" s="229">
        <f>IF(($I61      =0),0,((($I61      -$I61      )/$I61      )*100))</f>
        <v>0</v>
      </c>
      <c r="T61" s="228">
        <f>IF(($E61      =0),0,(($P61      /$E61      )*100))</f>
        <v>0</v>
      </c>
      <c r="U61" s="227">
        <f>IF(($E61      =0),0,(($Q61      /$E61      )*100))</f>
        <v>0</v>
      </c>
      <c r="V61" s="226">
        <v>0</v>
      </c>
      <c r="W61" s="225" t="s">
        <v>1</v>
      </c>
    </row>
    <row r="62" spans="1:23" ht="12.95" customHeight="1" x14ac:dyDescent="0.2">
      <c r="A62" s="246" t="s">
        <v>83</v>
      </c>
      <c r="B62" s="230"/>
      <c r="C62" s="230"/>
      <c r="D62" s="230"/>
      <c r="E62" s="230">
        <f>$B62      +$C62      +$D62</f>
        <v>0</v>
      </c>
      <c r="F62" s="226">
        <v>0</v>
      </c>
      <c r="G62" s="225">
        <v>0</v>
      </c>
      <c r="H62" s="226"/>
      <c r="I62" s="225"/>
      <c r="J62" s="226"/>
      <c r="K62" s="225"/>
      <c r="L62" s="226"/>
      <c r="M62" s="225"/>
      <c r="N62" s="226"/>
      <c r="O62" s="225"/>
      <c r="P62" s="226">
        <f>$H62      +$J62      +$L62      +$N62</f>
        <v>0</v>
      </c>
      <c r="Q62" s="225">
        <f>$I62      +$K62      +$M62      +$O62</f>
        <v>0</v>
      </c>
      <c r="R62" s="228">
        <f>IF(($H62      =0),0,((($H62      -$H62      )/$H62      )*100))</f>
        <v>0</v>
      </c>
      <c r="S62" s="229">
        <f>IF(($I62      =0),0,((($I62      -$I62      )/$I62      )*100))</f>
        <v>0</v>
      </c>
      <c r="T62" s="228">
        <f>IF(($E62      =0),0,(($P62      /$E62      )*100))</f>
        <v>0</v>
      </c>
      <c r="U62" s="227">
        <f>IF(($E62      =0),0,(($Q62      /$E62      )*100))</f>
        <v>0</v>
      </c>
      <c r="V62" s="226">
        <v>0</v>
      </c>
      <c r="W62" s="225" t="s">
        <v>1</v>
      </c>
    </row>
    <row r="63" spans="1:23" ht="12.95" customHeight="1" x14ac:dyDescent="0.2">
      <c r="A63" s="246" t="s">
        <v>84</v>
      </c>
      <c r="B63" s="230"/>
      <c r="C63" s="230"/>
      <c r="D63" s="230"/>
      <c r="E63" s="230">
        <f>$B63      +$C63      +$D63</f>
        <v>0</v>
      </c>
      <c r="F63" s="226">
        <v>0</v>
      </c>
      <c r="G63" s="225">
        <v>0</v>
      </c>
      <c r="H63" s="226"/>
      <c r="I63" s="225"/>
      <c r="J63" s="226"/>
      <c r="K63" s="225"/>
      <c r="L63" s="226"/>
      <c r="M63" s="225"/>
      <c r="N63" s="226"/>
      <c r="O63" s="225"/>
      <c r="P63" s="226">
        <f>$H63      +$J63      +$L63      +$N63</f>
        <v>0</v>
      </c>
      <c r="Q63" s="225">
        <f>$I63      +$K63      +$M63      +$O63</f>
        <v>0</v>
      </c>
      <c r="R63" s="228">
        <f>IF(($H63      =0),0,((($H63      -$H63      )/$H63      )*100))</f>
        <v>0</v>
      </c>
      <c r="S63" s="229">
        <f>IF(($I63      =0),0,((($I63      -$I63      )/$I63      )*100))</f>
        <v>0</v>
      </c>
      <c r="T63" s="228">
        <f>IF(($E63      =0),0,(($P63      /$E63      )*100))</f>
        <v>0</v>
      </c>
      <c r="U63" s="227">
        <f>IF(($E63      =0),0,(($Q63      /$E63      )*100))</f>
        <v>0</v>
      </c>
      <c r="V63" s="226">
        <v>0</v>
      </c>
      <c r="W63" s="225" t="s">
        <v>1</v>
      </c>
    </row>
    <row r="64" spans="1:23" ht="12.95" customHeight="1" x14ac:dyDescent="0.2">
      <c r="A64" s="246" t="s">
        <v>85</v>
      </c>
      <c r="B64" s="230"/>
      <c r="C64" s="230"/>
      <c r="D64" s="230"/>
      <c r="E64" s="230">
        <f>$B64      +$C64      +$D64</f>
        <v>0</v>
      </c>
      <c r="F64" s="226">
        <v>0</v>
      </c>
      <c r="G64" s="225">
        <v>0</v>
      </c>
      <c r="H64" s="226"/>
      <c r="I64" s="225"/>
      <c r="J64" s="226"/>
      <c r="K64" s="225"/>
      <c r="L64" s="226"/>
      <c r="M64" s="225"/>
      <c r="N64" s="226"/>
      <c r="O64" s="225"/>
      <c r="P64" s="226">
        <f>$H64      +$J64      +$L64      +$N64</f>
        <v>0</v>
      </c>
      <c r="Q64" s="225">
        <f>$I64      +$K64      +$M64      +$O64</f>
        <v>0</v>
      </c>
      <c r="R64" s="228">
        <f>IF(($H64      =0),0,((($H64      -$H64      )/$H64      )*100))</f>
        <v>0</v>
      </c>
      <c r="S64" s="229">
        <f>IF(($I64      =0),0,((($I64      -$I64      )/$I64      )*100))</f>
        <v>0</v>
      </c>
      <c r="T64" s="228">
        <f>IF(($E64      =0),0,(($P64      /$E64      )*100))</f>
        <v>0</v>
      </c>
      <c r="U64" s="227">
        <f>IF(($E64      =0),0,(($Q64      /$E64      )*100))</f>
        <v>0</v>
      </c>
      <c r="V64" s="226">
        <v>0</v>
      </c>
      <c r="W64" s="225" t="s">
        <v>1</v>
      </c>
    </row>
    <row r="65" spans="1:23" ht="12.95" customHeight="1" x14ac:dyDescent="0.2">
      <c r="A65" s="246" t="s">
        <v>86</v>
      </c>
      <c r="B65" s="230"/>
      <c r="C65" s="230"/>
      <c r="D65" s="230"/>
      <c r="E65" s="230">
        <f>$B65      +$C65      +$D65</f>
        <v>0</v>
      </c>
      <c r="F65" s="226">
        <v>0</v>
      </c>
      <c r="G65" s="225">
        <v>0</v>
      </c>
      <c r="H65" s="226"/>
      <c r="I65" s="225"/>
      <c r="J65" s="226"/>
      <c r="K65" s="225"/>
      <c r="L65" s="226"/>
      <c r="M65" s="225"/>
      <c r="N65" s="226"/>
      <c r="O65" s="225"/>
      <c r="P65" s="226">
        <f>$H65      +$J65      +$L65      +$N65</f>
        <v>0</v>
      </c>
      <c r="Q65" s="225">
        <f>$I65      +$K65      +$M65      +$O65</f>
        <v>0</v>
      </c>
      <c r="R65" s="228">
        <f>IF(($H65      =0),0,((($H65      -$H65      )/$H65      )*100))</f>
        <v>0</v>
      </c>
      <c r="S65" s="229">
        <f>IF(($I65      =0),0,((($I65      -$I65      )/$I65      )*100))</f>
        <v>0</v>
      </c>
      <c r="T65" s="228">
        <f>IF(($E65      =0),0,(($P65      /$E65      )*100))</f>
        <v>0</v>
      </c>
      <c r="U65" s="227">
        <f>IF(($E65      =0),0,(($Q65      /$E65      )*100))</f>
        <v>0</v>
      </c>
      <c r="V65" s="226">
        <v>0</v>
      </c>
      <c r="W65" s="225" t="s">
        <v>1</v>
      </c>
    </row>
    <row r="66" spans="1:23" ht="12.95" customHeight="1" x14ac:dyDescent="0.2">
      <c r="A66" s="245" t="s">
        <v>42</v>
      </c>
      <c r="B66" s="244">
        <f>SUM(B61:B65)</f>
        <v>0</v>
      </c>
      <c r="C66" s="244">
        <f>SUM(C61:C65)</f>
        <v>0</v>
      </c>
      <c r="D66" s="244"/>
      <c r="E66" s="244">
        <f>$B66      +$C66      +$D66</f>
        <v>0</v>
      </c>
      <c r="F66" s="240">
        <f>SUM(F61:F65)</f>
        <v>0</v>
      </c>
      <c r="G66" s="239">
        <f>SUM(G61:G65)</f>
        <v>0</v>
      </c>
      <c r="H66" s="240">
        <f>SUM(H61:H65)</f>
        <v>0</v>
      </c>
      <c r="I66" s="239">
        <f>SUM(I61:I65)</f>
        <v>0</v>
      </c>
      <c r="J66" s="240">
        <f>SUM(J61:J65)</f>
        <v>0</v>
      </c>
      <c r="K66" s="239">
        <f>SUM(K61:K65)</f>
        <v>0</v>
      </c>
      <c r="L66" s="240">
        <f>SUM(L61:L65)</f>
        <v>0</v>
      </c>
      <c r="M66" s="239">
        <f>SUM(M61:M65)</f>
        <v>0</v>
      </c>
      <c r="N66" s="240">
        <f>SUM(N61:N65)</f>
        <v>0</v>
      </c>
      <c r="O66" s="239">
        <f>SUM(O61:O65)</f>
        <v>0</v>
      </c>
      <c r="P66" s="240">
        <f>$H66      +$J66      +$L66      +$N66</f>
        <v>0</v>
      </c>
      <c r="Q66" s="239">
        <f>$I66      +$K66      +$M66      +$O66</f>
        <v>0</v>
      </c>
      <c r="R66" s="242">
        <f>IF(($H66      =0),0,((($H66      -$H66      )/$H66      )*100))</f>
        <v>0</v>
      </c>
      <c r="S66" s="243">
        <f>IF(($I66      =0),0,((($I66      -$I66      )/$I66      )*100))</f>
        <v>0</v>
      </c>
      <c r="T66" s="242">
        <f>IF((+$E61+$E63+$E64++$E65) =0,0,(P66   /(+$E61+$E63+$E64+$E65) )*100)</f>
        <v>0</v>
      </c>
      <c r="U66" s="241">
        <f>IF((+$E61+$E63+$E65) =0,0,(Q66  /(+$E61+$E63+$E65) )*100)</f>
        <v>0</v>
      </c>
      <c r="V66" s="240">
        <f>SUM(V61:V65)</f>
        <v>0</v>
      </c>
      <c r="W66" s="239" t="s">
        <v>1</v>
      </c>
    </row>
    <row r="67" spans="1:23" ht="12.95" customHeight="1" x14ac:dyDescent="0.2">
      <c r="A67" s="216" t="s">
        <v>87</v>
      </c>
      <c r="B67" s="215">
        <f>SUM(B9:B14,B17:B23,B26:B29,B32,B35:B39,B42:B52,B55:B58,B61:B65)</f>
        <v>1339291000</v>
      </c>
      <c r="C67" s="215">
        <f>SUM(C9:C14,C17:C23,C26:C29,C32,C35:C39,C42:C52,C55:C58,C61:C65)</f>
        <v>0</v>
      </c>
      <c r="D67" s="215"/>
      <c r="E67" s="215">
        <f>$B67      +$C67      +$D67</f>
        <v>1339291000</v>
      </c>
      <c r="F67" s="211">
        <f>SUM(F9:F14,F17:F23,F26:F29,F32,F35:F39,F42:F52,F55:F58,F61:F65)</f>
        <v>1339291000</v>
      </c>
      <c r="G67" s="210">
        <f>SUM(G9:G14,G17:G23,G26:G29,G32,G35:G39,G42:G52,G55:G58,G61:G65)</f>
        <v>318445000</v>
      </c>
      <c r="H67" s="211">
        <f>SUM(H9:H14,H17:H23,H26:H29,H32,H35:H39,H42:H52,H55:H58,H61:H65)</f>
        <v>124199000</v>
      </c>
      <c r="I67" s="210">
        <f>SUM(I9:I14,I17:I23,I26:I29,I32,I35:I39,I42:I52,I55:I58,I61:I65)</f>
        <v>46496931</v>
      </c>
      <c r="J67" s="211">
        <f>SUM(J9:J14,J17:J23,J26:J29,J32,J35:J39,J42:J52,J55:J58,J61:J65)</f>
        <v>0</v>
      </c>
      <c r="K67" s="210">
        <f>SUM(K9:K14,K17:K23,K26:K29,K32,K35:K39,K42:K52,K55:K58,K61:K65)</f>
        <v>0</v>
      </c>
      <c r="L67" s="211">
        <f>SUM(L9:L14,L17:L23,L26:L29,L32,L35:L39,L42:L52,L55:L58,L61:L65)</f>
        <v>0</v>
      </c>
      <c r="M67" s="210">
        <f>SUM(M9:M14,M17:M23,M26:M29,M32,M35:M39,M42:M52,M55:M58,M61:M65)</f>
        <v>0</v>
      </c>
      <c r="N67" s="211">
        <f>SUM(N9:N14,N17:N23,N26:N29,N32,N35:N39,N42:N52,N55:N58,N61:N65)</f>
        <v>0</v>
      </c>
      <c r="O67" s="210">
        <f>SUM(O9:O14,O17:O23,O26:O29,O32,O35:O39,O42:O52,O55:O58,O61:O65)</f>
        <v>0</v>
      </c>
      <c r="P67" s="211">
        <f>$H67      +$J67      +$L67      +$N67</f>
        <v>124199000</v>
      </c>
      <c r="Q67" s="210">
        <f>$I67      +$K67      +$M67      +$O67</f>
        <v>46496931</v>
      </c>
      <c r="R67" s="213">
        <f>IF(($H67      =0),0,((($H67      -$H67      )/$H67      )*100))</f>
        <v>0</v>
      </c>
      <c r="S67" s="214">
        <f>IF(($I67      =0),0,((($I67      -$I67      )/$I67      )*100))</f>
        <v>0</v>
      </c>
      <c r="T67" s="213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13.15463921893436</v>
      </c>
      <c r="U67" s="213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4.9247606831994206</v>
      </c>
      <c r="V67" s="211">
        <f>SUM(V9:V14,V17:V23,V26:V29,V32,V35:V39,V42:V52,V55:V58,V61:V65)</f>
        <v>0</v>
      </c>
      <c r="W67" s="210" t="s">
        <v>1</v>
      </c>
    </row>
    <row r="68" spans="1:23" ht="12.95" customHeight="1" x14ac:dyDescent="0.2">
      <c r="A68" s="238" t="s">
        <v>43</v>
      </c>
      <c r="B68" s="237" t="s">
        <v>1</v>
      </c>
      <c r="C68" s="237"/>
      <c r="D68" s="237"/>
      <c r="E68" s="237"/>
      <c r="F68" s="233"/>
      <c r="G68" s="232"/>
      <c r="H68" s="233"/>
      <c r="I68" s="232"/>
      <c r="J68" s="233"/>
      <c r="K68" s="232"/>
      <c r="L68" s="233"/>
      <c r="M68" s="232"/>
      <c r="N68" s="233"/>
      <c r="O68" s="232"/>
      <c r="P68" s="233"/>
      <c r="Q68" s="232"/>
      <c r="R68" s="235"/>
      <c r="S68" s="236"/>
      <c r="T68" s="235"/>
      <c r="U68" s="234"/>
      <c r="V68" s="233"/>
      <c r="W68" s="232"/>
    </row>
    <row r="69" spans="1:23" s="224" customFormat="1" ht="12.95" customHeight="1" x14ac:dyDescent="0.2">
      <c r="A69" s="231" t="s">
        <v>88</v>
      </c>
      <c r="B69" s="230">
        <v>501370000</v>
      </c>
      <c r="C69" s="230"/>
      <c r="D69" s="230"/>
      <c r="E69" s="230">
        <f>$B69      +$C69      +$D69</f>
        <v>501370000</v>
      </c>
      <c r="F69" s="226">
        <v>501370000</v>
      </c>
      <c r="G69" s="225">
        <v>136630000</v>
      </c>
      <c r="H69" s="226">
        <v>52946000</v>
      </c>
      <c r="I69" s="225">
        <v>22737190</v>
      </c>
      <c r="J69" s="226"/>
      <c r="K69" s="225"/>
      <c r="L69" s="226"/>
      <c r="M69" s="225"/>
      <c r="N69" s="226"/>
      <c r="O69" s="225"/>
      <c r="P69" s="226">
        <f>$H69      +$J69      +$L69      +$N69</f>
        <v>52946000</v>
      </c>
      <c r="Q69" s="225">
        <f>$I69      +$K69      +$M69      +$O69</f>
        <v>22737190</v>
      </c>
      <c r="R69" s="228">
        <f>IF(($H69      =0),0,((($H69      -$H69      )/$H69      )*100))</f>
        <v>0</v>
      </c>
      <c r="S69" s="229">
        <f>IF(($I69      =0),0,((($I69      -$I69      )/$I69      )*100))</f>
        <v>0</v>
      </c>
      <c r="T69" s="228">
        <f>IF(($E69      =0),0,(($P69      /$E69      )*100))</f>
        <v>10.56026487424457</v>
      </c>
      <c r="U69" s="227">
        <f>IF(($E69      =0),0,(($Q69      /$E69      )*100))</f>
        <v>4.5350120669365941</v>
      </c>
      <c r="V69" s="226">
        <v>0</v>
      </c>
      <c r="W69" s="225" t="s">
        <v>1</v>
      </c>
    </row>
    <row r="70" spans="1:23" ht="12.95" customHeight="1" x14ac:dyDescent="0.2">
      <c r="A70" s="223" t="s">
        <v>42</v>
      </c>
      <c r="B70" s="222">
        <f>B69</f>
        <v>501370000</v>
      </c>
      <c r="C70" s="222">
        <f>C69</f>
        <v>0</v>
      </c>
      <c r="D70" s="222"/>
      <c r="E70" s="222">
        <f>$B70      +$C70      +$D70</f>
        <v>501370000</v>
      </c>
      <c r="F70" s="218">
        <f>F69</f>
        <v>501370000</v>
      </c>
      <c r="G70" s="217">
        <f>G69</f>
        <v>136630000</v>
      </c>
      <c r="H70" s="218">
        <f>H69</f>
        <v>52946000</v>
      </c>
      <c r="I70" s="217">
        <f>I69</f>
        <v>22737190</v>
      </c>
      <c r="J70" s="218">
        <f>J69</f>
        <v>0</v>
      </c>
      <c r="K70" s="217">
        <f>K69</f>
        <v>0</v>
      </c>
      <c r="L70" s="218">
        <f>L69</f>
        <v>0</v>
      </c>
      <c r="M70" s="217">
        <f>M69</f>
        <v>0</v>
      </c>
      <c r="N70" s="218">
        <f>N69</f>
        <v>0</v>
      </c>
      <c r="O70" s="217">
        <f>O69</f>
        <v>0</v>
      </c>
      <c r="P70" s="218">
        <f>$H70      +$J70      +$L70      +$N70</f>
        <v>52946000</v>
      </c>
      <c r="Q70" s="217">
        <f>$I70      +$K70      +$M70      +$O70</f>
        <v>22737190</v>
      </c>
      <c r="R70" s="220">
        <f>IF(($H70      =0),0,((($H70      -$H70      )/$H70      )*100))</f>
        <v>0</v>
      </c>
      <c r="S70" s="221">
        <f>IF(($I70      =0),0,((($I70      -$I70      )/$I70      )*100))</f>
        <v>0</v>
      </c>
      <c r="T70" s="220">
        <f>IF($E70   =0,0,($P70   /$E70   )*100)</f>
        <v>10.56026487424457</v>
      </c>
      <c r="U70" s="219">
        <f>IF($E70   =0,0,($Q70   /$E70 )*100)</f>
        <v>4.5350120669365941</v>
      </c>
      <c r="V70" s="218">
        <f>V69</f>
        <v>0</v>
      </c>
      <c r="W70" s="217" t="s">
        <v>1</v>
      </c>
    </row>
    <row r="71" spans="1:23" ht="12.95" customHeight="1" x14ac:dyDescent="0.2">
      <c r="A71" s="216" t="s">
        <v>87</v>
      </c>
      <c r="B71" s="215">
        <f>B69</f>
        <v>501370000</v>
      </c>
      <c r="C71" s="215">
        <f>C69</f>
        <v>0</v>
      </c>
      <c r="D71" s="215"/>
      <c r="E71" s="215">
        <f>$B71      +$C71      +$D71</f>
        <v>501370000</v>
      </c>
      <c r="F71" s="211">
        <f>F69</f>
        <v>501370000</v>
      </c>
      <c r="G71" s="210">
        <f>G69</f>
        <v>136630000</v>
      </c>
      <c r="H71" s="211">
        <f>H69</f>
        <v>52946000</v>
      </c>
      <c r="I71" s="210">
        <f>I69</f>
        <v>22737190</v>
      </c>
      <c r="J71" s="211">
        <f>J69</f>
        <v>0</v>
      </c>
      <c r="K71" s="210">
        <f>K69</f>
        <v>0</v>
      </c>
      <c r="L71" s="211">
        <f>L69</f>
        <v>0</v>
      </c>
      <c r="M71" s="210">
        <f>M69</f>
        <v>0</v>
      </c>
      <c r="N71" s="211">
        <f>N69</f>
        <v>0</v>
      </c>
      <c r="O71" s="210">
        <f>O69</f>
        <v>0</v>
      </c>
      <c r="P71" s="211">
        <f>$H71      +$J71      +$L71      +$N71</f>
        <v>52946000</v>
      </c>
      <c r="Q71" s="210">
        <f>$I71      +$K71      +$M71      +$O71</f>
        <v>22737190</v>
      </c>
      <c r="R71" s="213">
        <f>IF(($H71      =0),0,((($H71      -$H71      )/$H71      )*100))</f>
        <v>0</v>
      </c>
      <c r="S71" s="214">
        <f>IF(($I71      =0),0,((($I71      -$I71      )/$I71      )*100))</f>
        <v>0</v>
      </c>
      <c r="T71" s="213">
        <f>IF($E71   =0,0,($P71   /$E71   )*100)</f>
        <v>10.56026487424457</v>
      </c>
      <c r="U71" s="212">
        <f>IF($E71   =0,0,($Q71   /$E71   )*100)</f>
        <v>4.5350120669365941</v>
      </c>
      <c r="V71" s="211">
        <f>V69</f>
        <v>0</v>
      </c>
      <c r="W71" s="210" t="s">
        <v>1</v>
      </c>
    </row>
    <row r="72" spans="1:23" ht="12.95" customHeight="1" thickBot="1" x14ac:dyDescent="0.25">
      <c r="A72" s="216" t="s">
        <v>89</v>
      </c>
      <c r="B72" s="215">
        <f>SUM(B9:B14,B17:B23,B26:B29,B32,B35:B39,B42:B52,B55:B58,B61:B65,B69)</f>
        <v>1840661000</v>
      </c>
      <c r="C72" s="215">
        <f>SUM(C9:C14,C17:C23,C26:C29,C32,C35:C39,C42:C52,C55:C58,C61:C65,C69)</f>
        <v>0</v>
      </c>
      <c r="D72" s="215"/>
      <c r="E72" s="215">
        <f>$B72      +$C72      +$D72</f>
        <v>1840661000</v>
      </c>
      <c r="F72" s="211">
        <f>SUM(F9:F14,F17:F23,F26:F29,F32,F35:F39,F42:F52,F55:F58,F61:F65,F69)</f>
        <v>1840661000</v>
      </c>
      <c r="G72" s="210">
        <f>SUM(G9:G14,G17:G23,G26:G29,G32,G35:G39,G42:G52,G55:G58,G61:G65,G69)</f>
        <v>455075000</v>
      </c>
      <c r="H72" s="211">
        <f>SUM(H9:H14,H17:H23,H26:H29,H32,H35:H39,H42:H52,H55:H58,H61:H65,H69)</f>
        <v>177145000</v>
      </c>
      <c r="I72" s="210">
        <f>SUM(I9:I14,I17:I23,I26:I29,I32,I35:I39,I42:I52,I55:I58,I61:I65,I69)</f>
        <v>69234121</v>
      </c>
      <c r="J72" s="211">
        <f>SUM(J9:J14,J17:J23,J26:J29,J32,J35:J39,J42:J52,J55:J58,J61:J65,J69)</f>
        <v>0</v>
      </c>
      <c r="K72" s="210">
        <f>SUM(K9:K14,K17:K23,K26:K29,K32,K35:K39,K42:K52,K55:K58,K61:K65,K69)</f>
        <v>0</v>
      </c>
      <c r="L72" s="211">
        <f>SUM(L9:L14,L17:L23,L26:L29,L32,L35:L39,L42:L52,L55:L58,L61:L65,L69)</f>
        <v>0</v>
      </c>
      <c r="M72" s="210">
        <f>SUM(M9:M14,M17:M23,M26:M29,M32,M35:M39,M42:M52,M55:M58,M61:M65,M69)</f>
        <v>0</v>
      </c>
      <c r="N72" s="211">
        <f>SUM(N9:N14,N17:N23,N26:N29,N32,N35:N39,N42:N52,N55:N58,N61:N65,N69)</f>
        <v>0</v>
      </c>
      <c r="O72" s="210">
        <f>SUM(O9:O14,O17:O23,O26:O29,O32,O35:O39,O42:O52,O55:O58,O61:O65,O69)</f>
        <v>0</v>
      </c>
      <c r="P72" s="211">
        <f>$H72      +$J72      +$L72      +$N72</f>
        <v>177145000</v>
      </c>
      <c r="Q72" s="210">
        <f>$I72      +$K72      +$M72      +$O72</f>
        <v>69234121</v>
      </c>
      <c r="R72" s="213">
        <f>IF(($H72      =0),0,((($H72      -$H72      )/$H72      )*100))</f>
        <v>0</v>
      </c>
      <c r="S72" s="214">
        <f>IF(($I72      =0),0,((($I72      -$I72      )/$I72      )*100))</f>
        <v>0</v>
      </c>
      <c r="T72" s="213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12.254793444002003</v>
      </c>
      <c r="U72" s="212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4.7895783235882545</v>
      </c>
      <c r="V72" s="211">
        <f>SUM(V9:V14,V17:V23,V26:V29,V32,V35:V39,V42:V52,V55:V58,V61:V65,V69)</f>
        <v>0</v>
      </c>
      <c r="W72" s="210" t="s">
        <v>1</v>
      </c>
    </row>
    <row r="73" spans="1:23" ht="13.5" thickTop="1" x14ac:dyDescent="0.2">
      <c r="A73" s="209" t="s">
        <v>90</v>
      </c>
      <c r="B73" s="207"/>
      <c r="C73" s="208"/>
      <c r="D73" s="208"/>
      <c r="E73" s="206"/>
      <c r="F73" s="207"/>
      <c r="G73" s="208"/>
      <c r="H73" s="208"/>
      <c r="I73" s="206"/>
      <c r="J73" s="208"/>
      <c r="K73" s="206"/>
      <c r="L73" s="208"/>
      <c r="M73" s="208"/>
      <c r="N73" s="208"/>
      <c r="O73" s="208"/>
      <c r="P73" s="208"/>
      <c r="Q73" s="208"/>
      <c r="R73" s="208"/>
      <c r="S73" s="208"/>
      <c r="T73" s="208"/>
      <c r="U73" s="206"/>
      <c r="V73" s="207"/>
      <c r="W73" s="206"/>
    </row>
    <row r="74" spans="1:23" x14ac:dyDescent="0.2">
      <c r="A74" s="169" t="s">
        <v>1</v>
      </c>
      <c r="B74" s="205" t="s">
        <v>1</v>
      </c>
      <c r="C74" s="204" t="s">
        <v>1</v>
      </c>
      <c r="D74" s="204" t="s">
        <v>1</v>
      </c>
      <c r="E74" s="203" t="s">
        <v>1</v>
      </c>
      <c r="F74" s="199" t="s">
        <v>5</v>
      </c>
      <c r="G74" s="202"/>
      <c r="H74" s="199" t="s">
        <v>6</v>
      </c>
      <c r="I74" s="201"/>
      <c r="J74" s="199" t="s">
        <v>7</v>
      </c>
      <c r="K74" s="201"/>
      <c r="L74" s="199" t="s">
        <v>8</v>
      </c>
      <c r="M74" s="199"/>
      <c r="N74" s="200" t="s">
        <v>9</v>
      </c>
      <c r="O74" s="199"/>
      <c r="P74" s="197" t="s">
        <v>10</v>
      </c>
      <c r="Q74" s="196"/>
      <c r="R74" s="198" t="s">
        <v>11</v>
      </c>
      <c r="S74" s="196"/>
      <c r="T74" s="198" t="s">
        <v>12</v>
      </c>
      <c r="U74" s="196"/>
      <c r="V74" s="197"/>
      <c r="W74" s="196"/>
    </row>
    <row r="75" spans="1:23" ht="67.5" x14ac:dyDescent="0.2">
      <c r="A75" s="195" t="s">
        <v>91</v>
      </c>
      <c r="B75" s="190" t="s">
        <v>92</v>
      </c>
      <c r="C75" s="190" t="s">
        <v>93</v>
      </c>
      <c r="D75" s="191" t="s">
        <v>17</v>
      </c>
      <c r="E75" s="190" t="s">
        <v>18</v>
      </c>
      <c r="F75" s="190" t="s">
        <v>19</v>
      </c>
      <c r="G75" s="190" t="s">
        <v>94</v>
      </c>
      <c r="H75" s="190" t="s">
        <v>95</v>
      </c>
      <c r="I75" s="189" t="s">
        <v>22</v>
      </c>
      <c r="J75" s="190" t="s">
        <v>96</v>
      </c>
      <c r="K75" s="189" t="s">
        <v>24</v>
      </c>
      <c r="L75" s="190" t="s">
        <v>97</v>
      </c>
      <c r="M75" s="189" t="s">
        <v>26</v>
      </c>
      <c r="N75" s="190" t="s">
        <v>98</v>
      </c>
      <c r="O75" s="189" t="s">
        <v>28</v>
      </c>
      <c r="P75" s="189" t="s">
        <v>99</v>
      </c>
      <c r="Q75" s="194" t="s">
        <v>30</v>
      </c>
      <c r="R75" s="192" t="s">
        <v>99</v>
      </c>
      <c r="S75" s="193" t="s">
        <v>30</v>
      </c>
      <c r="T75" s="192" t="s">
        <v>100</v>
      </c>
      <c r="U75" s="191" t="s">
        <v>32</v>
      </c>
      <c r="V75" s="190"/>
      <c r="W75" s="189"/>
    </row>
    <row r="76" spans="1:23" x14ac:dyDescent="0.2">
      <c r="A76" s="188" t="str">
        <f>+A7</f>
        <v>R thousands</v>
      </c>
      <c r="B76" s="186"/>
      <c r="C76" s="186">
        <v>100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7"/>
      <c r="N76" s="186"/>
      <c r="O76" s="187"/>
      <c r="P76" s="186"/>
      <c r="Q76" s="187"/>
      <c r="R76" s="186"/>
      <c r="S76" s="187"/>
      <c r="T76" s="186"/>
      <c r="U76" s="186"/>
      <c r="V76" s="186"/>
      <c r="W76" s="186"/>
    </row>
    <row r="77" spans="1:23" hidden="1" x14ac:dyDescent="0.2">
      <c r="A77" s="185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4"/>
      <c r="N77" s="181"/>
      <c r="O77" s="184"/>
      <c r="P77" s="181"/>
      <c r="Q77" s="184"/>
      <c r="R77" s="182"/>
      <c r="S77" s="183"/>
      <c r="T77" s="182"/>
      <c r="U77" s="182"/>
      <c r="V77" s="181"/>
      <c r="W77" s="181"/>
    </row>
    <row r="78" spans="1:23" hidden="1" x14ac:dyDescent="0.2">
      <c r="A78" s="180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9"/>
      <c r="N78" s="176"/>
      <c r="O78" s="179"/>
      <c r="P78" s="176"/>
      <c r="Q78" s="179"/>
      <c r="R78" s="177"/>
      <c r="S78" s="178"/>
      <c r="T78" s="177"/>
      <c r="U78" s="177"/>
      <c r="V78" s="176"/>
      <c r="W78" s="176"/>
    </row>
    <row r="79" spans="1:23" hidden="1" x14ac:dyDescent="0.2">
      <c r="A79" s="175" t="s">
        <v>112</v>
      </c>
      <c r="B79" s="171">
        <f>SUM(B80:B83)</f>
        <v>0</v>
      </c>
      <c r="C79" s="171">
        <f>SUM(C80:C83)</f>
        <v>0</v>
      </c>
      <c r="D79" s="171">
        <f>SUM(D80:D83)</f>
        <v>0</v>
      </c>
      <c r="E79" s="171">
        <f>SUM(E80:E83)</f>
        <v>0</v>
      </c>
      <c r="F79" s="171">
        <f>SUM(F80:F83)</f>
        <v>0</v>
      </c>
      <c r="G79" s="171">
        <f>SUM(G80:G83)</f>
        <v>0</v>
      </c>
      <c r="H79" s="171">
        <f>SUM(H80:H83)</f>
        <v>0</v>
      </c>
      <c r="I79" s="171">
        <f>SUM(I80:I83)</f>
        <v>0</v>
      </c>
      <c r="J79" s="171">
        <f>SUM(J80:J83)</f>
        <v>0</v>
      </c>
      <c r="K79" s="171">
        <f>SUM(K80:K83)</f>
        <v>0</v>
      </c>
      <c r="L79" s="171">
        <f>SUM(L80:L83)</f>
        <v>0</v>
      </c>
      <c r="M79" s="174">
        <f>SUM(M80:M83)</f>
        <v>0</v>
      </c>
      <c r="N79" s="171"/>
      <c r="O79" s="174"/>
      <c r="P79" s="171"/>
      <c r="Q79" s="174"/>
      <c r="R79" s="172"/>
      <c r="S79" s="173"/>
      <c r="T79" s="172"/>
      <c r="U79" s="172"/>
      <c r="V79" s="171">
        <f>SUM(V80:V83)</f>
        <v>0</v>
      </c>
      <c r="W79" s="171">
        <f>SUM(W80:W83)</f>
        <v>0</v>
      </c>
    </row>
    <row r="80" spans="1:23" hidden="1" x14ac:dyDescent="0.2">
      <c r="A80" s="169" t="s">
        <v>113</v>
      </c>
      <c r="B80" s="158"/>
      <c r="C80" s="158"/>
      <c r="D80" s="158"/>
      <c r="E80" s="158">
        <f>SUM(B80:D80)</f>
        <v>0</v>
      </c>
      <c r="F80" s="158"/>
      <c r="G80" s="158"/>
      <c r="H80" s="158"/>
      <c r="I80" s="170"/>
      <c r="J80" s="158"/>
      <c r="K80" s="170"/>
      <c r="L80" s="158"/>
      <c r="M80" s="159"/>
      <c r="N80" s="158"/>
      <c r="O80" s="159"/>
      <c r="P80" s="158"/>
      <c r="Q80" s="159"/>
      <c r="R80" s="167"/>
      <c r="S80" s="168"/>
      <c r="T80" s="167"/>
      <c r="U80" s="167"/>
      <c r="V80" s="158"/>
      <c r="W80" s="158"/>
    </row>
    <row r="81" spans="1:23" hidden="1" x14ac:dyDescent="0.2">
      <c r="A81" s="169" t="s">
        <v>114</v>
      </c>
      <c r="B81" s="158"/>
      <c r="C81" s="158"/>
      <c r="D81" s="158"/>
      <c r="E81" s="158">
        <f>SUM(B81:D81)</f>
        <v>0</v>
      </c>
      <c r="F81" s="158"/>
      <c r="G81" s="158"/>
      <c r="H81" s="158"/>
      <c r="I81" s="170"/>
      <c r="J81" s="158"/>
      <c r="K81" s="170"/>
      <c r="L81" s="158"/>
      <c r="M81" s="159"/>
      <c r="N81" s="158"/>
      <c r="O81" s="159"/>
      <c r="P81" s="158"/>
      <c r="Q81" s="159"/>
      <c r="R81" s="167"/>
      <c r="S81" s="168"/>
      <c r="T81" s="167"/>
      <c r="U81" s="167"/>
      <c r="V81" s="158"/>
      <c r="W81" s="158"/>
    </row>
    <row r="82" spans="1:23" hidden="1" x14ac:dyDescent="0.2">
      <c r="A82" s="169" t="s">
        <v>115</v>
      </c>
      <c r="B82" s="158"/>
      <c r="C82" s="158"/>
      <c r="D82" s="158"/>
      <c r="E82" s="158">
        <f>SUM(B82:D82)</f>
        <v>0</v>
      </c>
      <c r="F82" s="158"/>
      <c r="G82" s="158"/>
      <c r="H82" s="158"/>
      <c r="I82" s="170"/>
      <c r="J82" s="158"/>
      <c r="K82" s="170"/>
      <c r="L82" s="158"/>
      <c r="M82" s="159"/>
      <c r="N82" s="158"/>
      <c r="O82" s="159"/>
      <c r="P82" s="158"/>
      <c r="Q82" s="159"/>
      <c r="R82" s="167"/>
      <c r="S82" s="168"/>
      <c r="T82" s="167"/>
      <c r="U82" s="167"/>
      <c r="V82" s="158"/>
      <c r="W82" s="158"/>
    </row>
    <row r="83" spans="1:23" hidden="1" x14ac:dyDescent="0.2">
      <c r="A83" s="169" t="s">
        <v>116</v>
      </c>
      <c r="B83" s="158"/>
      <c r="C83" s="158"/>
      <c r="D83" s="158"/>
      <c r="E83" s="158">
        <f>SUM(B83:D83)</f>
        <v>0</v>
      </c>
      <c r="F83" s="158"/>
      <c r="G83" s="158"/>
      <c r="H83" s="158"/>
      <c r="I83" s="170"/>
      <c r="J83" s="158"/>
      <c r="K83" s="170"/>
      <c r="L83" s="158"/>
      <c r="M83" s="159"/>
      <c r="N83" s="158"/>
      <c r="O83" s="159"/>
      <c r="P83" s="158"/>
      <c r="Q83" s="159"/>
      <c r="R83" s="167"/>
      <c r="S83" s="168"/>
      <c r="T83" s="167"/>
      <c r="U83" s="167"/>
      <c r="V83" s="158"/>
      <c r="W83" s="158"/>
    </row>
    <row r="84" spans="1:23" hidden="1" x14ac:dyDescent="0.2">
      <c r="A84" s="169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9"/>
      <c r="N84" s="158"/>
      <c r="O84" s="159"/>
      <c r="P84" s="158"/>
      <c r="Q84" s="159"/>
      <c r="R84" s="167"/>
      <c r="S84" s="168"/>
      <c r="T84" s="167"/>
      <c r="U84" s="167"/>
      <c r="V84" s="158"/>
      <c r="W84" s="158"/>
    </row>
    <row r="85" spans="1:23" x14ac:dyDescent="0.2">
      <c r="A85" s="166" t="s">
        <v>101</v>
      </c>
      <c r="B85" s="163" t="s">
        <v>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5"/>
      <c r="R85" s="164"/>
      <c r="S85" s="164"/>
      <c r="T85" s="86"/>
      <c r="U85" s="87"/>
      <c r="V85" s="163"/>
      <c r="W85" s="163"/>
    </row>
    <row r="86" spans="1:23" x14ac:dyDescent="0.2">
      <c r="A86" s="162" t="s">
        <v>102</v>
      </c>
      <c r="B86" s="161"/>
      <c r="C86" s="161"/>
      <c r="D86" s="161"/>
      <c r="E86" s="161">
        <f>$B86      +$C86      +$D86</f>
        <v>0</v>
      </c>
      <c r="F86" s="161">
        <v>0</v>
      </c>
      <c r="G86" s="161">
        <v>0</v>
      </c>
      <c r="H86" s="161"/>
      <c r="I86" s="161"/>
      <c r="J86" s="161"/>
      <c r="K86" s="161"/>
      <c r="L86" s="161"/>
      <c r="M86" s="161"/>
      <c r="N86" s="161"/>
      <c r="O86" s="161"/>
      <c r="P86" s="161">
        <f>$H86      +$J86      +$L86      +$N86</f>
        <v>0</v>
      </c>
      <c r="Q86" s="158">
        <f>$I86      +$K86      +$M86      +$O86</f>
        <v>0</v>
      </c>
      <c r="R86" s="89">
        <f>IF(($H86      =0),0,((($H86      -$H86      )/$H86      )*100))</f>
        <v>0</v>
      </c>
      <c r="S86" s="90">
        <f>IF(($I86      =0),0,((($I86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61"/>
      <c r="W86" s="161"/>
    </row>
    <row r="87" spans="1:23" x14ac:dyDescent="0.2">
      <c r="A87" s="160" t="s">
        <v>103</v>
      </c>
      <c r="B87" s="158"/>
      <c r="C87" s="158"/>
      <c r="D87" s="158"/>
      <c r="E87" s="158">
        <f>$B87      +$C87      +$D87</f>
        <v>0</v>
      </c>
      <c r="F87" s="158">
        <v>0</v>
      </c>
      <c r="G87" s="158">
        <v>0</v>
      </c>
      <c r="H87" s="158"/>
      <c r="I87" s="158"/>
      <c r="J87" s="158"/>
      <c r="K87" s="158"/>
      <c r="L87" s="158"/>
      <c r="M87" s="158"/>
      <c r="N87" s="158"/>
      <c r="O87" s="158"/>
      <c r="P87" s="159">
        <f>$H87      +$J87      +$L87      +$N87</f>
        <v>0</v>
      </c>
      <c r="Q87" s="159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58"/>
      <c r="W87" s="158"/>
    </row>
    <row r="88" spans="1:23" x14ac:dyDescent="0.2">
      <c r="A88" s="160" t="s">
        <v>104</v>
      </c>
      <c r="B88" s="158"/>
      <c r="C88" s="158"/>
      <c r="D88" s="158"/>
      <c r="E88" s="158">
        <f>$B88      +$C88      +$D88</f>
        <v>0</v>
      </c>
      <c r="F88" s="158">
        <v>0</v>
      </c>
      <c r="G88" s="158">
        <v>0</v>
      </c>
      <c r="H88" s="158"/>
      <c r="I88" s="158"/>
      <c r="J88" s="158"/>
      <c r="K88" s="158"/>
      <c r="L88" s="158"/>
      <c r="M88" s="158"/>
      <c r="N88" s="158"/>
      <c r="O88" s="158"/>
      <c r="P88" s="159">
        <f>$H88      +$J88      +$L88      +$N88</f>
        <v>0</v>
      </c>
      <c r="Q88" s="159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58"/>
      <c r="W88" s="158"/>
    </row>
    <row r="89" spans="1:23" x14ac:dyDescent="0.2">
      <c r="A89" s="160" t="s">
        <v>105</v>
      </c>
      <c r="B89" s="158"/>
      <c r="C89" s="158"/>
      <c r="D89" s="158"/>
      <c r="E89" s="158">
        <f>$B89      +$C89      +$D89</f>
        <v>0</v>
      </c>
      <c r="F89" s="158">
        <v>0</v>
      </c>
      <c r="G89" s="158">
        <v>0</v>
      </c>
      <c r="H89" s="158"/>
      <c r="I89" s="158"/>
      <c r="J89" s="158"/>
      <c r="K89" s="158"/>
      <c r="L89" s="158"/>
      <c r="M89" s="158"/>
      <c r="N89" s="158"/>
      <c r="O89" s="158"/>
      <c r="P89" s="159">
        <f>$H89      +$J89      +$L89      +$N89</f>
        <v>0</v>
      </c>
      <c r="Q89" s="159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58"/>
      <c r="W89" s="158"/>
    </row>
    <row r="90" spans="1:23" x14ac:dyDescent="0.2">
      <c r="A90" s="160" t="s">
        <v>106</v>
      </c>
      <c r="B90" s="158"/>
      <c r="C90" s="158"/>
      <c r="D90" s="158"/>
      <c r="E90" s="158">
        <f>$B90      +$C90      +$D90</f>
        <v>0</v>
      </c>
      <c r="F90" s="158">
        <v>0</v>
      </c>
      <c r="G90" s="158">
        <v>0</v>
      </c>
      <c r="H90" s="158"/>
      <c r="I90" s="158"/>
      <c r="J90" s="158"/>
      <c r="K90" s="158"/>
      <c r="L90" s="158"/>
      <c r="M90" s="158"/>
      <c r="N90" s="158"/>
      <c r="O90" s="158"/>
      <c r="P90" s="159">
        <f>$H90      +$J90      +$L90      +$N90</f>
        <v>0</v>
      </c>
      <c r="Q90" s="159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58"/>
      <c r="W90" s="158"/>
    </row>
    <row r="91" spans="1:23" x14ac:dyDescent="0.2">
      <c r="A91" s="160" t="s">
        <v>107</v>
      </c>
      <c r="B91" s="158"/>
      <c r="C91" s="158"/>
      <c r="D91" s="158"/>
      <c r="E91" s="158">
        <f>$B91      +$C91      +$D91</f>
        <v>0</v>
      </c>
      <c r="F91" s="158">
        <v>0</v>
      </c>
      <c r="G91" s="158">
        <v>0</v>
      </c>
      <c r="H91" s="158"/>
      <c r="I91" s="158"/>
      <c r="J91" s="158"/>
      <c r="K91" s="158"/>
      <c r="L91" s="158"/>
      <c r="M91" s="158"/>
      <c r="N91" s="158"/>
      <c r="O91" s="158"/>
      <c r="P91" s="159">
        <f>$H91      +$J91      +$L91      +$N91</f>
        <v>0</v>
      </c>
      <c r="Q91" s="159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58"/>
      <c r="W91" s="158"/>
    </row>
    <row r="92" spans="1:23" x14ac:dyDescent="0.2">
      <c r="A92" s="160" t="s">
        <v>108</v>
      </c>
      <c r="B92" s="158"/>
      <c r="C92" s="158"/>
      <c r="D92" s="158"/>
      <c r="E92" s="158">
        <f>$B92      +$C92      +$D92</f>
        <v>0</v>
      </c>
      <c r="F92" s="158">
        <v>0</v>
      </c>
      <c r="G92" s="158">
        <v>0</v>
      </c>
      <c r="H92" s="158"/>
      <c r="I92" s="158"/>
      <c r="J92" s="158"/>
      <c r="K92" s="158"/>
      <c r="L92" s="158"/>
      <c r="M92" s="158"/>
      <c r="N92" s="158"/>
      <c r="O92" s="158"/>
      <c r="P92" s="159">
        <f>$H92      +$J92      +$L92      +$N92</f>
        <v>0</v>
      </c>
      <c r="Q92" s="159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58"/>
      <c r="W92" s="158"/>
    </row>
    <row r="93" spans="1:23" x14ac:dyDescent="0.2">
      <c r="A93" s="160" t="s">
        <v>109</v>
      </c>
      <c r="B93" s="158"/>
      <c r="C93" s="158"/>
      <c r="D93" s="158"/>
      <c r="E93" s="158">
        <f>$B93      +$C93      +$D93</f>
        <v>0</v>
      </c>
      <c r="F93" s="158">
        <v>0</v>
      </c>
      <c r="G93" s="158">
        <v>0</v>
      </c>
      <c r="H93" s="158"/>
      <c r="I93" s="158"/>
      <c r="J93" s="158"/>
      <c r="K93" s="158"/>
      <c r="L93" s="158"/>
      <c r="M93" s="158"/>
      <c r="N93" s="158"/>
      <c r="O93" s="158"/>
      <c r="P93" s="159">
        <f>$H93      +$J93      +$L93      +$N93</f>
        <v>0</v>
      </c>
      <c r="Q93" s="159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58"/>
      <c r="W93" s="158"/>
    </row>
    <row r="94" spans="1:23" x14ac:dyDescent="0.2">
      <c r="A94" s="157" t="s">
        <v>110</v>
      </c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6"/>
      <c r="Q94" s="156"/>
      <c r="R94" s="17"/>
      <c r="S94" s="18"/>
      <c r="T94" s="17"/>
      <c r="U94" s="18"/>
      <c r="V94" s="155"/>
      <c r="W94" s="155"/>
    </row>
    <row r="95" spans="1:23" ht="22.5" hidden="1" x14ac:dyDescent="0.2">
      <c r="A95" s="154" t="s">
        <v>117</v>
      </c>
      <c r="B95" s="152">
        <f>SUM(B96:B110)</f>
        <v>0</v>
      </c>
      <c r="C95" s="152">
        <f>SUM(C96:C110)</f>
        <v>0</v>
      </c>
      <c r="D95" s="152">
        <f>SUM(D96:D110)</f>
        <v>0</v>
      </c>
      <c r="E95" s="152">
        <f>SUM(E96:E110)</f>
        <v>0</v>
      </c>
      <c r="F95" s="152">
        <f>SUM(F96:F110)</f>
        <v>0</v>
      </c>
      <c r="G95" s="152">
        <f>SUM(G96:G110)</f>
        <v>0</v>
      </c>
      <c r="H95" s="152">
        <f>SUM(H96:H110)</f>
        <v>0</v>
      </c>
      <c r="I95" s="152">
        <f>SUM(I96:I110)</f>
        <v>0</v>
      </c>
      <c r="J95" s="152">
        <f>SUM(J96:J110)</f>
        <v>0</v>
      </c>
      <c r="K95" s="152">
        <f>SUM(K96:K110)</f>
        <v>0</v>
      </c>
      <c r="L95" s="152">
        <f>SUM(L96:L110)</f>
        <v>0</v>
      </c>
      <c r="M95" s="153">
        <f>SUM(M96:M110)</f>
        <v>0</v>
      </c>
      <c r="N95" s="152"/>
      <c r="O95" s="153"/>
      <c r="P95" s="152"/>
      <c r="Q95" s="153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52">
        <f>SUM(V96:V110)</f>
        <v>0</v>
      </c>
      <c r="W95" s="152">
        <f>SUM(W96:W110)</f>
        <v>0</v>
      </c>
    </row>
    <row r="96" spans="1:23" hidden="1" x14ac:dyDescent="0.2">
      <c r="A96" s="151"/>
      <c r="B96" s="148"/>
      <c r="C96" s="148"/>
      <c r="D96" s="148"/>
      <c r="E96" s="150">
        <f>SUM(B96:D96)</f>
        <v>0</v>
      </c>
      <c r="F96" s="148"/>
      <c r="G96" s="148"/>
      <c r="H96" s="148"/>
      <c r="I96" s="148"/>
      <c r="J96" s="148"/>
      <c r="K96" s="148"/>
      <c r="L96" s="148"/>
      <c r="M96" s="149"/>
      <c r="N96" s="148"/>
      <c r="O96" s="149"/>
      <c r="P96" s="148"/>
      <c r="Q96" s="149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48"/>
      <c r="W96" s="148"/>
    </row>
    <row r="97" spans="1:23" hidden="1" x14ac:dyDescent="0.2">
      <c r="A97" s="151"/>
      <c r="B97" s="148"/>
      <c r="C97" s="148"/>
      <c r="D97" s="148"/>
      <c r="E97" s="150">
        <f>SUM(B97:D97)</f>
        <v>0</v>
      </c>
      <c r="F97" s="148"/>
      <c r="G97" s="148"/>
      <c r="H97" s="148"/>
      <c r="I97" s="148"/>
      <c r="J97" s="148"/>
      <c r="K97" s="148"/>
      <c r="L97" s="148"/>
      <c r="M97" s="149"/>
      <c r="N97" s="148"/>
      <c r="O97" s="149"/>
      <c r="P97" s="148"/>
      <c r="Q97" s="149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48"/>
      <c r="W97" s="148"/>
    </row>
    <row r="98" spans="1:23" hidden="1" x14ac:dyDescent="0.2">
      <c r="A98" s="151"/>
      <c r="B98" s="148"/>
      <c r="C98" s="148"/>
      <c r="D98" s="148"/>
      <c r="E98" s="150">
        <f>SUM(B98:D98)</f>
        <v>0</v>
      </c>
      <c r="F98" s="148"/>
      <c r="G98" s="148"/>
      <c r="H98" s="148"/>
      <c r="I98" s="148"/>
      <c r="J98" s="148"/>
      <c r="K98" s="148"/>
      <c r="L98" s="148"/>
      <c r="M98" s="149"/>
      <c r="N98" s="148"/>
      <c r="O98" s="149"/>
      <c r="P98" s="148"/>
      <c r="Q98" s="149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48"/>
      <c r="W98" s="148"/>
    </row>
    <row r="99" spans="1:23" hidden="1" x14ac:dyDescent="0.2">
      <c r="A99" s="151"/>
      <c r="B99" s="148"/>
      <c r="C99" s="148"/>
      <c r="D99" s="148"/>
      <c r="E99" s="150">
        <f>SUM(B99:D99)</f>
        <v>0</v>
      </c>
      <c r="F99" s="148"/>
      <c r="G99" s="148"/>
      <c r="H99" s="148"/>
      <c r="I99" s="148"/>
      <c r="J99" s="148"/>
      <c r="K99" s="148"/>
      <c r="L99" s="148"/>
      <c r="M99" s="149"/>
      <c r="N99" s="148"/>
      <c r="O99" s="149"/>
      <c r="P99" s="148"/>
      <c r="Q99" s="149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48"/>
      <c r="W99" s="148"/>
    </row>
    <row r="100" spans="1:23" hidden="1" x14ac:dyDescent="0.2">
      <c r="A100" s="151"/>
      <c r="B100" s="148"/>
      <c r="C100" s="148"/>
      <c r="D100" s="148"/>
      <c r="E100" s="150">
        <f>SUM(B100:D100)</f>
        <v>0</v>
      </c>
      <c r="F100" s="148"/>
      <c r="G100" s="148"/>
      <c r="H100" s="148"/>
      <c r="I100" s="148"/>
      <c r="J100" s="148"/>
      <c r="K100" s="148"/>
      <c r="L100" s="148"/>
      <c r="M100" s="149"/>
      <c r="N100" s="148"/>
      <c r="O100" s="149"/>
      <c r="P100" s="148"/>
      <c r="Q100" s="149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48"/>
      <c r="W100" s="148"/>
    </row>
    <row r="101" spans="1:23" hidden="1" x14ac:dyDescent="0.2">
      <c r="A101" s="151"/>
      <c r="B101" s="148"/>
      <c r="C101" s="148"/>
      <c r="D101" s="148"/>
      <c r="E101" s="150">
        <f>SUM(B101:D101)</f>
        <v>0</v>
      </c>
      <c r="F101" s="148"/>
      <c r="G101" s="148"/>
      <c r="H101" s="148"/>
      <c r="I101" s="148"/>
      <c r="J101" s="148"/>
      <c r="K101" s="148"/>
      <c r="L101" s="148"/>
      <c r="M101" s="149"/>
      <c r="N101" s="148"/>
      <c r="O101" s="149"/>
      <c r="P101" s="148"/>
      <c r="Q101" s="149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48"/>
      <c r="W101" s="148"/>
    </row>
    <row r="102" spans="1:23" hidden="1" x14ac:dyDescent="0.2">
      <c r="A102" s="151"/>
      <c r="B102" s="148"/>
      <c r="C102" s="148"/>
      <c r="D102" s="148"/>
      <c r="E102" s="150">
        <f>SUM(B102:D102)</f>
        <v>0</v>
      </c>
      <c r="F102" s="148"/>
      <c r="G102" s="148"/>
      <c r="H102" s="148"/>
      <c r="I102" s="148"/>
      <c r="J102" s="148"/>
      <c r="K102" s="148"/>
      <c r="L102" s="148"/>
      <c r="M102" s="149"/>
      <c r="N102" s="148"/>
      <c r="O102" s="149"/>
      <c r="P102" s="148"/>
      <c r="Q102" s="149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48"/>
      <c r="W102" s="148"/>
    </row>
    <row r="103" spans="1:23" hidden="1" x14ac:dyDescent="0.2">
      <c r="A103" s="151"/>
      <c r="B103" s="148"/>
      <c r="C103" s="148"/>
      <c r="D103" s="148"/>
      <c r="E103" s="150">
        <f>SUM(B103:D103)</f>
        <v>0</v>
      </c>
      <c r="F103" s="148"/>
      <c r="G103" s="148"/>
      <c r="H103" s="148"/>
      <c r="I103" s="148"/>
      <c r="J103" s="148"/>
      <c r="K103" s="148"/>
      <c r="L103" s="148"/>
      <c r="M103" s="149"/>
      <c r="N103" s="148"/>
      <c r="O103" s="149"/>
      <c r="P103" s="148"/>
      <c r="Q103" s="149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48"/>
      <c r="W103" s="148"/>
    </row>
    <row r="104" spans="1:23" hidden="1" x14ac:dyDescent="0.2">
      <c r="A104" s="151"/>
      <c r="B104" s="148"/>
      <c r="C104" s="148"/>
      <c r="D104" s="148"/>
      <c r="E104" s="150">
        <f>SUM(B104:D104)</f>
        <v>0</v>
      </c>
      <c r="F104" s="148"/>
      <c r="G104" s="148"/>
      <c r="H104" s="148"/>
      <c r="I104" s="148"/>
      <c r="J104" s="148"/>
      <c r="K104" s="148"/>
      <c r="L104" s="148"/>
      <c r="M104" s="149"/>
      <c r="N104" s="148"/>
      <c r="O104" s="149"/>
      <c r="P104" s="148"/>
      <c r="Q104" s="149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48"/>
      <c r="W104" s="148"/>
    </row>
    <row r="105" spans="1:23" hidden="1" x14ac:dyDescent="0.2">
      <c r="A105" s="151"/>
      <c r="B105" s="148"/>
      <c r="C105" s="148"/>
      <c r="D105" s="148"/>
      <c r="E105" s="150">
        <f>SUM(B105:D105)</f>
        <v>0</v>
      </c>
      <c r="F105" s="148"/>
      <c r="G105" s="148"/>
      <c r="H105" s="148"/>
      <c r="I105" s="148"/>
      <c r="J105" s="148"/>
      <c r="K105" s="148"/>
      <c r="L105" s="148"/>
      <c r="M105" s="149"/>
      <c r="N105" s="148"/>
      <c r="O105" s="149"/>
      <c r="P105" s="148"/>
      <c r="Q105" s="149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48"/>
      <c r="W105" s="148"/>
    </row>
    <row r="106" spans="1:23" hidden="1" x14ac:dyDescent="0.2">
      <c r="A106" s="151"/>
      <c r="B106" s="148"/>
      <c r="C106" s="148"/>
      <c r="D106" s="148"/>
      <c r="E106" s="150">
        <f>SUM(B106:D106)</f>
        <v>0</v>
      </c>
      <c r="F106" s="148"/>
      <c r="G106" s="148"/>
      <c r="H106" s="148"/>
      <c r="I106" s="148"/>
      <c r="J106" s="148"/>
      <c r="K106" s="148"/>
      <c r="L106" s="148"/>
      <c r="M106" s="149"/>
      <c r="N106" s="148"/>
      <c r="O106" s="149"/>
      <c r="P106" s="148"/>
      <c r="Q106" s="149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48"/>
      <c r="W106" s="148"/>
    </row>
    <row r="107" spans="1:23" hidden="1" x14ac:dyDescent="0.2">
      <c r="A107" s="151"/>
      <c r="B107" s="148"/>
      <c r="C107" s="148"/>
      <c r="D107" s="148"/>
      <c r="E107" s="150">
        <f>SUM(B107:D107)</f>
        <v>0</v>
      </c>
      <c r="F107" s="148"/>
      <c r="G107" s="148"/>
      <c r="H107" s="148"/>
      <c r="I107" s="148"/>
      <c r="J107" s="148"/>
      <c r="K107" s="148"/>
      <c r="L107" s="148"/>
      <c r="M107" s="149"/>
      <c r="N107" s="148"/>
      <c r="O107" s="149"/>
      <c r="P107" s="148"/>
      <c r="Q107" s="149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48"/>
      <c r="W107" s="148"/>
    </row>
    <row r="108" spans="1:23" hidden="1" x14ac:dyDescent="0.2">
      <c r="A108" s="151"/>
      <c r="B108" s="148"/>
      <c r="C108" s="148"/>
      <c r="D108" s="148"/>
      <c r="E108" s="150">
        <f>SUM(B108:D108)</f>
        <v>0</v>
      </c>
      <c r="F108" s="148"/>
      <c r="G108" s="148"/>
      <c r="H108" s="149"/>
      <c r="I108" s="148"/>
      <c r="J108" s="149"/>
      <c r="K108" s="148"/>
      <c r="L108" s="149"/>
      <c r="M108" s="149"/>
      <c r="N108" s="149"/>
      <c r="O108" s="149"/>
      <c r="P108" s="149"/>
      <c r="Q108" s="149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48"/>
      <c r="W108" s="148"/>
    </row>
    <row r="109" spans="1:23" hidden="1" x14ac:dyDescent="0.2">
      <c r="A109" s="151"/>
      <c r="B109" s="148"/>
      <c r="C109" s="148"/>
      <c r="D109" s="148"/>
      <c r="E109" s="150">
        <f>SUM(B109:D109)</f>
        <v>0</v>
      </c>
      <c r="F109" s="148"/>
      <c r="G109" s="148"/>
      <c r="H109" s="149"/>
      <c r="I109" s="148"/>
      <c r="J109" s="149"/>
      <c r="K109" s="148"/>
      <c r="L109" s="149"/>
      <c r="M109" s="149"/>
      <c r="N109" s="149"/>
      <c r="O109" s="149"/>
      <c r="P109" s="149"/>
      <c r="Q109" s="149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48"/>
      <c r="W109" s="148"/>
    </row>
    <row r="110" spans="1:23" hidden="1" x14ac:dyDescent="0.2">
      <c r="A110" s="151"/>
      <c r="B110" s="148"/>
      <c r="C110" s="148"/>
      <c r="D110" s="148"/>
      <c r="E110" s="150">
        <f>SUM(B110:D110)</f>
        <v>0</v>
      </c>
      <c r="F110" s="148"/>
      <c r="G110" s="148"/>
      <c r="H110" s="149"/>
      <c r="I110" s="148"/>
      <c r="J110" s="149"/>
      <c r="K110" s="148"/>
      <c r="L110" s="149"/>
      <c r="M110" s="149"/>
      <c r="N110" s="149"/>
      <c r="O110" s="149"/>
      <c r="P110" s="149"/>
      <c r="Q110" s="149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48"/>
      <c r="W110" s="148"/>
    </row>
    <row r="111" spans="1:23" hidden="1" x14ac:dyDescent="0.2">
      <c r="A111" s="146"/>
      <c r="B111" s="145"/>
      <c r="C111" s="147"/>
      <c r="D111" s="147"/>
      <c r="E111" s="147"/>
      <c r="F111" s="145"/>
      <c r="G111" s="147"/>
      <c r="H111" s="145"/>
      <c r="I111" s="147"/>
      <c r="J111" s="145"/>
      <c r="K111" s="147"/>
      <c r="L111" s="145"/>
      <c r="M111" s="145"/>
      <c r="N111" s="145"/>
      <c r="O111" s="145"/>
      <c r="P111" s="145"/>
      <c r="Q111" s="145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45"/>
      <c r="W111" s="147"/>
    </row>
    <row r="112" spans="1:23" hidden="1" x14ac:dyDescent="0.2">
      <c r="A112" s="146" t="s">
        <v>87</v>
      </c>
      <c r="B112" s="145" t="e">
        <f>B95+B85</f>
        <v>#VALUE!</v>
      </c>
      <c r="C112" s="145">
        <f>C95+C85</f>
        <v>0</v>
      </c>
      <c r="D112" s="145">
        <f>D95+D85</f>
        <v>0</v>
      </c>
      <c r="E112" s="145">
        <f>E95+E85</f>
        <v>0</v>
      </c>
      <c r="F112" s="145">
        <f>F95+F85</f>
        <v>0</v>
      </c>
      <c r="G112" s="145">
        <f>G95+G85</f>
        <v>0</v>
      </c>
      <c r="H112" s="145">
        <f>H95+H85</f>
        <v>0</v>
      </c>
      <c r="I112" s="145">
        <f>I95+I85</f>
        <v>0</v>
      </c>
      <c r="J112" s="145">
        <f>J95+J85</f>
        <v>0</v>
      </c>
      <c r="K112" s="145">
        <f>K95+K85</f>
        <v>0</v>
      </c>
      <c r="L112" s="145">
        <f>L95+L85</f>
        <v>0</v>
      </c>
      <c r="M112" s="145">
        <f>M95+M85</f>
        <v>0</v>
      </c>
      <c r="N112" s="145">
        <f>N95+N85</f>
        <v>0</v>
      </c>
      <c r="O112" s="145">
        <f>O95+O85</f>
        <v>0</v>
      </c>
      <c r="P112" s="145">
        <f>P95+P85</f>
        <v>0</v>
      </c>
      <c r="Q112" s="145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45">
        <f>V95+V85</f>
        <v>0</v>
      </c>
      <c r="W112" s="145">
        <f>W95+W85</f>
        <v>0</v>
      </c>
    </row>
    <row r="113" spans="1:23" hidden="1" x14ac:dyDescent="0.2">
      <c r="A113" s="144" t="s">
        <v>118</v>
      </c>
      <c r="B113" s="143" t="str">
        <f>B85</f>
        <v/>
      </c>
      <c r="C113" s="143">
        <f>C85</f>
        <v>0</v>
      </c>
      <c r="D113" s="143">
        <f>D85</f>
        <v>0</v>
      </c>
      <c r="E113" s="143">
        <f>E85</f>
        <v>0</v>
      </c>
      <c r="F113" s="143">
        <f>F85</f>
        <v>0</v>
      </c>
      <c r="G113" s="143">
        <f>G85</f>
        <v>0</v>
      </c>
      <c r="H113" s="143">
        <f>H85</f>
        <v>0</v>
      </c>
      <c r="I113" s="143">
        <f>I85</f>
        <v>0</v>
      </c>
      <c r="J113" s="143">
        <f>J85</f>
        <v>0</v>
      </c>
      <c r="K113" s="143">
        <f>K85</f>
        <v>0</v>
      </c>
      <c r="L113" s="143">
        <f>L85</f>
        <v>0</v>
      </c>
      <c r="M113" s="143">
        <f>M85</f>
        <v>0</v>
      </c>
      <c r="N113" s="143">
        <f>N85</f>
        <v>0</v>
      </c>
      <c r="O113" s="143">
        <f>O85</f>
        <v>0</v>
      </c>
      <c r="P113" s="143">
        <f>P85</f>
        <v>0</v>
      </c>
      <c r="Q113" s="143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43">
        <f>V85</f>
        <v>0</v>
      </c>
      <c r="W113" s="143">
        <f>W85</f>
        <v>0</v>
      </c>
    </row>
    <row r="114" spans="1:23" x14ac:dyDescent="0.2">
      <c r="A114" s="142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28"/>
      <c r="S114" s="28"/>
      <c r="T114" s="28"/>
      <c r="U114" s="28"/>
      <c r="V114" s="141"/>
      <c r="W114" s="141"/>
    </row>
    <row r="115" spans="1:23" x14ac:dyDescent="0.2">
      <c r="A115" s="140" t="s">
        <v>119</v>
      </c>
    </row>
    <row r="116" spans="1:23" x14ac:dyDescent="0.2">
      <c r="A116" s="140" t="s">
        <v>120</v>
      </c>
    </row>
    <row r="117" spans="1:23" x14ac:dyDescent="0.2">
      <c r="A117" s="140" t="s">
        <v>121</v>
      </c>
      <c r="B117" s="139"/>
      <c r="C117" s="139"/>
      <c r="D117" s="139"/>
      <c r="E117" s="139"/>
      <c r="F117" s="139"/>
      <c r="H117" s="139"/>
      <c r="I117" s="139"/>
      <c r="J117" s="139"/>
      <c r="K117" s="139"/>
      <c r="V117" s="139"/>
    </row>
    <row r="118" spans="1:23" x14ac:dyDescent="0.2">
      <c r="A118" s="140" t="s">
        <v>122</v>
      </c>
      <c r="B118" s="139"/>
      <c r="C118" s="139"/>
      <c r="D118" s="139"/>
      <c r="E118" s="139"/>
      <c r="F118" s="139"/>
      <c r="H118" s="139"/>
      <c r="I118" s="139"/>
      <c r="J118" s="139"/>
      <c r="K118" s="139"/>
      <c r="V118" s="139"/>
    </row>
    <row r="119" spans="1:23" x14ac:dyDescent="0.2">
      <c r="A119" s="140" t="s">
        <v>123</v>
      </c>
      <c r="B119" s="139"/>
      <c r="C119" s="139"/>
      <c r="D119" s="139"/>
      <c r="E119" s="139"/>
      <c r="F119" s="139"/>
      <c r="H119" s="139"/>
      <c r="I119" s="139"/>
      <c r="J119" s="139"/>
      <c r="K119" s="139"/>
      <c r="V119" s="139"/>
    </row>
    <row r="120" spans="1:23" x14ac:dyDescent="0.2">
      <c r="A120" s="140" t="s">
        <v>124</v>
      </c>
    </row>
    <row r="123" spans="1:23" x14ac:dyDescent="0.2">
      <c r="A123" s="139"/>
      <c r="G123" s="139"/>
      <c r="W123" s="139"/>
    </row>
    <row r="124" spans="1:23" x14ac:dyDescent="0.2">
      <c r="A124" s="139"/>
      <c r="G124" s="139"/>
      <c r="W124" s="139"/>
    </row>
    <row r="125" spans="1:23" x14ac:dyDescent="0.2">
      <c r="A125" s="139"/>
      <c r="G125" s="139"/>
      <c r="W125" s="139"/>
    </row>
  </sheetData>
  <sheetProtection algorithmName="SHA-512" hashValue="dEo83lv2Qa+r4eTsxHj9y98UBF2yQu2lSjEut53pJOPu2/HqNLqq4RoS5dBCPfsXjMLzA3dv20rQNWh3DRN0Yw==" saltValue="FteowFRFtVa1j9NUZ+L7E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C5D43F-66D7-4B8D-B314-87B7BB1F07BF}"/>
</file>

<file path=customXml/itemProps2.xml><?xml version="1.0" encoding="utf-8"?>
<ds:datastoreItem xmlns:ds="http://schemas.openxmlformats.org/officeDocument/2006/customXml" ds:itemID="{C97ED3B8-CF2F-42FB-A04C-C19EC68888A8}"/>
</file>

<file path=customXml/itemProps3.xml><?xml version="1.0" encoding="utf-8"?>
<ds:datastoreItem xmlns:ds="http://schemas.openxmlformats.org/officeDocument/2006/customXml" ds:itemID="{4D527156-6854-4D61-B26C-0F292A8E8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KZN</vt:lpstr>
      <vt:lpstr>LP</vt:lpstr>
      <vt:lpstr>MP</vt:lpstr>
      <vt:lpstr>NW</vt:lpstr>
      <vt:lpstr>NC</vt:lpstr>
      <vt:lpstr>WC</vt:lpstr>
      <vt:lpstr>EC!Print_Area</vt:lpstr>
      <vt:lpstr>FS!Print_Area</vt:lpstr>
      <vt:lpstr>GT!Print_Area</vt:lpstr>
      <vt:lpstr>KZN!Print_Area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2023-11-02T07:12:47Z</dcterms:created>
  <dcterms:modified xsi:type="dcterms:W3CDTF">2023-11-02T07:37:31Z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