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8_{A1FBFD5D-BCE4-48E0-9533-9DCFDAFE17B1}" xr6:coauthVersionLast="47" xr6:coauthVersionMax="47" xr10:uidLastSave="{00000000-0000-0000-0000-000000000000}"/>
  <workbookProtection workbookAlgorithmName="SHA-512" workbookHashValue="OtLgePrGOI+pxMtwc52FbxCYnVVxFOpWQE3/tbWBtfGJpJbyemh0UpD71POD8miRYZbjRBttISn/4brSwp0lJA==" workbookSaltValue="hVcSAl+T2F3YPDJS2wa6Vw==" workbookSpinCount="100000" lockStructure="1"/>
  <bookViews>
    <workbookView xWindow="28680" yWindow="-120" windowWidth="29040" windowHeight="1584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BUF!$A$1:$X$127</definedName>
    <definedName name="_xlnm.Print_Area" localSheetId="2">CPT!$A$1:$X$127</definedName>
    <definedName name="_xlnm.Print_Area" localSheetId="3">EKU!$A$1:$X$127</definedName>
    <definedName name="_xlnm.Print_Area" localSheetId="4">ETH!$A$1:$X$127</definedName>
    <definedName name="_xlnm.Print_Area" localSheetId="5">JHB!$A$1:$X$127</definedName>
    <definedName name="_xlnm.Print_Area" localSheetId="6">MAN!$A$1:$X$127</definedName>
    <definedName name="_xlnm.Print_Area" localSheetId="7">NMA!$A$1:$X$127</definedName>
    <definedName name="_xlnm.Print_Area" localSheetId="0">Summary!$A$1:$X$127</definedName>
    <definedName name="_xlnm.Print_Area" localSheetId="8">TSH!$A$1:$X$127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T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T106" i="2" s="1"/>
  <c r="S105" i="2"/>
  <c r="R105" i="2"/>
  <c r="E105" i="2"/>
  <c r="U105" i="2" s="1"/>
  <c r="U104" i="2"/>
  <c r="S104" i="2"/>
  <c r="R104" i="2"/>
  <c r="E104" i="2"/>
  <c r="T104" i="2" s="1"/>
  <c r="S103" i="2"/>
  <c r="R103" i="2"/>
  <c r="E103" i="2"/>
  <c r="U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T98" i="2"/>
  <c r="S98" i="2"/>
  <c r="R98" i="2"/>
  <c r="E98" i="2"/>
  <c r="U98" i="2" s="1"/>
  <c r="S97" i="2"/>
  <c r="R97" i="2"/>
  <c r="E97" i="2"/>
  <c r="U97" i="2" s="1"/>
  <c r="U96" i="2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T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T99" i="3" s="1"/>
  <c r="S98" i="3"/>
  <c r="R98" i="3"/>
  <c r="E98" i="3"/>
  <c r="S97" i="3"/>
  <c r="R97" i="3"/>
  <c r="E97" i="3"/>
  <c r="T97" i="3" s="1"/>
  <c r="U96" i="3"/>
  <c r="T96" i="3"/>
  <c r="S96" i="3"/>
  <c r="R96" i="3"/>
  <c r="E96" i="3"/>
  <c r="W95" i="3"/>
  <c r="W112" i="3" s="1"/>
  <c r="V95" i="3"/>
  <c r="V112" i="3" s="1"/>
  <c r="M95" i="3"/>
  <c r="S95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S107" i="4"/>
  <c r="R107" i="4"/>
  <c r="E107" i="4"/>
  <c r="U107" i="4" s="1"/>
  <c r="S106" i="4"/>
  <c r="R106" i="4"/>
  <c r="E106" i="4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S99" i="4"/>
  <c r="R99" i="4"/>
  <c r="E99" i="4"/>
  <c r="U99" i="4" s="1"/>
  <c r="S98" i="4"/>
  <c r="R98" i="4"/>
  <c r="E98" i="4"/>
  <c r="T98" i="4" s="1"/>
  <c r="S97" i="4"/>
  <c r="R97" i="4"/>
  <c r="E97" i="4"/>
  <c r="T97" i="4" s="1"/>
  <c r="S96" i="4"/>
  <c r="R96" i="4"/>
  <c r="E96" i="4"/>
  <c r="W95" i="4"/>
  <c r="W112" i="4" s="1"/>
  <c r="V95" i="4"/>
  <c r="V112" i="4" s="1"/>
  <c r="M95" i="4"/>
  <c r="M112" i="4" s="1"/>
  <c r="S112" i="4" s="1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T101" i="5" s="1"/>
  <c r="S100" i="5"/>
  <c r="R100" i="5"/>
  <c r="E100" i="5"/>
  <c r="U100" i="5" s="1"/>
  <c r="S99" i="5"/>
  <c r="R99" i="5"/>
  <c r="E99" i="5"/>
  <c r="T99" i="5" s="1"/>
  <c r="T98" i="5"/>
  <c r="S98" i="5"/>
  <c r="R98" i="5"/>
  <c r="E98" i="5"/>
  <c r="U98" i="5" s="1"/>
  <c r="S97" i="5"/>
  <c r="R97" i="5"/>
  <c r="E97" i="5"/>
  <c r="U97" i="5" s="1"/>
  <c r="T96" i="5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U109" i="6" s="1"/>
  <c r="S108" i="6"/>
  <c r="R108" i="6"/>
  <c r="E108" i="6"/>
  <c r="T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T102" i="6" s="1"/>
  <c r="S101" i="6"/>
  <c r="R101" i="6"/>
  <c r="E101" i="6"/>
  <c r="U101" i="6" s="1"/>
  <c r="S100" i="6"/>
  <c r="R100" i="6"/>
  <c r="E100" i="6"/>
  <c r="T100" i="6" s="1"/>
  <c r="T99" i="6"/>
  <c r="S99" i="6"/>
  <c r="R99" i="6"/>
  <c r="E99" i="6"/>
  <c r="U99" i="6" s="1"/>
  <c r="S98" i="6"/>
  <c r="R98" i="6"/>
  <c r="E98" i="6"/>
  <c r="U98" i="6" s="1"/>
  <c r="T97" i="6"/>
  <c r="S97" i="6"/>
  <c r="R97" i="6"/>
  <c r="E97" i="6"/>
  <c r="U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S102" i="7"/>
  <c r="R102" i="7"/>
  <c r="E102" i="7"/>
  <c r="U102" i="7" s="1"/>
  <c r="S101" i="7"/>
  <c r="R101" i="7"/>
  <c r="E101" i="7"/>
  <c r="S100" i="7"/>
  <c r="R100" i="7"/>
  <c r="E100" i="7"/>
  <c r="T100" i="7" s="1"/>
  <c r="T99" i="7"/>
  <c r="S99" i="7"/>
  <c r="R99" i="7"/>
  <c r="E99" i="7"/>
  <c r="U99" i="7" s="1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S113" i="8"/>
  <c r="Q113" i="8"/>
  <c r="P113" i="8"/>
  <c r="O113" i="8"/>
  <c r="N113" i="8"/>
  <c r="M113" i="8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S105" i="8"/>
  <c r="R105" i="8"/>
  <c r="E105" i="8"/>
  <c r="T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T102" i="8" s="1"/>
  <c r="U101" i="8"/>
  <c r="S101" i="8"/>
  <c r="R101" i="8"/>
  <c r="E101" i="8"/>
  <c r="T101" i="8" s="1"/>
  <c r="S100" i="8"/>
  <c r="R100" i="8"/>
  <c r="E100" i="8"/>
  <c r="U100" i="8" s="1"/>
  <c r="S99" i="8"/>
  <c r="R99" i="8"/>
  <c r="E99" i="8"/>
  <c r="S98" i="8"/>
  <c r="R98" i="8"/>
  <c r="E98" i="8"/>
  <c r="U98" i="8" s="1"/>
  <c r="S97" i="8"/>
  <c r="R97" i="8"/>
  <c r="E97" i="8"/>
  <c r="T97" i="8" s="1"/>
  <c r="S96" i="8"/>
  <c r="R96" i="8"/>
  <c r="E96" i="8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T110" i="9" s="1"/>
  <c r="S109" i="9"/>
  <c r="R109" i="9"/>
  <c r="E109" i="9"/>
  <c r="U109" i="9" s="1"/>
  <c r="U108" i="9"/>
  <c r="S108" i="9"/>
  <c r="R108" i="9"/>
  <c r="E108" i="9"/>
  <c r="T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T103" i="9" s="1"/>
  <c r="S102" i="9"/>
  <c r="R102" i="9"/>
  <c r="E102" i="9"/>
  <c r="T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T98" i="9" s="1"/>
  <c r="S97" i="9"/>
  <c r="R97" i="9"/>
  <c r="E97" i="9"/>
  <c r="U97" i="9" s="1"/>
  <c r="S96" i="9"/>
  <c r="R96" i="9"/>
  <c r="E96" i="9"/>
  <c r="T96" i="9" s="1"/>
  <c r="W95" i="9"/>
  <c r="W112" i="9" s="1"/>
  <c r="V95" i="9"/>
  <c r="V112" i="9" s="1"/>
  <c r="M95" i="9"/>
  <c r="S95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D113" i="1"/>
  <c r="C113" i="1"/>
  <c r="B113" i="1"/>
  <c r="Q112" i="1"/>
  <c r="P112" i="1"/>
  <c r="O112" i="1"/>
  <c r="N112" i="1"/>
  <c r="U111" i="1"/>
  <c r="T111" i="1"/>
  <c r="S111" i="1"/>
  <c r="R111" i="1"/>
  <c r="T110" i="1"/>
  <c r="S110" i="1"/>
  <c r="R110" i="1"/>
  <c r="E110" i="1"/>
  <c r="U110" i="1" s="1"/>
  <c r="S109" i="1"/>
  <c r="R109" i="1"/>
  <c r="E109" i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S100" i="1"/>
  <c r="R100" i="1"/>
  <c r="E100" i="1"/>
  <c r="U100" i="1" s="1"/>
  <c r="S99" i="1"/>
  <c r="R99" i="1"/>
  <c r="E99" i="1"/>
  <c r="T99" i="1" s="1"/>
  <c r="S98" i="1"/>
  <c r="R98" i="1"/>
  <c r="E98" i="1"/>
  <c r="U98" i="1" s="1"/>
  <c r="S97" i="1"/>
  <c r="R97" i="1"/>
  <c r="E97" i="1"/>
  <c r="S96" i="1"/>
  <c r="R96" i="1"/>
  <c r="E96" i="1"/>
  <c r="W95" i="1"/>
  <c r="W112" i="1" s="1"/>
  <c r="V95" i="1"/>
  <c r="V112" i="1" s="1"/>
  <c r="M95" i="1"/>
  <c r="M112" i="1" s="1"/>
  <c r="S112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U93" i="9"/>
  <c r="T93" i="9"/>
  <c r="S93" i="9"/>
  <c r="R93" i="9"/>
  <c r="Q93" i="9"/>
  <c r="P93" i="9"/>
  <c r="E93" i="9"/>
  <c r="T92" i="9"/>
  <c r="S92" i="9"/>
  <c r="R92" i="9"/>
  <c r="Q92" i="9"/>
  <c r="P92" i="9"/>
  <c r="E92" i="9"/>
  <c r="U92" i="9" s="1"/>
  <c r="S91" i="9"/>
  <c r="R91" i="9"/>
  <c r="Q91" i="9"/>
  <c r="P91" i="9"/>
  <c r="E91" i="9"/>
  <c r="U91" i="9" s="1"/>
  <c r="S90" i="9"/>
  <c r="R90" i="9"/>
  <c r="Q90" i="9"/>
  <c r="P90" i="9"/>
  <c r="E90" i="9"/>
  <c r="S89" i="9"/>
  <c r="R89" i="9"/>
  <c r="Q89" i="9"/>
  <c r="P89" i="9"/>
  <c r="E89" i="9"/>
  <c r="T89" i="9" s="1"/>
  <c r="S88" i="9"/>
  <c r="R88" i="9"/>
  <c r="Q88" i="9"/>
  <c r="P88" i="9"/>
  <c r="E88" i="9"/>
  <c r="T88" i="9" s="1"/>
  <c r="S87" i="9"/>
  <c r="R87" i="9"/>
  <c r="Q87" i="9"/>
  <c r="P87" i="9"/>
  <c r="E87" i="9"/>
  <c r="U87" i="9" s="1"/>
  <c r="S86" i="9"/>
  <c r="R86" i="9"/>
  <c r="Q86" i="9"/>
  <c r="P86" i="9"/>
  <c r="E86" i="9"/>
  <c r="U86" i="9" s="1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V71" i="9"/>
  <c r="S71" i="9"/>
  <c r="O71" i="9"/>
  <c r="N71" i="9"/>
  <c r="M71" i="9"/>
  <c r="L71" i="9"/>
  <c r="K71" i="9"/>
  <c r="J71" i="9"/>
  <c r="I71" i="9"/>
  <c r="H71" i="9"/>
  <c r="P71" i="9" s="1"/>
  <c r="G71" i="9"/>
  <c r="F71" i="9"/>
  <c r="C71" i="9"/>
  <c r="B71" i="9"/>
  <c r="V70" i="9"/>
  <c r="O70" i="9"/>
  <c r="N70" i="9"/>
  <c r="M70" i="9"/>
  <c r="L70" i="9"/>
  <c r="K70" i="9"/>
  <c r="J70" i="9"/>
  <c r="I70" i="9"/>
  <c r="S70" i="9" s="1"/>
  <c r="H70" i="9"/>
  <c r="R70" i="9" s="1"/>
  <c r="G70" i="9"/>
  <c r="F70" i="9"/>
  <c r="E70" i="9"/>
  <c r="T70" i="9" s="1"/>
  <c r="C70" i="9"/>
  <c r="B70" i="9"/>
  <c r="T69" i="9"/>
  <c r="S69" i="9"/>
  <c r="R69" i="9"/>
  <c r="Q69" i="9"/>
  <c r="P69" i="9"/>
  <c r="E69" i="9"/>
  <c r="U69" i="9" s="1"/>
  <c r="V67" i="9"/>
  <c r="O67" i="9"/>
  <c r="N67" i="9"/>
  <c r="M67" i="9"/>
  <c r="L67" i="9"/>
  <c r="K67" i="9"/>
  <c r="J67" i="9"/>
  <c r="I67" i="9"/>
  <c r="S67" i="9" s="1"/>
  <c r="H67" i="9"/>
  <c r="R67" i="9" s="1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C66" i="9"/>
  <c r="B66" i="9"/>
  <c r="E66" i="9" s="1"/>
  <c r="S65" i="9"/>
  <c r="R65" i="9"/>
  <c r="Q65" i="9"/>
  <c r="P65" i="9"/>
  <c r="E65" i="9"/>
  <c r="U65" i="9" s="1"/>
  <c r="U64" i="9"/>
  <c r="S64" i="9"/>
  <c r="R64" i="9"/>
  <c r="Q64" i="9"/>
  <c r="P64" i="9"/>
  <c r="E64" i="9"/>
  <c r="T64" i="9" s="1"/>
  <c r="T63" i="9"/>
  <c r="S63" i="9"/>
  <c r="R63" i="9"/>
  <c r="Q63" i="9"/>
  <c r="P63" i="9"/>
  <c r="E63" i="9"/>
  <c r="U63" i="9" s="1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R59" i="9" s="1"/>
  <c r="G59" i="9"/>
  <c r="F59" i="9"/>
  <c r="C59" i="9"/>
  <c r="B59" i="9"/>
  <c r="S58" i="9"/>
  <c r="R58" i="9"/>
  <c r="Q58" i="9"/>
  <c r="P58" i="9"/>
  <c r="E58" i="9"/>
  <c r="S57" i="9"/>
  <c r="R57" i="9"/>
  <c r="Q57" i="9"/>
  <c r="P57" i="9"/>
  <c r="E57" i="9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49" i="9"/>
  <c r="S49" i="9"/>
  <c r="R49" i="9"/>
  <c r="Q49" i="9"/>
  <c r="P49" i="9"/>
  <c r="E49" i="9"/>
  <c r="T49" i="9" s="1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S44" i="9"/>
  <c r="R44" i="9"/>
  <c r="Q44" i="9"/>
  <c r="P44" i="9"/>
  <c r="E44" i="9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O40" i="9"/>
  <c r="N40" i="9"/>
  <c r="M40" i="9"/>
  <c r="L40" i="9"/>
  <c r="K40" i="9"/>
  <c r="J40" i="9"/>
  <c r="I40" i="9"/>
  <c r="Q40" i="9" s="1"/>
  <c r="H40" i="9"/>
  <c r="R40" i="9" s="1"/>
  <c r="G40" i="9"/>
  <c r="F40" i="9"/>
  <c r="C40" i="9"/>
  <c r="B40" i="9"/>
  <c r="E40" i="9" s="1"/>
  <c r="S39" i="9"/>
  <c r="R39" i="9"/>
  <c r="Q39" i="9"/>
  <c r="P39" i="9"/>
  <c r="E39" i="9"/>
  <c r="T39" i="9" s="1"/>
  <c r="S38" i="9"/>
  <c r="R38" i="9"/>
  <c r="Q38" i="9"/>
  <c r="P38" i="9"/>
  <c r="T38" i="9" s="1"/>
  <c r="E38" i="9"/>
  <c r="U38" i="9" s="1"/>
  <c r="S37" i="9"/>
  <c r="R37" i="9"/>
  <c r="Q37" i="9"/>
  <c r="P37" i="9"/>
  <c r="E37" i="9"/>
  <c r="U37" i="9" s="1"/>
  <c r="U36" i="9"/>
  <c r="S36" i="9"/>
  <c r="R36" i="9"/>
  <c r="Q36" i="9"/>
  <c r="P36" i="9"/>
  <c r="T36" i="9" s="1"/>
  <c r="E36" i="9"/>
  <c r="T35" i="9"/>
  <c r="S35" i="9"/>
  <c r="R35" i="9"/>
  <c r="Q35" i="9"/>
  <c r="P35" i="9"/>
  <c r="E35" i="9"/>
  <c r="U35" i="9" s="1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B33" i="9"/>
  <c r="E33" i="9" s="1"/>
  <c r="T32" i="9"/>
  <c r="S32" i="9"/>
  <c r="R32" i="9"/>
  <c r="Q32" i="9"/>
  <c r="P32" i="9"/>
  <c r="E32" i="9"/>
  <c r="V30" i="9"/>
  <c r="S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V24" i="9"/>
  <c r="O24" i="9"/>
  <c r="N24" i="9"/>
  <c r="M24" i="9"/>
  <c r="L24" i="9"/>
  <c r="K24" i="9"/>
  <c r="J24" i="9"/>
  <c r="I24" i="9"/>
  <c r="S24" i="9" s="1"/>
  <c r="H24" i="9"/>
  <c r="G24" i="9"/>
  <c r="F24" i="9"/>
  <c r="C24" i="9"/>
  <c r="B24" i="9"/>
  <c r="T23" i="9"/>
  <c r="S23" i="9"/>
  <c r="R23" i="9"/>
  <c r="Q23" i="9"/>
  <c r="P23" i="9"/>
  <c r="E23" i="9"/>
  <c r="U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P20" i="9"/>
  <c r="E20" i="9"/>
  <c r="S19" i="9"/>
  <c r="R19" i="9"/>
  <c r="Q19" i="9"/>
  <c r="P19" i="9"/>
  <c r="E19" i="9"/>
  <c r="T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B15" i="9"/>
  <c r="E15" i="9" s="1"/>
  <c r="S14" i="9"/>
  <c r="R14" i="9"/>
  <c r="Q14" i="9"/>
  <c r="P14" i="9"/>
  <c r="E14" i="9"/>
  <c r="U14" i="9" s="1"/>
  <c r="S13" i="9"/>
  <c r="R13" i="9"/>
  <c r="Q13" i="9"/>
  <c r="U13" i="9" s="1"/>
  <c r="P13" i="9"/>
  <c r="E13" i="9"/>
  <c r="T13" i="9" s="1"/>
  <c r="U12" i="9"/>
  <c r="T12" i="9"/>
  <c r="S12" i="9"/>
  <c r="R12" i="9"/>
  <c r="Q12" i="9"/>
  <c r="P12" i="9"/>
  <c r="E12" i="9"/>
  <c r="T11" i="9"/>
  <c r="S11" i="9"/>
  <c r="R11" i="9"/>
  <c r="Q11" i="9"/>
  <c r="P11" i="9"/>
  <c r="E11" i="9"/>
  <c r="U11" i="9" s="1"/>
  <c r="S10" i="9"/>
  <c r="R10" i="9"/>
  <c r="Q10" i="9"/>
  <c r="P10" i="9"/>
  <c r="E10" i="9"/>
  <c r="T10" i="9" s="1"/>
  <c r="S9" i="9"/>
  <c r="R9" i="9"/>
  <c r="Q9" i="9"/>
  <c r="P9" i="9"/>
  <c r="E9" i="9"/>
  <c r="S93" i="8"/>
  <c r="R93" i="8"/>
  <c r="Q93" i="8"/>
  <c r="P93" i="8"/>
  <c r="E93" i="8"/>
  <c r="S92" i="8"/>
  <c r="R92" i="8"/>
  <c r="Q92" i="8"/>
  <c r="P92" i="8"/>
  <c r="E92" i="8"/>
  <c r="T92" i="8" s="1"/>
  <c r="S91" i="8"/>
  <c r="R91" i="8"/>
  <c r="Q91" i="8"/>
  <c r="P91" i="8"/>
  <c r="E91" i="8"/>
  <c r="U91" i="8" s="1"/>
  <c r="S90" i="8"/>
  <c r="R90" i="8"/>
  <c r="Q90" i="8"/>
  <c r="P90" i="8"/>
  <c r="E90" i="8"/>
  <c r="U90" i="8" s="1"/>
  <c r="T89" i="8"/>
  <c r="S89" i="8"/>
  <c r="R89" i="8"/>
  <c r="Q89" i="8"/>
  <c r="P89" i="8"/>
  <c r="E89" i="8"/>
  <c r="U89" i="8" s="1"/>
  <c r="S88" i="8"/>
  <c r="R88" i="8"/>
  <c r="Q88" i="8"/>
  <c r="P88" i="8"/>
  <c r="E88" i="8"/>
  <c r="U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S71" i="8" s="1"/>
  <c r="H71" i="8"/>
  <c r="G71" i="8"/>
  <c r="F71" i="8"/>
  <c r="C71" i="8"/>
  <c r="B71" i="8"/>
  <c r="V70" i="8"/>
  <c r="O70" i="8"/>
  <c r="N70" i="8"/>
  <c r="M70" i="8"/>
  <c r="L70" i="8"/>
  <c r="K70" i="8"/>
  <c r="J70" i="8"/>
  <c r="I70" i="8"/>
  <c r="S70" i="8" s="1"/>
  <c r="H70" i="8"/>
  <c r="R70" i="8" s="1"/>
  <c r="G70" i="8"/>
  <c r="F70" i="8"/>
  <c r="C70" i="8"/>
  <c r="B70" i="8"/>
  <c r="S69" i="8"/>
  <c r="R69" i="8"/>
  <c r="Q69" i="8"/>
  <c r="P69" i="8"/>
  <c r="E69" i="8"/>
  <c r="U69" i="8" s="1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H66" i="8"/>
  <c r="R66" i="8" s="1"/>
  <c r="G66" i="8"/>
  <c r="F66" i="8"/>
  <c r="C66" i="8"/>
  <c r="B66" i="8"/>
  <c r="S65" i="8"/>
  <c r="R65" i="8"/>
  <c r="Q65" i="8"/>
  <c r="P65" i="8"/>
  <c r="E65" i="8"/>
  <c r="S64" i="8"/>
  <c r="R64" i="8"/>
  <c r="Q64" i="8"/>
  <c r="P64" i="8"/>
  <c r="E64" i="8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R59" i="8" s="1"/>
  <c r="G59" i="8"/>
  <c r="F59" i="8"/>
  <c r="C59" i="8"/>
  <c r="B59" i="8"/>
  <c r="E59" i="8" s="1"/>
  <c r="S58" i="8"/>
  <c r="R58" i="8"/>
  <c r="Q58" i="8"/>
  <c r="P58" i="8"/>
  <c r="E58" i="8"/>
  <c r="U58" i="8" s="1"/>
  <c r="U57" i="8"/>
  <c r="S57" i="8"/>
  <c r="R57" i="8"/>
  <c r="Q57" i="8"/>
  <c r="P57" i="8"/>
  <c r="E57" i="8"/>
  <c r="T57" i="8" s="1"/>
  <c r="U56" i="8"/>
  <c r="T56" i="8"/>
  <c r="S56" i="8"/>
  <c r="R56" i="8"/>
  <c r="Q56" i="8"/>
  <c r="P56" i="8"/>
  <c r="E56" i="8"/>
  <c r="S55" i="8"/>
  <c r="R55" i="8"/>
  <c r="Q55" i="8"/>
  <c r="P55" i="8"/>
  <c r="E55" i="8"/>
  <c r="U55" i="8" s="1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S44" i="8"/>
  <c r="R44" i="8"/>
  <c r="Q44" i="8"/>
  <c r="P44" i="8"/>
  <c r="E44" i="8"/>
  <c r="U44" i="8" s="1"/>
  <c r="S43" i="8"/>
  <c r="R43" i="8"/>
  <c r="Q43" i="8"/>
  <c r="P43" i="8"/>
  <c r="E43" i="8"/>
  <c r="U43" i="8" s="1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R40" i="8" s="1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T37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V33" i="8"/>
  <c r="O33" i="8"/>
  <c r="N33" i="8"/>
  <c r="M33" i="8"/>
  <c r="L33" i="8"/>
  <c r="K33" i="8"/>
  <c r="J33" i="8"/>
  <c r="I33" i="8"/>
  <c r="S33" i="8" s="1"/>
  <c r="H33" i="8"/>
  <c r="P33" i="8" s="1"/>
  <c r="G33" i="8"/>
  <c r="F33" i="8"/>
  <c r="C33" i="8"/>
  <c r="B33" i="8"/>
  <c r="S32" i="8"/>
  <c r="R32" i="8"/>
  <c r="Q32" i="8"/>
  <c r="P32" i="8"/>
  <c r="E32" i="8"/>
  <c r="V30" i="8"/>
  <c r="O30" i="8"/>
  <c r="N30" i="8"/>
  <c r="M30" i="8"/>
  <c r="L30" i="8"/>
  <c r="K30" i="8"/>
  <c r="J30" i="8"/>
  <c r="I30" i="8"/>
  <c r="H30" i="8"/>
  <c r="G30" i="8"/>
  <c r="F30" i="8"/>
  <c r="E30" i="8"/>
  <c r="C30" i="8"/>
  <c r="B30" i="8"/>
  <c r="S29" i="8"/>
  <c r="R29" i="8"/>
  <c r="Q29" i="8"/>
  <c r="P29" i="8"/>
  <c r="E29" i="8"/>
  <c r="U29" i="8" s="1"/>
  <c r="S28" i="8"/>
  <c r="R28" i="8"/>
  <c r="Q28" i="8"/>
  <c r="P28" i="8"/>
  <c r="E28" i="8"/>
  <c r="S27" i="8"/>
  <c r="R27" i="8"/>
  <c r="Q27" i="8"/>
  <c r="P27" i="8"/>
  <c r="E27" i="8"/>
  <c r="U27" i="8" s="1"/>
  <c r="U26" i="8"/>
  <c r="T26" i="8"/>
  <c r="S26" i="8"/>
  <c r="R26" i="8"/>
  <c r="Q26" i="8"/>
  <c r="P26" i="8"/>
  <c r="E26" i="8"/>
  <c r="V24" i="8"/>
  <c r="S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E24" i="8" s="1"/>
  <c r="S23" i="8"/>
  <c r="R23" i="8"/>
  <c r="Q23" i="8"/>
  <c r="P23" i="8"/>
  <c r="E23" i="8"/>
  <c r="U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S18" i="8"/>
  <c r="R18" i="8"/>
  <c r="Q18" i="8"/>
  <c r="P18" i="8"/>
  <c r="E18" i="8"/>
  <c r="U18" i="8" s="1"/>
  <c r="U17" i="8"/>
  <c r="T17" i="8"/>
  <c r="S17" i="8"/>
  <c r="R17" i="8"/>
  <c r="Q17" i="8"/>
  <c r="P17" i="8"/>
  <c r="E17" i="8"/>
  <c r="V15" i="8"/>
  <c r="O15" i="8"/>
  <c r="N15" i="8"/>
  <c r="M15" i="8"/>
  <c r="L15" i="8"/>
  <c r="K15" i="8"/>
  <c r="J15" i="8"/>
  <c r="I15" i="8"/>
  <c r="H15" i="8"/>
  <c r="G15" i="8"/>
  <c r="F15" i="8"/>
  <c r="C15" i="8"/>
  <c r="B15" i="8"/>
  <c r="S14" i="8"/>
  <c r="R14" i="8"/>
  <c r="Q14" i="8"/>
  <c r="P14" i="8"/>
  <c r="E14" i="8"/>
  <c r="S13" i="8"/>
  <c r="R13" i="8"/>
  <c r="Q13" i="8"/>
  <c r="U13" i="8" s="1"/>
  <c r="P13" i="8"/>
  <c r="E13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T10" i="8" s="1"/>
  <c r="E10" i="8"/>
  <c r="U10" i="8" s="1"/>
  <c r="S9" i="8"/>
  <c r="R9" i="8"/>
  <c r="Q9" i="8"/>
  <c r="U9" i="8" s="1"/>
  <c r="P9" i="8"/>
  <c r="T9" i="8" s="1"/>
  <c r="E9" i="8"/>
  <c r="S93" i="7"/>
  <c r="R93" i="7"/>
  <c r="Q93" i="7"/>
  <c r="P93" i="7"/>
  <c r="E93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U87" i="7"/>
  <c r="T87" i="7"/>
  <c r="S87" i="7"/>
  <c r="R87" i="7"/>
  <c r="Q87" i="7"/>
  <c r="P87" i="7"/>
  <c r="E87" i="7"/>
  <c r="S86" i="7"/>
  <c r="R86" i="7"/>
  <c r="Q86" i="7"/>
  <c r="P86" i="7"/>
  <c r="E86" i="7"/>
  <c r="U86" i="7" s="1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V71" i="7"/>
  <c r="O71" i="7"/>
  <c r="N71" i="7"/>
  <c r="M71" i="7"/>
  <c r="L71" i="7"/>
  <c r="K71" i="7"/>
  <c r="J71" i="7"/>
  <c r="I71" i="7"/>
  <c r="S71" i="7" s="1"/>
  <c r="H71" i="7"/>
  <c r="P71" i="7" s="1"/>
  <c r="G71" i="7"/>
  <c r="F71" i="7"/>
  <c r="C71" i="7"/>
  <c r="B71" i="7"/>
  <c r="E71" i="7" s="1"/>
  <c r="V70" i="7"/>
  <c r="O70" i="7"/>
  <c r="N70" i="7"/>
  <c r="M70" i="7"/>
  <c r="L70" i="7"/>
  <c r="K70" i="7"/>
  <c r="J70" i="7"/>
  <c r="I70" i="7"/>
  <c r="H70" i="7"/>
  <c r="P70" i="7" s="1"/>
  <c r="G70" i="7"/>
  <c r="F70" i="7"/>
  <c r="C70" i="7"/>
  <c r="B70" i="7"/>
  <c r="E70" i="7" s="1"/>
  <c r="S69" i="7"/>
  <c r="R69" i="7"/>
  <c r="Q69" i="7"/>
  <c r="P69" i="7"/>
  <c r="E69" i="7"/>
  <c r="U69" i="7" s="1"/>
  <c r="V67" i="7"/>
  <c r="O67" i="7"/>
  <c r="N67" i="7"/>
  <c r="M67" i="7"/>
  <c r="L67" i="7"/>
  <c r="K67" i="7"/>
  <c r="J67" i="7"/>
  <c r="I67" i="7"/>
  <c r="H67" i="7"/>
  <c r="R67" i="7" s="1"/>
  <c r="G67" i="7"/>
  <c r="F67" i="7"/>
  <c r="C67" i="7"/>
  <c r="B67" i="7"/>
  <c r="V66" i="7"/>
  <c r="O66" i="7"/>
  <c r="N66" i="7"/>
  <c r="M66" i="7"/>
  <c r="L66" i="7"/>
  <c r="K66" i="7"/>
  <c r="J66" i="7"/>
  <c r="I66" i="7"/>
  <c r="H66" i="7"/>
  <c r="P66" i="7" s="1"/>
  <c r="G66" i="7"/>
  <c r="F66" i="7"/>
  <c r="C66" i="7"/>
  <c r="B66" i="7"/>
  <c r="E66" i="7" s="1"/>
  <c r="S65" i="7"/>
  <c r="R65" i="7"/>
  <c r="Q65" i="7"/>
  <c r="P65" i="7"/>
  <c r="E65" i="7"/>
  <c r="U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S53" i="7" s="1"/>
  <c r="H53" i="7"/>
  <c r="P53" i="7" s="1"/>
  <c r="G53" i="7"/>
  <c r="F53" i="7"/>
  <c r="C53" i="7"/>
  <c r="B53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U50" i="7"/>
  <c r="T50" i="7"/>
  <c r="S50" i="7"/>
  <c r="R50" i="7"/>
  <c r="Q50" i="7"/>
  <c r="P50" i="7"/>
  <c r="E50" i="7"/>
  <c r="S49" i="7"/>
  <c r="R49" i="7"/>
  <c r="Q49" i="7"/>
  <c r="P49" i="7"/>
  <c r="E49" i="7"/>
  <c r="U49" i="7" s="1"/>
  <c r="T48" i="7"/>
  <c r="S48" i="7"/>
  <c r="R48" i="7"/>
  <c r="Q48" i="7"/>
  <c r="P48" i="7"/>
  <c r="E48" i="7"/>
  <c r="U48" i="7" s="1"/>
  <c r="S47" i="7"/>
  <c r="R47" i="7"/>
  <c r="Q47" i="7"/>
  <c r="P47" i="7"/>
  <c r="E47" i="7"/>
  <c r="U47" i="7" s="1"/>
  <c r="U46" i="7"/>
  <c r="S46" i="7"/>
  <c r="R46" i="7"/>
  <c r="Q46" i="7"/>
  <c r="P46" i="7"/>
  <c r="E46" i="7"/>
  <c r="T46" i="7" s="1"/>
  <c r="S45" i="7"/>
  <c r="R45" i="7"/>
  <c r="Q45" i="7"/>
  <c r="P45" i="7"/>
  <c r="E45" i="7"/>
  <c r="U45" i="7" s="1"/>
  <c r="S44" i="7"/>
  <c r="R44" i="7"/>
  <c r="Q44" i="7"/>
  <c r="P44" i="7"/>
  <c r="E44" i="7"/>
  <c r="S43" i="7"/>
  <c r="R43" i="7"/>
  <c r="Q43" i="7"/>
  <c r="P43" i="7"/>
  <c r="E43" i="7"/>
  <c r="U42" i="7"/>
  <c r="T42" i="7"/>
  <c r="S42" i="7"/>
  <c r="R42" i="7"/>
  <c r="Q42" i="7"/>
  <c r="P42" i="7"/>
  <c r="E42" i="7"/>
  <c r="V40" i="7"/>
  <c r="S40" i="7"/>
  <c r="O40" i="7"/>
  <c r="N40" i="7"/>
  <c r="M40" i="7"/>
  <c r="L40" i="7"/>
  <c r="K40" i="7"/>
  <c r="J40" i="7"/>
  <c r="I40" i="7"/>
  <c r="H40" i="7"/>
  <c r="R40" i="7" s="1"/>
  <c r="G40" i="7"/>
  <c r="F40" i="7"/>
  <c r="C40" i="7"/>
  <c r="B40" i="7"/>
  <c r="E40" i="7" s="1"/>
  <c r="S39" i="7"/>
  <c r="R39" i="7"/>
  <c r="Q39" i="7"/>
  <c r="P39" i="7"/>
  <c r="E39" i="7"/>
  <c r="U39" i="7" s="1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V33" i="7"/>
  <c r="O33" i="7"/>
  <c r="N33" i="7"/>
  <c r="M33" i="7"/>
  <c r="L33" i="7"/>
  <c r="K33" i="7"/>
  <c r="J33" i="7"/>
  <c r="I33" i="7"/>
  <c r="S33" i="7" s="1"/>
  <c r="H33" i="7"/>
  <c r="G33" i="7"/>
  <c r="F33" i="7"/>
  <c r="C33" i="7"/>
  <c r="B33" i="7"/>
  <c r="E33" i="7" s="1"/>
  <c r="T32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S28" i="7"/>
  <c r="R28" i="7"/>
  <c r="Q28" i="7"/>
  <c r="P28" i="7"/>
  <c r="T28" i="7" s="1"/>
  <c r="E28" i="7"/>
  <c r="S27" i="7"/>
  <c r="R27" i="7"/>
  <c r="Q27" i="7"/>
  <c r="P27" i="7"/>
  <c r="E27" i="7"/>
  <c r="U27" i="7" s="1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R24" i="7" s="1"/>
  <c r="G24" i="7"/>
  <c r="F24" i="7"/>
  <c r="C24" i="7"/>
  <c r="E24" i="7" s="1"/>
  <c r="B24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U21" i="7"/>
  <c r="T21" i="7"/>
  <c r="S21" i="7"/>
  <c r="R21" i="7"/>
  <c r="Q21" i="7"/>
  <c r="P21" i="7"/>
  <c r="E21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S18" i="7"/>
  <c r="R18" i="7"/>
  <c r="Q18" i="7"/>
  <c r="P18" i="7"/>
  <c r="E18" i="7"/>
  <c r="T18" i="7" s="1"/>
  <c r="U17" i="7"/>
  <c r="T17" i="7"/>
  <c r="S17" i="7"/>
  <c r="R17" i="7"/>
  <c r="Q17" i="7"/>
  <c r="P17" i="7"/>
  <c r="E17" i="7"/>
  <c r="V15" i="7"/>
  <c r="O15" i="7"/>
  <c r="N15" i="7"/>
  <c r="M15" i="7"/>
  <c r="L15" i="7"/>
  <c r="K15" i="7"/>
  <c r="J15" i="7"/>
  <c r="I15" i="7"/>
  <c r="Q15" i="7" s="1"/>
  <c r="H15" i="7"/>
  <c r="G15" i="7"/>
  <c r="F15" i="7"/>
  <c r="C15" i="7"/>
  <c r="B15" i="7"/>
  <c r="E15" i="7" s="1"/>
  <c r="S14" i="7"/>
  <c r="R14" i="7"/>
  <c r="Q14" i="7"/>
  <c r="P14" i="7"/>
  <c r="E14" i="7"/>
  <c r="T14" i="7" s="1"/>
  <c r="T13" i="7"/>
  <c r="S13" i="7"/>
  <c r="R13" i="7"/>
  <c r="Q13" i="7"/>
  <c r="U13" i="7" s="1"/>
  <c r="P13" i="7"/>
  <c r="E13" i="7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P10" i="7"/>
  <c r="E10" i="7"/>
  <c r="S9" i="7"/>
  <c r="R9" i="7"/>
  <c r="Q9" i="7"/>
  <c r="U9" i="7" s="1"/>
  <c r="P9" i="7"/>
  <c r="T9" i="7" s="1"/>
  <c r="E9" i="7"/>
  <c r="S93" i="6"/>
  <c r="R93" i="6"/>
  <c r="Q93" i="6"/>
  <c r="P93" i="6"/>
  <c r="E93" i="6"/>
  <c r="S92" i="6"/>
  <c r="R92" i="6"/>
  <c r="Q92" i="6"/>
  <c r="P92" i="6"/>
  <c r="E92" i="6"/>
  <c r="S91" i="6"/>
  <c r="R91" i="6"/>
  <c r="Q91" i="6"/>
  <c r="P91" i="6"/>
  <c r="E91" i="6"/>
  <c r="U90" i="6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U87" i="6" s="1"/>
  <c r="U86" i="6"/>
  <c r="T86" i="6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E71" i="6" s="1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E70" i="6" s="1"/>
  <c r="U69" i="6"/>
  <c r="S69" i="6"/>
  <c r="R69" i="6"/>
  <c r="Q69" i="6"/>
  <c r="P69" i="6"/>
  <c r="E69" i="6"/>
  <c r="T69" i="6" s="1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V66" i="6"/>
  <c r="O66" i="6"/>
  <c r="N66" i="6"/>
  <c r="M66" i="6"/>
  <c r="L66" i="6"/>
  <c r="K66" i="6"/>
  <c r="J66" i="6"/>
  <c r="I66" i="6"/>
  <c r="S66" i="6" s="1"/>
  <c r="H66" i="6"/>
  <c r="P66" i="6" s="1"/>
  <c r="G66" i="6"/>
  <c r="F66" i="6"/>
  <c r="E66" i="6"/>
  <c r="C66" i="6"/>
  <c r="B66" i="6"/>
  <c r="S65" i="6"/>
  <c r="R65" i="6"/>
  <c r="Q65" i="6"/>
  <c r="U65" i="6" s="1"/>
  <c r="P65" i="6"/>
  <c r="T65" i="6" s="1"/>
  <c r="E65" i="6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T56" i="6"/>
  <c r="S56" i="6"/>
  <c r="R56" i="6"/>
  <c r="Q56" i="6"/>
  <c r="P56" i="6"/>
  <c r="E56" i="6"/>
  <c r="U56" i="6" s="1"/>
  <c r="S55" i="6"/>
  <c r="R55" i="6"/>
  <c r="Q55" i="6"/>
  <c r="P55" i="6"/>
  <c r="E55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E53" i="6" s="1"/>
  <c r="T52" i="6"/>
  <c r="S52" i="6"/>
  <c r="R52" i="6"/>
  <c r="Q52" i="6"/>
  <c r="P52" i="6"/>
  <c r="E52" i="6"/>
  <c r="U52" i="6" s="1"/>
  <c r="S51" i="6"/>
  <c r="R51" i="6"/>
  <c r="Q51" i="6"/>
  <c r="P51" i="6"/>
  <c r="E51" i="6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S46" i="6"/>
  <c r="R46" i="6"/>
  <c r="Q46" i="6"/>
  <c r="P46" i="6"/>
  <c r="E46" i="6"/>
  <c r="U45" i="6"/>
  <c r="S45" i="6"/>
  <c r="R45" i="6"/>
  <c r="Q45" i="6"/>
  <c r="P45" i="6"/>
  <c r="E45" i="6"/>
  <c r="T45" i="6" s="1"/>
  <c r="S44" i="6"/>
  <c r="R44" i="6"/>
  <c r="Q44" i="6"/>
  <c r="P44" i="6"/>
  <c r="E44" i="6"/>
  <c r="U44" i="6" s="1"/>
  <c r="S43" i="6"/>
  <c r="R43" i="6"/>
  <c r="Q43" i="6"/>
  <c r="P43" i="6"/>
  <c r="E43" i="6"/>
  <c r="S42" i="6"/>
  <c r="R42" i="6"/>
  <c r="Q42" i="6"/>
  <c r="P42" i="6"/>
  <c r="E42" i="6"/>
  <c r="T42" i="6" s="1"/>
  <c r="V40" i="6"/>
  <c r="O40" i="6"/>
  <c r="N40" i="6"/>
  <c r="M40" i="6"/>
  <c r="L40" i="6"/>
  <c r="K40" i="6"/>
  <c r="J40" i="6"/>
  <c r="I40" i="6"/>
  <c r="H40" i="6"/>
  <c r="R40" i="6" s="1"/>
  <c r="G40" i="6"/>
  <c r="F40" i="6"/>
  <c r="C40" i="6"/>
  <c r="B40" i="6"/>
  <c r="S39" i="6"/>
  <c r="R39" i="6"/>
  <c r="Q39" i="6"/>
  <c r="P39" i="6"/>
  <c r="E39" i="6"/>
  <c r="S38" i="6"/>
  <c r="R38" i="6"/>
  <c r="Q38" i="6"/>
  <c r="P38" i="6"/>
  <c r="E38" i="6"/>
  <c r="U37" i="6"/>
  <c r="S37" i="6"/>
  <c r="R37" i="6"/>
  <c r="Q37" i="6"/>
  <c r="P37" i="6"/>
  <c r="E37" i="6"/>
  <c r="T37" i="6" s="1"/>
  <c r="S36" i="6"/>
  <c r="R36" i="6"/>
  <c r="Q36" i="6"/>
  <c r="P36" i="6"/>
  <c r="E36" i="6"/>
  <c r="U36" i="6" s="1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E33" i="6"/>
  <c r="C33" i="6"/>
  <c r="B33" i="6"/>
  <c r="S32" i="6"/>
  <c r="R32" i="6"/>
  <c r="Q32" i="6"/>
  <c r="P32" i="6"/>
  <c r="E32" i="6"/>
  <c r="U32" i="6" s="1"/>
  <c r="V30" i="6"/>
  <c r="O30" i="6"/>
  <c r="N30" i="6"/>
  <c r="M30" i="6"/>
  <c r="L30" i="6"/>
  <c r="K30" i="6"/>
  <c r="J30" i="6"/>
  <c r="I30" i="6"/>
  <c r="S30" i="6" s="1"/>
  <c r="H30" i="6"/>
  <c r="G30" i="6"/>
  <c r="F30" i="6"/>
  <c r="C30" i="6"/>
  <c r="B30" i="6"/>
  <c r="E30" i="6" s="1"/>
  <c r="U29" i="6"/>
  <c r="T29" i="6"/>
  <c r="S29" i="6"/>
  <c r="R29" i="6"/>
  <c r="Q29" i="6"/>
  <c r="P29" i="6"/>
  <c r="E29" i="6"/>
  <c r="S28" i="6"/>
  <c r="R28" i="6"/>
  <c r="Q28" i="6"/>
  <c r="P28" i="6"/>
  <c r="E28" i="6"/>
  <c r="U28" i="6" s="1"/>
  <c r="S27" i="6"/>
  <c r="R27" i="6"/>
  <c r="Q27" i="6"/>
  <c r="P27" i="6"/>
  <c r="E27" i="6"/>
  <c r="U26" i="6"/>
  <c r="S26" i="6"/>
  <c r="R26" i="6"/>
  <c r="Q26" i="6"/>
  <c r="P26" i="6"/>
  <c r="E26" i="6"/>
  <c r="T26" i="6" s="1"/>
  <c r="V24" i="6"/>
  <c r="S24" i="6"/>
  <c r="O24" i="6"/>
  <c r="N24" i="6"/>
  <c r="M24" i="6"/>
  <c r="L24" i="6"/>
  <c r="K24" i="6"/>
  <c r="J24" i="6"/>
  <c r="I24" i="6"/>
  <c r="H24" i="6"/>
  <c r="R24" i="6" s="1"/>
  <c r="G24" i="6"/>
  <c r="F24" i="6"/>
  <c r="C24" i="6"/>
  <c r="B24" i="6"/>
  <c r="S23" i="6"/>
  <c r="R23" i="6"/>
  <c r="Q23" i="6"/>
  <c r="P23" i="6"/>
  <c r="E23" i="6"/>
  <c r="S22" i="6"/>
  <c r="R22" i="6"/>
  <c r="Q22" i="6"/>
  <c r="P22" i="6"/>
  <c r="E22" i="6"/>
  <c r="T22" i="6" s="1"/>
  <c r="U21" i="6"/>
  <c r="S21" i="6"/>
  <c r="R21" i="6"/>
  <c r="Q21" i="6"/>
  <c r="P21" i="6"/>
  <c r="E21" i="6"/>
  <c r="T21" i="6" s="1"/>
  <c r="S20" i="6"/>
  <c r="R20" i="6"/>
  <c r="Q20" i="6"/>
  <c r="P20" i="6"/>
  <c r="E20" i="6"/>
  <c r="T20" i="6" s="1"/>
  <c r="S19" i="6"/>
  <c r="R19" i="6"/>
  <c r="Q19" i="6"/>
  <c r="P19" i="6"/>
  <c r="E19" i="6"/>
  <c r="T19" i="6" s="1"/>
  <c r="S18" i="6"/>
  <c r="R18" i="6"/>
  <c r="Q18" i="6"/>
  <c r="P18" i="6"/>
  <c r="E18" i="6"/>
  <c r="T18" i="6" s="1"/>
  <c r="U17" i="6"/>
  <c r="S17" i="6"/>
  <c r="R17" i="6"/>
  <c r="Q17" i="6"/>
  <c r="P17" i="6"/>
  <c r="E17" i="6"/>
  <c r="T17" i="6" s="1"/>
  <c r="V15" i="6"/>
  <c r="O15" i="6"/>
  <c r="N15" i="6"/>
  <c r="M15" i="6"/>
  <c r="L15" i="6"/>
  <c r="K15" i="6"/>
  <c r="J15" i="6"/>
  <c r="I15" i="6"/>
  <c r="Q15" i="6" s="1"/>
  <c r="H15" i="6"/>
  <c r="R15" i="6" s="1"/>
  <c r="G15" i="6"/>
  <c r="F15" i="6"/>
  <c r="C15" i="6"/>
  <c r="B15" i="6"/>
  <c r="S14" i="6"/>
  <c r="R14" i="6"/>
  <c r="Q14" i="6"/>
  <c r="P14" i="6"/>
  <c r="E14" i="6"/>
  <c r="U14" i="6" s="1"/>
  <c r="S13" i="6"/>
  <c r="R13" i="6"/>
  <c r="Q13" i="6"/>
  <c r="P13" i="6"/>
  <c r="E13" i="6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T10" i="6" s="1"/>
  <c r="U9" i="6"/>
  <c r="S9" i="6"/>
  <c r="R9" i="6"/>
  <c r="Q9" i="6"/>
  <c r="P9" i="6"/>
  <c r="E9" i="6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S91" i="5"/>
  <c r="R91" i="5"/>
  <c r="Q91" i="5"/>
  <c r="P91" i="5"/>
  <c r="E91" i="5"/>
  <c r="U91" i="5" s="1"/>
  <c r="S90" i="5"/>
  <c r="R90" i="5"/>
  <c r="Q90" i="5"/>
  <c r="P90" i="5"/>
  <c r="E90" i="5"/>
  <c r="S89" i="5"/>
  <c r="R89" i="5"/>
  <c r="Q89" i="5"/>
  <c r="P89" i="5"/>
  <c r="E89" i="5"/>
  <c r="T89" i="5" s="1"/>
  <c r="S88" i="5"/>
  <c r="R88" i="5"/>
  <c r="Q88" i="5"/>
  <c r="P88" i="5"/>
  <c r="E88" i="5"/>
  <c r="U88" i="5" s="1"/>
  <c r="U87" i="5"/>
  <c r="T87" i="5"/>
  <c r="S87" i="5"/>
  <c r="R87" i="5"/>
  <c r="Q87" i="5"/>
  <c r="P87" i="5"/>
  <c r="E87" i="5"/>
  <c r="S86" i="5"/>
  <c r="R86" i="5"/>
  <c r="Q86" i="5"/>
  <c r="P86" i="5"/>
  <c r="E86" i="5"/>
  <c r="U86" i="5" s="1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E71" i="5"/>
  <c r="C71" i="5"/>
  <c r="B71" i="5"/>
  <c r="V70" i="5"/>
  <c r="O70" i="5"/>
  <c r="N70" i="5"/>
  <c r="M70" i="5"/>
  <c r="L70" i="5"/>
  <c r="K70" i="5"/>
  <c r="J70" i="5"/>
  <c r="I70" i="5"/>
  <c r="Q70" i="5" s="1"/>
  <c r="H70" i="5"/>
  <c r="R70" i="5" s="1"/>
  <c r="G70" i="5"/>
  <c r="F70" i="5"/>
  <c r="C70" i="5"/>
  <c r="B70" i="5"/>
  <c r="S69" i="5"/>
  <c r="R69" i="5"/>
  <c r="Q69" i="5"/>
  <c r="P69" i="5"/>
  <c r="E69" i="5"/>
  <c r="U69" i="5" s="1"/>
  <c r="V67" i="5"/>
  <c r="O67" i="5"/>
  <c r="N67" i="5"/>
  <c r="M67" i="5"/>
  <c r="L67" i="5"/>
  <c r="K67" i="5"/>
  <c r="J67" i="5"/>
  <c r="I67" i="5"/>
  <c r="H67" i="5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P66" i="5" s="1"/>
  <c r="G66" i="5"/>
  <c r="F66" i="5"/>
  <c r="C66" i="5"/>
  <c r="B66" i="5"/>
  <c r="E66" i="5" s="1"/>
  <c r="S65" i="5"/>
  <c r="R65" i="5"/>
  <c r="Q65" i="5"/>
  <c r="P65" i="5"/>
  <c r="E65" i="5"/>
  <c r="U65" i="5" s="1"/>
  <c r="T64" i="5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J59" i="5"/>
  <c r="I59" i="5"/>
  <c r="H59" i="5"/>
  <c r="R59" i="5" s="1"/>
  <c r="G59" i="5"/>
  <c r="F59" i="5"/>
  <c r="C59" i="5"/>
  <c r="B59" i="5"/>
  <c r="E59" i="5" s="1"/>
  <c r="U58" i="5"/>
  <c r="T58" i="5"/>
  <c r="S58" i="5"/>
  <c r="R58" i="5"/>
  <c r="Q58" i="5"/>
  <c r="P58" i="5"/>
  <c r="E58" i="5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S53" i="5" s="1"/>
  <c r="H53" i="5"/>
  <c r="G53" i="5"/>
  <c r="F53" i="5"/>
  <c r="C53" i="5"/>
  <c r="B53" i="5"/>
  <c r="S52" i="5"/>
  <c r="R52" i="5"/>
  <c r="Q52" i="5"/>
  <c r="P52" i="5"/>
  <c r="E52" i="5"/>
  <c r="U52" i="5" s="1"/>
  <c r="S51" i="5"/>
  <c r="R51" i="5"/>
  <c r="Q51" i="5"/>
  <c r="P51" i="5"/>
  <c r="E51" i="5"/>
  <c r="U51" i="5" s="1"/>
  <c r="S50" i="5"/>
  <c r="R50" i="5"/>
  <c r="Q50" i="5"/>
  <c r="P50" i="5"/>
  <c r="E50" i="5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S44" i="5"/>
  <c r="R44" i="5"/>
  <c r="Q44" i="5"/>
  <c r="P44" i="5"/>
  <c r="E44" i="5"/>
  <c r="T44" i="5" s="1"/>
  <c r="S43" i="5"/>
  <c r="R43" i="5"/>
  <c r="Q43" i="5"/>
  <c r="P43" i="5"/>
  <c r="E43" i="5"/>
  <c r="T43" i="5" s="1"/>
  <c r="S42" i="5"/>
  <c r="R42" i="5"/>
  <c r="Q42" i="5"/>
  <c r="P42" i="5"/>
  <c r="E42" i="5"/>
  <c r="V40" i="5"/>
  <c r="O40" i="5"/>
  <c r="N40" i="5"/>
  <c r="M40" i="5"/>
  <c r="L40" i="5"/>
  <c r="K40" i="5"/>
  <c r="J40" i="5"/>
  <c r="I40" i="5"/>
  <c r="S40" i="5" s="1"/>
  <c r="H40" i="5"/>
  <c r="R40" i="5" s="1"/>
  <c r="G40" i="5"/>
  <c r="F40" i="5"/>
  <c r="C40" i="5"/>
  <c r="B40" i="5"/>
  <c r="E40" i="5" s="1"/>
  <c r="S39" i="5"/>
  <c r="R39" i="5"/>
  <c r="Q39" i="5"/>
  <c r="P39" i="5"/>
  <c r="E39" i="5"/>
  <c r="U39" i="5" s="1"/>
  <c r="S38" i="5"/>
  <c r="R38" i="5"/>
  <c r="Q38" i="5"/>
  <c r="P38" i="5"/>
  <c r="E38" i="5"/>
  <c r="U37" i="5"/>
  <c r="S37" i="5"/>
  <c r="R37" i="5"/>
  <c r="Q37" i="5"/>
  <c r="P37" i="5"/>
  <c r="E37" i="5"/>
  <c r="T37" i="5" s="1"/>
  <c r="S36" i="5"/>
  <c r="R36" i="5"/>
  <c r="Q36" i="5"/>
  <c r="P36" i="5"/>
  <c r="E36" i="5"/>
  <c r="T36" i="5" s="1"/>
  <c r="U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R33" i="5" s="1"/>
  <c r="G33" i="5"/>
  <c r="F33" i="5"/>
  <c r="C33" i="5"/>
  <c r="B33" i="5"/>
  <c r="E33" i="5" s="1"/>
  <c r="S32" i="5"/>
  <c r="R32" i="5"/>
  <c r="Q32" i="5"/>
  <c r="P32" i="5"/>
  <c r="E32" i="5"/>
  <c r="V30" i="5"/>
  <c r="O30" i="5"/>
  <c r="N30" i="5"/>
  <c r="M30" i="5"/>
  <c r="L30" i="5"/>
  <c r="K30" i="5"/>
  <c r="J30" i="5"/>
  <c r="I30" i="5"/>
  <c r="S30" i="5" s="1"/>
  <c r="H30" i="5"/>
  <c r="R30" i="5" s="1"/>
  <c r="G30" i="5"/>
  <c r="F30" i="5"/>
  <c r="E30" i="5"/>
  <c r="C30" i="5"/>
  <c r="B30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U26" i="5" s="1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E24" i="5" s="1"/>
  <c r="U23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S21" i="5"/>
  <c r="R21" i="5"/>
  <c r="Q21" i="5"/>
  <c r="P21" i="5"/>
  <c r="T21" i="5" s="1"/>
  <c r="E21" i="5"/>
  <c r="S20" i="5"/>
  <c r="R20" i="5"/>
  <c r="Q20" i="5"/>
  <c r="P20" i="5"/>
  <c r="E20" i="5"/>
  <c r="T20" i="5" s="1"/>
  <c r="S19" i="5"/>
  <c r="R19" i="5"/>
  <c r="Q19" i="5"/>
  <c r="P19" i="5"/>
  <c r="E19" i="5"/>
  <c r="T19" i="5" s="1"/>
  <c r="U18" i="5"/>
  <c r="S18" i="5"/>
  <c r="R18" i="5"/>
  <c r="Q18" i="5"/>
  <c r="P18" i="5"/>
  <c r="E18" i="5"/>
  <c r="T18" i="5" s="1"/>
  <c r="S17" i="5"/>
  <c r="R17" i="5"/>
  <c r="Q17" i="5"/>
  <c r="P17" i="5"/>
  <c r="E17" i="5"/>
  <c r="U17" i="5" s="1"/>
  <c r="V15" i="5"/>
  <c r="O15" i="5"/>
  <c r="N15" i="5"/>
  <c r="M15" i="5"/>
  <c r="L15" i="5"/>
  <c r="K15" i="5"/>
  <c r="J15" i="5"/>
  <c r="I15" i="5"/>
  <c r="S15" i="5" s="1"/>
  <c r="H15" i="5"/>
  <c r="R15" i="5" s="1"/>
  <c r="G15" i="5"/>
  <c r="F15" i="5"/>
  <c r="C15" i="5"/>
  <c r="B15" i="5"/>
  <c r="E15" i="5" s="1"/>
  <c r="S14" i="5"/>
  <c r="R14" i="5"/>
  <c r="Q14" i="5"/>
  <c r="U14" i="5" s="1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S11" i="5"/>
  <c r="R11" i="5"/>
  <c r="Q11" i="5"/>
  <c r="P11" i="5"/>
  <c r="E11" i="5"/>
  <c r="U11" i="5" s="1"/>
  <c r="T10" i="5"/>
  <c r="S10" i="5"/>
  <c r="R10" i="5"/>
  <c r="Q10" i="5"/>
  <c r="P10" i="5"/>
  <c r="E10" i="5"/>
  <c r="S9" i="5"/>
  <c r="R9" i="5"/>
  <c r="Q9" i="5"/>
  <c r="P9" i="5"/>
  <c r="E9" i="5"/>
  <c r="T9" i="5" s="1"/>
  <c r="U93" i="4"/>
  <c r="T93" i="4"/>
  <c r="S93" i="4"/>
  <c r="R93" i="4"/>
  <c r="Q93" i="4"/>
  <c r="P93" i="4"/>
  <c r="E93" i="4"/>
  <c r="S92" i="4"/>
  <c r="R92" i="4"/>
  <c r="Q92" i="4"/>
  <c r="P92" i="4"/>
  <c r="E92" i="4"/>
  <c r="U92" i="4" s="1"/>
  <c r="S91" i="4"/>
  <c r="R91" i="4"/>
  <c r="Q91" i="4"/>
  <c r="P91" i="4"/>
  <c r="E91" i="4"/>
  <c r="T91" i="4" s="1"/>
  <c r="S90" i="4"/>
  <c r="R90" i="4"/>
  <c r="Q90" i="4"/>
  <c r="P90" i="4"/>
  <c r="E90" i="4"/>
  <c r="U90" i="4" s="1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T87" i="4"/>
  <c r="S87" i="4"/>
  <c r="R87" i="4"/>
  <c r="Q87" i="4"/>
  <c r="P87" i="4"/>
  <c r="E87" i="4"/>
  <c r="U87" i="4" s="1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S72" i="4" s="1"/>
  <c r="H72" i="4"/>
  <c r="R72" i="4" s="1"/>
  <c r="G72" i="4"/>
  <c r="F72" i="4"/>
  <c r="C72" i="4"/>
  <c r="B72" i="4"/>
  <c r="V71" i="4"/>
  <c r="S71" i="4"/>
  <c r="O71" i="4"/>
  <c r="N71" i="4"/>
  <c r="M71" i="4"/>
  <c r="L71" i="4"/>
  <c r="K71" i="4"/>
  <c r="J71" i="4"/>
  <c r="I71" i="4"/>
  <c r="Q71" i="4" s="1"/>
  <c r="H71" i="4"/>
  <c r="P71" i="4" s="1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E70" i="4" s="1"/>
  <c r="B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H67" i="4"/>
  <c r="R67" i="4" s="1"/>
  <c r="G67" i="4"/>
  <c r="F67" i="4"/>
  <c r="C67" i="4"/>
  <c r="B67" i="4"/>
  <c r="E67" i="4" s="1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S65" i="4"/>
  <c r="R65" i="4"/>
  <c r="Q65" i="4"/>
  <c r="P65" i="4"/>
  <c r="E65" i="4"/>
  <c r="T65" i="4" s="1"/>
  <c r="S64" i="4"/>
  <c r="R64" i="4"/>
  <c r="Q64" i="4"/>
  <c r="P64" i="4"/>
  <c r="E64" i="4"/>
  <c r="S63" i="4"/>
  <c r="R63" i="4"/>
  <c r="Q63" i="4"/>
  <c r="P63" i="4"/>
  <c r="E63" i="4"/>
  <c r="U63" i="4" s="1"/>
  <c r="S62" i="4"/>
  <c r="R62" i="4"/>
  <c r="Q62" i="4"/>
  <c r="P62" i="4"/>
  <c r="E62" i="4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S58" i="4"/>
  <c r="R58" i="4"/>
  <c r="Q58" i="4"/>
  <c r="P58" i="4"/>
  <c r="E58" i="4"/>
  <c r="S57" i="4"/>
  <c r="R57" i="4"/>
  <c r="Q57" i="4"/>
  <c r="P57" i="4"/>
  <c r="E57" i="4"/>
  <c r="U56" i="4"/>
  <c r="T56" i="4"/>
  <c r="S56" i="4"/>
  <c r="R56" i="4"/>
  <c r="Q56" i="4"/>
  <c r="P56" i="4"/>
  <c r="E56" i="4"/>
  <c r="U55" i="4"/>
  <c r="T55" i="4"/>
  <c r="S55" i="4"/>
  <c r="R55" i="4"/>
  <c r="Q55" i="4"/>
  <c r="P55" i="4"/>
  <c r="E55" i="4"/>
  <c r="V53" i="4"/>
  <c r="Q53" i="4"/>
  <c r="O53" i="4"/>
  <c r="N53" i="4"/>
  <c r="M53" i="4"/>
  <c r="L53" i="4"/>
  <c r="K53" i="4"/>
  <c r="J53" i="4"/>
  <c r="I53" i="4"/>
  <c r="S53" i="4" s="1"/>
  <c r="H53" i="4"/>
  <c r="P53" i="4" s="1"/>
  <c r="G53" i="4"/>
  <c r="F53" i="4"/>
  <c r="C53" i="4"/>
  <c r="B53" i="4"/>
  <c r="E53" i="4" s="1"/>
  <c r="U52" i="4"/>
  <c r="S52" i="4"/>
  <c r="R52" i="4"/>
  <c r="Q52" i="4"/>
  <c r="P52" i="4"/>
  <c r="E52" i="4"/>
  <c r="T52" i="4" s="1"/>
  <c r="U51" i="4"/>
  <c r="T51" i="4"/>
  <c r="S51" i="4"/>
  <c r="R51" i="4"/>
  <c r="Q51" i="4"/>
  <c r="P51" i="4"/>
  <c r="E51" i="4"/>
  <c r="S50" i="4"/>
  <c r="R50" i="4"/>
  <c r="Q50" i="4"/>
  <c r="P50" i="4"/>
  <c r="E50" i="4"/>
  <c r="U50" i="4" s="1"/>
  <c r="U49" i="4"/>
  <c r="T49" i="4"/>
  <c r="S49" i="4"/>
  <c r="R49" i="4"/>
  <c r="Q49" i="4"/>
  <c r="P49" i="4"/>
  <c r="E49" i="4"/>
  <c r="T48" i="4"/>
  <c r="S48" i="4"/>
  <c r="R48" i="4"/>
  <c r="Q48" i="4"/>
  <c r="P48" i="4"/>
  <c r="E48" i="4"/>
  <c r="U48" i="4" s="1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T45" i="4" s="1"/>
  <c r="S44" i="4"/>
  <c r="R44" i="4"/>
  <c r="Q44" i="4"/>
  <c r="P44" i="4"/>
  <c r="E44" i="4"/>
  <c r="U44" i="4" s="1"/>
  <c r="U43" i="4"/>
  <c r="S43" i="4"/>
  <c r="R43" i="4"/>
  <c r="Q43" i="4"/>
  <c r="P43" i="4"/>
  <c r="E43" i="4"/>
  <c r="T43" i="4" s="1"/>
  <c r="U42" i="4"/>
  <c r="T42" i="4"/>
  <c r="S42" i="4"/>
  <c r="R42" i="4"/>
  <c r="Q42" i="4"/>
  <c r="P42" i="4"/>
  <c r="E42" i="4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E40" i="4" s="1"/>
  <c r="U39" i="4"/>
  <c r="T39" i="4"/>
  <c r="S39" i="4"/>
  <c r="R39" i="4"/>
  <c r="Q39" i="4"/>
  <c r="P39" i="4"/>
  <c r="E39" i="4"/>
  <c r="T38" i="4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T36" i="4" s="1"/>
  <c r="E36" i="4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S32" i="4"/>
  <c r="R32" i="4"/>
  <c r="Q32" i="4"/>
  <c r="P32" i="4"/>
  <c r="T32" i="4" s="1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T29" i="4"/>
  <c r="S29" i="4"/>
  <c r="R29" i="4"/>
  <c r="Q29" i="4"/>
  <c r="P29" i="4"/>
  <c r="E29" i="4"/>
  <c r="U29" i="4" s="1"/>
  <c r="S28" i="4"/>
  <c r="R28" i="4"/>
  <c r="Q28" i="4"/>
  <c r="P28" i="4"/>
  <c r="T28" i="4" s="1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S24" i="4" s="1"/>
  <c r="H24" i="4"/>
  <c r="R24" i="4" s="1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S21" i="4"/>
  <c r="R21" i="4"/>
  <c r="Q21" i="4"/>
  <c r="P21" i="4"/>
  <c r="E21" i="4"/>
  <c r="T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S18" i="4"/>
  <c r="R18" i="4"/>
  <c r="Q18" i="4"/>
  <c r="P18" i="4"/>
  <c r="E18" i="4"/>
  <c r="U18" i="4" s="1"/>
  <c r="U17" i="4"/>
  <c r="T17" i="4"/>
  <c r="S17" i="4"/>
  <c r="R17" i="4"/>
  <c r="Q17" i="4"/>
  <c r="P17" i="4"/>
  <c r="E17" i="4"/>
  <c r="V15" i="4"/>
  <c r="S15" i="4"/>
  <c r="O15" i="4"/>
  <c r="N15" i="4"/>
  <c r="M15" i="4"/>
  <c r="L15" i="4"/>
  <c r="K15" i="4"/>
  <c r="J15" i="4"/>
  <c r="I15" i="4"/>
  <c r="H15" i="4"/>
  <c r="R15" i="4" s="1"/>
  <c r="G15" i="4"/>
  <c r="F15" i="4"/>
  <c r="C15" i="4"/>
  <c r="B15" i="4"/>
  <c r="E15" i="4" s="1"/>
  <c r="S14" i="4"/>
  <c r="R14" i="4"/>
  <c r="Q14" i="4"/>
  <c r="U14" i="4" s="1"/>
  <c r="P14" i="4"/>
  <c r="E14" i="4"/>
  <c r="T13" i="4"/>
  <c r="S13" i="4"/>
  <c r="R13" i="4"/>
  <c r="Q13" i="4"/>
  <c r="P13" i="4"/>
  <c r="E13" i="4"/>
  <c r="U13" i="4" s="1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T92" i="3"/>
  <c r="S92" i="3"/>
  <c r="R92" i="3"/>
  <c r="Q92" i="3"/>
  <c r="P92" i="3"/>
  <c r="E92" i="3"/>
  <c r="U92" i="3" s="1"/>
  <c r="U91" i="3"/>
  <c r="S91" i="3"/>
  <c r="R91" i="3"/>
  <c r="Q91" i="3"/>
  <c r="P91" i="3"/>
  <c r="E91" i="3"/>
  <c r="T91" i="3" s="1"/>
  <c r="U90" i="3"/>
  <c r="T90" i="3"/>
  <c r="S90" i="3"/>
  <c r="R90" i="3"/>
  <c r="Q90" i="3"/>
  <c r="P90" i="3"/>
  <c r="E90" i="3"/>
  <c r="T89" i="3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U86" i="3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G71" i="3"/>
  <c r="F71" i="3"/>
  <c r="C71" i="3"/>
  <c r="E71" i="3" s="1"/>
  <c r="B71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S69" i="3"/>
  <c r="R69" i="3"/>
  <c r="Q69" i="3"/>
  <c r="P69" i="3"/>
  <c r="E69" i="3"/>
  <c r="T69" i="3" s="1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C67" i="3"/>
  <c r="B67" i="3"/>
  <c r="V66" i="3"/>
  <c r="O66" i="3"/>
  <c r="N66" i="3"/>
  <c r="M66" i="3"/>
  <c r="L66" i="3"/>
  <c r="K66" i="3"/>
  <c r="J66" i="3"/>
  <c r="I66" i="3"/>
  <c r="H66" i="3"/>
  <c r="G66" i="3"/>
  <c r="F66" i="3"/>
  <c r="C66" i="3"/>
  <c r="B66" i="3"/>
  <c r="E66" i="3" s="1"/>
  <c r="S65" i="3"/>
  <c r="R65" i="3"/>
  <c r="Q65" i="3"/>
  <c r="P65" i="3"/>
  <c r="E65" i="3"/>
  <c r="S64" i="3"/>
  <c r="R64" i="3"/>
  <c r="Q64" i="3"/>
  <c r="P64" i="3"/>
  <c r="E64" i="3"/>
  <c r="U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U56" i="3"/>
  <c r="S56" i="3"/>
  <c r="R56" i="3"/>
  <c r="Q56" i="3"/>
  <c r="P56" i="3"/>
  <c r="E56" i="3"/>
  <c r="T56" i="3" s="1"/>
  <c r="S55" i="3"/>
  <c r="R55" i="3"/>
  <c r="Q55" i="3"/>
  <c r="P55" i="3"/>
  <c r="E55" i="3"/>
  <c r="U55" i="3" s="1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E53" i="3" s="1"/>
  <c r="S52" i="3"/>
  <c r="R52" i="3"/>
  <c r="Q52" i="3"/>
  <c r="P52" i="3"/>
  <c r="E52" i="3"/>
  <c r="U52" i="3" s="1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T45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T43" i="3"/>
  <c r="S43" i="3"/>
  <c r="R43" i="3"/>
  <c r="Q43" i="3"/>
  <c r="P43" i="3"/>
  <c r="E43" i="3"/>
  <c r="S42" i="3"/>
  <c r="R42" i="3"/>
  <c r="Q42" i="3"/>
  <c r="P42" i="3"/>
  <c r="E42" i="3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S39" i="3"/>
  <c r="R39" i="3"/>
  <c r="Q39" i="3"/>
  <c r="P39" i="3"/>
  <c r="E39" i="3"/>
  <c r="U39" i="3" s="1"/>
  <c r="S38" i="3"/>
  <c r="R38" i="3"/>
  <c r="Q38" i="3"/>
  <c r="P38" i="3"/>
  <c r="E38" i="3"/>
  <c r="S37" i="3"/>
  <c r="R37" i="3"/>
  <c r="Q37" i="3"/>
  <c r="P37" i="3"/>
  <c r="E37" i="3"/>
  <c r="T37" i="3" s="1"/>
  <c r="S36" i="3"/>
  <c r="R36" i="3"/>
  <c r="Q36" i="3"/>
  <c r="P36" i="3"/>
  <c r="E36" i="3"/>
  <c r="S35" i="3"/>
  <c r="R35" i="3"/>
  <c r="Q35" i="3"/>
  <c r="P35" i="3"/>
  <c r="E35" i="3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S32" i="3"/>
  <c r="R32" i="3"/>
  <c r="Q32" i="3"/>
  <c r="P32" i="3"/>
  <c r="E32" i="3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E30" i="3" s="1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U27" i="3" s="1"/>
  <c r="T26" i="3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E24" i="3" s="1"/>
  <c r="B24" i="3"/>
  <c r="T23" i="3"/>
  <c r="S23" i="3"/>
  <c r="R23" i="3"/>
  <c r="Q23" i="3"/>
  <c r="P23" i="3"/>
  <c r="E23" i="3"/>
  <c r="U23" i="3" s="1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S15" i="3" s="1"/>
  <c r="H15" i="3"/>
  <c r="R15" i="3" s="1"/>
  <c r="G15" i="3"/>
  <c r="F15" i="3"/>
  <c r="C15" i="3"/>
  <c r="B15" i="3"/>
  <c r="E15" i="3" s="1"/>
  <c r="S14" i="3"/>
  <c r="R14" i="3"/>
  <c r="Q14" i="3"/>
  <c r="P14" i="3"/>
  <c r="E14" i="3"/>
  <c r="S13" i="3"/>
  <c r="R13" i="3"/>
  <c r="Q13" i="3"/>
  <c r="P13" i="3"/>
  <c r="E13" i="3"/>
  <c r="T12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U10" i="3"/>
  <c r="S10" i="3"/>
  <c r="R10" i="3"/>
  <c r="Q10" i="3"/>
  <c r="P10" i="3"/>
  <c r="E10" i="3"/>
  <c r="S9" i="3"/>
  <c r="R9" i="3"/>
  <c r="Q9" i="3"/>
  <c r="U9" i="3" s="1"/>
  <c r="P9" i="3"/>
  <c r="E9" i="3"/>
  <c r="T9" i="3" s="1"/>
  <c r="U93" i="2"/>
  <c r="T93" i="2"/>
  <c r="S93" i="2"/>
  <c r="R93" i="2"/>
  <c r="Q93" i="2"/>
  <c r="P93" i="2"/>
  <c r="E93" i="2"/>
  <c r="S92" i="2"/>
  <c r="R92" i="2"/>
  <c r="Q92" i="2"/>
  <c r="P92" i="2"/>
  <c r="E92" i="2"/>
  <c r="U92" i="2" s="1"/>
  <c r="S91" i="2"/>
  <c r="R91" i="2"/>
  <c r="Q91" i="2"/>
  <c r="P91" i="2"/>
  <c r="E91" i="2"/>
  <c r="U90" i="2"/>
  <c r="S90" i="2"/>
  <c r="R90" i="2"/>
  <c r="Q90" i="2"/>
  <c r="P90" i="2"/>
  <c r="E90" i="2"/>
  <c r="T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S86" i="2"/>
  <c r="R86" i="2"/>
  <c r="Q86" i="2"/>
  <c r="P86" i="2"/>
  <c r="E86" i="2"/>
  <c r="V72" i="2"/>
  <c r="O72" i="2"/>
  <c r="N72" i="2"/>
  <c r="M72" i="2"/>
  <c r="L72" i="2"/>
  <c r="K72" i="2"/>
  <c r="J72" i="2"/>
  <c r="I72" i="2"/>
  <c r="H72" i="2"/>
  <c r="P72" i="2" s="1"/>
  <c r="G72" i="2"/>
  <c r="F72" i="2"/>
  <c r="C72" i="2"/>
  <c r="B72" i="2"/>
  <c r="V71" i="2"/>
  <c r="O71" i="2"/>
  <c r="N71" i="2"/>
  <c r="M71" i="2"/>
  <c r="L71" i="2"/>
  <c r="K71" i="2"/>
  <c r="Q71" i="2" s="1"/>
  <c r="J71" i="2"/>
  <c r="I71" i="2"/>
  <c r="S71" i="2" s="1"/>
  <c r="H71" i="2"/>
  <c r="R71" i="2" s="1"/>
  <c r="G71" i="2"/>
  <c r="F71" i="2"/>
  <c r="C71" i="2"/>
  <c r="B71" i="2"/>
  <c r="E71" i="2" s="1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E70" i="2" s="1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H66" i="2"/>
  <c r="G66" i="2"/>
  <c r="F66" i="2"/>
  <c r="C66" i="2"/>
  <c r="B66" i="2"/>
  <c r="S65" i="2"/>
  <c r="R65" i="2"/>
  <c r="Q65" i="2"/>
  <c r="U65" i="2" s="1"/>
  <c r="P65" i="2"/>
  <c r="E65" i="2"/>
  <c r="T65" i="2" s="1"/>
  <c r="T64" i="2"/>
  <c r="S64" i="2"/>
  <c r="R64" i="2"/>
  <c r="Q64" i="2"/>
  <c r="P64" i="2"/>
  <c r="E64" i="2"/>
  <c r="U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R59" i="2" s="1"/>
  <c r="G59" i="2"/>
  <c r="F59" i="2"/>
  <c r="C59" i="2"/>
  <c r="B59" i="2"/>
  <c r="E59" i="2" s="1"/>
  <c r="S58" i="2"/>
  <c r="R58" i="2"/>
  <c r="Q58" i="2"/>
  <c r="P58" i="2"/>
  <c r="E58" i="2"/>
  <c r="S57" i="2"/>
  <c r="R57" i="2"/>
  <c r="Q57" i="2"/>
  <c r="P57" i="2"/>
  <c r="E57" i="2"/>
  <c r="T57" i="2" s="1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H53" i="2"/>
  <c r="R53" i="2" s="1"/>
  <c r="G53" i="2"/>
  <c r="F53" i="2"/>
  <c r="C53" i="2"/>
  <c r="B53" i="2"/>
  <c r="E53" i="2" s="1"/>
  <c r="U52" i="2"/>
  <c r="T52" i="2"/>
  <c r="S52" i="2"/>
  <c r="R52" i="2"/>
  <c r="Q52" i="2"/>
  <c r="P52" i="2"/>
  <c r="E52" i="2"/>
  <c r="S51" i="2"/>
  <c r="R51" i="2"/>
  <c r="Q51" i="2"/>
  <c r="P51" i="2"/>
  <c r="E51" i="2"/>
  <c r="T50" i="2"/>
  <c r="S50" i="2"/>
  <c r="R50" i="2"/>
  <c r="Q50" i="2"/>
  <c r="P50" i="2"/>
  <c r="E50" i="2"/>
  <c r="U50" i="2" s="1"/>
  <c r="T49" i="2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S45" i="2"/>
  <c r="R45" i="2"/>
  <c r="Q45" i="2"/>
  <c r="P45" i="2"/>
  <c r="E45" i="2"/>
  <c r="T45" i="2" s="1"/>
  <c r="U44" i="2"/>
  <c r="S44" i="2"/>
  <c r="R44" i="2"/>
  <c r="Q44" i="2"/>
  <c r="P44" i="2"/>
  <c r="E44" i="2"/>
  <c r="T44" i="2" s="1"/>
  <c r="S43" i="2"/>
  <c r="R43" i="2"/>
  <c r="Q43" i="2"/>
  <c r="P43" i="2"/>
  <c r="E43" i="2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E40" i="2"/>
  <c r="C40" i="2"/>
  <c r="B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U36" i="2" s="1"/>
  <c r="P36" i="2"/>
  <c r="E36" i="2"/>
  <c r="T36" i="2" s="1"/>
  <c r="S35" i="2"/>
  <c r="R35" i="2"/>
  <c r="Q35" i="2"/>
  <c r="P35" i="2"/>
  <c r="E35" i="2"/>
  <c r="T35" i="2" s="1"/>
  <c r="V33" i="2"/>
  <c r="O33" i="2"/>
  <c r="N33" i="2"/>
  <c r="M33" i="2"/>
  <c r="L33" i="2"/>
  <c r="K33" i="2"/>
  <c r="J33" i="2"/>
  <c r="I33" i="2"/>
  <c r="S33" i="2" s="1"/>
  <c r="H33" i="2"/>
  <c r="R33" i="2" s="1"/>
  <c r="G33" i="2"/>
  <c r="F33" i="2"/>
  <c r="E33" i="2"/>
  <c r="C33" i="2"/>
  <c r="B33" i="2"/>
  <c r="T32" i="2"/>
  <c r="S32" i="2"/>
  <c r="R32" i="2"/>
  <c r="Q32" i="2"/>
  <c r="U32" i="2" s="1"/>
  <c r="P32" i="2"/>
  <c r="E32" i="2"/>
  <c r="V30" i="2"/>
  <c r="O30" i="2"/>
  <c r="N30" i="2"/>
  <c r="M30" i="2"/>
  <c r="L30" i="2"/>
  <c r="K30" i="2"/>
  <c r="J30" i="2"/>
  <c r="I30" i="2"/>
  <c r="S30" i="2" s="1"/>
  <c r="H30" i="2"/>
  <c r="R30" i="2" s="1"/>
  <c r="G30" i="2"/>
  <c r="F30" i="2"/>
  <c r="C30" i="2"/>
  <c r="B30" i="2"/>
  <c r="T29" i="2"/>
  <c r="S29" i="2"/>
  <c r="R29" i="2"/>
  <c r="Q29" i="2"/>
  <c r="P29" i="2"/>
  <c r="E29" i="2"/>
  <c r="U29" i="2" s="1"/>
  <c r="S28" i="2"/>
  <c r="R28" i="2"/>
  <c r="Q28" i="2"/>
  <c r="P28" i="2"/>
  <c r="E28" i="2"/>
  <c r="S27" i="2"/>
  <c r="R27" i="2"/>
  <c r="Q27" i="2"/>
  <c r="P27" i="2"/>
  <c r="E27" i="2"/>
  <c r="U27" i="2" s="1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S24" i="2" s="1"/>
  <c r="H24" i="2"/>
  <c r="R24" i="2" s="1"/>
  <c r="G24" i="2"/>
  <c r="F24" i="2"/>
  <c r="C24" i="2"/>
  <c r="B24" i="2"/>
  <c r="T23" i="2"/>
  <c r="S23" i="2"/>
  <c r="R23" i="2"/>
  <c r="Q23" i="2"/>
  <c r="P23" i="2"/>
  <c r="E23" i="2"/>
  <c r="U23" i="2" s="1"/>
  <c r="S22" i="2"/>
  <c r="R22" i="2"/>
  <c r="Q22" i="2"/>
  <c r="P22" i="2"/>
  <c r="E22" i="2"/>
  <c r="S21" i="2"/>
  <c r="R21" i="2"/>
  <c r="Q21" i="2"/>
  <c r="P21" i="2"/>
  <c r="E21" i="2"/>
  <c r="T21" i="2" s="1"/>
  <c r="U20" i="2"/>
  <c r="S20" i="2"/>
  <c r="R20" i="2"/>
  <c r="Q20" i="2"/>
  <c r="P20" i="2"/>
  <c r="E20" i="2"/>
  <c r="T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U17" i="2"/>
  <c r="S17" i="2"/>
  <c r="R17" i="2"/>
  <c r="Q17" i="2"/>
  <c r="P17" i="2"/>
  <c r="E17" i="2"/>
  <c r="T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E15" i="2" s="1"/>
  <c r="U14" i="2"/>
  <c r="S14" i="2"/>
  <c r="R14" i="2"/>
  <c r="Q14" i="2"/>
  <c r="P14" i="2"/>
  <c r="T14" i="2" s="1"/>
  <c r="E14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T10" i="2" s="1"/>
  <c r="E10" i="2"/>
  <c r="S9" i="2"/>
  <c r="R9" i="2"/>
  <c r="Q9" i="2"/>
  <c r="P9" i="2"/>
  <c r="E9" i="2"/>
  <c r="U93" i="1"/>
  <c r="S93" i="1"/>
  <c r="R93" i="1"/>
  <c r="Q93" i="1"/>
  <c r="P93" i="1"/>
  <c r="E93" i="1"/>
  <c r="T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B72" i="1"/>
  <c r="E72" i="1" s="1"/>
  <c r="V71" i="1"/>
  <c r="O71" i="1"/>
  <c r="N71" i="1"/>
  <c r="M71" i="1"/>
  <c r="L71" i="1"/>
  <c r="K71" i="1"/>
  <c r="J71" i="1"/>
  <c r="I71" i="1"/>
  <c r="S71" i="1" s="1"/>
  <c r="H71" i="1"/>
  <c r="R71" i="1" s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S70" i="1" s="1"/>
  <c r="H70" i="1"/>
  <c r="P70" i="1" s="1"/>
  <c r="G70" i="1"/>
  <c r="F70" i="1"/>
  <c r="C70" i="1"/>
  <c r="B70" i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S65" i="1"/>
  <c r="R65" i="1"/>
  <c r="Q65" i="1"/>
  <c r="P65" i="1"/>
  <c r="E65" i="1"/>
  <c r="U65" i="1" s="1"/>
  <c r="S64" i="1"/>
  <c r="R64" i="1"/>
  <c r="Q64" i="1"/>
  <c r="P64" i="1"/>
  <c r="E64" i="1"/>
  <c r="U64" i="1" s="1"/>
  <c r="U63" i="1"/>
  <c r="S63" i="1"/>
  <c r="R63" i="1"/>
  <c r="Q63" i="1"/>
  <c r="P63" i="1"/>
  <c r="E63" i="1"/>
  <c r="T63" i="1" s="1"/>
  <c r="U62" i="1"/>
  <c r="T62" i="1"/>
  <c r="S62" i="1"/>
  <c r="R62" i="1"/>
  <c r="Q62" i="1"/>
  <c r="P62" i="1"/>
  <c r="E62" i="1"/>
  <c r="T61" i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S59" i="1" s="1"/>
  <c r="H59" i="1"/>
  <c r="G59" i="1"/>
  <c r="F59" i="1"/>
  <c r="C59" i="1"/>
  <c r="B59" i="1"/>
  <c r="S58" i="1"/>
  <c r="R58" i="1"/>
  <c r="Q58" i="1"/>
  <c r="P58" i="1"/>
  <c r="E58" i="1"/>
  <c r="U57" i="1"/>
  <c r="S57" i="1"/>
  <c r="R57" i="1"/>
  <c r="Q57" i="1"/>
  <c r="P57" i="1"/>
  <c r="E57" i="1"/>
  <c r="T57" i="1" s="1"/>
  <c r="S56" i="1"/>
  <c r="R56" i="1"/>
  <c r="Q56" i="1"/>
  <c r="P56" i="1"/>
  <c r="E56" i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R53" i="1" s="1"/>
  <c r="G53" i="1"/>
  <c r="F53" i="1"/>
  <c r="C53" i="1"/>
  <c r="B53" i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U46" i="1"/>
  <c r="S46" i="1"/>
  <c r="R46" i="1"/>
  <c r="Q46" i="1"/>
  <c r="P46" i="1"/>
  <c r="E46" i="1"/>
  <c r="T46" i="1" s="1"/>
  <c r="T45" i="1"/>
  <c r="S45" i="1"/>
  <c r="R45" i="1"/>
  <c r="Q45" i="1"/>
  <c r="P45" i="1"/>
  <c r="E45" i="1"/>
  <c r="U45" i="1" s="1"/>
  <c r="S44" i="1"/>
  <c r="R44" i="1"/>
  <c r="Q44" i="1"/>
  <c r="P44" i="1"/>
  <c r="T44" i="1" s="1"/>
  <c r="E44" i="1"/>
  <c r="U44" i="1" s="1"/>
  <c r="S43" i="1"/>
  <c r="R43" i="1"/>
  <c r="Q43" i="1"/>
  <c r="P43" i="1"/>
  <c r="E43" i="1"/>
  <c r="T43" i="1" s="1"/>
  <c r="U42" i="1"/>
  <c r="S42" i="1"/>
  <c r="R42" i="1"/>
  <c r="Q42" i="1"/>
  <c r="P42" i="1"/>
  <c r="E42" i="1"/>
  <c r="T42" i="1" s="1"/>
  <c r="V40" i="1"/>
  <c r="S40" i="1"/>
  <c r="O40" i="1"/>
  <c r="N40" i="1"/>
  <c r="M40" i="1"/>
  <c r="L40" i="1"/>
  <c r="K40" i="1"/>
  <c r="J40" i="1"/>
  <c r="I40" i="1"/>
  <c r="Q40" i="1" s="1"/>
  <c r="H40" i="1"/>
  <c r="P40" i="1" s="1"/>
  <c r="G40" i="1"/>
  <c r="F40" i="1"/>
  <c r="C40" i="1"/>
  <c r="B40" i="1"/>
  <c r="E40" i="1" s="1"/>
  <c r="T39" i="1"/>
  <c r="S39" i="1"/>
  <c r="R39" i="1"/>
  <c r="Q39" i="1"/>
  <c r="P39" i="1"/>
  <c r="E39" i="1"/>
  <c r="U39" i="1" s="1"/>
  <c r="S38" i="1"/>
  <c r="R38" i="1"/>
  <c r="Q38" i="1"/>
  <c r="P38" i="1"/>
  <c r="E38" i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U35" i="1" s="1"/>
  <c r="V33" i="1"/>
  <c r="O33" i="1"/>
  <c r="N33" i="1"/>
  <c r="M33" i="1"/>
  <c r="L33" i="1"/>
  <c r="K33" i="1"/>
  <c r="J33" i="1"/>
  <c r="I33" i="1"/>
  <c r="Q33" i="1" s="1"/>
  <c r="H33" i="1"/>
  <c r="R33" i="1" s="1"/>
  <c r="G33" i="1"/>
  <c r="F33" i="1"/>
  <c r="C33" i="1"/>
  <c r="B33" i="1"/>
  <c r="E33" i="1" s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P24" i="1" s="1"/>
  <c r="I24" i="1"/>
  <c r="H24" i="1"/>
  <c r="R24" i="1" s="1"/>
  <c r="G24" i="1"/>
  <c r="F24" i="1"/>
  <c r="C24" i="1"/>
  <c r="B24" i="1"/>
  <c r="U23" i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S17" i="1"/>
  <c r="R17" i="1"/>
  <c r="Q17" i="1"/>
  <c r="P17" i="1"/>
  <c r="E17" i="1"/>
  <c r="U17" i="1" s="1"/>
  <c r="V15" i="1"/>
  <c r="O15" i="1"/>
  <c r="N15" i="1"/>
  <c r="M15" i="1"/>
  <c r="Q15" i="1" s="1"/>
  <c r="L15" i="1"/>
  <c r="K15" i="1"/>
  <c r="J15" i="1"/>
  <c r="I15" i="1"/>
  <c r="S15" i="1" s="1"/>
  <c r="H15" i="1"/>
  <c r="G15" i="1"/>
  <c r="F15" i="1"/>
  <c r="E15" i="1"/>
  <c r="C15" i="1"/>
  <c r="B15" i="1"/>
  <c r="S14" i="1"/>
  <c r="R14" i="1"/>
  <c r="Q14" i="1"/>
  <c r="U14" i="1" s="1"/>
  <c r="P14" i="1"/>
  <c r="T14" i="1" s="1"/>
  <c r="E14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U10" i="1"/>
  <c r="S10" i="1"/>
  <c r="R10" i="1"/>
  <c r="Q10" i="1"/>
  <c r="P10" i="1"/>
  <c r="E10" i="1"/>
  <c r="T10" i="1" s="1"/>
  <c r="U9" i="1"/>
  <c r="T9" i="1"/>
  <c r="S9" i="1"/>
  <c r="R9" i="1"/>
  <c r="Q9" i="1"/>
  <c r="P9" i="1"/>
  <c r="E9" i="1"/>
  <c r="U64" i="4" l="1"/>
  <c r="T64" i="4"/>
  <c r="U103" i="7"/>
  <c r="T103" i="7"/>
  <c r="T11" i="1"/>
  <c r="E24" i="1"/>
  <c r="T24" i="1" s="1"/>
  <c r="T38" i="1"/>
  <c r="U51" i="2"/>
  <c r="T51" i="2"/>
  <c r="R66" i="5"/>
  <c r="U49" i="6"/>
  <c r="T49" i="6"/>
  <c r="S40" i="9"/>
  <c r="U62" i="9"/>
  <c r="T62" i="9"/>
  <c r="U89" i="1"/>
  <c r="T89" i="1"/>
  <c r="P15" i="1"/>
  <c r="R15" i="1"/>
  <c r="U19" i="1"/>
  <c r="U43" i="1"/>
  <c r="U56" i="1"/>
  <c r="T56" i="1"/>
  <c r="U90" i="5"/>
  <c r="T90" i="5"/>
  <c r="U12" i="7"/>
  <c r="T12" i="7"/>
  <c r="T55" i="9"/>
  <c r="U55" i="9"/>
  <c r="T20" i="1"/>
  <c r="U27" i="1"/>
  <c r="R66" i="7"/>
  <c r="R70" i="7"/>
  <c r="U58" i="9"/>
  <c r="T58" i="9"/>
  <c r="T26" i="1"/>
  <c r="U28" i="1"/>
  <c r="U32" i="1"/>
  <c r="U13" i="6"/>
  <c r="T13" i="6"/>
  <c r="Q40" i="6"/>
  <c r="S40" i="6"/>
  <c r="U91" i="6"/>
  <c r="T91" i="6"/>
  <c r="U29" i="7"/>
  <c r="T29" i="7"/>
  <c r="T63" i="8"/>
  <c r="U63" i="8"/>
  <c r="T99" i="8"/>
  <c r="U99" i="8"/>
  <c r="T57" i="4"/>
  <c r="U57" i="4"/>
  <c r="U50" i="5"/>
  <c r="T50" i="5"/>
  <c r="T46" i="6"/>
  <c r="U46" i="6"/>
  <c r="U11" i="1"/>
  <c r="Q24" i="1"/>
  <c r="S24" i="1"/>
  <c r="S33" i="1"/>
  <c r="U36" i="1"/>
  <c r="T52" i="1"/>
  <c r="U58" i="1"/>
  <c r="T58" i="1"/>
  <c r="U28" i="2"/>
  <c r="T28" i="2"/>
  <c r="U86" i="2"/>
  <c r="T86" i="2"/>
  <c r="U55" i="5"/>
  <c r="T55" i="5"/>
  <c r="T38" i="6"/>
  <c r="U38" i="6"/>
  <c r="U57" i="6"/>
  <c r="T57" i="6"/>
  <c r="U93" i="7"/>
  <c r="T93" i="7"/>
  <c r="U38" i="1"/>
  <c r="R71" i="7"/>
  <c r="T96" i="1"/>
  <c r="U96" i="1"/>
  <c r="U69" i="1"/>
  <c r="T69" i="1"/>
  <c r="U13" i="3"/>
  <c r="U42" i="5"/>
  <c r="T42" i="5"/>
  <c r="S15" i="7"/>
  <c r="U32" i="9"/>
  <c r="U50" i="9"/>
  <c r="T50" i="9"/>
  <c r="U108" i="4"/>
  <c r="T108" i="4"/>
  <c r="T48" i="2"/>
  <c r="P66" i="2"/>
  <c r="R66" i="2"/>
  <c r="T28" i="3"/>
  <c r="T36" i="3"/>
  <c r="T44" i="3"/>
  <c r="T64" i="3"/>
  <c r="U69" i="3"/>
  <c r="T12" i="4"/>
  <c r="U32" i="4"/>
  <c r="U36" i="4"/>
  <c r="T37" i="4"/>
  <c r="T44" i="4"/>
  <c r="U65" i="4"/>
  <c r="T88" i="4"/>
  <c r="U21" i="5"/>
  <c r="T22" i="5"/>
  <c r="T38" i="5"/>
  <c r="T52" i="5"/>
  <c r="T65" i="5"/>
  <c r="T93" i="5"/>
  <c r="U22" i="6"/>
  <c r="T28" i="6"/>
  <c r="P30" i="6"/>
  <c r="Q30" i="6"/>
  <c r="P59" i="6"/>
  <c r="P33" i="7"/>
  <c r="T38" i="7"/>
  <c r="T65" i="7"/>
  <c r="Q66" i="7"/>
  <c r="Q70" i="7"/>
  <c r="S70" i="7"/>
  <c r="T22" i="8"/>
  <c r="T52" i="8"/>
  <c r="E66" i="8"/>
  <c r="P71" i="8"/>
  <c r="R71" i="8"/>
  <c r="T88" i="8"/>
  <c r="T28" i="9"/>
  <c r="T113" i="8"/>
  <c r="U97" i="4"/>
  <c r="E59" i="1"/>
  <c r="U59" i="1" s="1"/>
  <c r="U10" i="2"/>
  <c r="T12" i="2"/>
  <c r="T18" i="2"/>
  <c r="E24" i="2"/>
  <c r="T37" i="2"/>
  <c r="Q66" i="2"/>
  <c r="S66" i="2"/>
  <c r="T22" i="3"/>
  <c r="T27" i="3"/>
  <c r="U36" i="3"/>
  <c r="T14" i="4"/>
  <c r="E30" i="4"/>
  <c r="T47" i="4"/>
  <c r="Q66" i="4"/>
  <c r="U9" i="5"/>
  <c r="U27" i="5"/>
  <c r="U38" i="5"/>
  <c r="T39" i="5"/>
  <c r="U44" i="5"/>
  <c r="E67" i="5"/>
  <c r="T88" i="5"/>
  <c r="T9" i="6"/>
  <c r="U10" i="6"/>
  <c r="R30" i="6"/>
  <c r="U14" i="7"/>
  <c r="U28" i="7"/>
  <c r="U44" i="7"/>
  <c r="E72" i="7"/>
  <c r="U14" i="8"/>
  <c r="U19" i="8"/>
  <c r="U28" i="8"/>
  <c r="U38" i="8"/>
  <c r="Q40" i="8"/>
  <c r="T44" i="8"/>
  <c r="E53" i="8"/>
  <c r="U19" i="9"/>
  <c r="E24" i="9"/>
  <c r="Q33" i="9"/>
  <c r="U39" i="9"/>
  <c r="E53" i="9"/>
  <c r="U88" i="9"/>
  <c r="T91" i="9"/>
  <c r="E79" i="1"/>
  <c r="T98" i="1"/>
  <c r="T110" i="3"/>
  <c r="R70" i="1"/>
  <c r="T10" i="3"/>
  <c r="T65" i="3"/>
  <c r="S70" i="5"/>
  <c r="S15" i="6"/>
  <c r="R66" i="6"/>
  <c r="P15" i="8"/>
  <c r="R15" i="8"/>
  <c r="P30" i="8"/>
  <c r="R30" i="8"/>
  <c r="U40" i="9"/>
  <c r="E79" i="8"/>
  <c r="T20" i="3"/>
  <c r="P66" i="3"/>
  <c r="R66" i="3"/>
  <c r="P71" i="3"/>
  <c r="R71" i="3"/>
  <c r="T20" i="4"/>
  <c r="T27" i="4"/>
  <c r="E59" i="4"/>
  <c r="T86" i="4"/>
  <c r="T17" i="5"/>
  <c r="T26" i="5"/>
  <c r="U36" i="5"/>
  <c r="E53" i="5"/>
  <c r="T69" i="5"/>
  <c r="T91" i="5"/>
  <c r="T14" i="6"/>
  <c r="U50" i="6"/>
  <c r="U58" i="6"/>
  <c r="P70" i="6"/>
  <c r="R70" i="6"/>
  <c r="P30" i="7"/>
  <c r="R30" i="7"/>
  <c r="T36" i="7"/>
  <c r="T45" i="7"/>
  <c r="T49" i="7"/>
  <c r="P59" i="7"/>
  <c r="T86" i="7"/>
  <c r="T90" i="7"/>
  <c r="Q15" i="8"/>
  <c r="S15" i="8"/>
  <c r="T20" i="8"/>
  <c r="T29" i="8"/>
  <c r="Q30" i="8"/>
  <c r="U30" i="8" s="1"/>
  <c r="S30" i="8"/>
  <c r="E33" i="8"/>
  <c r="T55" i="8"/>
  <c r="T91" i="8"/>
  <c r="T26" i="9"/>
  <c r="T46" i="9"/>
  <c r="U51" i="9"/>
  <c r="T87" i="9"/>
  <c r="E66" i="2"/>
  <c r="E33" i="3"/>
  <c r="Q33" i="3"/>
  <c r="E40" i="3"/>
  <c r="Q66" i="3"/>
  <c r="S66" i="3"/>
  <c r="Q15" i="4"/>
  <c r="E66" i="4"/>
  <c r="T32" i="5"/>
  <c r="T36" i="6"/>
  <c r="Q30" i="7"/>
  <c r="Q40" i="7"/>
  <c r="Q24" i="8"/>
  <c r="E67" i="8"/>
  <c r="E71" i="8"/>
  <c r="T71" i="8" s="1"/>
  <c r="Q30" i="9"/>
  <c r="E79" i="3"/>
  <c r="P72" i="1"/>
  <c r="T88" i="1"/>
  <c r="U13" i="2"/>
  <c r="E30" i="2"/>
  <c r="T11" i="3"/>
  <c r="U49" i="3"/>
  <c r="T52" i="3"/>
  <c r="T57" i="3"/>
  <c r="U10" i="5"/>
  <c r="E15" i="6"/>
  <c r="U19" i="6"/>
  <c r="U42" i="6"/>
  <c r="U62" i="6"/>
  <c r="U10" i="7"/>
  <c r="U32" i="7"/>
  <c r="T13" i="8"/>
  <c r="U32" i="8"/>
  <c r="P53" i="8"/>
  <c r="P24" i="9"/>
  <c r="T37" i="9"/>
  <c r="E59" i="9"/>
  <c r="T59" i="9" s="1"/>
  <c r="E67" i="9"/>
  <c r="E70" i="1"/>
  <c r="U70" i="1" s="1"/>
  <c r="U9" i="2"/>
  <c r="U32" i="3"/>
  <c r="R71" i="4"/>
  <c r="Q67" i="5"/>
  <c r="P15" i="7"/>
  <c r="R15" i="7"/>
  <c r="Q24" i="7"/>
  <c r="E53" i="7"/>
  <c r="E15" i="8"/>
  <c r="R33" i="8"/>
  <c r="E70" i="8"/>
  <c r="E71" i="9"/>
  <c r="U110" i="9"/>
  <c r="R95" i="7"/>
  <c r="U106" i="2"/>
  <c r="T47" i="9"/>
  <c r="E72" i="9"/>
  <c r="P72" i="9"/>
  <c r="T72" i="9" s="1"/>
  <c r="R72" i="9"/>
  <c r="T100" i="9"/>
  <c r="U102" i="9"/>
  <c r="R53" i="8"/>
  <c r="Q53" i="8"/>
  <c r="T109" i="8"/>
  <c r="U107" i="8"/>
  <c r="E95" i="8"/>
  <c r="T95" i="8" s="1"/>
  <c r="R53" i="7"/>
  <c r="T53" i="7"/>
  <c r="R59" i="7"/>
  <c r="T57" i="7"/>
  <c r="Q67" i="7"/>
  <c r="P72" i="7"/>
  <c r="T72" i="7" s="1"/>
  <c r="R72" i="7"/>
  <c r="Q72" i="7"/>
  <c r="U72" i="7" s="1"/>
  <c r="S72" i="7"/>
  <c r="Q59" i="7"/>
  <c r="S59" i="7"/>
  <c r="E67" i="7"/>
  <c r="E59" i="7"/>
  <c r="S67" i="7"/>
  <c r="T107" i="7"/>
  <c r="E79" i="7"/>
  <c r="P72" i="6"/>
  <c r="R72" i="6"/>
  <c r="E59" i="6"/>
  <c r="E72" i="6"/>
  <c r="R59" i="6"/>
  <c r="Q59" i="6"/>
  <c r="S59" i="6"/>
  <c r="U105" i="6"/>
  <c r="U107" i="6"/>
  <c r="U47" i="5"/>
  <c r="E72" i="5"/>
  <c r="P53" i="5"/>
  <c r="R53" i="5"/>
  <c r="P67" i="5"/>
  <c r="T67" i="5" s="1"/>
  <c r="R67" i="5"/>
  <c r="S67" i="5"/>
  <c r="Q59" i="5"/>
  <c r="S59" i="5"/>
  <c r="T104" i="5"/>
  <c r="T106" i="5"/>
  <c r="R53" i="4"/>
  <c r="E72" i="4"/>
  <c r="U47" i="3"/>
  <c r="E67" i="3"/>
  <c r="E72" i="3"/>
  <c r="Q59" i="3"/>
  <c r="T102" i="3"/>
  <c r="T104" i="3"/>
  <c r="L112" i="3"/>
  <c r="R112" i="3" s="1"/>
  <c r="E67" i="2"/>
  <c r="Q53" i="2"/>
  <c r="S53" i="2"/>
  <c r="Q59" i="2"/>
  <c r="R72" i="2"/>
  <c r="Q72" i="2"/>
  <c r="S72" i="2"/>
  <c r="E72" i="2"/>
  <c r="S59" i="2"/>
  <c r="E79" i="2"/>
  <c r="E53" i="1"/>
  <c r="Q53" i="1"/>
  <c r="E67" i="1"/>
  <c r="P67" i="1"/>
  <c r="T67" i="1" s="1"/>
  <c r="R67" i="1"/>
  <c r="Q67" i="1"/>
  <c r="U67" i="1" s="1"/>
  <c r="S67" i="1"/>
  <c r="R72" i="1"/>
  <c r="P59" i="1"/>
  <c r="R59" i="1"/>
  <c r="T106" i="1"/>
  <c r="U104" i="1"/>
  <c r="T102" i="1"/>
  <c r="U70" i="2"/>
  <c r="T70" i="2"/>
  <c r="U24" i="2"/>
  <c r="T24" i="2"/>
  <c r="U33" i="3"/>
  <c r="U71" i="1"/>
  <c r="T71" i="1"/>
  <c r="U59" i="2"/>
  <c r="T59" i="2"/>
  <c r="U70" i="4"/>
  <c r="T70" i="4"/>
  <c r="U24" i="1"/>
  <c r="U71" i="2"/>
  <c r="T71" i="2"/>
  <c r="U24" i="4"/>
  <c r="T24" i="4"/>
  <c r="U33" i="1"/>
  <c r="T24" i="3"/>
  <c r="U24" i="3"/>
  <c r="Q59" i="1"/>
  <c r="Q70" i="1"/>
  <c r="U90" i="1"/>
  <c r="T22" i="2"/>
  <c r="U22" i="2"/>
  <c r="P24" i="2"/>
  <c r="P30" i="2"/>
  <c r="U53" i="2"/>
  <c r="T53" i="2"/>
  <c r="U56" i="2"/>
  <c r="U87" i="2"/>
  <c r="P24" i="3"/>
  <c r="U58" i="3"/>
  <c r="U71" i="3"/>
  <c r="T71" i="3"/>
  <c r="P40" i="4"/>
  <c r="T40" i="4" s="1"/>
  <c r="T46" i="4"/>
  <c r="U46" i="4"/>
  <c r="P53" i="1"/>
  <c r="P71" i="1"/>
  <c r="P15" i="2"/>
  <c r="Q24" i="2"/>
  <c r="Q30" i="2"/>
  <c r="P33" i="2"/>
  <c r="T33" i="2" s="1"/>
  <c r="P59" i="2"/>
  <c r="P67" i="2"/>
  <c r="T67" i="2" s="1"/>
  <c r="T14" i="3"/>
  <c r="U14" i="3"/>
  <c r="Q24" i="3"/>
  <c r="E59" i="3"/>
  <c r="P67" i="3"/>
  <c r="T67" i="3" s="1"/>
  <c r="P70" i="3"/>
  <c r="T10" i="4"/>
  <c r="U10" i="4"/>
  <c r="U35" i="4"/>
  <c r="Q40" i="4"/>
  <c r="U40" i="4" s="1"/>
  <c r="T59" i="4"/>
  <c r="U59" i="4"/>
  <c r="P66" i="4"/>
  <c r="P72" i="4"/>
  <c r="Q71" i="1"/>
  <c r="Q15" i="2"/>
  <c r="U15" i="2" s="1"/>
  <c r="Q33" i="2"/>
  <c r="U33" i="2" s="1"/>
  <c r="T62" i="2"/>
  <c r="U62" i="2"/>
  <c r="Q67" i="2"/>
  <c r="U67" i="2" s="1"/>
  <c r="P53" i="3"/>
  <c r="Q67" i="3"/>
  <c r="U67" i="3" s="1"/>
  <c r="Q70" i="3"/>
  <c r="T58" i="4"/>
  <c r="U58" i="4"/>
  <c r="Q67" i="4"/>
  <c r="U67" i="4" s="1"/>
  <c r="T69" i="4"/>
  <c r="U69" i="4"/>
  <c r="T40" i="1"/>
  <c r="U40" i="1"/>
  <c r="T87" i="1"/>
  <c r="T26" i="2"/>
  <c r="U26" i="2"/>
  <c r="U45" i="2"/>
  <c r="T13" i="3"/>
  <c r="P15" i="3"/>
  <c r="U17" i="3"/>
  <c r="U37" i="3"/>
  <c r="T48" i="3"/>
  <c r="T50" i="3"/>
  <c r="U50" i="3"/>
  <c r="Q53" i="3"/>
  <c r="T55" i="3"/>
  <c r="U65" i="3"/>
  <c r="U15" i="4"/>
  <c r="T72" i="4"/>
  <c r="T9" i="4"/>
  <c r="T11" i="4"/>
  <c r="U21" i="4"/>
  <c r="P30" i="1"/>
  <c r="R40" i="1"/>
  <c r="S53" i="1"/>
  <c r="P66" i="1"/>
  <c r="T66" i="1" s="1"/>
  <c r="Q72" i="1"/>
  <c r="U30" i="2"/>
  <c r="T30" i="2"/>
  <c r="P40" i="2"/>
  <c r="T46" i="2"/>
  <c r="U46" i="2"/>
  <c r="U66" i="2"/>
  <c r="T66" i="2"/>
  <c r="T61" i="2"/>
  <c r="T69" i="2"/>
  <c r="U69" i="2"/>
  <c r="Q15" i="3"/>
  <c r="T18" i="3"/>
  <c r="U18" i="3"/>
  <c r="P33" i="3"/>
  <c r="T33" i="3" s="1"/>
  <c r="T38" i="3"/>
  <c r="U38" i="3"/>
  <c r="P40" i="3"/>
  <c r="T40" i="3" s="1"/>
  <c r="T53" i="3"/>
  <c r="U53" i="3"/>
  <c r="U43" i="3"/>
  <c r="Q71" i="3"/>
  <c r="P72" i="3"/>
  <c r="T72" i="3" s="1"/>
  <c r="T22" i="4"/>
  <c r="U22" i="4"/>
  <c r="P24" i="4"/>
  <c r="P30" i="4"/>
  <c r="T30" i="4" s="1"/>
  <c r="U53" i="4"/>
  <c r="T53" i="4"/>
  <c r="P59" i="4"/>
  <c r="P70" i="4"/>
  <c r="T30" i="1"/>
  <c r="U72" i="1"/>
  <c r="T72" i="1"/>
  <c r="T15" i="1"/>
  <c r="U15" i="1"/>
  <c r="T13" i="1"/>
  <c r="T17" i="1"/>
  <c r="T29" i="1"/>
  <c r="Q30" i="1"/>
  <c r="U30" i="1" s="1"/>
  <c r="T49" i="1"/>
  <c r="T65" i="1"/>
  <c r="U86" i="1"/>
  <c r="T92" i="1"/>
  <c r="T27" i="2"/>
  <c r="T40" i="2"/>
  <c r="U40" i="2"/>
  <c r="U35" i="2"/>
  <c r="T39" i="2"/>
  <c r="Q40" i="2"/>
  <c r="T43" i="2"/>
  <c r="T89" i="2"/>
  <c r="T91" i="2"/>
  <c r="U91" i="2"/>
  <c r="P30" i="3"/>
  <c r="T30" i="3" s="1"/>
  <c r="T32" i="3"/>
  <c r="T35" i="3"/>
  <c r="Q40" i="3"/>
  <c r="U40" i="3" s="1"/>
  <c r="T46" i="3"/>
  <c r="T51" i="3"/>
  <c r="P59" i="3"/>
  <c r="T63" i="3"/>
  <c r="E70" i="3"/>
  <c r="Q72" i="3"/>
  <c r="U72" i="3" s="1"/>
  <c r="T87" i="3"/>
  <c r="U87" i="3"/>
  <c r="P15" i="4"/>
  <c r="T15" i="4" s="1"/>
  <c r="T19" i="4"/>
  <c r="Q24" i="4"/>
  <c r="Q30" i="4"/>
  <c r="U30" i="4" s="1"/>
  <c r="P33" i="4"/>
  <c r="T33" i="4" s="1"/>
  <c r="Q59" i="4"/>
  <c r="T62" i="4"/>
  <c r="U62" i="4"/>
  <c r="Q70" i="4"/>
  <c r="P33" i="1"/>
  <c r="T33" i="1" s="1"/>
  <c r="T37" i="1"/>
  <c r="Q66" i="1"/>
  <c r="U66" i="1" s="1"/>
  <c r="T91" i="1"/>
  <c r="U72" i="2"/>
  <c r="T72" i="2"/>
  <c r="T15" i="2"/>
  <c r="T9" i="2"/>
  <c r="T38" i="2"/>
  <c r="T47" i="2"/>
  <c r="U57" i="2"/>
  <c r="P70" i="2"/>
  <c r="P71" i="2"/>
  <c r="T88" i="2"/>
  <c r="T19" i="3"/>
  <c r="Q30" i="3"/>
  <c r="U30" i="3" s="1"/>
  <c r="U35" i="3"/>
  <c r="T39" i="3"/>
  <c r="T62" i="3"/>
  <c r="T18" i="4"/>
  <c r="T23" i="4"/>
  <c r="Q33" i="4"/>
  <c r="U33" i="4" s="1"/>
  <c r="T35" i="4"/>
  <c r="T50" i="4"/>
  <c r="T71" i="4"/>
  <c r="U71" i="4"/>
  <c r="T12" i="1"/>
  <c r="T28" i="1"/>
  <c r="T32" i="1"/>
  <c r="T36" i="1"/>
  <c r="U53" i="1"/>
  <c r="T53" i="1"/>
  <c r="T48" i="1"/>
  <c r="T64" i="1"/>
  <c r="T42" i="2"/>
  <c r="U43" i="2"/>
  <c r="T35" i="1"/>
  <c r="T11" i="2"/>
  <c r="U21" i="2"/>
  <c r="P53" i="2"/>
  <c r="T58" i="2"/>
  <c r="U58" i="2"/>
  <c r="Q70" i="2"/>
  <c r="T92" i="2"/>
  <c r="U29" i="3"/>
  <c r="T42" i="3"/>
  <c r="U42" i="3"/>
  <c r="T88" i="3"/>
  <c r="T26" i="4"/>
  <c r="U26" i="4"/>
  <c r="U45" i="4"/>
  <c r="U66" i="4"/>
  <c r="T66" i="4"/>
  <c r="T61" i="4"/>
  <c r="T63" i="4"/>
  <c r="S67" i="4"/>
  <c r="R70" i="4"/>
  <c r="T90" i="4"/>
  <c r="U91" i="4"/>
  <c r="T12" i="5"/>
  <c r="T14" i="5"/>
  <c r="U20" i="5"/>
  <c r="T28" i="5"/>
  <c r="U32" i="5"/>
  <c r="U62" i="5"/>
  <c r="P70" i="5"/>
  <c r="U89" i="5"/>
  <c r="U11" i="6"/>
  <c r="U18" i="6"/>
  <c r="U30" i="6"/>
  <c r="T30" i="6"/>
  <c r="T44" i="6"/>
  <c r="T48" i="6"/>
  <c r="Q67" i="6"/>
  <c r="T33" i="8"/>
  <c r="U70" i="8"/>
  <c r="T70" i="8"/>
  <c r="Q66" i="5"/>
  <c r="P71" i="5"/>
  <c r="P33" i="6"/>
  <c r="E40" i="6"/>
  <c r="U55" i="6"/>
  <c r="T55" i="6"/>
  <c r="U59" i="6"/>
  <c r="T59" i="6"/>
  <c r="P24" i="5"/>
  <c r="T24" i="5" s="1"/>
  <c r="P40" i="5"/>
  <c r="Q71" i="5"/>
  <c r="P72" i="5"/>
  <c r="U23" i="6"/>
  <c r="T23" i="6"/>
  <c r="Q33" i="6"/>
  <c r="U64" i="6"/>
  <c r="T64" i="6"/>
  <c r="U92" i="6"/>
  <c r="T92" i="6"/>
  <c r="Q72" i="4"/>
  <c r="U72" i="4" s="1"/>
  <c r="P15" i="5"/>
  <c r="Q24" i="5"/>
  <c r="U24" i="5" s="1"/>
  <c r="P33" i="5"/>
  <c r="T33" i="5" s="1"/>
  <c r="Q40" i="5"/>
  <c r="U40" i="5" s="1"/>
  <c r="T48" i="5"/>
  <c r="T56" i="5"/>
  <c r="U59" i="5"/>
  <c r="T59" i="5"/>
  <c r="Q72" i="5"/>
  <c r="U72" i="5" s="1"/>
  <c r="T86" i="5"/>
  <c r="T72" i="6"/>
  <c r="U67" i="6"/>
  <c r="U15" i="6"/>
  <c r="T12" i="6"/>
  <c r="P24" i="6"/>
  <c r="T32" i="6"/>
  <c r="E67" i="6"/>
  <c r="P71" i="6"/>
  <c r="Q72" i="6"/>
  <c r="U72" i="6" s="1"/>
  <c r="Q15" i="5"/>
  <c r="U15" i="5" s="1"/>
  <c r="U19" i="5"/>
  <c r="Q33" i="5"/>
  <c r="U33" i="5" s="1"/>
  <c r="E70" i="5"/>
  <c r="Q24" i="6"/>
  <c r="U27" i="6"/>
  <c r="T27" i="6"/>
  <c r="T40" i="6"/>
  <c r="U40" i="6"/>
  <c r="U35" i="6"/>
  <c r="T35" i="6"/>
  <c r="U39" i="6"/>
  <c r="T39" i="6"/>
  <c r="Q70" i="6"/>
  <c r="Q71" i="6"/>
  <c r="U24" i="8"/>
  <c r="T24" i="8"/>
  <c r="P67" i="4"/>
  <c r="T67" i="4" s="1"/>
  <c r="T11" i="5"/>
  <c r="P30" i="5"/>
  <c r="T30" i="5" s="1"/>
  <c r="Q30" i="5"/>
  <c r="U30" i="5" s="1"/>
  <c r="U53" i="5"/>
  <c r="T53" i="5"/>
  <c r="U43" i="5"/>
  <c r="Q53" i="5"/>
  <c r="P40" i="6"/>
  <c r="U63" i="6"/>
  <c r="T63" i="6"/>
  <c r="T92" i="4"/>
  <c r="T13" i="5"/>
  <c r="T29" i="5"/>
  <c r="T46" i="5"/>
  <c r="U63" i="5"/>
  <c r="U71" i="5"/>
  <c r="T71" i="5"/>
  <c r="U33" i="6"/>
  <c r="T33" i="6"/>
  <c r="U53" i="6"/>
  <c r="T53" i="6"/>
  <c r="U43" i="6"/>
  <c r="T43" i="6"/>
  <c r="U47" i="6"/>
  <c r="T47" i="6"/>
  <c r="U51" i="6"/>
  <c r="T51" i="6"/>
  <c r="P53" i="6"/>
  <c r="T24" i="7"/>
  <c r="U24" i="7"/>
  <c r="U70" i="7"/>
  <c r="T70" i="7"/>
  <c r="T59" i="8"/>
  <c r="U59" i="8"/>
  <c r="U33" i="9"/>
  <c r="U15" i="3"/>
  <c r="T15" i="3"/>
  <c r="U66" i="3"/>
  <c r="T66" i="3"/>
  <c r="U67" i="5"/>
  <c r="T72" i="5"/>
  <c r="T15" i="5"/>
  <c r="T40" i="5"/>
  <c r="T35" i="5"/>
  <c r="T51" i="5"/>
  <c r="P59" i="5"/>
  <c r="P15" i="6"/>
  <c r="T15" i="6" s="1"/>
  <c r="U20" i="6"/>
  <c r="E24" i="6"/>
  <c r="Q53" i="6"/>
  <c r="U70" i="6"/>
  <c r="T70" i="6"/>
  <c r="U93" i="6"/>
  <c r="T93" i="6"/>
  <c r="U59" i="7"/>
  <c r="T59" i="7"/>
  <c r="P24" i="7"/>
  <c r="Q33" i="7"/>
  <c r="U33" i="7" s="1"/>
  <c r="P67" i="7"/>
  <c r="U71" i="7"/>
  <c r="T71" i="7"/>
  <c r="U40" i="8"/>
  <c r="T40" i="8"/>
  <c r="P40" i="8"/>
  <c r="U9" i="9"/>
  <c r="T9" i="9"/>
  <c r="T67" i="9"/>
  <c r="Q24" i="9"/>
  <c r="U53" i="9"/>
  <c r="T53" i="9"/>
  <c r="T43" i="9"/>
  <c r="T52" i="9"/>
  <c r="U52" i="9"/>
  <c r="Q59" i="9"/>
  <c r="T88" i="6"/>
  <c r="T11" i="7"/>
  <c r="T23" i="7"/>
  <c r="T27" i="7"/>
  <c r="S30" i="7"/>
  <c r="R33" i="7"/>
  <c r="T35" i="7"/>
  <c r="T47" i="7"/>
  <c r="T63" i="7"/>
  <c r="S66" i="7"/>
  <c r="T92" i="7"/>
  <c r="T19" i="8"/>
  <c r="T39" i="8"/>
  <c r="T43" i="8"/>
  <c r="T51" i="8"/>
  <c r="S53" i="8"/>
  <c r="U65" i="8"/>
  <c r="T65" i="8"/>
  <c r="P70" i="8"/>
  <c r="Q70" i="8"/>
  <c r="U21" i="9"/>
  <c r="T21" i="9"/>
  <c r="R24" i="9"/>
  <c r="Q72" i="9"/>
  <c r="U72" i="9" s="1"/>
  <c r="U109" i="1"/>
  <c r="T109" i="1"/>
  <c r="U53" i="7"/>
  <c r="T66" i="6"/>
  <c r="T87" i="6"/>
  <c r="T10" i="7"/>
  <c r="T22" i="7"/>
  <c r="T26" i="7"/>
  <c r="T58" i="7"/>
  <c r="T62" i="7"/>
  <c r="T69" i="7"/>
  <c r="T91" i="7"/>
  <c r="U15" i="8"/>
  <c r="T15" i="8"/>
  <c r="T14" i="8"/>
  <c r="T18" i="8"/>
  <c r="T38" i="8"/>
  <c r="T42" i="8"/>
  <c r="T50" i="8"/>
  <c r="P67" i="8"/>
  <c r="T67" i="8" s="1"/>
  <c r="T69" i="8"/>
  <c r="Q71" i="8"/>
  <c r="U92" i="8"/>
  <c r="P30" i="9"/>
  <c r="P33" i="9"/>
  <c r="P53" i="9"/>
  <c r="T56" i="9"/>
  <c r="U56" i="9"/>
  <c r="U61" i="9"/>
  <c r="T61" i="9"/>
  <c r="U90" i="9"/>
  <c r="T90" i="9"/>
  <c r="U70" i="9"/>
  <c r="Q66" i="6"/>
  <c r="U66" i="6" s="1"/>
  <c r="U30" i="7"/>
  <c r="T30" i="7"/>
  <c r="P66" i="8"/>
  <c r="T66" i="8" s="1"/>
  <c r="Q67" i="8"/>
  <c r="U67" i="8" s="1"/>
  <c r="P72" i="8"/>
  <c r="T72" i="8" s="1"/>
  <c r="T93" i="8"/>
  <c r="U93" i="8"/>
  <c r="U24" i="9"/>
  <c r="T24" i="9"/>
  <c r="U45" i="9"/>
  <c r="T45" i="9"/>
  <c r="Q53" i="9"/>
  <c r="T101" i="7"/>
  <c r="U101" i="7"/>
  <c r="U71" i="8"/>
  <c r="P67" i="6"/>
  <c r="T67" i="6" s="1"/>
  <c r="U71" i="6"/>
  <c r="T71" i="6"/>
  <c r="T20" i="7"/>
  <c r="T33" i="7"/>
  <c r="U40" i="7"/>
  <c r="T40" i="7"/>
  <c r="P40" i="7"/>
  <c r="T44" i="7"/>
  <c r="T52" i="7"/>
  <c r="Q53" i="7"/>
  <c r="T56" i="7"/>
  <c r="Q71" i="7"/>
  <c r="T89" i="7"/>
  <c r="T12" i="8"/>
  <c r="P24" i="8"/>
  <c r="T28" i="8"/>
  <c r="T32" i="8"/>
  <c r="Q33" i="8"/>
  <c r="U33" i="8" s="1"/>
  <c r="T36" i="8"/>
  <c r="U53" i="8"/>
  <c r="T53" i="8"/>
  <c r="T48" i="8"/>
  <c r="P59" i="8"/>
  <c r="Q59" i="8"/>
  <c r="T62" i="8"/>
  <c r="T64" i="8"/>
  <c r="U64" i="8"/>
  <c r="Q66" i="8"/>
  <c r="U66" i="8" s="1"/>
  <c r="Q72" i="8"/>
  <c r="U72" i="8" s="1"/>
  <c r="T90" i="8"/>
  <c r="P15" i="9"/>
  <c r="T15" i="9" s="1"/>
  <c r="Q15" i="9"/>
  <c r="U15" i="9" s="1"/>
  <c r="T18" i="9"/>
  <c r="T20" i="9"/>
  <c r="U20" i="9"/>
  <c r="T29" i="9"/>
  <c r="U59" i="9"/>
  <c r="P66" i="9"/>
  <c r="T66" i="9" s="1"/>
  <c r="Q71" i="9"/>
  <c r="U113" i="1"/>
  <c r="T113" i="1"/>
  <c r="U100" i="4"/>
  <c r="T100" i="4"/>
  <c r="T19" i="7"/>
  <c r="T39" i="7"/>
  <c r="T43" i="7"/>
  <c r="T51" i="7"/>
  <c r="T55" i="7"/>
  <c r="T88" i="7"/>
  <c r="T11" i="8"/>
  <c r="T23" i="8"/>
  <c r="T27" i="8"/>
  <c r="T35" i="8"/>
  <c r="T47" i="8"/>
  <c r="T58" i="8"/>
  <c r="T61" i="8"/>
  <c r="U10" i="9"/>
  <c r="T14" i="9"/>
  <c r="T17" i="9"/>
  <c r="U43" i="9"/>
  <c r="U101" i="1"/>
  <c r="T101" i="1"/>
  <c r="U66" i="5"/>
  <c r="T66" i="5"/>
  <c r="U15" i="7"/>
  <c r="T15" i="7"/>
  <c r="U67" i="7"/>
  <c r="T67" i="7"/>
  <c r="U43" i="7"/>
  <c r="U66" i="7"/>
  <c r="T66" i="7"/>
  <c r="U35" i="8"/>
  <c r="U61" i="8"/>
  <c r="U86" i="8"/>
  <c r="T86" i="8"/>
  <c r="E30" i="9"/>
  <c r="T33" i="9"/>
  <c r="P40" i="9"/>
  <c r="T40" i="9" s="1"/>
  <c r="T44" i="9"/>
  <c r="U44" i="9"/>
  <c r="T109" i="7"/>
  <c r="U109" i="7"/>
  <c r="T106" i="4"/>
  <c r="U106" i="4"/>
  <c r="T30" i="8"/>
  <c r="U57" i="9"/>
  <c r="T57" i="9"/>
  <c r="P59" i="9"/>
  <c r="U71" i="9"/>
  <c r="T71" i="9"/>
  <c r="S95" i="7"/>
  <c r="M112" i="7"/>
  <c r="S112" i="7" s="1"/>
  <c r="U96" i="4"/>
  <c r="T96" i="4"/>
  <c r="U98" i="3"/>
  <c r="E95" i="3"/>
  <c r="U95" i="3" s="1"/>
  <c r="S66" i="8"/>
  <c r="R53" i="9"/>
  <c r="R71" i="9"/>
  <c r="U89" i="9"/>
  <c r="L112" i="1"/>
  <c r="R112" i="1" s="1"/>
  <c r="T113" i="9"/>
  <c r="U100" i="7"/>
  <c r="U108" i="7"/>
  <c r="U100" i="6"/>
  <c r="U102" i="6"/>
  <c r="U108" i="6"/>
  <c r="U110" i="6"/>
  <c r="U99" i="5"/>
  <c r="U101" i="5"/>
  <c r="U103" i="4"/>
  <c r="U105" i="4"/>
  <c r="U97" i="3"/>
  <c r="U99" i="3"/>
  <c r="T65" i="9"/>
  <c r="Q66" i="9"/>
  <c r="U66" i="9" s="1"/>
  <c r="T86" i="9"/>
  <c r="E79" i="4"/>
  <c r="P67" i="9"/>
  <c r="E95" i="1"/>
  <c r="E112" i="1" s="1"/>
  <c r="Q67" i="9"/>
  <c r="U67" i="9" s="1"/>
  <c r="P70" i="9"/>
  <c r="T113" i="7"/>
  <c r="S95" i="5"/>
  <c r="Q70" i="9"/>
  <c r="T103" i="1"/>
  <c r="T96" i="8"/>
  <c r="T100" i="8"/>
  <c r="T104" i="8"/>
  <c r="T108" i="8"/>
  <c r="M112" i="8"/>
  <c r="S112" i="8" s="1"/>
  <c r="U98" i="4"/>
  <c r="T101" i="2"/>
  <c r="T103" i="2"/>
  <c r="T109" i="2"/>
  <c r="E79" i="9"/>
  <c r="E79" i="6"/>
  <c r="T97" i="9"/>
  <c r="T101" i="9"/>
  <c r="T105" i="9"/>
  <c r="T109" i="9"/>
  <c r="R95" i="8"/>
  <c r="U96" i="8"/>
  <c r="U102" i="8"/>
  <c r="U110" i="8"/>
  <c r="T98" i="7"/>
  <c r="T106" i="7"/>
  <c r="T109" i="5"/>
  <c r="S95" i="4"/>
  <c r="T113" i="4"/>
  <c r="T107" i="3"/>
  <c r="E79" i="5"/>
  <c r="U103" i="9"/>
  <c r="T98" i="6"/>
  <c r="T106" i="6"/>
  <c r="E95" i="5"/>
  <c r="T95" i="5" s="1"/>
  <c r="T97" i="5"/>
  <c r="U107" i="5"/>
  <c r="U105" i="3"/>
  <c r="U105" i="1"/>
  <c r="U96" i="9"/>
  <c r="U104" i="9"/>
  <c r="S95" i="1"/>
  <c r="U99" i="1"/>
  <c r="U107" i="1"/>
  <c r="U98" i="9"/>
  <c r="U106" i="9"/>
  <c r="U97" i="8"/>
  <c r="U105" i="8"/>
  <c r="U96" i="7"/>
  <c r="U104" i="7"/>
  <c r="U103" i="6"/>
  <c r="T113" i="6"/>
  <c r="R95" i="5"/>
  <c r="U102" i="5"/>
  <c r="U110" i="5"/>
  <c r="U101" i="4"/>
  <c r="U109" i="4"/>
  <c r="U100" i="3"/>
  <c r="U108" i="3"/>
  <c r="U113" i="3"/>
  <c r="S95" i="2"/>
  <c r="U99" i="2"/>
  <c r="U107" i="2"/>
  <c r="E95" i="6"/>
  <c r="L112" i="6"/>
  <c r="R112" i="6" s="1"/>
  <c r="E112" i="3"/>
  <c r="M112" i="3"/>
  <c r="S112" i="3" s="1"/>
  <c r="E95" i="9"/>
  <c r="L112" i="9"/>
  <c r="R112" i="9" s="1"/>
  <c r="M112" i="6"/>
  <c r="S112" i="6" s="1"/>
  <c r="T100" i="1"/>
  <c r="T108" i="1"/>
  <c r="T99" i="9"/>
  <c r="T107" i="9"/>
  <c r="M112" i="9"/>
  <c r="S112" i="9" s="1"/>
  <c r="T98" i="8"/>
  <c r="T106" i="8"/>
  <c r="T97" i="7"/>
  <c r="T105" i="7"/>
  <c r="T96" i="6"/>
  <c r="T104" i="6"/>
  <c r="T103" i="5"/>
  <c r="E95" i="4"/>
  <c r="T102" i="4"/>
  <c r="T110" i="4"/>
  <c r="L112" i="4"/>
  <c r="R112" i="4" s="1"/>
  <c r="T95" i="3"/>
  <c r="T101" i="3"/>
  <c r="T109" i="3"/>
  <c r="T100" i="2"/>
  <c r="T108" i="2"/>
  <c r="T97" i="1"/>
  <c r="T103" i="8"/>
  <c r="E95" i="7"/>
  <c r="T102" i="7"/>
  <c r="T110" i="7"/>
  <c r="T101" i="6"/>
  <c r="T109" i="6"/>
  <c r="T100" i="5"/>
  <c r="T108" i="5"/>
  <c r="T113" i="5"/>
  <c r="T99" i="4"/>
  <c r="T107" i="4"/>
  <c r="T98" i="3"/>
  <c r="T106" i="3"/>
  <c r="T97" i="2"/>
  <c r="T105" i="2"/>
  <c r="U97" i="1"/>
  <c r="T105" i="5"/>
  <c r="T104" i="4"/>
  <c r="T103" i="3"/>
  <c r="E95" i="2"/>
  <c r="T102" i="2"/>
  <c r="T110" i="2"/>
  <c r="L112" i="2"/>
  <c r="R112" i="2" s="1"/>
  <c r="T70" i="1" l="1"/>
  <c r="T59" i="1"/>
  <c r="U95" i="8"/>
  <c r="E112" i="8"/>
  <c r="U95" i="5"/>
  <c r="T95" i="1"/>
  <c r="U95" i="1"/>
  <c r="T70" i="5"/>
  <c r="U70" i="5"/>
  <c r="U59" i="3"/>
  <c r="T59" i="3"/>
  <c r="U24" i="6"/>
  <c r="T24" i="6"/>
  <c r="U30" i="9"/>
  <c r="T30" i="9"/>
  <c r="U70" i="3"/>
  <c r="T70" i="3"/>
  <c r="E112" i="5"/>
  <c r="T112" i="5" s="1"/>
  <c r="U95" i="9"/>
  <c r="E112" i="9"/>
  <c r="T95" i="9"/>
  <c r="U112" i="3"/>
  <c r="T112" i="3"/>
  <c r="U112" i="1"/>
  <c r="T112" i="1"/>
  <c r="T95" i="4"/>
  <c r="E112" i="4"/>
  <c r="U95" i="4"/>
  <c r="E112" i="2"/>
  <c r="U95" i="2"/>
  <c r="T95" i="2"/>
  <c r="U95" i="6"/>
  <c r="T95" i="6"/>
  <c r="E112" i="6"/>
  <c r="U112" i="8"/>
  <c r="T112" i="8"/>
  <c r="E112" i="7"/>
  <c r="U95" i="7"/>
  <c r="T95" i="7"/>
  <c r="U112" i="5" l="1"/>
  <c r="U112" i="6"/>
  <c r="T112" i="6"/>
  <c r="U112" i="7"/>
  <c r="T112" i="7"/>
  <c r="U112" i="2"/>
  <c r="T112" i="2"/>
  <c r="U112" i="9"/>
  <c r="T112" i="9"/>
  <c r="U112" i="4"/>
  <c r="T112" i="4"/>
</calcChain>
</file>

<file path=xl/sharedStrings.xml><?xml version="1.0" encoding="utf-8"?>
<sst xmlns="http://schemas.openxmlformats.org/spreadsheetml/2006/main" count="2088" uniqueCount="133">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</sst>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/>
      <c r="D9" s="92"/>
      <c r="E9" s="92">
        <f>$B9       +$C9       +$D9</f>
        <v>376792000</v>
      </c>
      <c r="F9" s="93">
        <v>376792000</v>
      </c>
      <c r="G9" s="94">
        <v>99924000</v>
      </c>
      <c r="H9" s="93">
        <v>38214000</v>
      </c>
      <c r="I9" s="94">
        <v>27997171</v>
      </c>
      <c r="J9" s="93"/>
      <c r="K9" s="94"/>
      <c r="L9" s="93"/>
      <c r="M9" s="94"/>
      <c r="N9" s="93"/>
      <c r="O9" s="94"/>
      <c r="P9" s="93">
        <f>$H9       +$J9       +$L9       +$N9</f>
        <v>38214000</v>
      </c>
      <c r="Q9" s="94">
        <f>$I9       +$K9       +$M9       +$O9</f>
        <v>27997171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10.141935072931485</v>
      </c>
      <c r="U9" s="50">
        <f>IF(($E9       =0),0,(($Q9       /$E9       )*100))</f>
        <v>7.4304048387439217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10400000</v>
      </c>
      <c r="C10" s="92"/>
      <c r="D10" s="92"/>
      <c r="E10" s="92">
        <f t="shared" ref="E10:E15" si="0">$B10      +$C10      +$D10</f>
        <v>10400000</v>
      </c>
      <c r="F10" s="93">
        <v>10400000</v>
      </c>
      <c r="G10" s="94">
        <v>10400000</v>
      </c>
      <c r="H10" s="93">
        <v>1852000</v>
      </c>
      <c r="I10" s="94">
        <v>1637406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1852000</v>
      </c>
      <c r="Q10" s="94">
        <f t="shared" ref="Q10:Q15" si="2">$I10      +$K10      +$M10      +$O10</f>
        <v>1637406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17.807692307692307</v>
      </c>
      <c r="U10" s="50">
        <f t="shared" ref="U10:U14" si="6">IF(($E10      =0),0,(($Q10      /$E10      )*100))</f>
        <v>15.744288461538462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75250000</v>
      </c>
      <c r="C11" s="92"/>
      <c r="D11" s="92"/>
      <c r="E11" s="92">
        <f t="shared" si="0"/>
        <v>75250000</v>
      </c>
      <c r="F11" s="93">
        <v>75250000</v>
      </c>
      <c r="G11" s="94">
        <v>41000000</v>
      </c>
      <c r="H11" s="93">
        <v>21797000</v>
      </c>
      <c r="I11" s="94">
        <v>17938276</v>
      </c>
      <c r="J11" s="93"/>
      <c r="K11" s="94"/>
      <c r="L11" s="93"/>
      <c r="M11" s="94"/>
      <c r="N11" s="93"/>
      <c r="O11" s="94"/>
      <c r="P11" s="93">
        <f t="shared" si="1"/>
        <v>21797000</v>
      </c>
      <c r="Q11" s="94">
        <f t="shared" si="2"/>
        <v>17938276</v>
      </c>
      <c r="R11" s="48">
        <f t="shared" si="3"/>
        <v>0</v>
      </c>
      <c r="S11" s="49">
        <f t="shared" si="4"/>
        <v>0</v>
      </c>
      <c r="T11" s="48">
        <f t="shared" si="5"/>
        <v>28.96611295681063</v>
      </c>
      <c r="U11" s="50">
        <f t="shared" si="6"/>
        <v>23.838240531561461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1050117000</v>
      </c>
      <c r="C13" s="92"/>
      <c r="D13" s="92"/>
      <c r="E13" s="92">
        <f t="shared" si="0"/>
        <v>1050117000</v>
      </c>
      <c r="F13" s="93">
        <v>1050117000</v>
      </c>
      <c r="G13" s="94">
        <v>357173000</v>
      </c>
      <c r="H13" s="93">
        <v>142382000</v>
      </c>
      <c r="I13" s="94">
        <v>173191878</v>
      </c>
      <c r="J13" s="93"/>
      <c r="K13" s="94"/>
      <c r="L13" s="93"/>
      <c r="M13" s="94"/>
      <c r="N13" s="93"/>
      <c r="O13" s="94"/>
      <c r="P13" s="93">
        <f t="shared" si="1"/>
        <v>142382000</v>
      </c>
      <c r="Q13" s="94">
        <f t="shared" si="2"/>
        <v>173191878</v>
      </c>
      <c r="R13" s="48">
        <f t="shared" si="3"/>
        <v>0</v>
      </c>
      <c r="S13" s="49">
        <f t="shared" si="4"/>
        <v>0</v>
      </c>
      <c r="T13" s="48">
        <f t="shared" si="5"/>
        <v>13.558679651886409</v>
      </c>
      <c r="U13" s="50">
        <f t="shared" si="6"/>
        <v>16.492626821582736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11500000</v>
      </c>
      <c r="C14" s="92"/>
      <c r="D14" s="92"/>
      <c r="E14" s="92">
        <f t="shared" si="0"/>
        <v>11500000</v>
      </c>
      <c r="F14" s="93">
        <v>11500000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1524059000</v>
      </c>
      <c r="C15" s="95">
        <f>SUM(C9:C14)</f>
        <v>0</v>
      </c>
      <c r="D15" s="95"/>
      <c r="E15" s="95">
        <f t="shared" si="0"/>
        <v>1524059000</v>
      </c>
      <c r="F15" s="96">
        <f t="shared" ref="F15:O15" si="7">SUM(F9:F14)</f>
        <v>1524059000</v>
      </c>
      <c r="G15" s="97">
        <f t="shared" si="7"/>
        <v>508497000</v>
      </c>
      <c r="H15" s="96">
        <f t="shared" si="7"/>
        <v>204245000</v>
      </c>
      <c r="I15" s="97">
        <f t="shared" si="7"/>
        <v>220764731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204245000</v>
      </c>
      <c r="Q15" s="97">
        <f t="shared" si="2"/>
        <v>220764731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13.503274913573618</v>
      </c>
      <c r="U15" s="54">
        <f>IF((SUM($E9:$E13))=0,0,(Q15/(SUM($E9:$E13))*100))</f>
        <v>14.595445929712495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18066000</v>
      </c>
      <c r="C19" s="92"/>
      <c r="D19" s="92"/>
      <c r="E19" s="92">
        <f t="shared" si="8"/>
        <v>18066000</v>
      </c>
      <c r="F19" s="93">
        <v>18066000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5000000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89708000</v>
      </c>
      <c r="C24" s="95">
        <f>SUM(C17:C23)</f>
        <v>0</v>
      </c>
      <c r="D24" s="95"/>
      <c r="E24" s="95">
        <f t="shared" si="8"/>
        <v>89708000</v>
      </c>
      <c r="F24" s="96">
        <f t="shared" ref="F24:O24" si="15">SUM(F17:F23)</f>
        <v>89708000</v>
      </c>
      <c r="G24" s="97">
        <f t="shared" si="15"/>
        <v>60200000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6177641000</v>
      </c>
      <c r="C28" s="92"/>
      <c r="D28" s="92"/>
      <c r="E28" s="92">
        <f>$B28      +$C28      +$D28</f>
        <v>6177641000</v>
      </c>
      <c r="F28" s="93">
        <v>6177641000</v>
      </c>
      <c r="G28" s="94">
        <v>1815691000</v>
      </c>
      <c r="H28" s="93">
        <v>446267000</v>
      </c>
      <c r="I28" s="94">
        <v>321996691</v>
      </c>
      <c r="J28" s="93"/>
      <c r="K28" s="94"/>
      <c r="L28" s="93"/>
      <c r="M28" s="94"/>
      <c r="N28" s="93"/>
      <c r="O28" s="94"/>
      <c r="P28" s="93">
        <f>$H28      +$J28      +$L28      +$N28</f>
        <v>446267000</v>
      </c>
      <c r="Q28" s="94">
        <f>$I28      +$K28      +$M28      +$O28</f>
        <v>321996691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7.2239063422429375</v>
      </c>
      <c r="U28" s="50">
        <f>IF(($E28      =0),0,(($Q28      /$E28      )*100))</f>
        <v>5.2122920545237257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6177641000</v>
      </c>
      <c r="C30" s="95">
        <f>SUM(C26:C29)</f>
        <v>0</v>
      </c>
      <c r="D30" s="95"/>
      <c r="E30" s="95">
        <f>$B30      +$C30      +$D30</f>
        <v>6177641000</v>
      </c>
      <c r="F30" s="96">
        <f t="shared" ref="F30:O30" si="16">SUM(F26:F29)</f>
        <v>6177641000</v>
      </c>
      <c r="G30" s="97">
        <f t="shared" si="16"/>
        <v>1815691000</v>
      </c>
      <c r="H30" s="96">
        <f t="shared" si="16"/>
        <v>446267000</v>
      </c>
      <c r="I30" s="97">
        <f t="shared" si="16"/>
        <v>321996691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446267000</v>
      </c>
      <c r="Q30" s="97">
        <f>$I30      +$K30      +$M30      +$O30</f>
        <v>321996691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7.2239063422429375</v>
      </c>
      <c r="U30" s="54">
        <f>IF($E30   =0,0,($Q30   /$E30   )*100)</f>
        <v>5.2122920545237257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203130000</v>
      </c>
      <c r="C32" s="92"/>
      <c r="D32" s="92"/>
      <c r="E32" s="92">
        <f>$B32      +$C32      +$D32</f>
        <v>203130000</v>
      </c>
      <c r="F32" s="93">
        <v>203130000</v>
      </c>
      <c r="G32" s="94">
        <v>50780000</v>
      </c>
      <c r="H32" s="93">
        <v>98399000</v>
      </c>
      <c r="I32" s="94">
        <v>48631681</v>
      </c>
      <c r="J32" s="93"/>
      <c r="K32" s="94"/>
      <c r="L32" s="93"/>
      <c r="M32" s="94"/>
      <c r="N32" s="93"/>
      <c r="O32" s="94"/>
      <c r="P32" s="93">
        <f>$H32      +$J32      +$L32      +$N32</f>
        <v>98399000</v>
      </c>
      <c r="Q32" s="94">
        <f>$I32      +$K32      +$M32      +$O32</f>
        <v>48631681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48.441392211884015</v>
      </c>
      <c r="U32" s="50">
        <f>IF(($E32      =0),0,(($Q32      /$E32      )*100))</f>
        <v>23.941161325259685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203130000</v>
      </c>
      <c r="C33" s="95">
        <f>C32</f>
        <v>0</v>
      </c>
      <c r="D33" s="95"/>
      <c r="E33" s="95">
        <f>$B33      +$C33      +$D33</f>
        <v>203130000</v>
      </c>
      <c r="F33" s="96">
        <f t="shared" ref="F33:O33" si="17">F32</f>
        <v>203130000</v>
      </c>
      <c r="G33" s="97">
        <f t="shared" si="17"/>
        <v>50780000</v>
      </c>
      <c r="H33" s="96">
        <f t="shared" si="17"/>
        <v>98399000</v>
      </c>
      <c r="I33" s="97">
        <f t="shared" si="17"/>
        <v>48631681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98399000</v>
      </c>
      <c r="Q33" s="97">
        <f>$I33      +$K33      +$M33      +$O33</f>
        <v>48631681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48.441392211884015</v>
      </c>
      <c r="U33" s="54">
        <f>IF($E33   =0,0,($Q33   /$E33   )*100)</f>
        <v>23.941161325259685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272996000</v>
      </c>
      <c r="C36" s="92"/>
      <c r="D36" s="92"/>
      <c r="E36" s="92">
        <f t="shared" si="18"/>
        <v>272996000</v>
      </c>
      <c r="F36" s="93">
        <v>272996000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42000000</v>
      </c>
      <c r="C38" s="92"/>
      <c r="D38" s="92"/>
      <c r="E38" s="92">
        <f t="shared" si="18"/>
        <v>42000000</v>
      </c>
      <c r="F38" s="93">
        <v>42000000</v>
      </c>
      <c r="G38" s="94">
        <v>10000000</v>
      </c>
      <c r="H38" s="93">
        <v>1836000</v>
      </c>
      <c r="I38" s="94">
        <v>53163</v>
      </c>
      <c r="J38" s="93"/>
      <c r="K38" s="94"/>
      <c r="L38" s="93"/>
      <c r="M38" s="94"/>
      <c r="N38" s="93"/>
      <c r="O38" s="94"/>
      <c r="P38" s="93">
        <f t="shared" si="19"/>
        <v>1836000</v>
      </c>
      <c r="Q38" s="94">
        <f t="shared" si="20"/>
        <v>53163</v>
      </c>
      <c r="R38" s="48">
        <f t="shared" si="21"/>
        <v>0</v>
      </c>
      <c r="S38" s="49">
        <f t="shared" si="22"/>
        <v>0</v>
      </c>
      <c r="T38" s="48">
        <f t="shared" si="23"/>
        <v>4.371428571428571</v>
      </c>
      <c r="U38" s="50">
        <f t="shared" si="24"/>
        <v>0.12657857142857143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314996000</v>
      </c>
      <c r="C40" s="95">
        <f>SUM(C35:C39)</f>
        <v>0</v>
      </c>
      <c r="D40" s="95"/>
      <c r="E40" s="95">
        <f t="shared" si="18"/>
        <v>314996000</v>
      </c>
      <c r="F40" s="96">
        <f t="shared" ref="F40:O40" si="25">SUM(F35:F39)</f>
        <v>314996000</v>
      </c>
      <c r="G40" s="97">
        <f t="shared" si="25"/>
        <v>10000000</v>
      </c>
      <c r="H40" s="96">
        <f t="shared" si="25"/>
        <v>1836000</v>
      </c>
      <c r="I40" s="97">
        <f t="shared" si="25"/>
        <v>53163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1836000</v>
      </c>
      <c r="Q40" s="97">
        <f t="shared" si="20"/>
        <v>53163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4.371428571428571</v>
      </c>
      <c r="U40" s="54">
        <f>IF((+$E35+$E38) =0,0,(Q40   /(+$E35+$E38) )*100)</f>
        <v>0.12657857142857143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71840000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361500000</v>
      </c>
      <c r="C53" s="95">
        <f>SUM(C42:C52)</f>
        <v>0</v>
      </c>
      <c r="D53" s="95"/>
      <c r="E53" s="95">
        <f t="shared" si="26"/>
        <v>361500000</v>
      </c>
      <c r="F53" s="96">
        <f t="shared" ref="F53:O53" si="33">SUM(F42:F52)</f>
        <v>361500000</v>
      </c>
      <c r="G53" s="97">
        <f t="shared" si="33"/>
        <v>71840000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4364782000</v>
      </c>
      <c r="C65" s="92"/>
      <c r="D65" s="92"/>
      <c r="E65" s="92">
        <f t="shared" si="35"/>
        <v>4364782000</v>
      </c>
      <c r="F65" s="93">
        <v>4364782000</v>
      </c>
      <c r="G65" s="94">
        <v>989004000</v>
      </c>
      <c r="H65" s="93">
        <v>602247000</v>
      </c>
      <c r="I65" s="94">
        <v>317370945</v>
      </c>
      <c r="J65" s="93"/>
      <c r="K65" s="94"/>
      <c r="L65" s="93"/>
      <c r="M65" s="94"/>
      <c r="N65" s="93"/>
      <c r="O65" s="94"/>
      <c r="P65" s="93">
        <f t="shared" si="36"/>
        <v>602247000</v>
      </c>
      <c r="Q65" s="94">
        <f t="shared" si="37"/>
        <v>317370945</v>
      </c>
      <c r="R65" s="48">
        <f t="shared" si="38"/>
        <v>0</v>
      </c>
      <c r="S65" s="49">
        <f t="shared" si="39"/>
        <v>0</v>
      </c>
      <c r="T65" s="48">
        <f t="shared" si="40"/>
        <v>13.797871233889802</v>
      </c>
      <c r="U65" s="50">
        <f t="shared" si="41"/>
        <v>7.2711751698022953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0</v>
      </c>
      <c r="D66" s="95"/>
      <c r="E66" s="95">
        <f t="shared" si="35"/>
        <v>4364782000</v>
      </c>
      <c r="F66" s="96">
        <f t="shared" ref="F66:O66" si="42">SUM(F61:F65)</f>
        <v>4364782000</v>
      </c>
      <c r="G66" s="97">
        <f t="shared" si="42"/>
        <v>989004000</v>
      </c>
      <c r="H66" s="96">
        <f t="shared" si="42"/>
        <v>602247000</v>
      </c>
      <c r="I66" s="97">
        <f t="shared" si="42"/>
        <v>317370945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602247000</v>
      </c>
      <c r="Q66" s="97">
        <f t="shared" si="37"/>
        <v>317370945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13.797871233889802</v>
      </c>
      <c r="U66" s="54">
        <f>IF((+$E61+$E63+$E65) =0,0,(Q66  /(+$E61+$E63+$E65) )*100)</f>
        <v>7.2711751698022953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13035816000</v>
      </c>
      <c r="C67" s="104">
        <f>SUM(C9:C14,C17:C23,C26:C29,C32,C35:C39,C42:C52,C55:C58,C61:C65)</f>
        <v>0</v>
      </c>
      <c r="D67" s="104"/>
      <c r="E67" s="104">
        <f t="shared" si="35"/>
        <v>13035816000</v>
      </c>
      <c r="F67" s="105">
        <f t="shared" ref="F67:O67" si="43">SUM(F9:F14,F17:F23,F26:F29,F32,F35:F39,F42:F52,F55:F58,F61:F65)</f>
        <v>13035816000</v>
      </c>
      <c r="G67" s="106">
        <f t="shared" si="43"/>
        <v>3506012000</v>
      </c>
      <c r="H67" s="105">
        <f t="shared" si="43"/>
        <v>1352994000</v>
      </c>
      <c r="I67" s="106">
        <f t="shared" si="43"/>
        <v>908817211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1352994000</v>
      </c>
      <c r="Q67" s="106">
        <f t="shared" si="37"/>
        <v>908817211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10.636950997637218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7.1449275748571868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13035816000</v>
      </c>
      <c r="C72" s="104">
        <f>SUM(C9:C14,C17:C23,C26:C29,C32,C35:C39,C42:C52,C55:C58,C61:C65,C69)</f>
        <v>0</v>
      </c>
      <c r="D72" s="104"/>
      <c r="E72" s="104">
        <f>$B72      +$C72      +$D72</f>
        <v>13035816000</v>
      </c>
      <c r="F72" s="105">
        <f t="shared" ref="F72:O72" si="46">SUM(F9:F14,F17:F23,F26:F29,F32,F35:F39,F42:F52,F55:F58,F61:F65,F69)</f>
        <v>13035816000</v>
      </c>
      <c r="G72" s="106">
        <f t="shared" si="46"/>
        <v>3506012000</v>
      </c>
      <c r="H72" s="105">
        <f t="shared" si="46"/>
        <v>1352994000</v>
      </c>
      <c r="I72" s="106">
        <f t="shared" si="46"/>
        <v>908817211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1352994000</v>
      </c>
      <c r="Q72" s="106">
        <f>$I72      +$K72      +$M72      +$O72</f>
        <v>908817211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10.636950997637218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7.1449275748571868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6jGV2BmgWGGyoUH1X2sSSAd3uXP7wHXz/SJcPynQy6SnhL8nVjI5+rE60wjUN0vFDRaq6J67hxPdPfZxTGkbg==" saltValue="zmcOMsYpdmvJUvJEjIzE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18908000</v>
      </c>
      <c r="C9" s="92"/>
      <c r="D9" s="92"/>
      <c r="E9" s="92">
        <f>$B9       +$C9       +$D9</f>
        <v>18908000</v>
      </c>
      <c r="F9" s="93">
        <v>18908000</v>
      </c>
      <c r="G9" s="94">
        <v>6565000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139000</v>
      </c>
      <c r="I10" s="94">
        <v>93582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139000</v>
      </c>
      <c r="Q10" s="94">
        <f t="shared" ref="Q10:Q15" si="2">$I10      +$K10      +$M10      +$O10</f>
        <v>93582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13.900000000000002</v>
      </c>
      <c r="U10" s="50">
        <f t="shared" ref="U10:U14" si="6">IF(($E10      =0),0,(($Q10      /$E10      )*100))</f>
        <v>9.3582000000000001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11000000</v>
      </c>
      <c r="C11" s="92"/>
      <c r="D11" s="92"/>
      <c r="E11" s="92">
        <f t="shared" si="0"/>
        <v>11000000</v>
      </c>
      <c r="F11" s="93">
        <v>11000000</v>
      </c>
      <c r="G11" s="94">
        <v>6000000</v>
      </c>
      <c r="H11" s="93">
        <v>4681000</v>
      </c>
      <c r="I11" s="94">
        <v>1943092</v>
      </c>
      <c r="J11" s="93"/>
      <c r="K11" s="94"/>
      <c r="L11" s="93"/>
      <c r="M11" s="94"/>
      <c r="N11" s="93"/>
      <c r="O11" s="94"/>
      <c r="P11" s="93">
        <f t="shared" si="1"/>
        <v>4681000</v>
      </c>
      <c r="Q11" s="94">
        <f t="shared" si="2"/>
        <v>1943092</v>
      </c>
      <c r="R11" s="48">
        <f t="shared" si="3"/>
        <v>0</v>
      </c>
      <c r="S11" s="49">
        <f t="shared" si="4"/>
        <v>0</v>
      </c>
      <c r="T11" s="48">
        <f t="shared" si="5"/>
        <v>42.554545454545455</v>
      </c>
      <c r="U11" s="50">
        <f t="shared" si="6"/>
        <v>17.664472727272727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40581000</v>
      </c>
      <c r="C13" s="92"/>
      <c r="D13" s="92"/>
      <c r="E13" s="92">
        <f t="shared" si="0"/>
        <v>40581000</v>
      </c>
      <c r="F13" s="93">
        <v>40581000</v>
      </c>
      <c r="G13" s="94">
        <v>15145000</v>
      </c>
      <c r="H13" s="93">
        <v>3472000</v>
      </c>
      <c r="I13" s="94">
        <v>2826959</v>
      </c>
      <c r="J13" s="93"/>
      <c r="K13" s="94"/>
      <c r="L13" s="93"/>
      <c r="M13" s="94"/>
      <c r="N13" s="93"/>
      <c r="O13" s="94"/>
      <c r="P13" s="93">
        <f t="shared" si="1"/>
        <v>3472000</v>
      </c>
      <c r="Q13" s="94">
        <f t="shared" si="2"/>
        <v>2826959</v>
      </c>
      <c r="R13" s="48">
        <f t="shared" si="3"/>
        <v>0</v>
      </c>
      <c r="S13" s="49">
        <f t="shared" si="4"/>
        <v>0</v>
      </c>
      <c r="T13" s="48">
        <f t="shared" si="5"/>
        <v>8.5557280500726947</v>
      </c>
      <c r="U13" s="50">
        <f t="shared" si="6"/>
        <v>6.9662132525073304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72489000</v>
      </c>
      <c r="C15" s="95">
        <f>SUM(C9:C14)</f>
        <v>0</v>
      </c>
      <c r="D15" s="95"/>
      <c r="E15" s="95">
        <f t="shared" si="0"/>
        <v>72489000</v>
      </c>
      <c r="F15" s="96">
        <f t="shared" ref="F15:O15" si="7">SUM(F9:F14)</f>
        <v>72489000</v>
      </c>
      <c r="G15" s="97">
        <f t="shared" si="7"/>
        <v>28710000</v>
      </c>
      <c r="H15" s="96">
        <f t="shared" si="7"/>
        <v>8292000</v>
      </c>
      <c r="I15" s="97">
        <f t="shared" si="7"/>
        <v>4863633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8292000</v>
      </c>
      <c r="Q15" s="97">
        <f t="shared" si="2"/>
        <v>4863633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11.598987256780763</v>
      </c>
      <c r="U15" s="54">
        <f>IF((SUM($E9:$E13))=0,0,(Q15/(SUM($E9:$E13))*100))</f>
        <v>6.8033305823273507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6093000</v>
      </c>
      <c r="C32" s="92"/>
      <c r="D32" s="92"/>
      <c r="E32" s="92">
        <f>$B32      +$C32      +$D32</f>
        <v>6093000</v>
      </c>
      <c r="F32" s="93">
        <v>6093000</v>
      </c>
      <c r="G32" s="94">
        <v>1523000</v>
      </c>
      <c r="H32" s="93">
        <v>2900000</v>
      </c>
      <c r="I32" s="94">
        <v>2900346</v>
      </c>
      <c r="J32" s="93"/>
      <c r="K32" s="94"/>
      <c r="L32" s="93"/>
      <c r="M32" s="94"/>
      <c r="N32" s="93"/>
      <c r="O32" s="94"/>
      <c r="P32" s="93">
        <f>$H32      +$J32      +$L32      +$N32</f>
        <v>2900000</v>
      </c>
      <c r="Q32" s="94">
        <f>$I32      +$K32      +$M32      +$O32</f>
        <v>2900346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47.595601509929423</v>
      </c>
      <c r="U32" s="50">
        <f>IF(($E32      =0),0,(($Q32      /$E32      )*100))</f>
        <v>47.601280157557852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6093000</v>
      </c>
      <c r="C33" s="95">
        <f>C32</f>
        <v>0</v>
      </c>
      <c r="D33" s="95"/>
      <c r="E33" s="95">
        <f>$B33      +$C33      +$D33</f>
        <v>6093000</v>
      </c>
      <c r="F33" s="96">
        <f t="shared" ref="F33:O33" si="17">F32</f>
        <v>6093000</v>
      </c>
      <c r="G33" s="97">
        <f t="shared" si="17"/>
        <v>1523000</v>
      </c>
      <c r="H33" s="96">
        <f t="shared" si="17"/>
        <v>2900000</v>
      </c>
      <c r="I33" s="97">
        <f t="shared" si="17"/>
        <v>2900346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2900000</v>
      </c>
      <c r="Q33" s="97">
        <f>$I33      +$K33      +$M33      +$O33</f>
        <v>2900346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47.595601509929423</v>
      </c>
      <c r="U33" s="54">
        <f>IF($E33   =0,0,($Q33   /$E33   )*100)</f>
        <v>47.601280157557852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57517000</v>
      </c>
      <c r="C36" s="92"/>
      <c r="D36" s="92"/>
      <c r="E36" s="92">
        <f t="shared" si="18"/>
        <v>57517000</v>
      </c>
      <c r="F36" s="93">
        <v>57517000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57517000</v>
      </c>
      <c r="C40" s="95">
        <f>SUM(C35:C39)</f>
        <v>0</v>
      </c>
      <c r="D40" s="95"/>
      <c r="E40" s="95">
        <f t="shared" si="18"/>
        <v>57517000</v>
      </c>
      <c r="F40" s="96">
        <f t="shared" ref="F40:O40" si="25">SUM(F35:F39)</f>
        <v>57517000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294556000</v>
      </c>
      <c r="C65" s="92"/>
      <c r="D65" s="92"/>
      <c r="E65" s="92">
        <f t="shared" si="35"/>
        <v>294556000</v>
      </c>
      <c r="F65" s="93">
        <v>294556000</v>
      </c>
      <c r="G65" s="94">
        <v>88367000</v>
      </c>
      <c r="H65" s="93">
        <v>30075000</v>
      </c>
      <c r="I65" s="94">
        <v>5005275</v>
      </c>
      <c r="J65" s="93"/>
      <c r="K65" s="94"/>
      <c r="L65" s="93"/>
      <c r="M65" s="94"/>
      <c r="N65" s="93"/>
      <c r="O65" s="94"/>
      <c r="P65" s="93">
        <f t="shared" si="36"/>
        <v>30075000</v>
      </c>
      <c r="Q65" s="94">
        <f t="shared" si="37"/>
        <v>5005275</v>
      </c>
      <c r="R65" s="48">
        <f t="shared" si="38"/>
        <v>0</v>
      </c>
      <c r="S65" s="49">
        <f t="shared" si="39"/>
        <v>0</v>
      </c>
      <c r="T65" s="48">
        <f t="shared" si="40"/>
        <v>10.210282594820679</v>
      </c>
      <c r="U65" s="50">
        <f t="shared" si="41"/>
        <v>1.6992609215225627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294556000</v>
      </c>
      <c r="C66" s="95">
        <f>SUM(C61:C65)</f>
        <v>0</v>
      </c>
      <c r="D66" s="95"/>
      <c r="E66" s="95">
        <f t="shared" si="35"/>
        <v>294556000</v>
      </c>
      <c r="F66" s="96">
        <f t="shared" ref="F66:O66" si="42">SUM(F61:F65)</f>
        <v>294556000</v>
      </c>
      <c r="G66" s="97">
        <f t="shared" si="42"/>
        <v>88367000</v>
      </c>
      <c r="H66" s="96">
        <f t="shared" si="42"/>
        <v>30075000</v>
      </c>
      <c r="I66" s="97">
        <f t="shared" si="42"/>
        <v>5005275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30075000</v>
      </c>
      <c r="Q66" s="97">
        <f t="shared" si="37"/>
        <v>5005275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10.210282594820679</v>
      </c>
      <c r="U66" s="54">
        <f>IF((+$E61+$E63+$E65) =0,0,(Q66  /(+$E61+$E63+$E65) )*100)</f>
        <v>1.6992609215225627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430655000</v>
      </c>
      <c r="C67" s="104">
        <f>SUM(C9:C14,C17:C23,C26:C29,C32,C35:C39,C42:C52,C55:C58,C61:C65)</f>
        <v>0</v>
      </c>
      <c r="D67" s="104"/>
      <c r="E67" s="104">
        <f t="shared" si="35"/>
        <v>430655000</v>
      </c>
      <c r="F67" s="105">
        <f t="shared" ref="F67:O67" si="43">SUM(F9:F14,F17:F23,F26:F29,F32,F35:F39,F42:F52,F55:F58,F61:F65)</f>
        <v>430655000</v>
      </c>
      <c r="G67" s="106">
        <f t="shared" si="43"/>
        <v>118600000</v>
      </c>
      <c r="H67" s="105">
        <f t="shared" si="43"/>
        <v>41267000</v>
      </c>
      <c r="I67" s="106">
        <f t="shared" si="43"/>
        <v>12769254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41267000</v>
      </c>
      <c r="Q67" s="106">
        <f t="shared" si="37"/>
        <v>12769254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11.089165847078235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3.4313222514228596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430655000</v>
      </c>
      <c r="C72" s="104">
        <f>SUM(C9:C14,C17:C23,C26:C29,C32,C35:C39,C42:C52,C55:C58,C61:C65,C69)</f>
        <v>0</v>
      </c>
      <c r="D72" s="104"/>
      <c r="E72" s="104">
        <f>$B72      +$C72      +$D72</f>
        <v>430655000</v>
      </c>
      <c r="F72" s="105">
        <f t="shared" ref="F72:O72" si="46">SUM(F9:F14,F17:F23,F26:F29,F32,F35:F39,F42:F52,F55:F58,F61:F65,F69)</f>
        <v>430655000</v>
      </c>
      <c r="G72" s="106">
        <f t="shared" si="46"/>
        <v>118600000</v>
      </c>
      <c r="H72" s="105">
        <f t="shared" si="46"/>
        <v>41267000</v>
      </c>
      <c r="I72" s="106">
        <f t="shared" si="46"/>
        <v>12769254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41267000</v>
      </c>
      <c r="Q72" s="106">
        <f>$I72      +$K72      +$M72      +$O72</f>
        <v>12769254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11.089165847078235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3.4313222514228596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hWK6fHENHSn4f1wAKPDbR4SUQb5BPC/3R7PI04mZGY+GTruTIMDWeN0138E52v75fZGEjOohGbnKn42rG6pBg==" saltValue="tCFpyJDkfvTMJ4wKcVWR5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13775000</v>
      </c>
      <c r="H9" s="93">
        <v>20170000</v>
      </c>
      <c r="I9" s="94">
        <v>6713458</v>
      </c>
      <c r="J9" s="93"/>
      <c r="K9" s="94"/>
      <c r="L9" s="93"/>
      <c r="M9" s="94"/>
      <c r="N9" s="93"/>
      <c r="O9" s="94"/>
      <c r="P9" s="93">
        <f>$H9       +$J9       +$L9       +$N9</f>
        <v>20170000</v>
      </c>
      <c r="Q9" s="94">
        <f>$I9       +$K9       +$M9       +$O9</f>
        <v>6713458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29.284086124540849</v>
      </c>
      <c r="U9" s="50">
        <f>IF(($E9       =0),0,(($Q9       /$E9       )*100))</f>
        <v>9.7470244058248756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378000</v>
      </c>
      <c r="Q10" s="94">
        <f t="shared" ref="Q10:Q15" si="2">$I10      +$K10      +$M10      +$O10</f>
        <v>377080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37.799999999999997</v>
      </c>
      <c r="U10" s="50">
        <f t="shared" ref="U10:U14" si="6">IF(($E10      =0),0,(($Q10      /$E10      )*100))</f>
        <v>37.708000000000006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9000000</v>
      </c>
      <c r="C11" s="92"/>
      <c r="D11" s="92"/>
      <c r="E11" s="92">
        <f t="shared" si="0"/>
        <v>9000000</v>
      </c>
      <c r="F11" s="93">
        <v>9000000</v>
      </c>
      <c r="G11" s="94">
        <v>5000000</v>
      </c>
      <c r="H11" s="93">
        <v>3542000</v>
      </c>
      <c r="I11" s="94">
        <v>2791244</v>
      </c>
      <c r="J11" s="93"/>
      <c r="K11" s="94"/>
      <c r="L11" s="93"/>
      <c r="M11" s="94"/>
      <c r="N11" s="93"/>
      <c r="O11" s="94"/>
      <c r="P11" s="93">
        <f t="shared" si="1"/>
        <v>3542000</v>
      </c>
      <c r="Q11" s="94">
        <f t="shared" si="2"/>
        <v>2791244</v>
      </c>
      <c r="R11" s="48">
        <f t="shared" si="3"/>
        <v>0</v>
      </c>
      <c r="S11" s="49">
        <f t="shared" si="4"/>
        <v>0</v>
      </c>
      <c r="T11" s="48">
        <f t="shared" si="5"/>
        <v>39.355555555555554</v>
      </c>
      <c r="U11" s="50">
        <f t="shared" si="6"/>
        <v>31.01382222222222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250890000</v>
      </c>
      <c r="C13" s="92"/>
      <c r="D13" s="92"/>
      <c r="E13" s="92">
        <f t="shared" si="0"/>
        <v>250890000</v>
      </c>
      <c r="F13" s="93">
        <v>250890000</v>
      </c>
      <c r="G13" s="94">
        <v>59378000</v>
      </c>
      <c r="H13" s="93">
        <v>28984000</v>
      </c>
      <c r="I13" s="94">
        <v>31440494</v>
      </c>
      <c r="J13" s="93"/>
      <c r="K13" s="94"/>
      <c r="L13" s="93"/>
      <c r="M13" s="94"/>
      <c r="N13" s="93"/>
      <c r="O13" s="94"/>
      <c r="P13" s="93">
        <f t="shared" si="1"/>
        <v>28984000</v>
      </c>
      <c r="Q13" s="94">
        <f t="shared" si="2"/>
        <v>31440494</v>
      </c>
      <c r="R13" s="48">
        <f t="shared" si="3"/>
        <v>0</v>
      </c>
      <c r="S13" s="49">
        <f t="shared" si="4"/>
        <v>0</v>
      </c>
      <c r="T13" s="48">
        <f t="shared" si="5"/>
        <v>11.552473195424289</v>
      </c>
      <c r="U13" s="50">
        <f t="shared" si="6"/>
        <v>12.531585156841643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2500000</v>
      </c>
      <c r="C14" s="92"/>
      <c r="D14" s="92"/>
      <c r="E14" s="92">
        <f t="shared" si="0"/>
        <v>2500000</v>
      </c>
      <c r="F14" s="93">
        <v>2500000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0</v>
      </c>
      <c r="D15" s="95"/>
      <c r="E15" s="95">
        <f t="shared" si="0"/>
        <v>332267000</v>
      </c>
      <c r="F15" s="96">
        <f t="shared" ref="F15:O15" si="7">SUM(F9:F14)</f>
        <v>332267000</v>
      </c>
      <c r="G15" s="97">
        <f t="shared" si="7"/>
        <v>79153000</v>
      </c>
      <c r="H15" s="96">
        <f t="shared" si="7"/>
        <v>53074000</v>
      </c>
      <c r="I15" s="97">
        <f t="shared" si="7"/>
        <v>41322276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53074000</v>
      </c>
      <c r="Q15" s="97">
        <f t="shared" si="2"/>
        <v>41322276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16.09439392055603</v>
      </c>
      <c r="U15" s="54">
        <f>IF((SUM($E9:$E13))=0,0,(Q15/(SUM($E9:$E13))*100))</f>
        <v>12.530749286617521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604467000</v>
      </c>
      <c r="H28" s="93">
        <v>254514000</v>
      </c>
      <c r="I28" s="94">
        <v>259003749</v>
      </c>
      <c r="J28" s="93"/>
      <c r="K28" s="94"/>
      <c r="L28" s="93"/>
      <c r="M28" s="94"/>
      <c r="N28" s="93"/>
      <c r="O28" s="94"/>
      <c r="P28" s="93">
        <f>$H28      +$J28      +$L28      +$N28</f>
        <v>254514000</v>
      </c>
      <c r="Q28" s="94">
        <f>$I28      +$K28      +$M28      +$O28</f>
        <v>259003749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14.315871181120965</v>
      </c>
      <c r="U28" s="50">
        <f>IF(($E28      =0),0,(($Q28      /$E28      )*100))</f>
        <v>14.568410013246375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604467000</v>
      </c>
      <c r="H30" s="96">
        <f t="shared" si="16"/>
        <v>254514000</v>
      </c>
      <c r="I30" s="97">
        <f t="shared" si="16"/>
        <v>259003749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254514000</v>
      </c>
      <c r="Q30" s="97">
        <f>$I30      +$K30      +$M30      +$O30</f>
        <v>259003749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14.315871181120965</v>
      </c>
      <c r="U30" s="54">
        <f>IF($E30   =0,0,($Q30   /$E30   )*100)</f>
        <v>14.568410013246375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/>
      <c r="D32" s="92"/>
      <c r="E32" s="92">
        <f>$B32      +$C32      +$D32</f>
        <v>62588000</v>
      </c>
      <c r="F32" s="93">
        <v>62588000</v>
      </c>
      <c r="G32" s="94">
        <v>15647000</v>
      </c>
      <c r="H32" s="93">
        <v>26005000</v>
      </c>
      <c r="I32" s="94">
        <v>26004700</v>
      </c>
      <c r="J32" s="93"/>
      <c r="K32" s="94"/>
      <c r="L32" s="93"/>
      <c r="M32" s="94"/>
      <c r="N32" s="93"/>
      <c r="O32" s="94"/>
      <c r="P32" s="93">
        <f>$H32      +$J32      +$L32      +$N32</f>
        <v>26005000</v>
      </c>
      <c r="Q32" s="94">
        <f>$I32      +$K32      +$M32      +$O32</f>
        <v>26004700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41.549498306384606</v>
      </c>
      <c r="U32" s="50">
        <f>IF(($E32      =0),0,(($Q32      /$E32      )*100))</f>
        <v>41.549018981274365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0</v>
      </c>
      <c r="D33" s="95"/>
      <c r="E33" s="95">
        <f>$B33      +$C33      +$D33</f>
        <v>62588000</v>
      </c>
      <c r="F33" s="96">
        <f t="shared" ref="F33:O33" si="17">F32</f>
        <v>62588000</v>
      </c>
      <c r="G33" s="97">
        <f t="shared" si="17"/>
        <v>15647000</v>
      </c>
      <c r="H33" s="96">
        <f t="shared" si="17"/>
        <v>26005000</v>
      </c>
      <c r="I33" s="97">
        <f t="shared" si="17"/>
        <v>26004700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26005000</v>
      </c>
      <c r="Q33" s="97">
        <f>$I33      +$K33      +$M33      +$O33</f>
        <v>26004700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41.549498306384606</v>
      </c>
      <c r="U33" s="54">
        <f>IF($E33   =0,0,($Q33   /$E33   )*100)</f>
        <v>41.549018981274365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62349000</v>
      </c>
      <c r="C36" s="92"/>
      <c r="D36" s="92"/>
      <c r="E36" s="92">
        <f t="shared" si="18"/>
        <v>62349000</v>
      </c>
      <c r="F36" s="93">
        <v>62349000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2000000</v>
      </c>
      <c r="H38" s="93"/>
      <c r="I38" s="94">
        <v>-1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-1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-1.1111111111111112E-5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0</v>
      </c>
      <c r="D40" s="95"/>
      <c r="E40" s="95">
        <f t="shared" si="18"/>
        <v>71349000</v>
      </c>
      <c r="F40" s="96">
        <f t="shared" ref="F40:O40" si="25">SUM(F35:F39)</f>
        <v>71349000</v>
      </c>
      <c r="G40" s="97">
        <f t="shared" si="25"/>
        <v>2000000</v>
      </c>
      <c r="H40" s="96">
        <f t="shared" si="25"/>
        <v>0</v>
      </c>
      <c r="I40" s="97">
        <f t="shared" si="25"/>
        <v>-1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-1.1111111111111112E-5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573210000</v>
      </c>
      <c r="C65" s="92"/>
      <c r="D65" s="92"/>
      <c r="E65" s="92">
        <f t="shared" si="35"/>
        <v>573210000</v>
      </c>
      <c r="F65" s="93">
        <v>573210000</v>
      </c>
      <c r="G65" s="94">
        <v>95814000</v>
      </c>
      <c r="H65" s="93">
        <v>122611000</v>
      </c>
      <c r="I65" s="94">
        <v>71283739</v>
      </c>
      <c r="J65" s="93"/>
      <c r="K65" s="94"/>
      <c r="L65" s="93"/>
      <c r="M65" s="94"/>
      <c r="N65" s="93"/>
      <c r="O65" s="94"/>
      <c r="P65" s="93">
        <f t="shared" si="36"/>
        <v>122611000</v>
      </c>
      <c r="Q65" s="94">
        <f t="shared" si="37"/>
        <v>71283739</v>
      </c>
      <c r="R65" s="48">
        <f t="shared" si="38"/>
        <v>0</v>
      </c>
      <c r="S65" s="49">
        <f t="shared" si="39"/>
        <v>0</v>
      </c>
      <c r="T65" s="48">
        <f t="shared" si="40"/>
        <v>21.390240923919681</v>
      </c>
      <c r="U65" s="50">
        <f t="shared" si="41"/>
        <v>12.435885452103069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 t="shared" si="35"/>
        <v>573210000</v>
      </c>
      <c r="F66" s="96">
        <f t="shared" ref="F66:O66" si="42">SUM(F61:F65)</f>
        <v>573210000</v>
      </c>
      <c r="G66" s="97">
        <f t="shared" si="42"/>
        <v>95814000</v>
      </c>
      <c r="H66" s="96">
        <f t="shared" si="42"/>
        <v>122611000</v>
      </c>
      <c r="I66" s="97">
        <f t="shared" si="42"/>
        <v>71283739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122611000</v>
      </c>
      <c r="Q66" s="97">
        <f t="shared" si="37"/>
        <v>71283739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21.390240923919681</v>
      </c>
      <c r="U66" s="54">
        <f>IF((+$E61+$E63+$E65) =0,0,(Q66  /(+$E61+$E63+$E65) )*100)</f>
        <v>12.435885452103069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0</v>
      </c>
      <c r="D67" s="104"/>
      <c r="E67" s="104">
        <f t="shared" si="35"/>
        <v>2817259000</v>
      </c>
      <c r="F67" s="105">
        <f t="shared" ref="F67:O67" si="43">SUM(F9:F14,F17:F23,F26:F29,F32,F35:F39,F42:F52,F55:F58,F61:F65)</f>
        <v>2817259000</v>
      </c>
      <c r="G67" s="106">
        <f t="shared" si="43"/>
        <v>797081000</v>
      </c>
      <c r="H67" s="105">
        <f t="shared" si="43"/>
        <v>456204000</v>
      </c>
      <c r="I67" s="106">
        <f t="shared" si="43"/>
        <v>397614463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456204000</v>
      </c>
      <c r="Q67" s="106">
        <f t="shared" si="37"/>
        <v>397614463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16.574710889729364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14.446047754513316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2817259000</v>
      </c>
      <c r="C72" s="104">
        <f>SUM(C9:C14,C17:C23,C26:C29,C32,C35:C39,C42:C52,C55:C58,C61:C65,C69)</f>
        <v>0</v>
      </c>
      <c r="D72" s="104"/>
      <c r="E72" s="104">
        <f>$B72      +$C72      +$D72</f>
        <v>2817259000</v>
      </c>
      <c r="F72" s="105">
        <f t="shared" ref="F72:O72" si="46">SUM(F9:F14,F17:F23,F26:F29,F32,F35:F39,F42:F52,F55:F58,F61:F65,F69)</f>
        <v>2817259000</v>
      </c>
      <c r="G72" s="106">
        <f t="shared" si="46"/>
        <v>797081000</v>
      </c>
      <c r="H72" s="105">
        <f t="shared" si="46"/>
        <v>456204000</v>
      </c>
      <c r="I72" s="106">
        <f t="shared" si="46"/>
        <v>397614463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456204000</v>
      </c>
      <c r="Q72" s="106">
        <f>$I72      +$K72      +$M72      +$O72</f>
        <v>397614463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16.574710889729364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14.446047754513316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yp26xIWFeBiVKT6fKsQy4F7ZYVuqioFqiL9EqePlYiBsq0OggwhmSvndK8eMduO1UL+gi4ZDg4+hJDgJLCCow==" saltValue="fZ2WmNIJfqDQFfWwzElb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87782000</v>
      </c>
      <c r="C9" s="92"/>
      <c r="D9" s="92"/>
      <c r="E9" s="92">
        <f>$B9       +$C9       +$D9</f>
        <v>87782000</v>
      </c>
      <c r="F9" s="93">
        <v>87782000</v>
      </c>
      <c r="G9" s="94">
        <v>30380000</v>
      </c>
      <c r="H9" s="93">
        <v>17932000</v>
      </c>
      <c r="I9" s="94">
        <v>17931682</v>
      </c>
      <c r="J9" s="93"/>
      <c r="K9" s="94"/>
      <c r="L9" s="93"/>
      <c r="M9" s="94"/>
      <c r="N9" s="93"/>
      <c r="O9" s="94"/>
      <c r="P9" s="93">
        <f>$H9       +$J9       +$L9       +$N9</f>
        <v>17932000</v>
      </c>
      <c r="Q9" s="94">
        <f>$I9       +$K9       +$M9       +$O9</f>
        <v>17931682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20.427878152696451</v>
      </c>
      <c r="U9" s="50">
        <f>IF(($E9       =0),0,(($Q9       /$E9       )*100))</f>
        <v>20.427515891640656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>
        <v>158366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158000</v>
      </c>
      <c r="Q10" s="94">
        <f t="shared" ref="Q10:Q15" si="2">$I10      +$K10      +$M10      +$O10</f>
        <v>158366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15.8</v>
      </c>
      <c r="U10" s="50">
        <f t="shared" ref="U10:U14" si="6">IF(($E10      =0),0,(($Q10      /$E10      )*100))</f>
        <v>15.836600000000001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216940000</v>
      </c>
      <c r="C13" s="92"/>
      <c r="D13" s="92"/>
      <c r="E13" s="92">
        <f t="shared" si="0"/>
        <v>216940000</v>
      </c>
      <c r="F13" s="93">
        <v>216940000</v>
      </c>
      <c r="G13" s="94">
        <v>73325000</v>
      </c>
      <c r="H13" s="93">
        <v>9174000</v>
      </c>
      <c r="I13" s="94">
        <v>9173335</v>
      </c>
      <c r="J13" s="93"/>
      <c r="K13" s="94"/>
      <c r="L13" s="93"/>
      <c r="M13" s="94"/>
      <c r="N13" s="93"/>
      <c r="O13" s="94"/>
      <c r="P13" s="93">
        <f t="shared" si="1"/>
        <v>9174000</v>
      </c>
      <c r="Q13" s="94">
        <f t="shared" si="2"/>
        <v>9173335</v>
      </c>
      <c r="R13" s="48">
        <f t="shared" si="3"/>
        <v>0</v>
      </c>
      <c r="S13" s="49">
        <f t="shared" si="4"/>
        <v>0</v>
      </c>
      <c r="T13" s="48">
        <f t="shared" si="5"/>
        <v>4.2288190283027562</v>
      </c>
      <c r="U13" s="50">
        <f t="shared" si="6"/>
        <v>4.2285124919332535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307722000</v>
      </c>
      <c r="C15" s="95">
        <f>SUM(C9:C14)</f>
        <v>0</v>
      </c>
      <c r="D15" s="95"/>
      <c r="E15" s="95">
        <f t="shared" si="0"/>
        <v>307722000</v>
      </c>
      <c r="F15" s="96">
        <f t="shared" ref="F15:O15" si="7">SUM(F9:F14)</f>
        <v>307722000</v>
      </c>
      <c r="G15" s="97">
        <f t="shared" si="7"/>
        <v>104705000</v>
      </c>
      <c r="H15" s="96">
        <f t="shared" si="7"/>
        <v>27264000</v>
      </c>
      <c r="I15" s="97">
        <f t="shared" si="7"/>
        <v>27263383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27264000</v>
      </c>
      <c r="Q15" s="97">
        <f t="shared" si="2"/>
        <v>27263383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8.9179058098533961</v>
      </c>
      <c r="U15" s="54">
        <f>IF((SUM($E9:$E13))=0,0,(Q15/(SUM($E9:$E13))*100))</f>
        <v>8.9177039925160759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773213000</v>
      </c>
      <c r="C28" s="92"/>
      <c r="D28" s="92"/>
      <c r="E28" s="92">
        <f>$B28      +$C28      +$D28</f>
        <v>773213000</v>
      </c>
      <c r="F28" s="93">
        <v>773213000</v>
      </c>
      <c r="G28" s="94">
        <v>145862000</v>
      </c>
      <c r="H28" s="93">
        <v>65581000</v>
      </c>
      <c r="I28" s="94">
        <v>33187241</v>
      </c>
      <c r="J28" s="93"/>
      <c r="K28" s="94"/>
      <c r="L28" s="93"/>
      <c r="M28" s="94"/>
      <c r="N28" s="93"/>
      <c r="O28" s="94"/>
      <c r="P28" s="93">
        <f>$H28      +$J28      +$L28      +$N28</f>
        <v>65581000</v>
      </c>
      <c r="Q28" s="94">
        <f>$I28      +$K28      +$M28      +$O28</f>
        <v>33187241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8.4816214936893211</v>
      </c>
      <c r="U28" s="50">
        <f>IF(($E28      =0),0,(($Q28      /$E28      )*100))</f>
        <v>4.2921214464836988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773213000</v>
      </c>
      <c r="C30" s="95">
        <f>SUM(C26:C29)</f>
        <v>0</v>
      </c>
      <c r="D30" s="95"/>
      <c r="E30" s="95">
        <f>$B30      +$C30      +$D30</f>
        <v>773213000</v>
      </c>
      <c r="F30" s="96">
        <f t="shared" ref="F30:O30" si="16">SUM(F26:F29)</f>
        <v>773213000</v>
      </c>
      <c r="G30" s="97">
        <f t="shared" si="16"/>
        <v>145862000</v>
      </c>
      <c r="H30" s="96">
        <f t="shared" si="16"/>
        <v>65581000</v>
      </c>
      <c r="I30" s="97">
        <f t="shared" si="16"/>
        <v>33187241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65581000</v>
      </c>
      <c r="Q30" s="97">
        <f>$I30      +$K30      +$M30      +$O30</f>
        <v>33187241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8.4816214936893211</v>
      </c>
      <c r="U30" s="54">
        <f>IF($E30   =0,0,($Q30   /$E30   )*100)</f>
        <v>4.2921214464836988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33519000</v>
      </c>
      <c r="C32" s="92"/>
      <c r="D32" s="92"/>
      <c r="E32" s="92">
        <f>$B32      +$C32      +$D32</f>
        <v>33519000</v>
      </c>
      <c r="F32" s="93">
        <v>33519000</v>
      </c>
      <c r="G32" s="94">
        <v>8379000</v>
      </c>
      <c r="H32" s="93">
        <v>2623000</v>
      </c>
      <c r="I32" s="94">
        <v>2623377</v>
      </c>
      <c r="J32" s="93"/>
      <c r="K32" s="94"/>
      <c r="L32" s="93"/>
      <c r="M32" s="94"/>
      <c r="N32" s="93"/>
      <c r="O32" s="94"/>
      <c r="P32" s="93">
        <f>$H32      +$J32      +$L32      +$N32</f>
        <v>2623000</v>
      </c>
      <c r="Q32" s="94">
        <f>$I32      +$K32      +$M32      +$O32</f>
        <v>2623377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7.8254124526388029</v>
      </c>
      <c r="U32" s="50">
        <f>IF(($E32      =0),0,(($Q32      /$E32      )*100))</f>
        <v>7.8265371878635994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33519000</v>
      </c>
      <c r="C33" s="95">
        <f>C32</f>
        <v>0</v>
      </c>
      <c r="D33" s="95"/>
      <c r="E33" s="95">
        <f>$B33      +$C33      +$D33</f>
        <v>33519000</v>
      </c>
      <c r="F33" s="96">
        <f t="shared" ref="F33:O33" si="17">F32</f>
        <v>33519000</v>
      </c>
      <c r="G33" s="97">
        <f t="shared" si="17"/>
        <v>8379000</v>
      </c>
      <c r="H33" s="96">
        <f t="shared" si="17"/>
        <v>2623000</v>
      </c>
      <c r="I33" s="97">
        <f t="shared" si="17"/>
        <v>2623377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2623000</v>
      </c>
      <c r="Q33" s="97">
        <f>$I33      +$K33      +$M33      +$O33</f>
        <v>2623377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7.8254124526388029</v>
      </c>
      <c r="U33" s="54">
        <f>IF($E33   =0,0,($Q33   /$E33   )*100)</f>
        <v>7.8265371878635994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67941000</v>
      </c>
      <c r="C36" s="92"/>
      <c r="D36" s="92"/>
      <c r="E36" s="92">
        <f t="shared" si="18"/>
        <v>67941000</v>
      </c>
      <c r="F36" s="93">
        <v>67941000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>
        <v>52000</v>
      </c>
      <c r="I38" s="94">
        <v>53164</v>
      </c>
      <c r="J38" s="93"/>
      <c r="K38" s="94"/>
      <c r="L38" s="93"/>
      <c r="M38" s="94"/>
      <c r="N38" s="93"/>
      <c r="O38" s="94"/>
      <c r="P38" s="93">
        <f t="shared" si="19"/>
        <v>52000</v>
      </c>
      <c r="Q38" s="94">
        <f t="shared" si="20"/>
        <v>53164</v>
      </c>
      <c r="R38" s="48">
        <f t="shared" si="21"/>
        <v>0</v>
      </c>
      <c r="S38" s="49">
        <f t="shared" si="22"/>
        <v>0</v>
      </c>
      <c r="T38" s="48">
        <f t="shared" si="23"/>
        <v>0.65</v>
      </c>
      <c r="U38" s="50">
        <f t="shared" si="24"/>
        <v>0.66455000000000009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75941000</v>
      </c>
      <c r="C40" s="95">
        <f>SUM(C35:C39)</f>
        <v>0</v>
      </c>
      <c r="D40" s="95"/>
      <c r="E40" s="95">
        <f t="shared" si="18"/>
        <v>75941000</v>
      </c>
      <c r="F40" s="96">
        <f t="shared" ref="F40:O40" si="25">SUM(F35:F39)</f>
        <v>75941000</v>
      </c>
      <c r="G40" s="97">
        <f t="shared" si="25"/>
        <v>2000000</v>
      </c>
      <c r="H40" s="96">
        <f t="shared" si="25"/>
        <v>52000</v>
      </c>
      <c r="I40" s="97">
        <f t="shared" si="25"/>
        <v>53164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52000</v>
      </c>
      <c r="Q40" s="97">
        <f t="shared" si="20"/>
        <v>53164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0.65</v>
      </c>
      <c r="U40" s="54">
        <f>IF((+$E35+$E38) =0,0,(Q40   /(+$E35+$E38) )*100)</f>
        <v>0.66455000000000009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761197000</v>
      </c>
      <c r="C65" s="92"/>
      <c r="D65" s="92"/>
      <c r="E65" s="92">
        <f t="shared" si="35"/>
        <v>761197000</v>
      </c>
      <c r="F65" s="93">
        <v>761197000</v>
      </c>
      <c r="G65" s="94">
        <v>152239000</v>
      </c>
      <c r="H65" s="93">
        <v>226528000</v>
      </c>
      <c r="I65" s="94">
        <v>122549067</v>
      </c>
      <c r="J65" s="93"/>
      <c r="K65" s="94"/>
      <c r="L65" s="93"/>
      <c r="M65" s="94"/>
      <c r="N65" s="93"/>
      <c r="O65" s="94"/>
      <c r="P65" s="93">
        <f t="shared" si="36"/>
        <v>226528000</v>
      </c>
      <c r="Q65" s="94">
        <f t="shared" si="37"/>
        <v>122549067</v>
      </c>
      <c r="R65" s="48">
        <f t="shared" si="38"/>
        <v>0</v>
      </c>
      <c r="S65" s="49">
        <f t="shared" si="39"/>
        <v>0</v>
      </c>
      <c r="T65" s="48">
        <f t="shared" si="40"/>
        <v>29.759444664127681</v>
      </c>
      <c r="U65" s="50">
        <f t="shared" si="41"/>
        <v>16.0995204920671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761197000</v>
      </c>
      <c r="C66" s="95">
        <f>SUM(C61:C65)</f>
        <v>0</v>
      </c>
      <c r="D66" s="95"/>
      <c r="E66" s="95">
        <f t="shared" si="35"/>
        <v>761197000</v>
      </c>
      <c r="F66" s="96">
        <f t="shared" ref="F66:O66" si="42">SUM(F61:F65)</f>
        <v>761197000</v>
      </c>
      <c r="G66" s="97">
        <f t="shared" si="42"/>
        <v>152239000</v>
      </c>
      <c r="H66" s="96">
        <f t="shared" si="42"/>
        <v>226528000</v>
      </c>
      <c r="I66" s="97">
        <f t="shared" si="42"/>
        <v>122549067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226528000</v>
      </c>
      <c r="Q66" s="97">
        <f t="shared" si="37"/>
        <v>122549067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29.759444664127681</v>
      </c>
      <c r="U66" s="54">
        <f>IF((+$E61+$E63+$E65) =0,0,(Q66  /(+$E61+$E63+$E65) )*100)</f>
        <v>16.0995204920671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1951592000</v>
      </c>
      <c r="C67" s="104">
        <f>SUM(C9:C14,C17:C23,C26:C29,C32,C35:C39,C42:C52,C55:C58,C61:C65)</f>
        <v>0</v>
      </c>
      <c r="D67" s="104"/>
      <c r="E67" s="104">
        <f t="shared" si="35"/>
        <v>1951592000</v>
      </c>
      <c r="F67" s="105">
        <f t="shared" ref="F67:O67" si="43">SUM(F9:F14,F17:F23,F26:F29,F32,F35:F39,F42:F52,F55:F58,F61:F65)</f>
        <v>1951592000</v>
      </c>
      <c r="G67" s="106">
        <f t="shared" si="43"/>
        <v>413185000</v>
      </c>
      <c r="H67" s="105">
        <f t="shared" si="43"/>
        <v>322048000</v>
      </c>
      <c r="I67" s="106">
        <f t="shared" si="43"/>
        <v>185676232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322048000</v>
      </c>
      <c r="Q67" s="106">
        <f t="shared" si="37"/>
        <v>185676232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17.115182358471365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9.8677295630273623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1951592000</v>
      </c>
      <c r="C72" s="104">
        <f>SUM(C9:C14,C17:C23,C26:C29,C32,C35:C39,C42:C52,C55:C58,C61:C65,C69)</f>
        <v>0</v>
      </c>
      <c r="D72" s="104"/>
      <c r="E72" s="104">
        <f>$B72      +$C72      +$D72</f>
        <v>1951592000</v>
      </c>
      <c r="F72" s="105">
        <f t="shared" ref="F72:O72" si="46">SUM(F9:F14,F17:F23,F26:F29,F32,F35:F39,F42:F52,F55:F58,F61:F65,F69)</f>
        <v>1951592000</v>
      </c>
      <c r="G72" s="106">
        <f t="shared" si="46"/>
        <v>413185000</v>
      </c>
      <c r="H72" s="105">
        <f t="shared" si="46"/>
        <v>322048000</v>
      </c>
      <c r="I72" s="106">
        <f t="shared" si="46"/>
        <v>185676232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322048000</v>
      </c>
      <c r="Q72" s="106">
        <f>$I72      +$K72      +$M72      +$O72</f>
        <v>185676232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17.115182358471365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9.8677295630273623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QEkGdSFlZTMtnz3a8uip5o6OZxpDjtU65smMvGYT7h0dJP7jI6PCalGjEC2c7REGOJU0I9DL5oWejm2wKhkkQ==" saltValue="EOJ5EHhIQd0y7PnbLRwB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/>
      <c r="D9" s="92"/>
      <c r="E9" s="92">
        <f>$B9       +$C9       +$D9</f>
        <v>49949000</v>
      </c>
      <c r="F9" s="93">
        <v>49949000</v>
      </c>
      <c r="G9" s="94">
        <v>9086000</v>
      </c>
      <c r="H9" s="93"/>
      <c r="I9" s="94">
        <v>3352031</v>
      </c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3352031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6.7109071252677737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212000</v>
      </c>
      <c r="I10" s="94">
        <v>212100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212000</v>
      </c>
      <c r="Q10" s="94">
        <f t="shared" ref="Q10:Q15" si="2">$I10      +$K10      +$M10      +$O10</f>
        <v>212100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21.2</v>
      </c>
      <c r="U10" s="50">
        <f t="shared" ref="U10:U14" si="6">IF(($E10      =0),0,(($Q10      /$E10      )*100))</f>
        <v>21.21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32000000</v>
      </c>
      <c r="C11" s="92"/>
      <c r="D11" s="92"/>
      <c r="E11" s="92">
        <f t="shared" si="0"/>
        <v>32000000</v>
      </c>
      <c r="F11" s="93">
        <v>32000000</v>
      </c>
      <c r="G11" s="94">
        <v>18000000</v>
      </c>
      <c r="H11" s="93">
        <v>8723000</v>
      </c>
      <c r="I11" s="94">
        <v>12318256</v>
      </c>
      <c r="J11" s="93"/>
      <c r="K11" s="94"/>
      <c r="L11" s="93"/>
      <c r="M11" s="94"/>
      <c r="N11" s="93"/>
      <c r="O11" s="94"/>
      <c r="P11" s="93">
        <f t="shared" si="1"/>
        <v>8723000</v>
      </c>
      <c r="Q11" s="94">
        <f t="shared" si="2"/>
        <v>12318256</v>
      </c>
      <c r="R11" s="48">
        <f t="shared" si="3"/>
        <v>0</v>
      </c>
      <c r="S11" s="49">
        <f t="shared" si="4"/>
        <v>0</v>
      </c>
      <c r="T11" s="48">
        <f t="shared" si="5"/>
        <v>27.259375000000002</v>
      </c>
      <c r="U11" s="50">
        <f t="shared" si="6"/>
        <v>38.494549999999997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200003000</v>
      </c>
      <c r="C13" s="92"/>
      <c r="D13" s="92"/>
      <c r="E13" s="92">
        <f t="shared" si="0"/>
        <v>200003000</v>
      </c>
      <c r="F13" s="93">
        <v>200003000</v>
      </c>
      <c r="G13" s="94">
        <v>93428000</v>
      </c>
      <c r="H13" s="93">
        <v>79047000</v>
      </c>
      <c r="I13" s="94">
        <v>122178024</v>
      </c>
      <c r="J13" s="93"/>
      <c r="K13" s="94"/>
      <c r="L13" s="93"/>
      <c r="M13" s="94"/>
      <c r="N13" s="93"/>
      <c r="O13" s="94"/>
      <c r="P13" s="93">
        <f t="shared" si="1"/>
        <v>79047000</v>
      </c>
      <c r="Q13" s="94">
        <f t="shared" si="2"/>
        <v>122178024</v>
      </c>
      <c r="R13" s="48">
        <f t="shared" si="3"/>
        <v>0</v>
      </c>
      <c r="S13" s="49">
        <f t="shared" si="4"/>
        <v>0</v>
      </c>
      <c r="T13" s="48">
        <f t="shared" si="5"/>
        <v>39.522907156392655</v>
      </c>
      <c r="U13" s="50">
        <f t="shared" si="6"/>
        <v>61.088095678564827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284952000</v>
      </c>
      <c r="C15" s="95">
        <f>SUM(C9:C14)</f>
        <v>0</v>
      </c>
      <c r="D15" s="95"/>
      <c r="E15" s="95">
        <f t="shared" si="0"/>
        <v>284952000</v>
      </c>
      <c r="F15" s="96">
        <f t="shared" ref="F15:O15" si="7">SUM(F9:F14)</f>
        <v>284952000</v>
      </c>
      <c r="G15" s="97">
        <f t="shared" si="7"/>
        <v>121514000</v>
      </c>
      <c r="H15" s="96">
        <f t="shared" si="7"/>
        <v>87982000</v>
      </c>
      <c r="I15" s="97">
        <f t="shared" si="7"/>
        <v>138060411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87982000</v>
      </c>
      <c r="Q15" s="97">
        <f t="shared" si="2"/>
        <v>138060411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31.094319884644744</v>
      </c>
      <c r="U15" s="54">
        <f>IF((SUM($E9:$E13))=0,0,(Q15/(SUM($E9:$E13))*100))</f>
        <v>48.792873349543385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16666000</v>
      </c>
      <c r="C19" s="92"/>
      <c r="D19" s="92"/>
      <c r="E19" s="92">
        <f t="shared" si="8"/>
        <v>16666000</v>
      </c>
      <c r="F19" s="93">
        <v>16666000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>
        <v>16442000</v>
      </c>
      <c r="C21" s="92"/>
      <c r="D21" s="92"/>
      <c r="E21" s="92">
        <f t="shared" si="8"/>
        <v>16442000</v>
      </c>
      <c r="F21" s="93">
        <v>16442000</v>
      </c>
      <c r="G21" s="94">
        <v>5000000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33108000</v>
      </c>
      <c r="C24" s="95">
        <f>SUM(C17:C23)</f>
        <v>0</v>
      </c>
      <c r="D24" s="95"/>
      <c r="E24" s="95">
        <f t="shared" si="8"/>
        <v>33108000</v>
      </c>
      <c r="F24" s="96">
        <f t="shared" ref="F24:O24" si="15">SUM(F17:F23)</f>
        <v>33108000</v>
      </c>
      <c r="G24" s="97">
        <f t="shared" si="15"/>
        <v>5000000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952337000</v>
      </c>
      <c r="C28" s="92"/>
      <c r="D28" s="92"/>
      <c r="E28" s="92">
        <f>$B28      +$C28      +$D28</f>
        <v>952337000</v>
      </c>
      <c r="F28" s="93">
        <v>952337000</v>
      </c>
      <c r="G28" s="94">
        <v>323794000</v>
      </c>
      <c r="H28" s="93">
        <v>36941000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36941000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3.8789840151122976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952337000</v>
      </c>
      <c r="C30" s="95">
        <f>SUM(C26:C29)</f>
        <v>0</v>
      </c>
      <c r="D30" s="95"/>
      <c r="E30" s="95">
        <f>$B30      +$C30      +$D30</f>
        <v>952337000</v>
      </c>
      <c r="F30" s="96">
        <f t="shared" ref="F30:O30" si="16">SUM(F26:F29)</f>
        <v>952337000</v>
      </c>
      <c r="G30" s="97">
        <f t="shared" si="16"/>
        <v>323794000</v>
      </c>
      <c r="H30" s="96">
        <f t="shared" si="16"/>
        <v>36941000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36941000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3.8789840151122976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60790000</v>
      </c>
      <c r="C32" s="92"/>
      <c r="D32" s="92"/>
      <c r="E32" s="92">
        <f>$B32      +$C32      +$D32</f>
        <v>60790000</v>
      </c>
      <c r="F32" s="93">
        <v>60790000</v>
      </c>
      <c r="G32" s="94">
        <v>15197000</v>
      </c>
      <c r="H32" s="93">
        <v>60790000</v>
      </c>
      <c r="I32" s="94">
        <v>15197000</v>
      </c>
      <c r="J32" s="93"/>
      <c r="K32" s="94"/>
      <c r="L32" s="93"/>
      <c r="M32" s="94"/>
      <c r="N32" s="93"/>
      <c r="O32" s="94"/>
      <c r="P32" s="93">
        <f>$H32      +$J32      +$L32      +$N32</f>
        <v>60790000</v>
      </c>
      <c r="Q32" s="94">
        <f>$I32      +$K32      +$M32      +$O32</f>
        <v>15197000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24.999177496298731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60790000</v>
      </c>
      <c r="C33" s="95">
        <f>C32</f>
        <v>0</v>
      </c>
      <c r="D33" s="95"/>
      <c r="E33" s="95">
        <f>$B33      +$C33      +$D33</f>
        <v>60790000</v>
      </c>
      <c r="F33" s="96">
        <f t="shared" ref="F33:O33" si="17">F32</f>
        <v>60790000</v>
      </c>
      <c r="G33" s="97">
        <f t="shared" si="17"/>
        <v>15197000</v>
      </c>
      <c r="H33" s="96">
        <f t="shared" si="17"/>
        <v>60790000</v>
      </c>
      <c r="I33" s="97">
        <f t="shared" si="17"/>
        <v>15197000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60790000</v>
      </c>
      <c r="Q33" s="97">
        <f>$I33      +$K33      +$M33      +$O33</f>
        <v>15197000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24.999177496298731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29240000</v>
      </c>
      <c r="C36" s="92"/>
      <c r="D36" s="92"/>
      <c r="E36" s="92">
        <f t="shared" si="18"/>
        <v>29240000</v>
      </c>
      <c r="F36" s="93">
        <v>29240000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37240000</v>
      </c>
      <c r="C40" s="95">
        <f>SUM(C35:C39)</f>
        <v>0</v>
      </c>
      <c r="D40" s="95"/>
      <c r="E40" s="95">
        <f t="shared" si="18"/>
        <v>37240000</v>
      </c>
      <c r="F40" s="96">
        <f t="shared" ref="F40:O40" si="25">SUM(F35:F39)</f>
        <v>37240000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759318000</v>
      </c>
      <c r="C65" s="92"/>
      <c r="D65" s="92"/>
      <c r="E65" s="92">
        <f t="shared" si="35"/>
        <v>759318000</v>
      </c>
      <c r="F65" s="93">
        <v>759318000</v>
      </c>
      <c r="G65" s="94">
        <v>193644000</v>
      </c>
      <c r="H65" s="93">
        <v>150820000</v>
      </c>
      <c r="I65" s="94">
        <v>96628000</v>
      </c>
      <c r="J65" s="93"/>
      <c r="K65" s="94"/>
      <c r="L65" s="93"/>
      <c r="M65" s="94"/>
      <c r="N65" s="93"/>
      <c r="O65" s="94"/>
      <c r="P65" s="93">
        <f t="shared" si="36"/>
        <v>150820000</v>
      </c>
      <c r="Q65" s="94">
        <f t="shared" si="37"/>
        <v>96628000</v>
      </c>
      <c r="R65" s="48">
        <f t="shared" si="38"/>
        <v>0</v>
      </c>
      <c r="S65" s="49">
        <f t="shared" si="39"/>
        <v>0</v>
      </c>
      <c r="T65" s="48">
        <f t="shared" si="40"/>
        <v>19.862560876997513</v>
      </c>
      <c r="U65" s="50">
        <f t="shared" si="41"/>
        <v>12.725630104909932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0</v>
      </c>
      <c r="D66" s="95"/>
      <c r="E66" s="95">
        <f t="shared" si="35"/>
        <v>759318000</v>
      </c>
      <c r="F66" s="96">
        <f t="shared" ref="F66:O66" si="42">SUM(F61:F65)</f>
        <v>759318000</v>
      </c>
      <c r="G66" s="97">
        <f t="shared" si="42"/>
        <v>193644000</v>
      </c>
      <c r="H66" s="96">
        <f t="shared" si="42"/>
        <v>150820000</v>
      </c>
      <c r="I66" s="97">
        <f t="shared" si="42"/>
        <v>96628000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150820000</v>
      </c>
      <c r="Q66" s="97">
        <f t="shared" si="37"/>
        <v>96628000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19.862560876997513</v>
      </c>
      <c r="U66" s="54">
        <f>IF((+$E61+$E63+$E65) =0,0,(Q66  /(+$E61+$E63+$E65) )*100)</f>
        <v>12.725630104909932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2127745000</v>
      </c>
      <c r="C67" s="104">
        <f>SUM(C9:C14,C17:C23,C26:C29,C32,C35:C39,C42:C52,C55:C58,C61:C65)</f>
        <v>0</v>
      </c>
      <c r="D67" s="104"/>
      <c r="E67" s="104">
        <f t="shared" si="35"/>
        <v>2127745000</v>
      </c>
      <c r="F67" s="105">
        <f t="shared" ref="F67:O67" si="43">SUM(F9:F14,F17:F23,F26:F29,F32,F35:F39,F42:F52,F55:F58,F61:F65)</f>
        <v>2127745000</v>
      </c>
      <c r="G67" s="106">
        <f t="shared" si="43"/>
        <v>661149000</v>
      </c>
      <c r="H67" s="105">
        <f t="shared" si="43"/>
        <v>336533000</v>
      </c>
      <c r="I67" s="106">
        <f t="shared" si="43"/>
        <v>249885411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336533000</v>
      </c>
      <c r="Q67" s="106">
        <f t="shared" si="37"/>
        <v>249885411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16.180723604086662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12.014651662941219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2127745000</v>
      </c>
      <c r="C72" s="104">
        <f>SUM(C9:C14,C17:C23,C26:C29,C32,C35:C39,C42:C52,C55:C58,C61:C65,C69)</f>
        <v>0</v>
      </c>
      <c r="D72" s="104"/>
      <c r="E72" s="104">
        <f>$B72      +$C72      +$D72</f>
        <v>2127745000</v>
      </c>
      <c r="F72" s="105">
        <f t="shared" ref="F72:O72" si="46">SUM(F9:F14,F17:F23,F26:F29,F32,F35:F39,F42:F52,F55:F58,F61:F65,F69)</f>
        <v>2127745000</v>
      </c>
      <c r="G72" s="106">
        <f t="shared" si="46"/>
        <v>661149000</v>
      </c>
      <c r="H72" s="105">
        <f t="shared" si="46"/>
        <v>336533000</v>
      </c>
      <c r="I72" s="106">
        <f t="shared" si="46"/>
        <v>249885411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336533000</v>
      </c>
      <c r="Q72" s="106">
        <f>$I72      +$K72      +$M72      +$O72</f>
        <v>249885411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16.180723604086662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12.014651662941219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E1D2lMck0tMV8fTefkEiBQ3mkxpU/CQG7pFIuX1VZq0+shcdSWzPCJ+Jeg1lNw8WP+7nrgCXiOogdGkY6lpFQ==" saltValue="8rwNLC3vzOwtn9q0GUI/+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55000000</v>
      </c>
      <c r="C9" s="92"/>
      <c r="D9" s="92"/>
      <c r="E9" s="92">
        <f>$B9       +$C9       +$D9</f>
        <v>55000000</v>
      </c>
      <c r="F9" s="93">
        <v>55000000</v>
      </c>
      <c r="G9" s="94">
        <v>20000000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249000</v>
      </c>
      <c r="I10" s="94">
        <v>250011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249000</v>
      </c>
      <c r="Q10" s="94">
        <f t="shared" ref="Q10:Q15" si="2">$I10      +$K10      +$M10      +$O10</f>
        <v>250011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24.9</v>
      </c>
      <c r="U10" s="50">
        <f t="shared" ref="U10:U14" si="6">IF(($E10      =0),0,(($Q10      /$E10      )*100))</f>
        <v>25.001099999999997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6000000</v>
      </c>
      <c r="C11" s="92"/>
      <c r="D11" s="92"/>
      <c r="E11" s="92">
        <f t="shared" si="0"/>
        <v>6000000</v>
      </c>
      <c r="F11" s="93">
        <v>6000000</v>
      </c>
      <c r="G11" s="94">
        <v>3000000</v>
      </c>
      <c r="H11" s="93">
        <v>1739000</v>
      </c>
      <c r="I11" s="94">
        <v>885684</v>
      </c>
      <c r="J11" s="93"/>
      <c r="K11" s="94"/>
      <c r="L11" s="93"/>
      <c r="M11" s="94"/>
      <c r="N11" s="93"/>
      <c r="O11" s="94"/>
      <c r="P11" s="93">
        <f t="shared" si="1"/>
        <v>1739000</v>
      </c>
      <c r="Q11" s="94">
        <f t="shared" si="2"/>
        <v>885684</v>
      </c>
      <c r="R11" s="48">
        <f t="shared" si="3"/>
        <v>0</v>
      </c>
      <c r="S11" s="49">
        <f t="shared" si="4"/>
        <v>0</v>
      </c>
      <c r="T11" s="48">
        <f t="shared" si="5"/>
        <v>28.983333333333334</v>
      </c>
      <c r="U11" s="50">
        <f t="shared" si="6"/>
        <v>14.7614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134799000</v>
      </c>
      <c r="C13" s="92"/>
      <c r="D13" s="92"/>
      <c r="E13" s="92">
        <f t="shared" si="0"/>
        <v>134799000</v>
      </c>
      <c r="F13" s="93">
        <v>134799000</v>
      </c>
      <c r="G13" s="94">
        <v>43225000</v>
      </c>
      <c r="H13" s="93">
        <v>8541000</v>
      </c>
      <c r="I13" s="94">
        <v>7528000</v>
      </c>
      <c r="J13" s="93"/>
      <c r="K13" s="94"/>
      <c r="L13" s="93"/>
      <c r="M13" s="94"/>
      <c r="N13" s="93"/>
      <c r="O13" s="94"/>
      <c r="P13" s="93">
        <f t="shared" si="1"/>
        <v>8541000</v>
      </c>
      <c r="Q13" s="94">
        <f t="shared" si="2"/>
        <v>7528000</v>
      </c>
      <c r="R13" s="48">
        <f t="shared" si="3"/>
        <v>0</v>
      </c>
      <c r="S13" s="49">
        <f t="shared" si="4"/>
        <v>0</v>
      </c>
      <c r="T13" s="48">
        <f t="shared" si="5"/>
        <v>6.3361004161751939</v>
      </c>
      <c r="U13" s="50">
        <f t="shared" si="6"/>
        <v>5.5846111618038705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197299000</v>
      </c>
      <c r="C15" s="95">
        <f>SUM(C9:C14)</f>
        <v>0</v>
      </c>
      <c r="D15" s="95"/>
      <c r="E15" s="95">
        <f t="shared" si="0"/>
        <v>197299000</v>
      </c>
      <c r="F15" s="96">
        <f t="shared" ref="F15:O15" si="7">SUM(F9:F14)</f>
        <v>197299000</v>
      </c>
      <c r="G15" s="97">
        <f t="shared" si="7"/>
        <v>67225000</v>
      </c>
      <c r="H15" s="96">
        <f t="shared" si="7"/>
        <v>10529000</v>
      </c>
      <c r="I15" s="97">
        <f t="shared" si="7"/>
        <v>8663695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10529000</v>
      </c>
      <c r="Q15" s="97">
        <f t="shared" si="2"/>
        <v>8663695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5.3501288116301406</v>
      </c>
      <c r="U15" s="54">
        <f>IF((SUM($E9:$E13))=0,0,(Q15/(SUM($E9:$E13))*100))</f>
        <v>4.4023064141586081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55200000</v>
      </c>
      <c r="C20" s="92"/>
      <c r="D20" s="92"/>
      <c r="E20" s="92">
        <f t="shared" si="8"/>
        <v>55200000</v>
      </c>
      <c r="F20" s="93">
        <v>55200000</v>
      </c>
      <c r="G20" s="94">
        <v>55200000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55200000</v>
      </c>
      <c r="C24" s="95">
        <f>SUM(C17:C23)</f>
        <v>0</v>
      </c>
      <c r="D24" s="95"/>
      <c r="E24" s="95">
        <f t="shared" si="8"/>
        <v>55200000</v>
      </c>
      <c r="F24" s="96">
        <f t="shared" ref="F24:O24" si="15">SUM(F17:F23)</f>
        <v>55200000</v>
      </c>
      <c r="G24" s="97">
        <f t="shared" si="15"/>
        <v>55200000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1227523000</v>
      </c>
      <c r="C28" s="92"/>
      <c r="D28" s="92"/>
      <c r="E28" s="92">
        <f>$B28      +$C28      +$D28</f>
        <v>1227523000</v>
      </c>
      <c r="F28" s="93">
        <v>1227523000</v>
      </c>
      <c r="G28" s="94">
        <v>417357000</v>
      </c>
      <c r="H28" s="93">
        <v>30600000</v>
      </c>
      <c r="I28" s="94">
        <v>24493000</v>
      </c>
      <c r="J28" s="93"/>
      <c r="K28" s="94"/>
      <c r="L28" s="93"/>
      <c r="M28" s="94"/>
      <c r="N28" s="93"/>
      <c r="O28" s="94"/>
      <c r="P28" s="93">
        <f>$H28      +$J28      +$L28      +$N28</f>
        <v>30600000</v>
      </c>
      <c r="Q28" s="94">
        <f>$I28      +$K28      +$M28      +$O28</f>
        <v>24493000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2.4928249816907706</v>
      </c>
      <c r="U28" s="50">
        <f>IF(($E28      =0),0,(($Q28      /$E28      )*100))</f>
        <v>1.9953190286454918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1227523000</v>
      </c>
      <c r="C30" s="95">
        <f>SUM(C26:C29)</f>
        <v>0</v>
      </c>
      <c r="D30" s="95"/>
      <c r="E30" s="95">
        <f>$B30      +$C30      +$D30</f>
        <v>1227523000</v>
      </c>
      <c r="F30" s="96">
        <f t="shared" ref="F30:O30" si="16">SUM(F26:F29)</f>
        <v>1227523000</v>
      </c>
      <c r="G30" s="97">
        <f t="shared" si="16"/>
        <v>417357000</v>
      </c>
      <c r="H30" s="96">
        <f t="shared" si="16"/>
        <v>30600000</v>
      </c>
      <c r="I30" s="97">
        <f t="shared" si="16"/>
        <v>24493000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30600000</v>
      </c>
      <c r="Q30" s="97">
        <f>$I30      +$K30      +$M30      +$O30</f>
        <v>24493000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2.4928249816907706</v>
      </c>
      <c r="U30" s="54">
        <f>IF($E30   =0,0,($Q30   /$E30   )*100)</f>
        <v>1.9953190286454918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13978000</v>
      </c>
      <c r="C32" s="92"/>
      <c r="D32" s="92"/>
      <c r="E32" s="92">
        <f>$B32      +$C32      +$D32</f>
        <v>13978000</v>
      </c>
      <c r="F32" s="93">
        <v>13978000</v>
      </c>
      <c r="G32" s="94">
        <v>3494000</v>
      </c>
      <c r="H32" s="93">
        <v>1894000</v>
      </c>
      <c r="I32" s="94">
        <v>1893666</v>
      </c>
      <c r="J32" s="93"/>
      <c r="K32" s="94"/>
      <c r="L32" s="93"/>
      <c r="M32" s="94"/>
      <c r="N32" s="93"/>
      <c r="O32" s="94"/>
      <c r="P32" s="93">
        <f>$H32      +$J32      +$L32      +$N32</f>
        <v>1894000</v>
      </c>
      <c r="Q32" s="94">
        <f>$I32      +$K32      +$M32      +$O32</f>
        <v>1893666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13.549864072113321</v>
      </c>
      <c r="U32" s="50">
        <f>IF(($E32      =0),0,(($Q32      /$E32      )*100))</f>
        <v>13.54747460294749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13978000</v>
      </c>
      <c r="C33" s="95">
        <f>C32</f>
        <v>0</v>
      </c>
      <c r="D33" s="95"/>
      <c r="E33" s="95">
        <f>$B33      +$C33      +$D33</f>
        <v>13978000</v>
      </c>
      <c r="F33" s="96">
        <f t="shared" ref="F33:O33" si="17">F32</f>
        <v>13978000</v>
      </c>
      <c r="G33" s="97">
        <f t="shared" si="17"/>
        <v>3494000</v>
      </c>
      <c r="H33" s="96">
        <f t="shared" si="17"/>
        <v>1894000</v>
      </c>
      <c r="I33" s="97">
        <f t="shared" si="17"/>
        <v>1893666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1894000</v>
      </c>
      <c r="Q33" s="97">
        <f>$I33      +$K33      +$M33      +$O33</f>
        <v>1893666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13.549864072113321</v>
      </c>
      <c r="U33" s="54">
        <f>IF($E33   =0,0,($Q33   /$E33   )*100)</f>
        <v>13.54747460294749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28498000</v>
      </c>
      <c r="C36" s="92"/>
      <c r="D36" s="92"/>
      <c r="E36" s="92">
        <f t="shared" si="18"/>
        <v>28498000</v>
      </c>
      <c r="F36" s="93">
        <v>28498000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28498000</v>
      </c>
      <c r="C40" s="95">
        <f>SUM(C35:C39)</f>
        <v>0</v>
      </c>
      <c r="D40" s="95"/>
      <c r="E40" s="95">
        <f t="shared" si="18"/>
        <v>28498000</v>
      </c>
      <c r="F40" s="96">
        <f t="shared" ref="F40:O40" si="25">SUM(F35:F39)</f>
        <v>28498000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715075000</v>
      </c>
      <c r="C65" s="92"/>
      <c r="D65" s="92"/>
      <c r="E65" s="92">
        <f t="shared" si="35"/>
        <v>715075000</v>
      </c>
      <c r="F65" s="93">
        <v>715075000</v>
      </c>
      <c r="G65" s="94">
        <v>155155000</v>
      </c>
      <c r="H65" s="93">
        <v>43889000</v>
      </c>
      <c r="I65" s="94">
        <v>6941831</v>
      </c>
      <c r="J65" s="93"/>
      <c r="K65" s="94"/>
      <c r="L65" s="93"/>
      <c r="M65" s="94"/>
      <c r="N65" s="93"/>
      <c r="O65" s="94"/>
      <c r="P65" s="93">
        <f t="shared" si="36"/>
        <v>43889000</v>
      </c>
      <c r="Q65" s="94">
        <f t="shared" si="37"/>
        <v>6941831</v>
      </c>
      <c r="R65" s="48">
        <f t="shared" si="38"/>
        <v>0</v>
      </c>
      <c r="S65" s="49">
        <f t="shared" si="39"/>
        <v>0</v>
      </c>
      <c r="T65" s="48">
        <f t="shared" si="40"/>
        <v>6.1376778659581159</v>
      </c>
      <c r="U65" s="50">
        <f t="shared" si="41"/>
        <v>0.97078362409537455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715075000</v>
      </c>
      <c r="C66" s="95">
        <f>SUM(C61:C65)</f>
        <v>0</v>
      </c>
      <c r="D66" s="95"/>
      <c r="E66" s="95">
        <f t="shared" si="35"/>
        <v>715075000</v>
      </c>
      <c r="F66" s="96">
        <f t="shared" ref="F66:O66" si="42">SUM(F61:F65)</f>
        <v>715075000</v>
      </c>
      <c r="G66" s="97">
        <f t="shared" si="42"/>
        <v>155155000</v>
      </c>
      <c r="H66" s="96">
        <f t="shared" si="42"/>
        <v>43889000</v>
      </c>
      <c r="I66" s="97">
        <f t="shared" si="42"/>
        <v>6941831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43889000</v>
      </c>
      <c r="Q66" s="97">
        <f t="shared" si="37"/>
        <v>6941831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6.1376778659581159</v>
      </c>
      <c r="U66" s="54">
        <f>IF((+$E61+$E63+$E65) =0,0,(Q66  /(+$E61+$E63+$E65) )*100)</f>
        <v>0.97078362409537455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2237573000</v>
      </c>
      <c r="C67" s="104">
        <f>SUM(C9:C14,C17:C23,C26:C29,C32,C35:C39,C42:C52,C55:C58,C61:C65)</f>
        <v>0</v>
      </c>
      <c r="D67" s="104"/>
      <c r="E67" s="104">
        <f t="shared" si="35"/>
        <v>2237573000</v>
      </c>
      <c r="F67" s="105">
        <f t="shared" ref="F67:O67" si="43">SUM(F9:F14,F17:F23,F26:F29,F32,F35:F39,F42:F52,F55:F58,F61:F65)</f>
        <v>2237573000</v>
      </c>
      <c r="G67" s="106">
        <f t="shared" si="43"/>
        <v>698431000</v>
      </c>
      <c r="H67" s="105">
        <f t="shared" si="43"/>
        <v>86912000</v>
      </c>
      <c r="I67" s="106">
        <f t="shared" si="43"/>
        <v>41992192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86912000</v>
      </c>
      <c r="Q67" s="106">
        <f t="shared" si="37"/>
        <v>41992192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3.9352070905448082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1.9013251530964534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2237573000</v>
      </c>
      <c r="C72" s="104">
        <f>SUM(C9:C14,C17:C23,C26:C29,C32,C35:C39,C42:C52,C55:C58,C61:C65,C69)</f>
        <v>0</v>
      </c>
      <c r="D72" s="104"/>
      <c r="E72" s="104">
        <f>$B72      +$C72      +$D72</f>
        <v>2237573000</v>
      </c>
      <c r="F72" s="105">
        <f t="shared" ref="F72:O72" si="46">SUM(F9:F14,F17:F23,F26:F29,F32,F35:F39,F42:F52,F55:F58,F61:F65,F69)</f>
        <v>2237573000</v>
      </c>
      <c r="G72" s="106">
        <f t="shared" si="46"/>
        <v>698431000</v>
      </c>
      <c r="H72" s="105">
        <f t="shared" si="46"/>
        <v>86912000</v>
      </c>
      <c r="I72" s="106">
        <f t="shared" si="46"/>
        <v>41992192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86912000</v>
      </c>
      <c r="Q72" s="106">
        <f>$I72      +$K72      +$M72      +$O72</f>
        <v>41992192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3.9352070905448082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1.9013251530964534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ShNk9rhV6SsVG+q6Cn/39WJmMVhJ3K8kw7gA3tYCxBK5BQ4dBxIpZyh/kpN6a1fNL3116/+VA0jDP38S28Wpw==" saltValue="Y7blVP7TI66KU+aIZ1ux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/>
      <c r="D9" s="92"/>
      <c r="E9" s="92">
        <f>$B9       +$C9       +$D9</f>
        <v>14276000</v>
      </c>
      <c r="F9" s="93">
        <v>14276000</v>
      </c>
      <c r="G9" s="94">
        <v>7138000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561000</v>
      </c>
      <c r="I10" s="94">
        <v>546267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561000</v>
      </c>
      <c r="Q10" s="94">
        <f t="shared" ref="Q10:Q15" si="2">$I10      +$K10      +$M10      +$O10</f>
        <v>546267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25.5</v>
      </c>
      <c r="U10" s="50">
        <f t="shared" ref="U10:U14" si="6">IF(($E10      =0),0,(($Q10      /$E10      )*100))</f>
        <v>24.830318181818182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21739000</v>
      </c>
      <c r="C13" s="92"/>
      <c r="D13" s="92"/>
      <c r="E13" s="92">
        <f t="shared" si="0"/>
        <v>21739000</v>
      </c>
      <c r="F13" s="93">
        <v>21739000</v>
      </c>
      <c r="G13" s="94">
        <v>4127000</v>
      </c>
      <c r="H13" s="93"/>
      <c r="I13" s="94">
        <v>45066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45066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0.20730484382906295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42215000</v>
      </c>
      <c r="C15" s="95">
        <f>SUM(C9:C14)</f>
        <v>0</v>
      </c>
      <c r="D15" s="95"/>
      <c r="E15" s="95">
        <f t="shared" si="0"/>
        <v>42215000</v>
      </c>
      <c r="F15" s="96">
        <f t="shared" ref="F15:O15" si="7">SUM(F9:F14)</f>
        <v>42215000</v>
      </c>
      <c r="G15" s="97">
        <f t="shared" si="7"/>
        <v>13465000</v>
      </c>
      <c r="H15" s="96">
        <f t="shared" si="7"/>
        <v>561000</v>
      </c>
      <c r="I15" s="97">
        <f t="shared" si="7"/>
        <v>591333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561000</v>
      </c>
      <c r="Q15" s="97">
        <f t="shared" si="2"/>
        <v>591333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1.3448399856166848</v>
      </c>
      <c r="U15" s="54">
        <f>IF((SUM($E9:$E13))=0,0,(Q15/(SUM($E9:$E13))*100))</f>
        <v>1.4175548363897879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1150000</v>
      </c>
      <c r="C19" s="92"/>
      <c r="D19" s="92"/>
      <c r="E19" s="92">
        <f t="shared" si="8"/>
        <v>1150000</v>
      </c>
      <c r="F19" s="93">
        <v>1150000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1150000</v>
      </c>
      <c r="C24" s="95">
        <f>SUM(C17:C23)</f>
        <v>0</v>
      </c>
      <c r="D24" s="95"/>
      <c r="E24" s="95">
        <f t="shared" si="8"/>
        <v>1150000</v>
      </c>
      <c r="F24" s="96">
        <f t="shared" ref="F24:O24" si="15">SUM(F17:F23)</f>
        <v>1150000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270028000</v>
      </c>
      <c r="C28" s="92"/>
      <c r="D28" s="92"/>
      <c r="E28" s="92">
        <f>$B28      +$C28      +$D28</f>
        <v>270028000</v>
      </c>
      <c r="F28" s="93">
        <v>270028000</v>
      </c>
      <c r="G28" s="94">
        <v>91809000</v>
      </c>
      <c r="H28" s="93">
        <v>4019000</v>
      </c>
      <c r="I28" s="94">
        <v>5312701</v>
      </c>
      <c r="J28" s="93"/>
      <c r="K28" s="94"/>
      <c r="L28" s="93"/>
      <c r="M28" s="94"/>
      <c r="N28" s="93"/>
      <c r="O28" s="94"/>
      <c r="P28" s="93">
        <f>$H28      +$J28      +$L28      +$N28</f>
        <v>4019000</v>
      </c>
      <c r="Q28" s="94">
        <f>$I28      +$K28      +$M28      +$O28</f>
        <v>5312701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1.488364169641667</v>
      </c>
      <c r="U28" s="50">
        <f>IF(($E28      =0),0,(($Q28      /$E28      )*100))</f>
        <v>1.9674630038366392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270028000</v>
      </c>
      <c r="C30" s="95">
        <f>SUM(C26:C29)</f>
        <v>0</v>
      </c>
      <c r="D30" s="95"/>
      <c r="E30" s="95">
        <f>$B30      +$C30      +$D30</f>
        <v>270028000</v>
      </c>
      <c r="F30" s="96">
        <f t="shared" ref="F30:O30" si="16">SUM(F26:F29)</f>
        <v>270028000</v>
      </c>
      <c r="G30" s="97">
        <f t="shared" si="16"/>
        <v>91809000</v>
      </c>
      <c r="H30" s="96">
        <f t="shared" si="16"/>
        <v>4019000</v>
      </c>
      <c r="I30" s="97">
        <f t="shared" si="16"/>
        <v>5312701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4019000</v>
      </c>
      <c r="Q30" s="97">
        <f>$I30      +$K30      +$M30      +$O30</f>
        <v>5312701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1.488364169641667</v>
      </c>
      <c r="U30" s="54">
        <f>IF($E30   =0,0,($Q30   /$E30   )*100)</f>
        <v>1.9674630038366392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/>
      <c r="D32" s="92"/>
      <c r="E32" s="92">
        <f>$B32      +$C32      +$D32</f>
        <v>1263000</v>
      </c>
      <c r="F32" s="93">
        <v>1263000</v>
      </c>
      <c r="G32" s="94">
        <v>316000</v>
      </c>
      <c r="H32" s="93"/>
      <c r="I32" s="94">
        <v>12592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12592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0.99699129057798896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316000</v>
      </c>
      <c r="H33" s="96">
        <f t="shared" si="17"/>
        <v>0</v>
      </c>
      <c r="I33" s="97">
        <f t="shared" si="17"/>
        <v>12592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12592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0.99699129057798896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550000</v>
      </c>
      <c r="C36" s="92"/>
      <c r="D36" s="92"/>
      <c r="E36" s="92">
        <f t="shared" si="18"/>
        <v>550000</v>
      </c>
      <c r="F36" s="93">
        <v>550000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550000</v>
      </c>
      <c r="C40" s="95">
        <f>SUM(C35:C39)</f>
        <v>0</v>
      </c>
      <c r="D40" s="95"/>
      <c r="E40" s="95">
        <f t="shared" si="18"/>
        <v>550000</v>
      </c>
      <c r="F40" s="96">
        <f t="shared" ref="F40:O40" si="25">SUM(F35:F39)</f>
        <v>550000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13500000</v>
      </c>
      <c r="C44" s="92"/>
      <c r="D44" s="92"/>
      <c r="E44" s="92">
        <f t="shared" si="26"/>
        <v>13500000</v>
      </c>
      <c r="F44" s="93">
        <v>13500000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13500000</v>
      </c>
      <c r="C53" s="95">
        <f>SUM(C42:C52)</f>
        <v>0</v>
      </c>
      <c r="D53" s="95"/>
      <c r="E53" s="95">
        <f t="shared" si="26"/>
        <v>13500000</v>
      </c>
      <c r="F53" s="96">
        <f t="shared" ref="F53:O53" si="33">SUM(F42:F52)</f>
        <v>13500000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291940000</v>
      </c>
      <c r="C65" s="92"/>
      <c r="D65" s="92"/>
      <c r="E65" s="92">
        <f t="shared" si="35"/>
        <v>291940000</v>
      </c>
      <c r="F65" s="93">
        <v>291940000</v>
      </c>
      <c r="G65" s="94">
        <v>72985000</v>
      </c>
      <c r="H65" s="93"/>
      <c r="I65" s="94">
        <v>14963033</v>
      </c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14963033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5.1253795300404192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0</v>
      </c>
      <c r="D66" s="95"/>
      <c r="E66" s="95">
        <f t="shared" si="35"/>
        <v>291940000</v>
      </c>
      <c r="F66" s="96">
        <f t="shared" ref="F66:O66" si="42">SUM(F61:F65)</f>
        <v>291940000</v>
      </c>
      <c r="G66" s="97">
        <f t="shared" si="42"/>
        <v>72985000</v>
      </c>
      <c r="H66" s="96">
        <f t="shared" si="42"/>
        <v>0</v>
      </c>
      <c r="I66" s="97">
        <f t="shared" si="42"/>
        <v>14963033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14963033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5.1253795300404192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620646000</v>
      </c>
      <c r="C67" s="104">
        <f>SUM(C9:C14,C17:C23,C26:C29,C32,C35:C39,C42:C52,C55:C58,C61:C65)</f>
        <v>0</v>
      </c>
      <c r="D67" s="104"/>
      <c r="E67" s="104">
        <f t="shared" si="35"/>
        <v>620646000</v>
      </c>
      <c r="F67" s="105">
        <f t="shared" ref="F67:O67" si="43">SUM(F9:F14,F17:F23,F26:F29,F32,F35:F39,F42:F52,F55:F58,F61:F65)</f>
        <v>620646000</v>
      </c>
      <c r="G67" s="106">
        <f t="shared" si="43"/>
        <v>178575000</v>
      </c>
      <c r="H67" s="105">
        <f t="shared" si="43"/>
        <v>4580000</v>
      </c>
      <c r="I67" s="106">
        <f t="shared" si="43"/>
        <v>20879659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4580000</v>
      </c>
      <c r="Q67" s="106">
        <f t="shared" si="37"/>
        <v>20879659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0.75709236857504636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3.451491372783686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620646000</v>
      </c>
      <c r="C72" s="104">
        <f>SUM(C9:C14,C17:C23,C26:C29,C32,C35:C39,C42:C52,C55:C58,C61:C65,C69)</f>
        <v>0</v>
      </c>
      <c r="D72" s="104"/>
      <c r="E72" s="104">
        <f>$B72      +$C72      +$D72</f>
        <v>620646000</v>
      </c>
      <c r="F72" s="105">
        <f t="shared" ref="F72:O72" si="46">SUM(F9:F14,F17:F23,F26:F29,F32,F35:F39,F42:F52,F55:F58,F61:F65,F69)</f>
        <v>620646000</v>
      </c>
      <c r="G72" s="106">
        <f t="shared" si="46"/>
        <v>178575000</v>
      </c>
      <c r="H72" s="105">
        <f t="shared" si="46"/>
        <v>4580000</v>
      </c>
      <c r="I72" s="106">
        <f t="shared" si="46"/>
        <v>20879659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4580000</v>
      </c>
      <c r="Q72" s="106">
        <f>$I72      +$K72      +$M72      +$O72</f>
        <v>20879659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0.75709236857504636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3.451491372783686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DCcYXbQ60767uZY14/bBfj1gb5z1zT7q6zweSA0Z7OrVzk6Pz1jfDXzUWkLvtJHQuQWN5Z7vIDJFmjwQHgvVw==" saltValue="RQk+InKXerVWQhyU65njO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20000000</v>
      </c>
      <c r="C9" s="92"/>
      <c r="D9" s="92"/>
      <c r="E9" s="92">
        <f>$B9       +$C9       +$D9</f>
        <v>20000000</v>
      </c>
      <c r="F9" s="93">
        <v>20000000</v>
      </c>
      <c r="G9" s="94">
        <v>4530000</v>
      </c>
      <c r="H9" s="93">
        <v>112000</v>
      </c>
      <c r="I9" s="94"/>
      <c r="J9" s="93"/>
      <c r="K9" s="94"/>
      <c r="L9" s="93"/>
      <c r="M9" s="94"/>
      <c r="N9" s="93"/>
      <c r="O9" s="94"/>
      <c r="P9" s="93">
        <f>$H9       +$J9       +$L9       +$N9</f>
        <v>112000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0.55999999999999994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155000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155000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13750000</v>
      </c>
      <c r="C11" s="92"/>
      <c r="D11" s="92"/>
      <c r="E11" s="92">
        <f t="shared" si="0"/>
        <v>13750000</v>
      </c>
      <c r="F11" s="93">
        <v>13750000</v>
      </c>
      <c r="G11" s="94">
        <v>9000000</v>
      </c>
      <c r="H11" s="93">
        <v>3112000</v>
      </c>
      <c r="I11" s="94"/>
      <c r="J11" s="93"/>
      <c r="K11" s="94"/>
      <c r="L11" s="93"/>
      <c r="M11" s="94"/>
      <c r="N11" s="93"/>
      <c r="O11" s="94"/>
      <c r="P11" s="93">
        <f t="shared" si="1"/>
        <v>3112000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22.632727272727273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29700000</v>
      </c>
      <c r="C13" s="92"/>
      <c r="D13" s="92"/>
      <c r="E13" s="92">
        <f t="shared" si="0"/>
        <v>29700000</v>
      </c>
      <c r="F13" s="93">
        <v>29700000</v>
      </c>
      <c r="G13" s="94">
        <v>15048000</v>
      </c>
      <c r="H13" s="93">
        <v>6070000</v>
      </c>
      <c r="I13" s="94"/>
      <c r="J13" s="93"/>
      <c r="K13" s="94"/>
      <c r="L13" s="93"/>
      <c r="M13" s="94"/>
      <c r="N13" s="93"/>
      <c r="O13" s="94"/>
      <c r="P13" s="93">
        <f t="shared" si="1"/>
        <v>6070000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20.437710437710439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66450000</v>
      </c>
      <c r="C15" s="95">
        <f>SUM(C9:C14)</f>
        <v>0</v>
      </c>
      <c r="D15" s="95"/>
      <c r="E15" s="95">
        <f t="shared" si="0"/>
        <v>66450000</v>
      </c>
      <c r="F15" s="96">
        <f t="shared" ref="F15:O15" si="7">SUM(F9:F14)</f>
        <v>66450000</v>
      </c>
      <c r="G15" s="97">
        <f t="shared" si="7"/>
        <v>29578000</v>
      </c>
      <c r="H15" s="96">
        <f t="shared" si="7"/>
        <v>9449000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9449000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14.660977501939488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250000</v>
      </c>
      <c r="C19" s="92"/>
      <c r="D19" s="92"/>
      <c r="E19" s="92">
        <f t="shared" si="8"/>
        <v>250000</v>
      </c>
      <c r="F19" s="93">
        <v>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250000</v>
      </c>
      <c r="C24" s="95">
        <f>SUM(C17:C23)</f>
        <v>0</v>
      </c>
      <c r="D24" s="95"/>
      <c r="E24" s="95">
        <f t="shared" si="8"/>
        <v>250000</v>
      </c>
      <c r="F24" s="96">
        <f t="shared" ref="F24:O24" si="15">SUM(F17:F23)</f>
        <v>250000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346376000</v>
      </c>
      <c r="C28" s="92"/>
      <c r="D28" s="92"/>
      <c r="E28" s="92">
        <f>$B28      +$C28      +$D28</f>
        <v>346376000</v>
      </c>
      <c r="F28" s="93">
        <v>346376000</v>
      </c>
      <c r="G28" s="94">
        <v>49131000</v>
      </c>
      <c r="H28" s="93">
        <v>18239000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18239000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5.26566505762524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346376000</v>
      </c>
      <c r="C30" s="95">
        <f>SUM(C26:C29)</f>
        <v>0</v>
      </c>
      <c r="D30" s="95"/>
      <c r="E30" s="95">
        <f>$B30      +$C30      +$D30</f>
        <v>346376000</v>
      </c>
      <c r="F30" s="96">
        <f t="shared" ref="F30:O30" si="16">SUM(F26:F29)</f>
        <v>346376000</v>
      </c>
      <c r="G30" s="97">
        <f t="shared" si="16"/>
        <v>49131000</v>
      </c>
      <c r="H30" s="96">
        <f t="shared" si="16"/>
        <v>18239000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18239000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5.26566505762524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8397000</v>
      </c>
      <c r="C32" s="92"/>
      <c r="D32" s="92"/>
      <c r="E32" s="92">
        <f>$B32      +$C32      +$D32</f>
        <v>8397000</v>
      </c>
      <c r="F32" s="93">
        <v>8397000</v>
      </c>
      <c r="G32" s="94">
        <v>2099000</v>
      </c>
      <c r="H32" s="93">
        <v>62000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0.73835893771585082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8397000</v>
      </c>
      <c r="C33" s="95">
        <f>C32</f>
        <v>0</v>
      </c>
      <c r="D33" s="95"/>
      <c r="E33" s="95">
        <f>$B33      +$C33      +$D33</f>
        <v>8397000</v>
      </c>
      <c r="F33" s="96">
        <f t="shared" ref="F33:O33" si="17">F32</f>
        <v>8397000</v>
      </c>
      <c r="G33" s="97">
        <f t="shared" si="17"/>
        <v>2099000</v>
      </c>
      <c r="H33" s="96">
        <f t="shared" si="17"/>
        <v>62000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0.73835893771585082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2000000</v>
      </c>
      <c r="H38" s="93">
        <v>1784000</v>
      </c>
      <c r="I38" s="94"/>
      <c r="J38" s="93"/>
      <c r="K38" s="94"/>
      <c r="L38" s="93"/>
      <c r="M38" s="94"/>
      <c r="N38" s="93"/>
      <c r="O38" s="94"/>
      <c r="P38" s="93">
        <f t="shared" si="19"/>
        <v>1784000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19.822222222222223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9000000</v>
      </c>
      <c r="C40" s="95">
        <f>SUM(C35:C39)</f>
        <v>0</v>
      </c>
      <c r="D40" s="95"/>
      <c r="E40" s="95">
        <f t="shared" si="18"/>
        <v>9000000</v>
      </c>
      <c r="F40" s="96">
        <f t="shared" ref="F40:O40" si="25">SUM(F35:F39)</f>
        <v>9000000</v>
      </c>
      <c r="G40" s="97">
        <f t="shared" si="25"/>
        <v>2000000</v>
      </c>
      <c r="H40" s="96">
        <f t="shared" si="25"/>
        <v>1784000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1784000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19.822222222222223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348000000</v>
      </c>
      <c r="C43" s="92"/>
      <c r="D43" s="92"/>
      <c r="E43" s="92">
        <f t="shared" si="26"/>
        <v>348000000</v>
      </c>
      <c r="F43" s="93">
        <v>348000000</v>
      </c>
      <c r="G43" s="94">
        <v>71840000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348000000</v>
      </c>
      <c r="C53" s="95">
        <f>SUM(C42:C52)</f>
        <v>0</v>
      </c>
      <c r="D53" s="95"/>
      <c r="E53" s="95">
        <f t="shared" si="26"/>
        <v>348000000</v>
      </c>
      <c r="F53" s="96">
        <f t="shared" ref="F53:O53" si="33">SUM(F42:F52)</f>
        <v>348000000</v>
      </c>
      <c r="G53" s="97">
        <f t="shared" si="33"/>
        <v>71840000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349635000</v>
      </c>
      <c r="C65" s="92"/>
      <c r="D65" s="92"/>
      <c r="E65" s="92">
        <f t="shared" si="35"/>
        <v>349635000</v>
      </c>
      <c r="F65" s="93">
        <v>349635000</v>
      </c>
      <c r="G65" s="94">
        <v>63440000</v>
      </c>
      <c r="H65" s="93">
        <v>4789000</v>
      </c>
      <c r="I65" s="94"/>
      <c r="J65" s="93"/>
      <c r="K65" s="94"/>
      <c r="L65" s="93"/>
      <c r="M65" s="94"/>
      <c r="N65" s="93"/>
      <c r="O65" s="94"/>
      <c r="P65" s="93">
        <f t="shared" si="36"/>
        <v>4789000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1.3697141304503269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349635000</v>
      </c>
      <c r="C66" s="95">
        <f>SUM(C61:C65)</f>
        <v>0</v>
      </c>
      <c r="D66" s="95"/>
      <c r="E66" s="95">
        <f t="shared" si="35"/>
        <v>349635000</v>
      </c>
      <c r="F66" s="96">
        <f t="shared" ref="F66:O66" si="42">SUM(F61:F65)</f>
        <v>349635000</v>
      </c>
      <c r="G66" s="97">
        <f t="shared" si="42"/>
        <v>63440000</v>
      </c>
      <c r="H66" s="96">
        <f t="shared" si="42"/>
        <v>4789000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4789000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1.3697141304503269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1128108000</v>
      </c>
      <c r="C67" s="104">
        <f>SUM(C9:C14,C17:C23,C26:C29,C32,C35:C39,C42:C52,C55:C58,C61:C65)</f>
        <v>0</v>
      </c>
      <c r="D67" s="104"/>
      <c r="E67" s="104">
        <f t="shared" si="35"/>
        <v>1128108000</v>
      </c>
      <c r="F67" s="105">
        <f t="shared" ref="F67:O67" si="43">SUM(F9:F14,F17:F23,F26:F29,F32,F35:F39,F42:F52,F55:F58,F61:F65)</f>
        <v>1128108000</v>
      </c>
      <c r="G67" s="106">
        <f t="shared" si="43"/>
        <v>218088000</v>
      </c>
      <c r="H67" s="105">
        <f t="shared" si="43"/>
        <v>34323000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34323000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3.048608261432614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1128108000</v>
      </c>
      <c r="C72" s="104">
        <f>SUM(C9:C14,C17:C23,C26:C29,C32,C35:C39,C42:C52,C55:C58,C61:C65,C69)</f>
        <v>0</v>
      </c>
      <c r="D72" s="104"/>
      <c r="E72" s="104">
        <f>$B72      +$C72      +$D72</f>
        <v>1128108000</v>
      </c>
      <c r="F72" s="105">
        <f t="shared" ref="F72:O72" si="46">SUM(F9:F14,F17:F23,F26:F29,F32,F35:F39,F42:F52,F55:F58,F61:F65,F69)</f>
        <v>1128108000</v>
      </c>
      <c r="G72" s="106">
        <f t="shared" si="46"/>
        <v>218088000</v>
      </c>
      <c r="H72" s="105">
        <f t="shared" si="46"/>
        <v>34323000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34323000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3.048608261432614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y3w6bgU+BfUVVDzl8GNPu/d+/WDTYyH1kdGwHlUhpAtRpiQ/+rw3GBs/jbCZXZA4bYnKrwPr7Yw8ppCsuy20g==" saltValue="/tt8RabeFo2IYJUfCPTC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62000000</v>
      </c>
      <c r="C9" s="92"/>
      <c r="D9" s="92"/>
      <c r="E9" s="92">
        <f>$B9       +$C9       +$D9</f>
        <v>62000000</v>
      </c>
      <c r="F9" s="93">
        <v>62000000</v>
      </c>
      <c r="G9" s="94">
        <v>8450000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155465000</v>
      </c>
      <c r="C13" s="92"/>
      <c r="D13" s="92"/>
      <c r="E13" s="92">
        <f t="shared" si="0"/>
        <v>155465000</v>
      </c>
      <c r="F13" s="93">
        <v>155465000</v>
      </c>
      <c r="G13" s="94">
        <v>53497000</v>
      </c>
      <c r="H13" s="93">
        <v>7094000</v>
      </c>
      <c r="I13" s="94"/>
      <c r="J13" s="93"/>
      <c r="K13" s="94"/>
      <c r="L13" s="93"/>
      <c r="M13" s="94"/>
      <c r="N13" s="93"/>
      <c r="O13" s="94"/>
      <c r="P13" s="93">
        <f t="shared" si="1"/>
        <v>7094000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4.5630849387321906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220665000</v>
      </c>
      <c r="C15" s="95">
        <f>SUM(C9:C14)</f>
        <v>0</v>
      </c>
      <c r="D15" s="95"/>
      <c r="E15" s="95">
        <f t="shared" si="0"/>
        <v>220665000</v>
      </c>
      <c r="F15" s="96">
        <f t="shared" ref="F15:O15" si="7">SUM(F9:F14)</f>
        <v>220665000</v>
      </c>
      <c r="G15" s="97">
        <f t="shared" si="7"/>
        <v>64147000</v>
      </c>
      <c r="H15" s="96">
        <f t="shared" si="7"/>
        <v>7094000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7094000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3.2294630460018667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830319000</v>
      </c>
      <c r="C28" s="92"/>
      <c r="D28" s="92"/>
      <c r="E28" s="92">
        <f>$B28      +$C28      +$D28</f>
        <v>830319000</v>
      </c>
      <c r="F28" s="93">
        <v>830319000</v>
      </c>
      <c r="G28" s="94">
        <v>183271000</v>
      </c>
      <c r="H28" s="93">
        <v>36373000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36373000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4.3806055263097683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830319000</v>
      </c>
      <c r="C30" s="95">
        <f>SUM(C26:C29)</f>
        <v>0</v>
      </c>
      <c r="D30" s="95"/>
      <c r="E30" s="95">
        <f>$B30      +$C30      +$D30</f>
        <v>830319000</v>
      </c>
      <c r="F30" s="96">
        <f t="shared" ref="F30:O30" si="16">SUM(F26:F29)</f>
        <v>830319000</v>
      </c>
      <c r="G30" s="97">
        <f t="shared" si="16"/>
        <v>183271000</v>
      </c>
      <c r="H30" s="96">
        <f t="shared" si="16"/>
        <v>36373000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36373000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4.3806055263097683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16502000</v>
      </c>
      <c r="C32" s="92"/>
      <c r="D32" s="92"/>
      <c r="E32" s="92">
        <f>$B32      +$C32      +$D32</f>
        <v>16502000</v>
      </c>
      <c r="F32" s="93">
        <v>16502000</v>
      </c>
      <c r="G32" s="94">
        <v>4125000</v>
      </c>
      <c r="H32" s="93">
        <v>4125000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4125000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24.996970064234638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16502000</v>
      </c>
      <c r="C33" s="95">
        <f>C32</f>
        <v>0</v>
      </c>
      <c r="D33" s="95"/>
      <c r="E33" s="95">
        <f>$B33      +$C33      +$D33</f>
        <v>16502000</v>
      </c>
      <c r="F33" s="96">
        <f t="shared" ref="F33:O33" si="17">F32</f>
        <v>16502000</v>
      </c>
      <c r="G33" s="97">
        <f t="shared" si="17"/>
        <v>4125000</v>
      </c>
      <c r="H33" s="96">
        <f t="shared" si="17"/>
        <v>4125000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4125000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24.996970064234638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26901000</v>
      </c>
      <c r="C36" s="92"/>
      <c r="D36" s="92"/>
      <c r="E36" s="92">
        <f t="shared" si="18"/>
        <v>26901000</v>
      </c>
      <c r="F36" s="93">
        <v>26901000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8000000</v>
      </c>
      <c r="C38" s="92"/>
      <c r="D38" s="92"/>
      <c r="E38" s="92">
        <f t="shared" si="18"/>
        <v>8000000</v>
      </c>
      <c r="F38" s="93">
        <v>8000000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34901000</v>
      </c>
      <c r="C40" s="95">
        <f>SUM(C35:C39)</f>
        <v>0</v>
      </c>
      <c r="D40" s="95"/>
      <c r="E40" s="95">
        <f t="shared" si="18"/>
        <v>34901000</v>
      </c>
      <c r="F40" s="96">
        <f t="shared" ref="F40:O40" si="25">SUM(F35:F39)</f>
        <v>34901000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619851000</v>
      </c>
      <c r="C65" s="92"/>
      <c r="D65" s="92"/>
      <c r="E65" s="92">
        <f t="shared" si="35"/>
        <v>619851000</v>
      </c>
      <c r="F65" s="93">
        <v>619851000</v>
      </c>
      <c r="G65" s="94">
        <v>167360000</v>
      </c>
      <c r="H65" s="93">
        <v>23535000</v>
      </c>
      <c r="I65" s="94"/>
      <c r="J65" s="93"/>
      <c r="K65" s="94"/>
      <c r="L65" s="93"/>
      <c r="M65" s="94"/>
      <c r="N65" s="93"/>
      <c r="O65" s="94"/>
      <c r="P65" s="93">
        <f t="shared" si="36"/>
        <v>23535000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3.7968802179878711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619851000</v>
      </c>
      <c r="C66" s="95">
        <f>SUM(C61:C65)</f>
        <v>0</v>
      </c>
      <c r="D66" s="95"/>
      <c r="E66" s="95">
        <f t="shared" si="35"/>
        <v>619851000</v>
      </c>
      <c r="F66" s="96">
        <f t="shared" ref="F66:O66" si="42">SUM(F61:F65)</f>
        <v>619851000</v>
      </c>
      <c r="G66" s="97">
        <f t="shared" si="42"/>
        <v>167360000</v>
      </c>
      <c r="H66" s="96">
        <f t="shared" si="42"/>
        <v>23535000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23535000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3.7968802179878711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1722238000</v>
      </c>
      <c r="C67" s="104">
        <f>SUM(C9:C14,C17:C23,C26:C29,C32,C35:C39,C42:C52,C55:C58,C61:C65)</f>
        <v>0</v>
      </c>
      <c r="D67" s="104"/>
      <c r="E67" s="104">
        <f t="shared" si="35"/>
        <v>1722238000</v>
      </c>
      <c r="F67" s="105">
        <f t="shared" ref="F67:O67" si="43">SUM(F9:F14,F17:F23,F26:F29,F32,F35:F39,F42:F52,F55:F58,F61:F65)</f>
        <v>1722238000</v>
      </c>
      <c r="G67" s="106">
        <f t="shared" si="43"/>
        <v>420903000</v>
      </c>
      <c r="H67" s="105">
        <f t="shared" si="43"/>
        <v>71127000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71127000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4.19792520614258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1722238000</v>
      </c>
      <c r="C72" s="104">
        <f>SUM(C9:C14,C17:C23,C26:C29,C32,C35:C39,C42:C52,C55:C58,C61:C65,C69)</f>
        <v>0</v>
      </c>
      <c r="D72" s="104"/>
      <c r="E72" s="104">
        <f>$B72      +$C72      +$D72</f>
        <v>1722238000</v>
      </c>
      <c r="F72" s="105">
        <f t="shared" ref="F72:O72" si="46">SUM(F9:F14,F17:F23,F26:F29,F32,F35:F39,F42:F52,F55:F58,F61:F65,F69)</f>
        <v>1722238000</v>
      </c>
      <c r="G72" s="106">
        <f t="shared" si="46"/>
        <v>420903000</v>
      </c>
      <c r="H72" s="105">
        <f t="shared" si="46"/>
        <v>71127000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71127000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4.19792520614258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119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120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121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122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123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124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125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126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127</v>
      </c>
    </row>
    <row r="116" spans="1:23" x14ac:dyDescent="0.2">
      <c r="A116" s="29" t="s">
        <v>128</v>
      </c>
    </row>
    <row r="117" spans="1:23" x14ac:dyDescent="0.2">
      <c r="A117" s="29" t="s">
        <v>129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130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131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132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TLMCAsA0KqEIhZaNSwhzv0ioGYWhBBPM8XFNowFNbQKN8pUtWzBuI9TznkkLIsHPgQaub3ao/crjzZv8upGxg==" saltValue="7dEhuJYdhGEC70IwyKxX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DC1104-9BF8-40A5-A8CC-548BDCBA34AD}"/>
</file>

<file path=customXml/itemProps2.xml><?xml version="1.0" encoding="utf-8"?>
<ds:datastoreItem xmlns:ds="http://schemas.openxmlformats.org/officeDocument/2006/customXml" ds:itemID="{802B4337-C8AC-4CB2-98A9-A327E9952BF6}"/>
</file>

<file path=customXml/itemProps3.xml><?xml version="1.0" encoding="utf-8"?>
<ds:datastoreItem xmlns:ds="http://schemas.openxmlformats.org/officeDocument/2006/customXml" ds:itemID="{EF60CCA6-9D6C-4087-9AB7-951A4FEE86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2023-11-02T07:40:03Z</dcterms:created>
  <dcterms:modified xsi:type="dcterms:W3CDTF">2023-11-02T07:42:29Z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