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1\04. Final\"/>
    </mc:Choice>
  </mc:AlternateContent>
  <xr:revisionPtr revIDLastSave="0" documentId="8_{2B1E8415-42C8-46CE-ABEB-2763B94C7BA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&amp;M" sheetId="1" r:id="rId1"/>
  </sheets>
  <definedNames>
    <definedName name="_xlnm.Print_Area" localSheetId="0">'R&amp;M'!$A$1:$W$358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D337" i="1"/>
  <c r="G337" i="1" s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G315" i="1" s="1"/>
  <c r="E315" i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G308" i="1" s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D301" i="1"/>
  <c r="G301" i="1" s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G297" i="1" s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E296" i="1"/>
  <c r="D296" i="1"/>
  <c r="G296" i="1" s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D290" i="1"/>
  <c r="G290" i="1" s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G283" i="1" s="1"/>
  <c r="E283" i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E273" i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G265" i="1" s="1"/>
  <c r="E265" i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G258" i="1" s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E252" i="1"/>
  <c r="D252" i="1"/>
  <c r="G252" i="1" s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D245" i="1"/>
  <c r="G245" i="1" s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G229" i="1" s="1"/>
  <c r="E229" i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D214" i="1"/>
  <c r="G214" i="1" s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E202" i="1"/>
  <c r="D202" i="1"/>
  <c r="G202" i="1" s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D196" i="1"/>
  <c r="G196" i="1" s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E189" i="1"/>
  <c r="D189" i="1"/>
  <c r="G189" i="1" s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D183" i="1"/>
  <c r="G183" i="1" s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D177" i="1"/>
  <c r="G177" i="1" s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F148" i="1"/>
  <c r="G148" i="1" s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D135" i="1"/>
  <c r="G135" i="1" s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D130" i="1"/>
  <c r="G130" i="1" s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D124" i="1"/>
  <c r="G124" i="1" s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D104" i="1"/>
  <c r="G104" i="1" s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D99" i="1"/>
  <c r="G99" i="1" s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D94" i="1"/>
  <c r="G94" i="1" s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D89" i="1"/>
  <c r="G89" i="1" s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G83" i="1" s="1"/>
  <c r="E83" i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D82" i="1"/>
  <c r="G82" i="1" s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D76" i="1"/>
  <c r="G76" i="1" s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G68" i="1" s="1"/>
  <c r="E68" i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D51" i="1"/>
  <c r="G51" i="1" s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D45" i="1"/>
  <c r="G45" i="1" s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G38" i="1" s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D17" i="1"/>
  <c r="G17" i="1" s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D8" i="1"/>
  <c r="G8" i="1" s="1"/>
  <c r="G7" i="1"/>
  <c r="G6" i="1"/>
  <c r="G330" i="1" l="1"/>
  <c r="G168" i="1"/>
  <c r="G257" i="1"/>
  <c r="G110" i="1"/>
  <c r="G238" i="1"/>
  <c r="G336" i="1"/>
  <c r="G52" i="1"/>
  <c r="G100" i="1"/>
  <c r="G119" i="1"/>
  <c r="G222" i="1"/>
  <c r="G228" i="1"/>
  <c r="G25" i="1"/>
  <c r="G61" i="1"/>
  <c r="G155" i="1"/>
  <c r="G161" i="1"/>
  <c r="G167" i="1"/>
  <c r="G33" i="1"/>
  <c r="G56" i="1"/>
  <c r="G203" i="1"/>
  <c r="G273" i="1"/>
  <c r="G321" i="1"/>
  <c r="G335" i="1"/>
</calcChain>
</file>

<file path=xl/sharedStrings.xml><?xml version="1.0" encoding="utf-8"?>
<sst xmlns="http://schemas.openxmlformats.org/spreadsheetml/2006/main" count="1001" uniqueCount="607">
  <si>
    <t/>
  </si>
  <si>
    <t>Figures Finalised as at 2023/10/16</t>
  </si>
  <si>
    <t>MONTHLY REPAIRS AND MAINTENANCE EXPENDITURE FOR THE 1st Quarter Ended 30 September 2023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</si>
  <si>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</si>
  <si>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</si>
  <si>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</si>
  <si>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</si>
  <si>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</si>
  <si>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</si>
  <si>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</si>
  <si>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</si>
  <si>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</si>
  <si>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</si>
  <si>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</si>
  <si>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</si>
  <si>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</si>
  <si>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</si>
  <si>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</si>
  <si>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</si>
  <si>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</si>
  <si>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</si>
  <si>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</si>
  <si>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</si>
  <si>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</si>
  <si>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</si>
  <si>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</si>
  <si>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</si>
  <si>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</si>
  <si>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</si>
  <si>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</si>
  <si>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</si>
  <si>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</si>
  <si>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</si>
  <si>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</si>
  <si>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</si>
  <si>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</si>
  <si>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</si>
  <si>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</si>
  <si>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</si>
  <si>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</si>
  <si>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</si>
  <si>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</si>
  <si>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</si>
  <si>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</si>
  <si>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</si>
  <si>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</si>
  <si>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</si>
  <si>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</si>
  <si>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</si>
  <si>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</si>
  <si>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</si>
  <si>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</si>
  <si>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</si>
  <si>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</si>
  <si>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</si>
  <si>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</si>
  <si>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</si>
  <si>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</si>
  <si>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</si>
  <si>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</si>
  <si>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</si>
  <si>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</si>
  <si>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</si>
  <si>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</si>
  <si>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</si>
  <si>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</si>
  <si>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</si>
  <si>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</si>
  <si>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</si>
  <si>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</si>
  <si>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</si>
  <si>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</si>
  <si>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</si>
  <si>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</si>
  <si>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</si>
  <si>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</si>
  <si>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</si>
  <si>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</si>
  <si>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</si>
  <si>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</si>
  <si>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</si>
  <si>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</si>
  <si>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</si>
  <si>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</si>
  <si>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</si>
  <si>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</si>
  <si>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</si>
  <si>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</si>
  <si>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</si>
  <si>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</si>
  <si>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</si>
  <si>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</si>
  <si>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</si>
  <si>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</si>
  <si>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</si>
  <si>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</si>
  <si>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</si>
  <si>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</si>
  <si>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</si>
  <si>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</si>
  <si>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</si>
  <si>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</si>
  <si>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</si>
  <si>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</si>
  <si>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</si>
  <si>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</si>
  <si>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</si>
  <si>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</si>
  <si>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</si>
  <si>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</si>
  <si>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</si>
  <si>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</si>
  <si>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</si>
  <si>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</si>
  <si>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</si>
  <si>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</si>
  <si>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</si>
  <si>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</si>
  <si>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</si>
  <si>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</si>
  <si>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</si>
  <si>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</si>
  <si>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</si>
  <si>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</si>
  <si>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</si>
  <si>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</si>
  <si>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</si>
  <si>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</si>
  <si>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</si>
  <si>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</si>
  <si>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</si>
  <si>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</si>
  <si>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</si>
  <si>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</si>
  <si>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</si>
  <si>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</si>
  <si>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</si>
  <si>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</si>
  <si>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</si>
  <si>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</si>
  <si>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</si>
  <si>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</si>
  <si>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</si>
  <si>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</si>
  <si>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</si>
  <si>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</si>
  <si>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</si>
  <si>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</si>
  <si>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</si>
  <si>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</si>
  <si>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</si>
  <si>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</si>
  <si>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</si>
  <si>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</si>
  <si>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</si>
  <si>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</si>
  <si>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</si>
  <si>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</si>
  <si>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</si>
  <si>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</si>
  <si>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</si>
  <si>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</si>
  <si>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</si>
  <si>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</si>
  <si>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</si>
  <si>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</si>
  <si>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</si>
  <si>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</si>
  <si>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</si>
  <si>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</si>
  <si>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</si>
  <si>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</si>
  <si>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</si>
  <si>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</si>
  <si>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</si>
  <si>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</si>
  <si>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</si>
  <si>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</si>
  <si>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</si>
  <si>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</si>
  <si>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</si>
  <si>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</si>
  <si>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</si>
  <si>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</si>
  <si>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</si>
  <si>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</si>
  <si>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</si>
  <si>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</si>
  <si>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</si>
  <si>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</si>
  <si>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</si>
  <si>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</si>
  <si>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</si>
  <si>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</si>
  <si>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</si>
  <si>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</si>
  <si>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</si>
  <si>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</si>
  <si>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</si>
  <si>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</si>
  <si>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</si>
  <si>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</si>
  <si>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</si>
  <si>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</si>
  <si>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</si>
  <si>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</si>
  <si>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</si>
  <si>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</si>
  <si>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</si>
  <si>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</si>
  <si>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</si>
  <si>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</si>
  <si>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</si>
  <si>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</si>
  <si>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</si>
  <si>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</si>
  <si>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</si>
  <si>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</si>
  <si>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</si>
  <si>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</si>
  <si>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</si>
  <si>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</si>
  <si>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</si>
  <si>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</si>
  <si>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</si>
  <si>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</si>
  <si>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</si>
  <si>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</si>
  <si>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</si>
  <si>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</si>
  <si>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</si>
  <si>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</si>
  <si>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</si>
  <si>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</si>
  <si>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</si>
  <si>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</si>
  <si>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</si>
  <si>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</si>
  <si>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</si>
  <si>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</si>
  <si>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</si>
  <si>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</si>
  <si>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</si>
  <si>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</si>
  <si>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</si>
  <si>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</si>
  <si>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</si>
  <si>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</si>
  <si>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</si>
  <si>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</si>
  <si>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</si>
  <si>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</si>
  <si>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</si>
  <si>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</si>
  <si>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</si>
  <si>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</si>
  <si>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</si>
  <si>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</si>
  <si>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</si>
  <si>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</si>
  <si>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</si>
  <si>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</si>
  <si>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</si>
  <si>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</si>
  <si>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</si>
  <si>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</si>
  <si>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</si>
  <si>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</si>
  <si>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</si>
  <si>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</si>
  <si>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</si>
  <si>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</si>
  <si>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</si>
  <si>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</si>
  <si>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</si>
  <si>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</si>
  <si>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</si>
  <si>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</si>
  <si>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</si>
  <si>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</si>
  <si>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</si>
  <si>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</si>
  <si>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</si>
  <si>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</si>
  <si>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</si>
  <si>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</si>
  <si>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</si>
  <si>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</si>
  <si>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</si>
  <si>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</si>
  <si>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</si>
  <si>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</si>
  <si>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</si>
  <si>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</si>
  <si>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</si>
  <si>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</si>
  <si>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</si>
  <si>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</si>
  <si>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</si>
  <si>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</si>
  <si>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</si>
  <si>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</si>
  <si>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</si>
  <si>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</si>
  <si>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</si>
  <si>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</si>
  <si>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</si>
  <si>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</si>
  <si>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</si>
  <si>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</si>
  <si>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</si>
  <si>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</si>
  <si>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</si>
  <si>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</si>
  <si>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</si>
  <si>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</si>
  <si>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</si>
  <si>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</si>
  <si>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</si>
  <si>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</si>
  <si>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</si>
  <si>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</si>
  <si>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</si>
  <si>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</si>
  <si>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</si>
  <si>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</si>
  <si>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</si>
  <si>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</si>
  <si>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</si>
  <si>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</si>
  <si>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</si>
  <si>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</si>
  <si>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</si>
  <si>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</si>
  <si>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</si>
  <si>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</si>
  <si>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</si>
  <si>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</si>
  <si>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</si>
  <si>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</si>
  <si>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</si>
  <si>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</si>
  <si>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</si>
  <si>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</si>
  <si>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</si>
  <si>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</si>
  <si>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</si>
  <si>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</si>
  <si>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</si>
  <si>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</si>
  <si>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</si>
  <si>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</si>
  <si>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</si>
  <si>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</si>
  <si>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</si>
  <si>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</si>
  <si>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</si>
  <si>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</si>
  <si>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</si>
  <si>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</si>
  <si>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</si>
  <si>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</si>
  <si>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</si>
  <si>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</si>
  <si>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</si>
  <si>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</si>
  <si>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</si>
  <si>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</si>
  <si>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</si>
  <si>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</si>
  <si>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</si>
  <si>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</si>
  <si>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</si>
  <si>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</si>
  <si>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</si>
  <si>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</si>
  <si>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</si>
  <si>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</si>
  <si>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</si>
  <si>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</si>
  <si>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</si>
  <si>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</si>
  <si>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</si>
  <si>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</si>
  <si>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</si>
  <si>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</si>
  <si>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</si>
  <si>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</si>
  <si>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</si>
  <si>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</si>
  <si>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</si>
  <si>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</si>
  <si>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</si>
  <si>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</si>
  <si>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</si>
  <si>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</si>
  <si>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</si>
  <si>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</si>
  <si>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</si>
  <si>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</si>
  <si>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</si>
  <si>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</si>
  <si>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</si>
  <si>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</si>
  <si>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</si>
  <si>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</si>
  <si>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</si>
  <si>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</si>
  <si>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</si>
  <si>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</si>
  <si>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</si>
  <si>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</si>
  <si>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</si>
  <si>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</si>
  <si>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</si>
  <si>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</si>
  <si>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</si>
  <si>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</si>
  <si>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</si>
  <si>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</si>
  <si>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</si>
  <si>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</si>
  <si>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</si>
  <si>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</si>
  <si>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</si>
  <si>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</si>
  <si>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</si>
  <si>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</si>
  <si>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</si>
  <si>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</si>
  <si>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</si>
  <si>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</si>
  <si>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</si>
  <si>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</si>
  <si>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</si>
  <si>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</si>
  <si>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</si>
  <si>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</si>
  <si>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</si>
  <si>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</si>
  <si>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</si>
  <si>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</si>
  <si>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</si>
  <si>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</si>
  <si>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</si>
  <si>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</si>
  <si>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</si>
  <si>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</si>
  <si>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</si>
  <si>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</si>
  <si>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</si>
  <si>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</si>
  <si>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</si>
  <si>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</si>
  <si>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</si>
  <si>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</si>
  <si>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</si>
  <si>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</si>
  <si>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</si>
  <si>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</si>
  <si>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</si>
  <si>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</si>
  <si>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</si>
  <si>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</si>
  <si>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</si>
  <si>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</si>
  <si>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</si>
  <si>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</si>
  <si>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</si>
  <si>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</si>
  <si>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</si>
  <si>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</si>
  <si>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</si>
  <si>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</si>
  <si>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</si>
  <si>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</si>
  <si>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</si>
  <si>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</si>
  <si>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</si>
  <si>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</si>
  <si>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</si>
  <si>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</si>
  <si>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</si>
  <si>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</si>
  <si>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</si>
  <si>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</si>
  <si>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</si>
  <si>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</si>
  <si>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</si>
  <si>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</si>
  <si>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</si>
  <si>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</si>
  <si>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</si>
  <si>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</si>
  <si>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</si>
  <si>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</si>
  <si>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</si>
  <si>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</si>
  <si>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</si>
  <si>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</si>
  <si>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</si>
  <si>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</si>
  <si>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</si>
  <si>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</si>
  <si>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</si>
  <si>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</si>
  <si>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</si>
  <si>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</si>
  <si>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</si>
  <si>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</si>
  <si>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</si>
  <si>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</si>
  <si>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</si>
  <si>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</si>
  <si>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</si>
  <si>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</si>
  <si>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</si>
  <si>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</si>
  <si>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</si>
  <si>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</si>
  <si>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</si>
  <si>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</si>
  <si>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</si>
  <si>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</si>
  <si>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</si>
  <si>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</si>
  <si>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</si>
  <si>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</si>
  <si>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</si>
  <si>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</si>
  <si>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</si>
  <si>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</si>
  <si>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</si>
  <si>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</si>
  <si>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</si>
  <si>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</si>
  <si>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</si>
  <si>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</si>
  <si>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</si>
  <si>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</si>
  <si>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</si>
  <si>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</si>
  <si>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</si>
  <si>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</si>
  <si>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</si>
  <si>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</si>
  <si>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</si>
  <si>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</si>
  <si>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</si>
  <si>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</si>
  <si>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</si>
  <si>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</si>
  <si>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</si>
  <si>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</si>
  <si>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</si>
  <si>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</si>
  <si>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</si>
  <si>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</si>
  <si>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</si>
  <si>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</si>
  <si>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</si>
  <si>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</si>
  <si>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</si>
  <si>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</si>
  <si>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</si>
  <si>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</si>
  <si>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</si>
  <si>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</si>
  <si>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</si>
  <si>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</si>
  <si>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</si>
  <si>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</si>
  <si>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</si>
  <si>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</si>
  <si>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</si>
  <si>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</si>
  <si>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</si>
  <si>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</si>
  <si>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</si>
  <si>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</si>
  <si>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</si>
  <si>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</si>
  <si>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</si>
  <si>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</si>
  <si>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</si>
  <si>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</si>
  <si>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</si>
  <si>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</si>
  <si>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</si>
  <si>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</si>
  <si>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</si>
  <si>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</si>
  <si>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</si>
  <si>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</si>
  <si>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 xml:space="preserve"> 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</si>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</sst>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1" width="10.7109375" customWidth="1"/>
    <col min="12" max="23" width="10.7109375" hidden="1" customWidth="1"/>
  </cols>
  <sheetData>
    <row r="1" spans="1:23" ht="16.5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7" t="s">
        <v>0</v>
      </c>
      <c r="B2" s="41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595</v>
      </c>
      <c r="I3" s="4" t="s">
        <v>596</v>
      </c>
      <c r="J3" s="5" t="s">
        <v>597</v>
      </c>
      <c r="K3" s="5" t="s">
        <v>9</v>
      </c>
      <c r="L3" s="3" t="s">
        <v>598</v>
      </c>
      <c r="M3" s="4" t="s">
        <v>599</v>
      </c>
      <c r="N3" s="5" t="s">
        <v>600</v>
      </c>
      <c r="O3" s="5" t="s">
        <v>10</v>
      </c>
      <c r="P3" s="3" t="s">
        <v>601</v>
      </c>
      <c r="Q3" s="4" t="s">
        <v>602</v>
      </c>
      <c r="R3" s="5" t="s">
        <v>603</v>
      </c>
      <c r="S3" s="5" t="s">
        <v>11</v>
      </c>
      <c r="T3" s="3" t="s">
        <v>604</v>
      </c>
      <c r="U3" s="4" t="s">
        <v>605</v>
      </c>
      <c r="V3" s="5" t="s">
        <v>606</v>
      </c>
      <c r="W3" s="5" t="s">
        <v>12</v>
      </c>
    </row>
    <row r="4" spans="1:23" ht="12.95" customHeight="1" x14ac:dyDescent="0.3">
      <c r="A4" s="10"/>
      <c r="B4" s="11" t="s">
        <v>594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2.95" customHeight="1" x14ac:dyDescent="0.3">
      <c r="A5" s="13" t="s">
        <v>0</v>
      </c>
      <c r="B5" s="11" t="s">
        <v>13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ht="12.95" customHeight="1" x14ac:dyDescent="0.2">
      <c r="A6" s="14" t="s">
        <v>14</v>
      </c>
      <c r="B6" s="15" t="s">
        <v>15</v>
      </c>
      <c r="C6" s="16" t="s">
        <v>16</v>
      </c>
      <c r="D6" s="23">
        <v>497620370</v>
      </c>
      <c r="E6" s="24">
        <v>497620370</v>
      </c>
      <c r="F6" s="24">
        <v>94463485</v>
      </c>
      <c r="G6" s="31">
        <f>IF(($D6       =0),0,($F6       /$D6       ))</f>
        <v>0.18983042233580591</v>
      </c>
      <c r="H6" s="23">
        <v>10184145</v>
      </c>
      <c r="I6" s="24">
        <v>33234024</v>
      </c>
      <c r="J6" s="24">
        <v>51045316</v>
      </c>
      <c r="K6" s="23">
        <v>94463485</v>
      </c>
      <c r="L6" s="23">
        <v>0</v>
      </c>
      <c r="M6" s="24">
        <v>0</v>
      </c>
      <c r="N6" s="24">
        <v>0</v>
      </c>
      <c r="O6" s="23">
        <v>0</v>
      </c>
      <c r="P6" s="23">
        <v>0</v>
      </c>
      <c r="Q6" s="24">
        <v>0</v>
      </c>
      <c r="R6" s="24">
        <v>0</v>
      </c>
      <c r="S6" s="23">
        <v>0</v>
      </c>
      <c r="T6" s="23">
        <v>0</v>
      </c>
      <c r="U6" s="24">
        <v>0</v>
      </c>
      <c r="V6" s="24">
        <v>0</v>
      </c>
      <c r="W6" s="35">
        <v>0</v>
      </c>
    </row>
    <row r="7" spans="1:23" ht="12.95" customHeight="1" x14ac:dyDescent="0.2">
      <c r="A7" s="14" t="s">
        <v>14</v>
      </c>
      <c r="B7" s="15" t="s">
        <v>17</v>
      </c>
      <c r="C7" s="16" t="s">
        <v>18</v>
      </c>
      <c r="D7" s="23">
        <v>672326820</v>
      </c>
      <c r="E7" s="24">
        <v>672326820</v>
      </c>
      <c r="F7" s="24">
        <v>104181524</v>
      </c>
      <c r="G7" s="31">
        <f>IF(($D7       =0),0,($F7       /$D7       ))</f>
        <v>0.15495666824655308</v>
      </c>
      <c r="H7" s="23">
        <v>10477072</v>
      </c>
      <c r="I7" s="24">
        <v>38042795</v>
      </c>
      <c r="J7" s="24">
        <v>55661657</v>
      </c>
      <c r="K7" s="23">
        <v>104181524</v>
      </c>
      <c r="L7" s="23">
        <v>0</v>
      </c>
      <c r="M7" s="24">
        <v>0</v>
      </c>
      <c r="N7" s="24">
        <v>0</v>
      </c>
      <c r="O7" s="23">
        <v>0</v>
      </c>
      <c r="P7" s="23">
        <v>0</v>
      </c>
      <c r="Q7" s="24">
        <v>0</v>
      </c>
      <c r="R7" s="24">
        <v>0</v>
      </c>
      <c r="S7" s="23">
        <v>0</v>
      </c>
      <c r="T7" s="23">
        <v>0</v>
      </c>
      <c r="U7" s="24">
        <v>0</v>
      </c>
      <c r="V7" s="24">
        <v>0</v>
      </c>
      <c r="W7" s="35">
        <v>0</v>
      </c>
    </row>
    <row r="8" spans="1:23" ht="12.95" customHeight="1" x14ac:dyDescent="0.3">
      <c r="A8" s="17" t="s">
        <v>0</v>
      </c>
      <c r="B8" s="18" t="s">
        <v>19</v>
      </c>
      <c r="C8" s="19" t="s">
        <v>0</v>
      </c>
      <c r="D8" s="25">
        <f>SUM(D6:D7)</f>
        <v>1169947190</v>
      </c>
      <c r="E8" s="26">
        <f>SUM(E6:E7)</f>
        <v>1169947190</v>
      </c>
      <c r="F8" s="26">
        <f>SUM(F6:F7)</f>
        <v>198645009</v>
      </c>
      <c r="G8" s="32">
        <f>IF(($D8       =0),0,($F8       /$D8       ))</f>
        <v>0.16978972273098925</v>
      </c>
      <c r="H8" s="25">
        <f t="shared" ref="H8:W8" si="0">SUM(H6:H7)</f>
        <v>20661217</v>
      </c>
      <c r="I8" s="26">
        <f t="shared" si="0"/>
        <v>71276819</v>
      </c>
      <c r="J8" s="26">
        <f t="shared" si="0"/>
        <v>106706973</v>
      </c>
      <c r="K8" s="25">
        <f t="shared" si="0"/>
        <v>198645009</v>
      </c>
      <c r="L8" s="25">
        <f t="shared" si="0"/>
        <v>0</v>
      </c>
      <c r="M8" s="26">
        <f t="shared" si="0"/>
        <v>0</v>
      </c>
      <c r="N8" s="26">
        <f t="shared" si="0"/>
        <v>0</v>
      </c>
      <c r="O8" s="25">
        <f t="shared" si="0"/>
        <v>0</v>
      </c>
      <c r="P8" s="25">
        <f t="shared" si="0"/>
        <v>0</v>
      </c>
      <c r="Q8" s="26">
        <f t="shared" si="0"/>
        <v>0</v>
      </c>
      <c r="R8" s="26">
        <f t="shared" si="0"/>
        <v>0</v>
      </c>
      <c r="S8" s="25">
        <f t="shared" si="0"/>
        <v>0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ht="12.95" customHeight="1" x14ac:dyDescent="0.2">
      <c r="A9" s="14" t="s">
        <v>20</v>
      </c>
      <c r="B9" s="15" t="s">
        <v>21</v>
      </c>
      <c r="C9" s="16" t="s">
        <v>22</v>
      </c>
      <c r="D9" s="23">
        <v>41151842</v>
      </c>
      <c r="E9" s="24">
        <v>41151842</v>
      </c>
      <c r="F9" s="24">
        <v>4817395</v>
      </c>
      <c r="G9" s="31">
        <f>IF(($D9       =0),0,($F9       /$D9       ))</f>
        <v>0.11706389716406862</v>
      </c>
      <c r="H9" s="23">
        <v>414415</v>
      </c>
      <c r="I9" s="24">
        <v>365589</v>
      </c>
      <c r="J9" s="24">
        <v>4037391</v>
      </c>
      <c r="K9" s="23">
        <v>4817395</v>
      </c>
      <c r="L9" s="23">
        <v>0</v>
      </c>
      <c r="M9" s="24">
        <v>0</v>
      </c>
      <c r="N9" s="24">
        <v>0</v>
      </c>
      <c r="O9" s="23">
        <v>0</v>
      </c>
      <c r="P9" s="23">
        <v>0</v>
      </c>
      <c r="Q9" s="24">
        <v>0</v>
      </c>
      <c r="R9" s="24">
        <v>0</v>
      </c>
      <c r="S9" s="23">
        <v>0</v>
      </c>
      <c r="T9" s="23">
        <v>0</v>
      </c>
      <c r="U9" s="24">
        <v>0</v>
      </c>
      <c r="V9" s="24">
        <v>0</v>
      </c>
      <c r="W9" s="35">
        <v>0</v>
      </c>
    </row>
    <row r="10" spans="1:23" ht="12.95" customHeight="1" x14ac:dyDescent="0.2">
      <c r="A10" s="14" t="s">
        <v>20</v>
      </c>
      <c r="B10" s="15" t="s">
        <v>23</v>
      </c>
      <c r="C10" s="16" t="s">
        <v>24</v>
      </c>
      <c r="D10" s="23">
        <v>2204508</v>
      </c>
      <c r="E10" s="24">
        <v>2469248</v>
      </c>
      <c r="F10" s="24">
        <v>166302</v>
      </c>
      <c r="G10" s="31">
        <f t="shared" ref="G10:G52" si="1">IF(($D10      =0),0,($F10      /$D10      ))</f>
        <v>7.5437240418270199E-2</v>
      </c>
      <c r="H10" s="23">
        <v>2420</v>
      </c>
      <c r="I10" s="24">
        <v>121048</v>
      </c>
      <c r="J10" s="24">
        <v>42834</v>
      </c>
      <c r="K10" s="23">
        <v>166302</v>
      </c>
      <c r="L10" s="23">
        <v>0</v>
      </c>
      <c r="M10" s="24">
        <v>0</v>
      </c>
      <c r="N10" s="24">
        <v>0</v>
      </c>
      <c r="O10" s="23">
        <v>0</v>
      </c>
      <c r="P10" s="23">
        <v>0</v>
      </c>
      <c r="Q10" s="24">
        <v>0</v>
      </c>
      <c r="R10" s="24">
        <v>0</v>
      </c>
      <c r="S10" s="23">
        <v>0</v>
      </c>
      <c r="T10" s="23">
        <v>0</v>
      </c>
      <c r="U10" s="24">
        <v>0</v>
      </c>
      <c r="V10" s="24">
        <v>0</v>
      </c>
      <c r="W10" s="35">
        <v>0</v>
      </c>
    </row>
    <row r="11" spans="1:23" ht="12.95" customHeight="1" x14ac:dyDescent="0.2">
      <c r="A11" s="14" t="s">
        <v>20</v>
      </c>
      <c r="B11" s="15" t="s">
        <v>25</v>
      </c>
      <c r="C11" s="16" t="s">
        <v>26</v>
      </c>
      <c r="D11" s="23">
        <v>6563328</v>
      </c>
      <c r="E11" s="24">
        <v>6563328</v>
      </c>
      <c r="F11" s="24">
        <v>11635</v>
      </c>
      <c r="G11" s="31">
        <f t="shared" si="1"/>
        <v>1.772728713238162E-3</v>
      </c>
      <c r="H11" s="23">
        <v>11635</v>
      </c>
      <c r="I11" s="24">
        <v>0</v>
      </c>
      <c r="J11" s="24">
        <v>0</v>
      </c>
      <c r="K11" s="23">
        <v>11635</v>
      </c>
      <c r="L11" s="23">
        <v>0</v>
      </c>
      <c r="M11" s="24">
        <v>0</v>
      </c>
      <c r="N11" s="24">
        <v>0</v>
      </c>
      <c r="O11" s="23">
        <v>0</v>
      </c>
      <c r="P11" s="23">
        <v>0</v>
      </c>
      <c r="Q11" s="24">
        <v>0</v>
      </c>
      <c r="R11" s="24">
        <v>0</v>
      </c>
      <c r="S11" s="23">
        <v>0</v>
      </c>
      <c r="T11" s="23">
        <v>0</v>
      </c>
      <c r="U11" s="24">
        <v>0</v>
      </c>
      <c r="V11" s="24">
        <v>0</v>
      </c>
      <c r="W11" s="35">
        <v>0</v>
      </c>
    </row>
    <row r="12" spans="1:23" ht="12.95" customHeight="1" x14ac:dyDescent="0.2">
      <c r="A12" s="14" t="s">
        <v>20</v>
      </c>
      <c r="B12" s="15" t="s">
        <v>27</v>
      </c>
      <c r="C12" s="16" t="s">
        <v>28</v>
      </c>
      <c r="D12" s="23">
        <v>38690520</v>
      </c>
      <c r="E12" s="24">
        <v>38690520</v>
      </c>
      <c r="F12" s="24">
        <v>5138876</v>
      </c>
      <c r="G12" s="31">
        <f t="shared" si="1"/>
        <v>0.13282002929916684</v>
      </c>
      <c r="H12" s="23">
        <v>1535916</v>
      </c>
      <c r="I12" s="24">
        <v>1561886</v>
      </c>
      <c r="J12" s="24">
        <v>2041074</v>
      </c>
      <c r="K12" s="23">
        <v>5138876</v>
      </c>
      <c r="L12" s="23">
        <v>0</v>
      </c>
      <c r="M12" s="24">
        <v>0</v>
      </c>
      <c r="N12" s="24">
        <v>0</v>
      </c>
      <c r="O12" s="23">
        <v>0</v>
      </c>
      <c r="P12" s="23">
        <v>0</v>
      </c>
      <c r="Q12" s="24">
        <v>0</v>
      </c>
      <c r="R12" s="24">
        <v>0</v>
      </c>
      <c r="S12" s="23">
        <v>0</v>
      </c>
      <c r="T12" s="23">
        <v>0</v>
      </c>
      <c r="U12" s="24">
        <v>0</v>
      </c>
      <c r="V12" s="24">
        <v>0</v>
      </c>
      <c r="W12" s="35">
        <v>0</v>
      </c>
    </row>
    <row r="13" spans="1:23" ht="12.95" customHeight="1" x14ac:dyDescent="0.2">
      <c r="A13" s="14" t="s">
        <v>20</v>
      </c>
      <c r="B13" s="15" t="s">
        <v>29</v>
      </c>
      <c r="C13" s="16" t="s">
        <v>30</v>
      </c>
      <c r="D13" s="23">
        <v>10575000</v>
      </c>
      <c r="E13" s="24">
        <v>10575000</v>
      </c>
      <c r="F13" s="24">
        <v>1461416</v>
      </c>
      <c r="G13" s="31">
        <f t="shared" si="1"/>
        <v>0.13819536643026004</v>
      </c>
      <c r="H13" s="23">
        <v>149087</v>
      </c>
      <c r="I13" s="24">
        <v>194038</v>
      </c>
      <c r="J13" s="24">
        <v>1118291</v>
      </c>
      <c r="K13" s="23">
        <v>1461416</v>
      </c>
      <c r="L13" s="23">
        <v>0</v>
      </c>
      <c r="M13" s="24">
        <v>0</v>
      </c>
      <c r="N13" s="24">
        <v>0</v>
      </c>
      <c r="O13" s="23">
        <v>0</v>
      </c>
      <c r="P13" s="23">
        <v>0</v>
      </c>
      <c r="Q13" s="24">
        <v>0</v>
      </c>
      <c r="R13" s="24">
        <v>0</v>
      </c>
      <c r="S13" s="23">
        <v>0</v>
      </c>
      <c r="T13" s="23">
        <v>0</v>
      </c>
      <c r="U13" s="24">
        <v>0</v>
      </c>
      <c r="V13" s="24">
        <v>0</v>
      </c>
      <c r="W13" s="35">
        <v>0</v>
      </c>
    </row>
    <row r="14" spans="1:23" ht="12.95" customHeight="1" x14ac:dyDescent="0.2">
      <c r="A14" s="14" t="s">
        <v>20</v>
      </c>
      <c r="B14" s="15" t="s">
        <v>31</v>
      </c>
      <c r="C14" s="16" t="s">
        <v>32</v>
      </c>
      <c r="D14" s="23">
        <v>60689093</v>
      </c>
      <c r="E14" s="24">
        <v>60689093</v>
      </c>
      <c r="F14" s="24">
        <v>7868338</v>
      </c>
      <c r="G14" s="31">
        <f t="shared" si="1"/>
        <v>0.12964995209270963</v>
      </c>
      <c r="H14" s="23">
        <v>1299428</v>
      </c>
      <c r="I14" s="24">
        <v>3589545</v>
      </c>
      <c r="J14" s="24">
        <v>2979365</v>
      </c>
      <c r="K14" s="23">
        <v>7868338</v>
      </c>
      <c r="L14" s="23">
        <v>0</v>
      </c>
      <c r="M14" s="24">
        <v>0</v>
      </c>
      <c r="N14" s="24">
        <v>0</v>
      </c>
      <c r="O14" s="23">
        <v>0</v>
      </c>
      <c r="P14" s="23">
        <v>0</v>
      </c>
      <c r="Q14" s="24">
        <v>0</v>
      </c>
      <c r="R14" s="24">
        <v>0</v>
      </c>
      <c r="S14" s="23">
        <v>0</v>
      </c>
      <c r="T14" s="23">
        <v>0</v>
      </c>
      <c r="U14" s="24">
        <v>0</v>
      </c>
      <c r="V14" s="24">
        <v>0</v>
      </c>
      <c r="W14" s="35">
        <v>0</v>
      </c>
    </row>
    <row r="15" spans="1:23" ht="12.95" customHeight="1" x14ac:dyDescent="0.2">
      <c r="A15" s="14" t="s">
        <v>20</v>
      </c>
      <c r="B15" s="15" t="s">
        <v>33</v>
      </c>
      <c r="C15" s="16" t="s">
        <v>34</v>
      </c>
      <c r="D15" s="23">
        <v>8064461</v>
      </c>
      <c r="E15" s="24">
        <v>8064461</v>
      </c>
      <c r="F15" s="24">
        <v>519204</v>
      </c>
      <c r="G15" s="31">
        <f t="shared" si="1"/>
        <v>6.4381736113548069E-2</v>
      </c>
      <c r="H15" s="23">
        <v>672025</v>
      </c>
      <c r="I15" s="24">
        <v>-658486</v>
      </c>
      <c r="J15" s="24">
        <v>505665</v>
      </c>
      <c r="K15" s="23">
        <v>519204</v>
      </c>
      <c r="L15" s="23">
        <v>0</v>
      </c>
      <c r="M15" s="24">
        <v>0</v>
      </c>
      <c r="N15" s="24">
        <v>0</v>
      </c>
      <c r="O15" s="23">
        <v>0</v>
      </c>
      <c r="P15" s="23">
        <v>0</v>
      </c>
      <c r="Q15" s="24">
        <v>0</v>
      </c>
      <c r="R15" s="24">
        <v>0</v>
      </c>
      <c r="S15" s="23">
        <v>0</v>
      </c>
      <c r="T15" s="23">
        <v>0</v>
      </c>
      <c r="U15" s="24">
        <v>0</v>
      </c>
      <c r="V15" s="24">
        <v>0</v>
      </c>
      <c r="W15" s="35">
        <v>0</v>
      </c>
    </row>
    <row r="16" spans="1:23" ht="12.95" customHeight="1" x14ac:dyDescent="0.2">
      <c r="A16" s="14" t="s">
        <v>35</v>
      </c>
      <c r="B16" s="15" t="s">
        <v>36</v>
      </c>
      <c r="C16" s="16" t="s">
        <v>37</v>
      </c>
      <c r="D16" s="23">
        <v>700000</v>
      </c>
      <c r="E16" s="24">
        <v>1175000</v>
      </c>
      <c r="F16" s="24">
        <v>152481</v>
      </c>
      <c r="G16" s="31">
        <f t="shared" si="1"/>
        <v>0.21783</v>
      </c>
      <c r="H16" s="23">
        <v>11242</v>
      </c>
      <c r="I16" s="24">
        <v>91964</v>
      </c>
      <c r="J16" s="24">
        <v>49275</v>
      </c>
      <c r="K16" s="23">
        <v>152481</v>
      </c>
      <c r="L16" s="23">
        <v>0</v>
      </c>
      <c r="M16" s="24">
        <v>0</v>
      </c>
      <c r="N16" s="24">
        <v>0</v>
      </c>
      <c r="O16" s="23">
        <v>0</v>
      </c>
      <c r="P16" s="23">
        <v>0</v>
      </c>
      <c r="Q16" s="24">
        <v>0</v>
      </c>
      <c r="R16" s="24">
        <v>0</v>
      </c>
      <c r="S16" s="23">
        <v>0</v>
      </c>
      <c r="T16" s="23">
        <v>0</v>
      </c>
      <c r="U16" s="24">
        <v>0</v>
      </c>
      <c r="V16" s="24">
        <v>0</v>
      </c>
      <c r="W16" s="35">
        <v>0</v>
      </c>
    </row>
    <row r="17" spans="1:23" ht="12.95" customHeight="1" x14ac:dyDescent="0.3">
      <c r="A17" s="17" t="s">
        <v>0</v>
      </c>
      <c r="B17" s="18" t="s">
        <v>38</v>
      </c>
      <c r="C17" s="19" t="s">
        <v>0</v>
      </c>
      <c r="D17" s="25">
        <f>SUM(D9:D16)</f>
        <v>168638752</v>
      </c>
      <c r="E17" s="26">
        <f>SUM(E9:E16)</f>
        <v>169378492</v>
      </c>
      <c r="F17" s="26">
        <f>SUM(F9:F16)</f>
        <v>20135647</v>
      </c>
      <c r="G17" s="32">
        <f t="shared" si="1"/>
        <v>0.11940106743674195</v>
      </c>
      <c r="H17" s="25">
        <f t="shared" ref="H17:W17" si="2">SUM(H9:H16)</f>
        <v>4096168</v>
      </c>
      <c r="I17" s="26">
        <f t="shared" si="2"/>
        <v>5265584</v>
      </c>
      <c r="J17" s="26">
        <f t="shared" si="2"/>
        <v>10773895</v>
      </c>
      <c r="K17" s="25">
        <f t="shared" si="2"/>
        <v>20135647</v>
      </c>
      <c r="L17" s="25">
        <f t="shared" si="2"/>
        <v>0</v>
      </c>
      <c r="M17" s="26">
        <f t="shared" si="2"/>
        <v>0</v>
      </c>
      <c r="N17" s="26">
        <f t="shared" si="2"/>
        <v>0</v>
      </c>
      <c r="O17" s="25">
        <f t="shared" si="2"/>
        <v>0</v>
      </c>
      <c r="P17" s="25">
        <f t="shared" si="2"/>
        <v>0</v>
      </c>
      <c r="Q17" s="26">
        <f t="shared" si="2"/>
        <v>0</v>
      </c>
      <c r="R17" s="26">
        <f t="shared" si="2"/>
        <v>0</v>
      </c>
      <c r="S17" s="25">
        <f t="shared" si="2"/>
        <v>0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ht="12.95" customHeight="1" x14ac:dyDescent="0.2">
      <c r="A18" s="14" t="s">
        <v>20</v>
      </c>
      <c r="B18" s="15" t="s">
        <v>39</v>
      </c>
      <c r="C18" s="16" t="s">
        <v>40</v>
      </c>
      <c r="D18" s="23">
        <v>19703560</v>
      </c>
      <c r="E18" s="24">
        <v>19703560</v>
      </c>
      <c r="F18" s="24">
        <v>992844</v>
      </c>
      <c r="G18" s="31">
        <f t="shared" si="1"/>
        <v>5.038906674732891E-2</v>
      </c>
      <c r="H18" s="23">
        <v>70620</v>
      </c>
      <c r="I18" s="24">
        <v>488942</v>
      </c>
      <c r="J18" s="24">
        <v>433282</v>
      </c>
      <c r="K18" s="23">
        <v>992844</v>
      </c>
      <c r="L18" s="23">
        <v>0</v>
      </c>
      <c r="M18" s="24">
        <v>0</v>
      </c>
      <c r="N18" s="24">
        <v>0</v>
      </c>
      <c r="O18" s="23">
        <v>0</v>
      </c>
      <c r="P18" s="23">
        <v>0</v>
      </c>
      <c r="Q18" s="24">
        <v>0</v>
      </c>
      <c r="R18" s="24">
        <v>0</v>
      </c>
      <c r="S18" s="23">
        <v>0</v>
      </c>
      <c r="T18" s="23">
        <v>0</v>
      </c>
      <c r="U18" s="24">
        <v>0</v>
      </c>
      <c r="V18" s="24">
        <v>0</v>
      </c>
      <c r="W18" s="35">
        <v>0</v>
      </c>
    </row>
    <row r="19" spans="1:23" ht="12.95" customHeight="1" x14ac:dyDescent="0.2">
      <c r="A19" s="14" t="s">
        <v>20</v>
      </c>
      <c r="B19" s="15" t="s">
        <v>41</v>
      </c>
      <c r="C19" s="16" t="s">
        <v>42</v>
      </c>
      <c r="D19" s="23">
        <v>400001</v>
      </c>
      <c r="E19" s="24">
        <v>400001</v>
      </c>
      <c r="F19" s="24">
        <v>0</v>
      </c>
      <c r="G19" s="31">
        <f t="shared" si="1"/>
        <v>0</v>
      </c>
      <c r="H19" s="23">
        <v>0</v>
      </c>
      <c r="I19" s="24">
        <v>0</v>
      </c>
      <c r="J19" s="24">
        <v>0</v>
      </c>
      <c r="K19" s="23">
        <v>0</v>
      </c>
      <c r="L19" s="23">
        <v>0</v>
      </c>
      <c r="M19" s="24">
        <v>0</v>
      </c>
      <c r="N19" s="24">
        <v>0</v>
      </c>
      <c r="O19" s="23">
        <v>0</v>
      </c>
      <c r="P19" s="23">
        <v>0</v>
      </c>
      <c r="Q19" s="24">
        <v>0</v>
      </c>
      <c r="R19" s="24">
        <v>0</v>
      </c>
      <c r="S19" s="23">
        <v>0</v>
      </c>
      <c r="T19" s="23">
        <v>0</v>
      </c>
      <c r="U19" s="24">
        <v>0</v>
      </c>
      <c r="V19" s="24">
        <v>0</v>
      </c>
      <c r="W19" s="35">
        <v>0</v>
      </c>
    </row>
    <row r="20" spans="1:23" ht="12.95" customHeight="1" x14ac:dyDescent="0.2">
      <c r="A20" s="14" t="s">
        <v>20</v>
      </c>
      <c r="B20" s="15" t="s">
        <v>43</v>
      </c>
      <c r="C20" s="16" t="s">
        <v>44</v>
      </c>
      <c r="D20" s="23">
        <v>1200000</v>
      </c>
      <c r="E20" s="24">
        <v>1200000</v>
      </c>
      <c r="F20" s="24">
        <v>1715</v>
      </c>
      <c r="G20" s="31">
        <f t="shared" si="1"/>
        <v>1.4291666666666667E-3</v>
      </c>
      <c r="H20" s="23">
        <v>253</v>
      </c>
      <c r="I20" s="24">
        <v>217</v>
      </c>
      <c r="J20" s="24">
        <v>1245</v>
      </c>
      <c r="K20" s="23">
        <v>1715</v>
      </c>
      <c r="L20" s="23">
        <v>0</v>
      </c>
      <c r="M20" s="24">
        <v>0</v>
      </c>
      <c r="N20" s="24">
        <v>0</v>
      </c>
      <c r="O20" s="23">
        <v>0</v>
      </c>
      <c r="P20" s="23">
        <v>0</v>
      </c>
      <c r="Q20" s="24">
        <v>0</v>
      </c>
      <c r="R20" s="24">
        <v>0</v>
      </c>
      <c r="S20" s="23">
        <v>0</v>
      </c>
      <c r="T20" s="23">
        <v>0</v>
      </c>
      <c r="U20" s="24">
        <v>0</v>
      </c>
      <c r="V20" s="24">
        <v>0</v>
      </c>
      <c r="W20" s="35">
        <v>0</v>
      </c>
    </row>
    <row r="21" spans="1:23" ht="12.95" customHeight="1" x14ac:dyDescent="0.2">
      <c r="A21" s="14" t="s">
        <v>20</v>
      </c>
      <c r="B21" s="15" t="s">
        <v>45</v>
      </c>
      <c r="C21" s="16" t="s">
        <v>46</v>
      </c>
      <c r="D21" s="23">
        <v>5675000</v>
      </c>
      <c r="E21" s="24">
        <v>5675000</v>
      </c>
      <c r="F21" s="24">
        <v>840989</v>
      </c>
      <c r="G21" s="31">
        <f t="shared" si="1"/>
        <v>0.14819189427312776</v>
      </c>
      <c r="H21" s="23">
        <v>199420</v>
      </c>
      <c r="I21" s="24">
        <v>285142</v>
      </c>
      <c r="J21" s="24">
        <v>356427</v>
      </c>
      <c r="K21" s="23">
        <v>840989</v>
      </c>
      <c r="L21" s="23">
        <v>0</v>
      </c>
      <c r="M21" s="24">
        <v>0</v>
      </c>
      <c r="N21" s="24">
        <v>0</v>
      </c>
      <c r="O21" s="23">
        <v>0</v>
      </c>
      <c r="P21" s="23">
        <v>0</v>
      </c>
      <c r="Q21" s="24">
        <v>0</v>
      </c>
      <c r="R21" s="24">
        <v>0</v>
      </c>
      <c r="S21" s="23">
        <v>0</v>
      </c>
      <c r="T21" s="23">
        <v>0</v>
      </c>
      <c r="U21" s="24">
        <v>0</v>
      </c>
      <c r="V21" s="24">
        <v>0</v>
      </c>
      <c r="W21" s="35">
        <v>0</v>
      </c>
    </row>
    <row r="22" spans="1:23" ht="12.95" customHeight="1" x14ac:dyDescent="0.2">
      <c r="A22" s="14" t="s">
        <v>20</v>
      </c>
      <c r="B22" s="15" t="s">
        <v>47</v>
      </c>
      <c r="C22" s="16" t="s">
        <v>48</v>
      </c>
      <c r="D22" s="23">
        <v>4867565</v>
      </c>
      <c r="E22" s="24">
        <v>11067565</v>
      </c>
      <c r="F22" s="24">
        <v>3031828</v>
      </c>
      <c r="G22" s="31">
        <f t="shared" si="1"/>
        <v>0.62286338240989081</v>
      </c>
      <c r="H22" s="23">
        <v>4543</v>
      </c>
      <c r="I22" s="24">
        <v>917441</v>
      </c>
      <c r="J22" s="24">
        <v>2109844</v>
      </c>
      <c r="K22" s="23">
        <v>3031828</v>
      </c>
      <c r="L22" s="23">
        <v>0</v>
      </c>
      <c r="M22" s="24">
        <v>0</v>
      </c>
      <c r="N22" s="24">
        <v>0</v>
      </c>
      <c r="O22" s="23">
        <v>0</v>
      </c>
      <c r="P22" s="23">
        <v>0</v>
      </c>
      <c r="Q22" s="24">
        <v>0</v>
      </c>
      <c r="R22" s="24">
        <v>0</v>
      </c>
      <c r="S22" s="23">
        <v>0</v>
      </c>
      <c r="T22" s="23">
        <v>0</v>
      </c>
      <c r="U22" s="24">
        <v>0</v>
      </c>
      <c r="V22" s="24">
        <v>0</v>
      </c>
      <c r="W22" s="35">
        <v>0</v>
      </c>
    </row>
    <row r="23" spans="1:23" ht="12.95" customHeight="1" x14ac:dyDescent="0.2">
      <c r="A23" s="14" t="s">
        <v>20</v>
      </c>
      <c r="B23" s="15" t="s">
        <v>49</v>
      </c>
      <c r="C23" s="16" t="s">
        <v>50</v>
      </c>
      <c r="D23" s="23">
        <v>13700000</v>
      </c>
      <c r="E23" s="24">
        <v>13700000</v>
      </c>
      <c r="F23" s="24">
        <v>2161938</v>
      </c>
      <c r="G23" s="31">
        <f t="shared" si="1"/>
        <v>0.15780569343065692</v>
      </c>
      <c r="H23" s="23">
        <v>153595</v>
      </c>
      <c r="I23" s="24">
        <v>542601</v>
      </c>
      <c r="J23" s="24">
        <v>1465742</v>
      </c>
      <c r="K23" s="23">
        <v>2161938</v>
      </c>
      <c r="L23" s="23">
        <v>0</v>
      </c>
      <c r="M23" s="24">
        <v>0</v>
      </c>
      <c r="N23" s="24">
        <v>0</v>
      </c>
      <c r="O23" s="23">
        <v>0</v>
      </c>
      <c r="P23" s="23">
        <v>0</v>
      </c>
      <c r="Q23" s="24">
        <v>0</v>
      </c>
      <c r="R23" s="24">
        <v>0</v>
      </c>
      <c r="S23" s="23">
        <v>0</v>
      </c>
      <c r="T23" s="23">
        <v>0</v>
      </c>
      <c r="U23" s="24">
        <v>0</v>
      </c>
      <c r="V23" s="24">
        <v>0</v>
      </c>
      <c r="W23" s="35">
        <v>0</v>
      </c>
    </row>
    <row r="24" spans="1:23" ht="12.95" customHeight="1" x14ac:dyDescent="0.2">
      <c r="A24" s="14" t="s">
        <v>35</v>
      </c>
      <c r="B24" s="15" t="s">
        <v>51</v>
      </c>
      <c r="C24" s="16" t="s">
        <v>52</v>
      </c>
      <c r="D24" s="23">
        <v>41879247</v>
      </c>
      <c r="E24" s="24">
        <v>41879247</v>
      </c>
      <c r="F24" s="24">
        <v>7279055</v>
      </c>
      <c r="G24" s="31">
        <f t="shared" si="1"/>
        <v>0.17381055108273555</v>
      </c>
      <c r="H24" s="23">
        <v>1079671</v>
      </c>
      <c r="I24" s="24">
        <v>2956871</v>
      </c>
      <c r="J24" s="24">
        <v>3242513</v>
      </c>
      <c r="K24" s="23">
        <v>7279055</v>
      </c>
      <c r="L24" s="23">
        <v>0</v>
      </c>
      <c r="M24" s="24">
        <v>0</v>
      </c>
      <c r="N24" s="24">
        <v>0</v>
      </c>
      <c r="O24" s="23">
        <v>0</v>
      </c>
      <c r="P24" s="23">
        <v>0</v>
      </c>
      <c r="Q24" s="24">
        <v>0</v>
      </c>
      <c r="R24" s="24">
        <v>0</v>
      </c>
      <c r="S24" s="23">
        <v>0</v>
      </c>
      <c r="T24" s="23">
        <v>0</v>
      </c>
      <c r="U24" s="24">
        <v>0</v>
      </c>
      <c r="V24" s="24">
        <v>0</v>
      </c>
      <c r="W24" s="35">
        <v>0</v>
      </c>
    </row>
    <row r="25" spans="1:23" ht="12.95" customHeight="1" x14ac:dyDescent="0.3">
      <c r="A25" s="17" t="s">
        <v>0</v>
      </c>
      <c r="B25" s="18" t="s">
        <v>53</v>
      </c>
      <c r="C25" s="19" t="s">
        <v>0</v>
      </c>
      <c r="D25" s="25">
        <f>SUM(D18:D24)</f>
        <v>87425373</v>
      </c>
      <c r="E25" s="26">
        <f>SUM(E18:E24)</f>
        <v>93625373</v>
      </c>
      <c r="F25" s="26">
        <f>SUM(F18:F24)</f>
        <v>14308369</v>
      </c>
      <c r="G25" s="32">
        <f t="shared" si="1"/>
        <v>0.16366380272692688</v>
      </c>
      <c r="H25" s="25">
        <f t="shared" ref="H25:W25" si="3">SUM(H18:H24)</f>
        <v>1508102</v>
      </c>
      <c r="I25" s="26">
        <f t="shared" si="3"/>
        <v>5191214</v>
      </c>
      <c r="J25" s="26">
        <f t="shared" si="3"/>
        <v>7609053</v>
      </c>
      <c r="K25" s="25">
        <f t="shared" si="3"/>
        <v>14308369</v>
      </c>
      <c r="L25" s="25">
        <f t="shared" si="3"/>
        <v>0</v>
      </c>
      <c r="M25" s="26">
        <f t="shared" si="3"/>
        <v>0</v>
      </c>
      <c r="N25" s="26">
        <f t="shared" si="3"/>
        <v>0</v>
      </c>
      <c r="O25" s="25">
        <f t="shared" si="3"/>
        <v>0</v>
      </c>
      <c r="P25" s="25">
        <f t="shared" si="3"/>
        <v>0</v>
      </c>
      <c r="Q25" s="26">
        <f t="shared" si="3"/>
        <v>0</v>
      </c>
      <c r="R25" s="26">
        <f t="shared" si="3"/>
        <v>0</v>
      </c>
      <c r="S25" s="25">
        <f t="shared" si="3"/>
        <v>0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ht="12.95" customHeight="1" x14ac:dyDescent="0.2">
      <c r="A26" s="14" t="s">
        <v>20</v>
      </c>
      <c r="B26" s="15" t="s">
        <v>54</v>
      </c>
      <c r="C26" s="16" t="s">
        <v>55</v>
      </c>
      <c r="D26" s="23">
        <v>1484033</v>
      </c>
      <c r="E26" s="24">
        <v>1484033</v>
      </c>
      <c r="F26" s="24">
        <v>1428184</v>
      </c>
      <c r="G26" s="31">
        <f t="shared" si="1"/>
        <v>0.962366739823171</v>
      </c>
      <c r="H26" s="23">
        <v>346446</v>
      </c>
      <c r="I26" s="24">
        <v>6031</v>
      </c>
      <c r="J26" s="24">
        <v>1075707</v>
      </c>
      <c r="K26" s="23">
        <v>1428184</v>
      </c>
      <c r="L26" s="23">
        <v>0</v>
      </c>
      <c r="M26" s="24">
        <v>0</v>
      </c>
      <c r="N26" s="24">
        <v>0</v>
      </c>
      <c r="O26" s="23">
        <v>0</v>
      </c>
      <c r="P26" s="23">
        <v>0</v>
      </c>
      <c r="Q26" s="24">
        <v>0</v>
      </c>
      <c r="R26" s="24">
        <v>0</v>
      </c>
      <c r="S26" s="23">
        <v>0</v>
      </c>
      <c r="T26" s="23">
        <v>0</v>
      </c>
      <c r="U26" s="24">
        <v>0</v>
      </c>
      <c r="V26" s="24">
        <v>0</v>
      </c>
      <c r="W26" s="35">
        <v>0</v>
      </c>
    </row>
    <row r="27" spans="1:23" ht="12.95" customHeight="1" x14ac:dyDescent="0.2">
      <c r="A27" s="14" t="s">
        <v>20</v>
      </c>
      <c r="B27" s="15" t="s">
        <v>56</v>
      </c>
      <c r="C27" s="16" t="s">
        <v>57</v>
      </c>
      <c r="D27" s="23">
        <v>5400000</v>
      </c>
      <c r="E27" s="24">
        <v>5400000</v>
      </c>
      <c r="F27" s="24">
        <v>551883</v>
      </c>
      <c r="G27" s="31">
        <f t="shared" si="1"/>
        <v>0.10220055555555556</v>
      </c>
      <c r="H27" s="23">
        <v>0</v>
      </c>
      <c r="I27" s="24">
        <v>215665</v>
      </c>
      <c r="J27" s="24">
        <v>336218</v>
      </c>
      <c r="K27" s="23">
        <v>551883</v>
      </c>
      <c r="L27" s="23">
        <v>0</v>
      </c>
      <c r="M27" s="24">
        <v>0</v>
      </c>
      <c r="N27" s="24">
        <v>0</v>
      </c>
      <c r="O27" s="23">
        <v>0</v>
      </c>
      <c r="P27" s="23">
        <v>0</v>
      </c>
      <c r="Q27" s="24">
        <v>0</v>
      </c>
      <c r="R27" s="24">
        <v>0</v>
      </c>
      <c r="S27" s="23">
        <v>0</v>
      </c>
      <c r="T27" s="23">
        <v>0</v>
      </c>
      <c r="U27" s="24">
        <v>0</v>
      </c>
      <c r="V27" s="24">
        <v>0</v>
      </c>
      <c r="W27" s="35">
        <v>0</v>
      </c>
    </row>
    <row r="28" spans="1:23" ht="12.95" customHeight="1" x14ac:dyDescent="0.2">
      <c r="A28" s="14" t="s">
        <v>20</v>
      </c>
      <c r="B28" s="15" t="s">
        <v>58</v>
      </c>
      <c r="C28" s="16" t="s">
        <v>59</v>
      </c>
      <c r="D28" s="23">
        <v>16058657</v>
      </c>
      <c r="E28" s="24">
        <v>16058657</v>
      </c>
      <c r="F28" s="24">
        <v>1729906</v>
      </c>
      <c r="G28" s="31">
        <f t="shared" si="1"/>
        <v>0.10772420134510625</v>
      </c>
      <c r="H28" s="23">
        <v>138565</v>
      </c>
      <c r="I28" s="24">
        <v>208365</v>
      </c>
      <c r="J28" s="24">
        <v>1382976</v>
      </c>
      <c r="K28" s="23">
        <v>1729906</v>
      </c>
      <c r="L28" s="23">
        <v>0</v>
      </c>
      <c r="M28" s="24">
        <v>0</v>
      </c>
      <c r="N28" s="24">
        <v>0</v>
      </c>
      <c r="O28" s="23">
        <v>0</v>
      </c>
      <c r="P28" s="23">
        <v>0</v>
      </c>
      <c r="Q28" s="24">
        <v>0</v>
      </c>
      <c r="R28" s="24">
        <v>0</v>
      </c>
      <c r="S28" s="23">
        <v>0</v>
      </c>
      <c r="T28" s="23">
        <v>0</v>
      </c>
      <c r="U28" s="24">
        <v>0</v>
      </c>
      <c r="V28" s="24">
        <v>0</v>
      </c>
      <c r="W28" s="35">
        <v>0</v>
      </c>
    </row>
    <row r="29" spans="1:23" ht="12.95" customHeight="1" x14ac:dyDescent="0.2">
      <c r="A29" s="14" t="s">
        <v>20</v>
      </c>
      <c r="B29" s="15" t="s">
        <v>60</v>
      </c>
      <c r="C29" s="16" t="s">
        <v>61</v>
      </c>
      <c r="D29" s="23">
        <v>5800000</v>
      </c>
      <c r="E29" s="24">
        <v>5800000</v>
      </c>
      <c r="F29" s="24">
        <v>1320942</v>
      </c>
      <c r="G29" s="31">
        <f t="shared" si="1"/>
        <v>0.22774862068965518</v>
      </c>
      <c r="H29" s="23">
        <v>15502</v>
      </c>
      <c r="I29" s="24">
        <v>798293</v>
      </c>
      <c r="J29" s="24">
        <v>507147</v>
      </c>
      <c r="K29" s="23">
        <v>1320942</v>
      </c>
      <c r="L29" s="23">
        <v>0</v>
      </c>
      <c r="M29" s="24">
        <v>0</v>
      </c>
      <c r="N29" s="24">
        <v>0</v>
      </c>
      <c r="O29" s="23">
        <v>0</v>
      </c>
      <c r="P29" s="23">
        <v>0</v>
      </c>
      <c r="Q29" s="24">
        <v>0</v>
      </c>
      <c r="R29" s="24">
        <v>0</v>
      </c>
      <c r="S29" s="23">
        <v>0</v>
      </c>
      <c r="T29" s="23">
        <v>0</v>
      </c>
      <c r="U29" s="24">
        <v>0</v>
      </c>
      <c r="V29" s="24">
        <v>0</v>
      </c>
      <c r="W29" s="35">
        <v>0</v>
      </c>
    </row>
    <row r="30" spans="1:23" ht="12.95" customHeight="1" x14ac:dyDescent="0.2">
      <c r="A30" s="14" t="s">
        <v>20</v>
      </c>
      <c r="B30" s="15" t="s">
        <v>62</v>
      </c>
      <c r="C30" s="16" t="s">
        <v>63</v>
      </c>
      <c r="D30" s="23">
        <v>2525069</v>
      </c>
      <c r="E30" s="24">
        <v>2525069</v>
      </c>
      <c r="F30" s="24">
        <v>267411</v>
      </c>
      <c r="G30" s="31">
        <f t="shared" si="1"/>
        <v>0.10590245256664273</v>
      </c>
      <c r="H30" s="23">
        <v>229630</v>
      </c>
      <c r="I30" s="24">
        <v>5102</v>
      </c>
      <c r="J30" s="24">
        <v>32679</v>
      </c>
      <c r="K30" s="23">
        <v>267411</v>
      </c>
      <c r="L30" s="23">
        <v>0</v>
      </c>
      <c r="M30" s="24">
        <v>0</v>
      </c>
      <c r="N30" s="24">
        <v>0</v>
      </c>
      <c r="O30" s="23">
        <v>0</v>
      </c>
      <c r="P30" s="23">
        <v>0</v>
      </c>
      <c r="Q30" s="24">
        <v>0</v>
      </c>
      <c r="R30" s="24">
        <v>0</v>
      </c>
      <c r="S30" s="23">
        <v>0</v>
      </c>
      <c r="T30" s="23">
        <v>0</v>
      </c>
      <c r="U30" s="24">
        <v>0</v>
      </c>
      <c r="V30" s="24">
        <v>0</v>
      </c>
      <c r="W30" s="35">
        <v>0</v>
      </c>
    </row>
    <row r="31" spans="1:23" ht="12.95" customHeight="1" x14ac:dyDescent="0.2">
      <c r="A31" s="14" t="s">
        <v>20</v>
      </c>
      <c r="B31" s="15" t="s">
        <v>64</v>
      </c>
      <c r="C31" s="16" t="s">
        <v>65</v>
      </c>
      <c r="D31" s="23">
        <v>39463878</v>
      </c>
      <c r="E31" s="24">
        <v>32171878</v>
      </c>
      <c r="F31" s="24">
        <v>10107272</v>
      </c>
      <c r="G31" s="31">
        <f t="shared" si="1"/>
        <v>0.25611451565910476</v>
      </c>
      <c r="H31" s="23">
        <v>141251</v>
      </c>
      <c r="I31" s="24">
        <v>4991417</v>
      </c>
      <c r="J31" s="24">
        <v>4974604</v>
      </c>
      <c r="K31" s="23">
        <v>10107272</v>
      </c>
      <c r="L31" s="23">
        <v>0</v>
      </c>
      <c r="M31" s="24">
        <v>0</v>
      </c>
      <c r="N31" s="24">
        <v>0</v>
      </c>
      <c r="O31" s="23">
        <v>0</v>
      </c>
      <c r="P31" s="23">
        <v>0</v>
      </c>
      <c r="Q31" s="24">
        <v>0</v>
      </c>
      <c r="R31" s="24">
        <v>0</v>
      </c>
      <c r="S31" s="23">
        <v>0</v>
      </c>
      <c r="T31" s="23">
        <v>0</v>
      </c>
      <c r="U31" s="24">
        <v>0</v>
      </c>
      <c r="V31" s="24">
        <v>0</v>
      </c>
      <c r="W31" s="35">
        <v>0</v>
      </c>
    </row>
    <row r="32" spans="1:23" ht="12.95" customHeight="1" x14ac:dyDescent="0.2">
      <c r="A32" s="14" t="s">
        <v>35</v>
      </c>
      <c r="B32" s="15" t="s">
        <v>66</v>
      </c>
      <c r="C32" s="16" t="s">
        <v>67</v>
      </c>
      <c r="D32" s="23">
        <v>100421780</v>
      </c>
      <c r="E32" s="24">
        <v>100421780</v>
      </c>
      <c r="F32" s="24">
        <v>5932046</v>
      </c>
      <c r="G32" s="31">
        <f t="shared" si="1"/>
        <v>5.9071309032761615E-2</v>
      </c>
      <c r="H32" s="23">
        <v>234783</v>
      </c>
      <c r="I32" s="24">
        <v>2207282</v>
      </c>
      <c r="J32" s="24">
        <v>3489981</v>
      </c>
      <c r="K32" s="23">
        <v>5932046</v>
      </c>
      <c r="L32" s="23">
        <v>0</v>
      </c>
      <c r="M32" s="24">
        <v>0</v>
      </c>
      <c r="N32" s="24">
        <v>0</v>
      </c>
      <c r="O32" s="23">
        <v>0</v>
      </c>
      <c r="P32" s="23">
        <v>0</v>
      </c>
      <c r="Q32" s="24">
        <v>0</v>
      </c>
      <c r="R32" s="24">
        <v>0</v>
      </c>
      <c r="S32" s="23">
        <v>0</v>
      </c>
      <c r="T32" s="23">
        <v>0</v>
      </c>
      <c r="U32" s="24">
        <v>0</v>
      </c>
      <c r="V32" s="24">
        <v>0</v>
      </c>
      <c r="W32" s="35">
        <v>0</v>
      </c>
    </row>
    <row r="33" spans="1:23" ht="12.95" customHeight="1" x14ac:dyDescent="0.3">
      <c r="A33" s="17" t="s">
        <v>0</v>
      </c>
      <c r="B33" s="18" t="s">
        <v>68</v>
      </c>
      <c r="C33" s="19" t="s">
        <v>0</v>
      </c>
      <c r="D33" s="25">
        <f>SUM(D26:D32)</f>
        <v>171153417</v>
      </c>
      <c r="E33" s="26">
        <f>SUM(E26:E32)</f>
        <v>163861417</v>
      </c>
      <c r="F33" s="26">
        <f>SUM(F26:F32)</f>
        <v>21337644</v>
      </c>
      <c r="G33" s="32">
        <f t="shared" si="1"/>
        <v>0.12466969327290731</v>
      </c>
      <c r="H33" s="25">
        <f t="shared" ref="H33:W33" si="4">SUM(H26:H32)</f>
        <v>1106177</v>
      </c>
      <c r="I33" s="26">
        <f t="shared" si="4"/>
        <v>8432155</v>
      </c>
      <c r="J33" s="26">
        <f t="shared" si="4"/>
        <v>11799312</v>
      </c>
      <c r="K33" s="25">
        <f t="shared" si="4"/>
        <v>21337644</v>
      </c>
      <c r="L33" s="25">
        <f t="shared" si="4"/>
        <v>0</v>
      </c>
      <c r="M33" s="26">
        <f t="shared" si="4"/>
        <v>0</v>
      </c>
      <c r="N33" s="26">
        <f t="shared" si="4"/>
        <v>0</v>
      </c>
      <c r="O33" s="25">
        <f t="shared" si="4"/>
        <v>0</v>
      </c>
      <c r="P33" s="25">
        <f t="shared" si="4"/>
        <v>0</v>
      </c>
      <c r="Q33" s="26">
        <f t="shared" si="4"/>
        <v>0</v>
      </c>
      <c r="R33" s="26">
        <f t="shared" si="4"/>
        <v>0</v>
      </c>
      <c r="S33" s="25">
        <f t="shared" si="4"/>
        <v>0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ht="12.95" customHeight="1" x14ac:dyDescent="0.2">
      <c r="A34" s="14" t="s">
        <v>20</v>
      </c>
      <c r="B34" s="15" t="s">
        <v>69</v>
      </c>
      <c r="C34" s="16" t="s">
        <v>70</v>
      </c>
      <c r="D34" s="23">
        <v>15251316</v>
      </c>
      <c r="E34" s="24">
        <v>15251316</v>
      </c>
      <c r="F34" s="24">
        <v>2032226</v>
      </c>
      <c r="G34" s="31">
        <f t="shared" si="1"/>
        <v>0.13324922255889263</v>
      </c>
      <c r="H34" s="23">
        <v>517389</v>
      </c>
      <c r="I34" s="24">
        <v>776526</v>
      </c>
      <c r="J34" s="24">
        <v>738311</v>
      </c>
      <c r="K34" s="23">
        <v>2032226</v>
      </c>
      <c r="L34" s="23">
        <v>0</v>
      </c>
      <c r="M34" s="24">
        <v>0</v>
      </c>
      <c r="N34" s="24">
        <v>0</v>
      </c>
      <c r="O34" s="23">
        <v>0</v>
      </c>
      <c r="P34" s="23">
        <v>0</v>
      </c>
      <c r="Q34" s="24">
        <v>0</v>
      </c>
      <c r="R34" s="24">
        <v>0</v>
      </c>
      <c r="S34" s="23">
        <v>0</v>
      </c>
      <c r="T34" s="23">
        <v>0</v>
      </c>
      <c r="U34" s="24">
        <v>0</v>
      </c>
      <c r="V34" s="24">
        <v>0</v>
      </c>
      <c r="W34" s="35">
        <v>0</v>
      </c>
    </row>
    <row r="35" spans="1:23" ht="12.95" customHeight="1" x14ac:dyDescent="0.2">
      <c r="A35" s="14" t="s">
        <v>20</v>
      </c>
      <c r="B35" s="15" t="s">
        <v>71</v>
      </c>
      <c r="C35" s="16" t="s">
        <v>72</v>
      </c>
      <c r="D35" s="23">
        <v>20991974</v>
      </c>
      <c r="E35" s="24">
        <v>20991973</v>
      </c>
      <c r="F35" s="24">
        <v>2113416</v>
      </c>
      <c r="G35" s="31">
        <f t="shared" si="1"/>
        <v>0.10067733506148588</v>
      </c>
      <c r="H35" s="23">
        <v>190927</v>
      </c>
      <c r="I35" s="24">
        <v>1005002</v>
      </c>
      <c r="J35" s="24">
        <v>917487</v>
      </c>
      <c r="K35" s="23">
        <v>2113416</v>
      </c>
      <c r="L35" s="23">
        <v>0</v>
      </c>
      <c r="M35" s="24">
        <v>0</v>
      </c>
      <c r="N35" s="24">
        <v>0</v>
      </c>
      <c r="O35" s="23">
        <v>0</v>
      </c>
      <c r="P35" s="23">
        <v>0</v>
      </c>
      <c r="Q35" s="24">
        <v>0</v>
      </c>
      <c r="R35" s="24">
        <v>0</v>
      </c>
      <c r="S35" s="23">
        <v>0</v>
      </c>
      <c r="T35" s="23">
        <v>0</v>
      </c>
      <c r="U35" s="24">
        <v>0</v>
      </c>
      <c r="V35" s="24">
        <v>0</v>
      </c>
      <c r="W35" s="35">
        <v>0</v>
      </c>
    </row>
    <row r="36" spans="1:23" ht="12.95" customHeight="1" x14ac:dyDescent="0.2">
      <c r="A36" s="14" t="s">
        <v>20</v>
      </c>
      <c r="B36" s="15" t="s">
        <v>73</v>
      </c>
      <c r="C36" s="16" t="s">
        <v>74</v>
      </c>
      <c r="D36" s="23">
        <v>3805800</v>
      </c>
      <c r="E36" s="24">
        <v>3805800</v>
      </c>
      <c r="F36" s="24">
        <v>85186</v>
      </c>
      <c r="G36" s="31">
        <f t="shared" si="1"/>
        <v>2.2383204582479374E-2</v>
      </c>
      <c r="H36" s="23">
        <v>0</v>
      </c>
      <c r="I36" s="24">
        <v>6331</v>
      </c>
      <c r="J36" s="24">
        <v>78855</v>
      </c>
      <c r="K36" s="23">
        <v>85186</v>
      </c>
      <c r="L36" s="23">
        <v>0</v>
      </c>
      <c r="M36" s="24">
        <v>0</v>
      </c>
      <c r="N36" s="24">
        <v>0</v>
      </c>
      <c r="O36" s="23">
        <v>0</v>
      </c>
      <c r="P36" s="23">
        <v>0</v>
      </c>
      <c r="Q36" s="24">
        <v>0</v>
      </c>
      <c r="R36" s="24">
        <v>0</v>
      </c>
      <c r="S36" s="23">
        <v>0</v>
      </c>
      <c r="T36" s="23">
        <v>0</v>
      </c>
      <c r="U36" s="24">
        <v>0</v>
      </c>
      <c r="V36" s="24">
        <v>0</v>
      </c>
      <c r="W36" s="35">
        <v>0</v>
      </c>
    </row>
    <row r="37" spans="1:23" ht="12.95" customHeight="1" x14ac:dyDescent="0.2">
      <c r="A37" s="14" t="s">
        <v>35</v>
      </c>
      <c r="B37" s="15" t="s">
        <v>75</v>
      </c>
      <c r="C37" s="16" t="s">
        <v>76</v>
      </c>
      <c r="D37" s="23">
        <v>27684266</v>
      </c>
      <c r="E37" s="24">
        <v>27684266</v>
      </c>
      <c r="F37" s="24">
        <v>6948672</v>
      </c>
      <c r="G37" s="31">
        <f t="shared" si="1"/>
        <v>0.25099715484600532</v>
      </c>
      <c r="H37" s="23">
        <v>4686497</v>
      </c>
      <c r="I37" s="24">
        <v>1102038</v>
      </c>
      <c r="J37" s="24">
        <v>1160137</v>
      </c>
      <c r="K37" s="23">
        <v>6948672</v>
      </c>
      <c r="L37" s="23">
        <v>0</v>
      </c>
      <c r="M37" s="24">
        <v>0</v>
      </c>
      <c r="N37" s="24">
        <v>0</v>
      </c>
      <c r="O37" s="23">
        <v>0</v>
      </c>
      <c r="P37" s="23">
        <v>0</v>
      </c>
      <c r="Q37" s="24">
        <v>0</v>
      </c>
      <c r="R37" s="24">
        <v>0</v>
      </c>
      <c r="S37" s="23">
        <v>0</v>
      </c>
      <c r="T37" s="23">
        <v>0</v>
      </c>
      <c r="U37" s="24">
        <v>0</v>
      </c>
      <c r="V37" s="24">
        <v>0</v>
      </c>
      <c r="W37" s="35">
        <v>0</v>
      </c>
    </row>
    <row r="38" spans="1:23" ht="12.95" customHeight="1" x14ac:dyDescent="0.3">
      <c r="A38" s="17" t="s">
        <v>0</v>
      </c>
      <c r="B38" s="18" t="s">
        <v>77</v>
      </c>
      <c r="C38" s="19" t="s">
        <v>0</v>
      </c>
      <c r="D38" s="25">
        <f>SUM(D34:D37)</f>
        <v>67733356</v>
      </c>
      <c r="E38" s="26">
        <f>SUM(E34:E37)</f>
        <v>67733355</v>
      </c>
      <c r="F38" s="26">
        <f>SUM(F34:F37)</f>
        <v>11179500</v>
      </c>
      <c r="G38" s="32">
        <f t="shared" si="1"/>
        <v>0.1650516179945373</v>
      </c>
      <c r="H38" s="25">
        <f t="shared" ref="H38:W38" si="5">SUM(H34:H37)</f>
        <v>5394813</v>
      </c>
      <c r="I38" s="26">
        <f t="shared" si="5"/>
        <v>2889897</v>
      </c>
      <c r="J38" s="26">
        <f t="shared" si="5"/>
        <v>2894790</v>
      </c>
      <c r="K38" s="25">
        <f t="shared" si="5"/>
        <v>11179500</v>
      </c>
      <c r="L38" s="25">
        <f t="shared" si="5"/>
        <v>0</v>
      </c>
      <c r="M38" s="26">
        <f t="shared" si="5"/>
        <v>0</v>
      </c>
      <c r="N38" s="26">
        <f t="shared" si="5"/>
        <v>0</v>
      </c>
      <c r="O38" s="25">
        <f t="shared" si="5"/>
        <v>0</v>
      </c>
      <c r="P38" s="25">
        <f t="shared" si="5"/>
        <v>0</v>
      </c>
      <c r="Q38" s="26">
        <f t="shared" si="5"/>
        <v>0</v>
      </c>
      <c r="R38" s="26">
        <f t="shared" si="5"/>
        <v>0</v>
      </c>
      <c r="S38" s="25">
        <f t="shared" si="5"/>
        <v>0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ht="12.95" customHeight="1" x14ac:dyDescent="0.2">
      <c r="A39" s="14" t="s">
        <v>20</v>
      </c>
      <c r="B39" s="15" t="s">
        <v>78</v>
      </c>
      <c r="C39" s="16" t="s">
        <v>79</v>
      </c>
      <c r="D39" s="23">
        <v>31100008</v>
      </c>
      <c r="E39" s="24">
        <v>32238008</v>
      </c>
      <c r="F39" s="24">
        <v>3380654</v>
      </c>
      <c r="G39" s="31">
        <f t="shared" si="1"/>
        <v>0.10870267300252784</v>
      </c>
      <c r="H39" s="23">
        <v>2209116</v>
      </c>
      <c r="I39" s="24">
        <v>437485</v>
      </c>
      <c r="J39" s="24">
        <v>734053</v>
      </c>
      <c r="K39" s="23">
        <v>3380654</v>
      </c>
      <c r="L39" s="23">
        <v>0</v>
      </c>
      <c r="M39" s="24">
        <v>0</v>
      </c>
      <c r="N39" s="24">
        <v>0</v>
      </c>
      <c r="O39" s="23">
        <v>0</v>
      </c>
      <c r="P39" s="23">
        <v>0</v>
      </c>
      <c r="Q39" s="24">
        <v>0</v>
      </c>
      <c r="R39" s="24">
        <v>0</v>
      </c>
      <c r="S39" s="23">
        <v>0</v>
      </c>
      <c r="T39" s="23">
        <v>0</v>
      </c>
      <c r="U39" s="24">
        <v>0</v>
      </c>
      <c r="V39" s="24">
        <v>0</v>
      </c>
      <c r="W39" s="35">
        <v>0</v>
      </c>
    </row>
    <row r="40" spans="1:23" ht="12.95" customHeight="1" x14ac:dyDescent="0.2">
      <c r="A40" s="14" t="s">
        <v>20</v>
      </c>
      <c r="B40" s="15" t="s">
        <v>80</v>
      </c>
      <c r="C40" s="16" t="s">
        <v>81</v>
      </c>
      <c r="D40" s="23">
        <v>12069938</v>
      </c>
      <c r="E40" s="24">
        <v>12069938</v>
      </c>
      <c r="F40" s="24">
        <v>1478628</v>
      </c>
      <c r="G40" s="31">
        <f t="shared" si="1"/>
        <v>0.12250502032404806</v>
      </c>
      <c r="H40" s="23">
        <v>560150</v>
      </c>
      <c r="I40" s="24">
        <v>155377</v>
      </c>
      <c r="J40" s="24">
        <v>763101</v>
      </c>
      <c r="K40" s="23">
        <v>1478628</v>
      </c>
      <c r="L40" s="23">
        <v>0</v>
      </c>
      <c r="M40" s="24">
        <v>0</v>
      </c>
      <c r="N40" s="24">
        <v>0</v>
      </c>
      <c r="O40" s="23">
        <v>0</v>
      </c>
      <c r="P40" s="23">
        <v>0</v>
      </c>
      <c r="Q40" s="24">
        <v>0</v>
      </c>
      <c r="R40" s="24">
        <v>0</v>
      </c>
      <c r="S40" s="23">
        <v>0</v>
      </c>
      <c r="T40" s="23">
        <v>0</v>
      </c>
      <c r="U40" s="24">
        <v>0</v>
      </c>
      <c r="V40" s="24">
        <v>0</v>
      </c>
      <c r="W40" s="35">
        <v>0</v>
      </c>
    </row>
    <row r="41" spans="1:23" ht="12.95" customHeight="1" x14ac:dyDescent="0.2">
      <c r="A41" s="14" t="s">
        <v>20</v>
      </c>
      <c r="B41" s="15" t="s">
        <v>82</v>
      </c>
      <c r="C41" s="16" t="s">
        <v>83</v>
      </c>
      <c r="D41" s="23">
        <v>30726069</v>
      </c>
      <c r="E41" s="24">
        <v>30726069</v>
      </c>
      <c r="F41" s="24">
        <v>5857886</v>
      </c>
      <c r="G41" s="31">
        <f t="shared" si="1"/>
        <v>0.19064872893437818</v>
      </c>
      <c r="H41" s="23">
        <v>1760888</v>
      </c>
      <c r="I41" s="24">
        <v>2574058</v>
      </c>
      <c r="J41" s="24">
        <v>1522940</v>
      </c>
      <c r="K41" s="23">
        <v>5857886</v>
      </c>
      <c r="L41" s="23">
        <v>0</v>
      </c>
      <c r="M41" s="24">
        <v>0</v>
      </c>
      <c r="N41" s="24">
        <v>0</v>
      </c>
      <c r="O41" s="23">
        <v>0</v>
      </c>
      <c r="P41" s="23">
        <v>0</v>
      </c>
      <c r="Q41" s="24">
        <v>0</v>
      </c>
      <c r="R41" s="24">
        <v>0</v>
      </c>
      <c r="S41" s="23">
        <v>0</v>
      </c>
      <c r="T41" s="23">
        <v>0</v>
      </c>
      <c r="U41" s="24">
        <v>0</v>
      </c>
      <c r="V41" s="24">
        <v>0</v>
      </c>
      <c r="W41" s="35">
        <v>0</v>
      </c>
    </row>
    <row r="42" spans="1:23" ht="12.95" customHeight="1" x14ac:dyDescent="0.2">
      <c r="A42" s="14" t="s">
        <v>20</v>
      </c>
      <c r="B42" s="15" t="s">
        <v>84</v>
      </c>
      <c r="C42" s="16" t="s">
        <v>85</v>
      </c>
      <c r="D42" s="23">
        <v>39945000</v>
      </c>
      <c r="E42" s="24">
        <v>39945000</v>
      </c>
      <c r="F42" s="24">
        <v>26791408</v>
      </c>
      <c r="G42" s="31">
        <f t="shared" si="1"/>
        <v>0.67070742270622108</v>
      </c>
      <c r="H42" s="23">
        <v>3591745</v>
      </c>
      <c r="I42" s="24">
        <v>9480148</v>
      </c>
      <c r="J42" s="24">
        <v>13719515</v>
      </c>
      <c r="K42" s="23">
        <v>26791408</v>
      </c>
      <c r="L42" s="23">
        <v>0</v>
      </c>
      <c r="M42" s="24">
        <v>0</v>
      </c>
      <c r="N42" s="24">
        <v>0</v>
      </c>
      <c r="O42" s="23">
        <v>0</v>
      </c>
      <c r="P42" s="23">
        <v>0</v>
      </c>
      <c r="Q42" s="24">
        <v>0</v>
      </c>
      <c r="R42" s="24">
        <v>0</v>
      </c>
      <c r="S42" s="23">
        <v>0</v>
      </c>
      <c r="T42" s="23">
        <v>0</v>
      </c>
      <c r="U42" s="24">
        <v>0</v>
      </c>
      <c r="V42" s="24">
        <v>0</v>
      </c>
      <c r="W42" s="35">
        <v>0</v>
      </c>
    </row>
    <row r="43" spans="1:23" ht="12.95" customHeight="1" x14ac:dyDescent="0.2">
      <c r="A43" s="14" t="s">
        <v>20</v>
      </c>
      <c r="B43" s="15" t="s">
        <v>86</v>
      </c>
      <c r="C43" s="16" t="s">
        <v>87</v>
      </c>
      <c r="D43" s="23">
        <v>87855654</v>
      </c>
      <c r="E43" s="24">
        <v>87855654</v>
      </c>
      <c r="F43" s="24">
        <v>21911828</v>
      </c>
      <c r="G43" s="31">
        <f t="shared" si="1"/>
        <v>0.24940714686387741</v>
      </c>
      <c r="H43" s="23">
        <v>3909227</v>
      </c>
      <c r="I43" s="24">
        <v>11919111</v>
      </c>
      <c r="J43" s="24">
        <v>6083490</v>
      </c>
      <c r="K43" s="23">
        <v>21911828</v>
      </c>
      <c r="L43" s="23">
        <v>0</v>
      </c>
      <c r="M43" s="24">
        <v>0</v>
      </c>
      <c r="N43" s="24">
        <v>0</v>
      </c>
      <c r="O43" s="23">
        <v>0</v>
      </c>
      <c r="P43" s="23">
        <v>0</v>
      </c>
      <c r="Q43" s="24">
        <v>0</v>
      </c>
      <c r="R43" s="24">
        <v>0</v>
      </c>
      <c r="S43" s="23">
        <v>0</v>
      </c>
      <c r="T43" s="23">
        <v>0</v>
      </c>
      <c r="U43" s="24">
        <v>0</v>
      </c>
      <c r="V43" s="24">
        <v>0</v>
      </c>
      <c r="W43" s="35">
        <v>0</v>
      </c>
    </row>
    <row r="44" spans="1:23" ht="12.95" customHeight="1" x14ac:dyDescent="0.2">
      <c r="A44" s="14" t="s">
        <v>35</v>
      </c>
      <c r="B44" s="15" t="s">
        <v>88</v>
      </c>
      <c r="C44" s="16" t="s">
        <v>89</v>
      </c>
      <c r="D44" s="23">
        <v>72935056</v>
      </c>
      <c r="E44" s="24">
        <v>72935056</v>
      </c>
      <c r="F44" s="24">
        <v>0</v>
      </c>
      <c r="G44" s="31">
        <f t="shared" si="1"/>
        <v>0</v>
      </c>
      <c r="H44" s="23">
        <v>0</v>
      </c>
      <c r="I44" s="24">
        <v>0</v>
      </c>
      <c r="J44" s="24">
        <v>0</v>
      </c>
      <c r="K44" s="23">
        <v>0</v>
      </c>
      <c r="L44" s="23">
        <v>0</v>
      </c>
      <c r="M44" s="24">
        <v>0</v>
      </c>
      <c r="N44" s="24">
        <v>0</v>
      </c>
      <c r="O44" s="23">
        <v>0</v>
      </c>
      <c r="P44" s="23">
        <v>0</v>
      </c>
      <c r="Q44" s="24">
        <v>0</v>
      </c>
      <c r="R44" s="24">
        <v>0</v>
      </c>
      <c r="S44" s="23">
        <v>0</v>
      </c>
      <c r="T44" s="23">
        <v>0</v>
      </c>
      <c r="U44" s="24">
        <v>0</v>
      </c>
      <c r="V44" s="24">
        <v>0</v>
      </c>
      <c r="W44" s="35">
        <v>0</v>
      </c>
    </row>
    <row r="45" spans="1:23" ht="12.95" customHeight="1" x14ac:dyDescent="0.3">
      <c r="A45" s="17" t="s">
        <v>0</v>
      </c>
      <c r="B45" s="18" t="s">
        <v>90</v>
      </c>
      <c r="C45" s="19" t="s">
        <v>0</v>
      </c>
      <c r="D45" s="25">
        <f>SUM(D39:D44)</f>
        <v>274631725</v>
      </c>
      <c r="E45" s="26">
        <f>SUM(E39:E44)</f>
        <v>275769725</v>
      </c>
      <c r="F45" s="26">
        <f>SUM(F39:F44)</f>
        <v>59420404</v>
      </c>
      <c r="G45" s="32">
        <f t="shared" si="1"/>
        <v>0.21636394702760578</v>
      </c>
      <c r="H45" s="25">
        <f t="shared" ref="H45:W45" si="6">SUM(H39:H44)</f>
        <v>12031126</v>
      </c>
      <c r="I45" s="26">
        <f t="shared" si="6"/>
        <v>24566179</v>
      </c>
      <c r="J45" s="26">
        <f t="shared" si="6"/>
        <v>22823099</v>
      </c>
      <c r="K45" s="25">
        <f t="shared" si="6"/>
        <v>59420404</v>
      </c>
      <c r="L45" s="25">
        <f t="shared" si="6"/>
        <v>0</v>
      </c>
      <c r="M45" s="26">
        <f t="shared" si="6"/>
        <v>0</v>
      </c>
      <c r="N45" s="26">
        <f t="shared" si="6"/>
        <v>0</v>
      </c>
      <c r="O45" s="25">
        <f t="shared" si="6"/>
        <v>0</v>
      </c>
      <c r="P45" s="25">
        <f t="shared" si="6"/>
        <v>0</v>
      </c>
      <c r="Q45" s="26">
        <f t="shared" si="6"/>
        <v>0</v>
      </c>
      <c r="R45" s="26">
        <f t="shared" si="6"/>
        <v>0</v>
      </c>
      <c r="S45" s="25">
        <f t="shared" si="6"/>
        <v>0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ht="12.95" customHeight="1" x14ac:dyDescent="0.2">
      <c r="A46" s="14" t="s">
        <v>20</v>
      </c>
      <c r="B46" s="15" t="s">
        <v>91</v>
      </c>
      <c r="C46" s="16" t="s">
        <v>92</v>
      </c>
      <c r="D46" s="23">
        <v>25644972</v>
      </c>
      <c r="E46" s="24">
        <v>25644972</v>
      </c>
      <c r="F46" s="24">
        <v>3953652</v>
      </c>
      <c r="G46" s="31">
        <f t="shared" si="1"/>
        <v>0.15416870020368906</v>
      </c>
      <c r="H46" s="23">
        <v>1026440</v>
      </c>
      <c r="I46" s="24">
        <v>1396021</v>
      </c>
      <c r="J46" s="24">
        <v>1531191</v>
      </c>
      <c r="K46" s="23">
        <v>3953652</v>
      </c>
      <c r="L46" s="23">
        <v>0</v>
      </c>
      <c r="M46" s="24">
        <v>0</v>
      </c>
      <c r="N46" s="24">
        <v>0</v>
      </c>
      <c r="O46" s="23">
        <v>0</v>
      </c>
      <c r="P46" s="23">
        <v>0</v>
      </c>
      <c r="Q46" s="24">
        <v>0</v>
      </c>
      <c r="R46" s="24">
        <v>0</v>
      </c>
      <c r="S46" s="23">
        <v>0</v>
      </c>
      <c r="T46" s="23">
        <v>0</v>
      </c>
      <c r="U46" s="24">
        <v>0</v>
      </c>
      <c r="V46" s="24">
        <v>0</v>
      </c>
      <c r="W46" s="35">
        <v>0</v>
      </c>
    </row>
    <row r="47" spans="1:23" ht="12.95" customHeight="1" x14ac:dyDescent="0.2">
      <c r="A47" s="14" t="s">
        <v>20</v>
      </c>
      <c r="B47" s="15" t="s">
        <v>93</v>
      </c>
      <c r="C47" s="16" t="s">
        <v>94</v>
      </c>
      <c r="D47" s="23">
        <v>65312211</v>
      </c>
      <c r="E47" s="24">
        <v>68812211</v>
      </c>
      <c r="F47" s="24">
        <v>2708554</v>
      </c>
      <c r="G47" s="31">
        <f t="shared" si="1"/>
        <v>4.1470866757213287E-2</v>
      </c>
      <c r="H47" s="23">
        <v>0</v>
      </c>
      <c r="I47" s="24">
        <v>153274</v>
      </c>
      <c r="J47" s="24">
        <v>2555280</v>
      </c>
      <c r="K47" s="23">
        <v>2708554</v>
      </c>
      <c r="L47" s="23">
        <v>0</v>
      </c>
      <c r="M47" s="24">
        <v>0</v>
      </c>
      <c r="N47" s="24">
        <v>0</v>
      </c>
      <c r="O47" s="23">
        <v>0</v>
      </c>
      <c r="P47" s="23">
        <v>0</v>
      </c>
      <c r="Q47" s="24">
        <v>0</v>
      </c>
      <c r="R47" s="24">
        <v>0</v>
      </c>
      <c r="S47" s="23">
        <v>0</v>
      </c>
      <c r="T47" s="23">
        <v>0</v>
      </c>
      <c r="U47" s="24">
        <v>0</v>
      </c>
      <c r="V47" s="24">
        <v>0</v>
      </c>
      <c r="W47" s="35">
        <v>0</v>
      </c>
    </row>
    <row r="48" spans="1:23" ht="12.95" customHeight="1" x14ac:dyDescent="0.2">
      <c r="A48" s="14" t="s">
        <v>20</v>
      </c>
      <c r="B48" s="15" t="s">
        <v>95</v>
      </c>
      <c r="C48" s="16" t="s">
        <v>96</v>
      </c>
      <c r="D48" s="23">
        <v>32266392</v>
      </c>
      <c r="E48" s="24">
        <v>32266392</v>
      </c>
      <c r="F48" s="24">
        <v>5896015</v>
      </c>
      <c r="G48" s="31">
        <f t="shared" si="1"/>
        <v>0.18272929306753602</v>
      </c>
      <c r="H48" s="23">
        <v>341941</v>
      </c>
      <c r="I48" s="24">
        <v>1772090</v>
      </c>
      <c r="J48" s="24">
        <v>3781984</v>
      </c>
      <c r="K48" s="23">
        <v>5896015</v>
      </c>
      <c r="L48" s="23">
        <v>0</v>
      </c>
      <c r="M48" s="24">
        <v>0</v>
      </c>
      <c r="N48" s="24">
        <v>0</v>
      </c>
      <c r="O48" s="23">
        <v>0</v>
      </c>
      <c r="P48" s="23">
        <v>0</v>
      </c>
      <c r="Q48" s="24">
        <v>0</v>
      </c>
      <c r="R48" s="24">
        <v>0</v>
      </c>
      <c r="S48" s="23">
        <v>0</v>
      </c>
      <c r="T48" s="23">
        <v>0</v>
      </c>
      <c r="U48" s="24">
        <v>0</v>
      </c>
      <c r="V48" s="24">
        <v>0</v>
      </c>
      <c r="W48" s="35">
        <v>0</v>
      </c>
    </row>
    <row r="49" spans="1:23" ht="12.95" customHeight="1" x14ac:dyDescent="0.2">
      <c r="A49" s="14" t="s">
        <v>20</v>
      </c>
      <c r="B49" s="15" t="s">
        <v>97</v>
      </c>
      <c r="C49" s="16" t="s">
        <v>98</v>
      </c>
      <c r="D49" s="23">
        <v>4900380</v>
      </c>
      <c r="E49" s="24">
        <v>4900380</v>
      </c>
      <c r="F49" s="24">
        <v>475570</v>
      </c>
      <c r="G49" s="31">
        <f t="shared" si="1"/>
        <v>9.7047575902276972E-2</v>
      </c>
      <c r="H49" s="23">
        <v>15580</v>
      </c>
      <c r="I49" s="24">
        <v>108060</v>
      </c>
      <c r="J49" s="24">
        <v>351930</v>
      </c>
      <c r="K49" s="23">
        <v>475570</v>
      </c>
      <c r="L49" s="23">
        <v>0</v>
      </c>
      <c r="M49" s="24">
        <v>0</v>
      </c>
      <c r="N49" s="24">
        <v>0</v>
      </c>
      <c r="O49" s="23">
        <v>0</v>
      </c>
      <c r="P49" s="23">
        <v>0</v>
      </c>
      <c r="Q49" s="24">
        <v>0</v>
      </c>
      <c r="R49" s="24">
        <v>0</v>
      </c>
      <c r="S49" s="23">
        <v>0</v>
      </c>
      <c r="T49" s="23">
        <v>0</v>
      </c>
      <c r="U49" s="24">
        <v>0</v>
      </c>
      <c r="V49" s="24">
        <v>0</v>
      </c>
      <c r="W49" s="35">
        <v>0</v>
      </c>
    </row>
    <row r="50" spans="1:23" ht="12.95" customHeight="1" x14ac:dyDescent="0.2">
      <c r="A50" s="14" t="s">
        <v>35</v>
      </c>
      <c r="B50" s="15" t="s">
        <v>99</v>
      </c>
      <c r="C50" s="16" t="s">
        <v>100</v>
      </c>
      <c r="D50" s="23">
        <v>106240000</v>
      </c>
      <c r="E50" s="24">
        <v>106240000</v>
      </c>
      <c r="F50" s="24">
        <v>18496401</v>
      </c>
      <c r="G50" s="31">
        <f t="shared" si="1"/>
        <v>0.17410016001506023</v>
      </c>
      <c r="H50" s="23">
        <v>66184</v>
      </c>
      <c r="I50" s="24">
        <v>9774995</v>
      </c>
      <c r="J50" s="24">
        <v>8655222</v>
      </c>
      <c r="K50" s="23">
        <v>18496401</v>
      </c>
      <c r="L50" s="23">
        <v>0</v>
      </c>
      <c r="M50" s="24">
        <v>0</v>
      </c>
      <c r="N50" s="24">
        <v>0</v>
      </c>
      <c r="O50" s="23">
        <v>0</v>
      </c>
      <c r="P50" s="23">
        <v>0</v>
      </c>
      <c r="Q50" s="24">
        <v>0</v>
      </c>
      <c r="R50" s="24">
        <v>0</v>
      </c>
      <c r="S50" s="23">
        <v>0</v>
      </c>
      <c r="T50" s="23">
        <v>0</v>
      </c>
      <c r="U50" s="24">
        <v>0</v>
      </c>
      <c r="V50" s="24">
        <v>0</v>
      </c>
      <c r="W50" s="35">
        <v>0</v>
      </c>
    </row>
    <row r="51" spans="1:23" ht="12.95" customHeight="1" x14ac:dyDescent="0.3">
      <c r="A51" s="17" t="s">
        <v>0</v>
      </c>
      <c r="B51" s="18" t="s">
        <v>101</v>
      </c>
      <c r="C51" s="19" t="s">
        <v>0</v>
      </c>
      <c r="D51" s="25">
        <f>SUM(D46:D50)</f>
        <v>234363955</v>
      </c>
      <c r="E51" s="26">
        <f>SUM(E46:E50)</f>
        <v>237863955</v>
      </c>
      <c r="F51" s="26">
        <f>SUM(F46:F50)</f>
        <v>31530192</v>
      </c>
      <c r="G51" s="32">
        <f t="shared" si="1"/>
        <v>0.13453515921422302</v>
      </c>
      <c r="H51" s="25">
        <f t="shared" ref="H51:W51" si="7">SUM(H46:H50)</f>
        <v>1450145</v>
      </c>
      <c r="I51" s="26">
        <f t="shared" si="7"/>
        <v>13204440</v>
      </c>
      <c r="J51" s="26">
        <f t="shared" si="7"/>
        <v>16875607</v>
      </c>
      <c r="K51" s="25">
        <f t="shared" si="7"/>
        <v>31530192</v>
      </c>
      <c r="L51" s="25">
        <f t="shared" si="7"/>
        <v>0</v>
      </c>
      <c r="M51" s="26">
        <f t="shared" si="7"/>
        <v>0</v>
      </c>
      <c r="N51" s="26">
        <f t="shared" si="7"/>
        <v>0</v>
      </c>
      <c r="O51" s="25">
        <f t="shared" si="7"/>
        <v>0</v>
      </c>
      <c r="P51" s="25">
        <f t="shared" si="7"/>
        <v>0</v>
      </c>
      <c r="Q51" s="26">
        <f t="shared" si="7"/>
        <v>0</v>
      </c>
      <c r="R51" s="26">
        <f t="shared" si="7"/>
        <v>0</v>
      </c>
      <c r="S51" s="25">
        <f t="shared" si="7"/>
        <v>0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2.95" customHeight="1" x14ac:dyDescent="0.3">
      <c r="A52" s="17" t="s">
        <v>0</v>
      </c>
      <c r="B52" s="18" t="s">
        <v>102</v>
      </c>
      <c r="C52" s="19" t="s">
        <v>0</v>
      </c>
      <c r="D52" s="25">
        <f>SUM(D6:D7,D9:D16,D18:D24,D26:D32,D34:D37,D39:D44,D46:D50)</f>
        <v>2173893768</v>
      </c>
      <c r="E52" s="26">
        <f>SUM(E6:E7,E9:E16,E18:E24,E26:E32,E34:E37,E39:E44,E46:E50)</f>
        <v>2178179507</v>
      </c>
      <c r="F52" s="26">
        <f>SUM(F6:F7,F9:F16,F18:F24,F26:F32,F34:F37,F39:F44,F46:F50)</f>
        <v>356556765</v>
      </c>
      <c r="G52" s="32">
        <f t="shared" si="1"/>
        <v>0.16401756619783456</v>
      </c>
      <c r="H52" s="25">
        <f t="shared" ref="H52:W52" si="8">SUM(H6:H7,H9:H16,H18:H24,H26:H32,H34:H37,H39:H44,H46:H50)</f>
        <v>46247748</v>
      </c>
      <c r="I52" s="26">
        <f t="shared" si="8"/>
        <v>130826288</v>
      </c>
      <c r="J52" s="26">
        <f t="shared" si="8"/>
        <v>179482729</v>
      </c>
      <c r="K52" s="25">
        <f t="shared" si="8"/>
        <v>356556765</v>
      </c>
      <c r="L52" s="25">
        <f t="shared" si="8"/>
        <v>0</v>
      </c>
      <c r="M52" s="26">
        <f t="shared" si="8"/>
        <v>0</v>
      </c>
      <c r="N52" s="26">
        <f t="shared" si="8"/>
        <v>0</v>
      </c>
      <c r="O52" s="25">
        <f t="shared" si="8"/>
        <v>0</v>
      </c>
      <c r="P52" s="25">
        <f t="shared" si="8"/>
        <v>0</v>
      </c>
      <c r="Q52" s="26">
        <f t="shared" si="8"/>
        <v>0</v>
      </c>
      <c r="R52" s="26">
        <f t="shared" si="8"/>
        <v>0</v>
      </c>
      <c r="S52" s="25">
        <f t="shared" si="8"/>
        <v>0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2.95" customHeight="1" x14ac:dyDescent="0.3">
      <c r="A53" s="10"/>
      <c r="B53" s="11" t="s">
        <v>594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2.95" customHeight="1" x14ac:dyDescent="0.3">
      <c r="A54" s="13" t="s">
        <v>0</v>
      </c>
      <c r="B54" s="11" t="s">
        <v>103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ht="12.95" customHeight="1" x14ac:dyDescent="0.2">
      <c r="A55" s="14" t="s">
        <v>14</v>
      </c>
      <c r="B55" s="15" t="s">
        <v>104</v>
      </c>
      <c r="C55" s="16" t="s">
        <v>105</v>
      </c>
      <c r="D55" s="23">
        <v>556591888</v>
      </c>
      <c r="E55" s="24">
        <v>556591888</v>
      </c>
      <c r="F55" s="24">
        <v>132165207</v>
      </c>
      <c r="G55" s="31">
        <f t="shared" ref="G55:G83" si="9">IF(($D55      =0),0,($F55      /$D55      ))</f>
        <v>0.23745442549460943</v>
      </c>
      <c r="H55" s="23">
        <v>40009623</v>
      </c>
      <c r="I55" s="24">
        <v>39133082</v>
      </c>
      <c r="J55" s="24">
        <v>53022502</v>
      </c>
      <c r="K55" s="23">
        <v>132165207</v>
      </c>
      <c r="L55" s="23">
        <v>0</v>
      </c>
      <c r="M55" s="24">
        <v>0</v>
      </c>
      <c r="N55" s="24">
        <v>0</v>
      </c>
      <c r="O55" s="23">
        <v>0</v>
      </c>
      <c r="P55" s="23">
        <v>0</v>
      </c>
      <c r="Q55" s="24">
        <v>0</v>
      </c>
      <c r="R55" s="24">
        <v>0</v>
      </c>
      <c r="S55" s="23">
        <v>0</v>
      </c>
      <c r="T55" s="23">
        <v>0</v>
      </c>
      <c r="U55" s="24">
        <v>0</v>
      </c>
      <c r="V55" s="24">
        <v>0</v>
      </c>
      <c r="W55" s="35">
        <v>0</v>
      </c>
    </row>
    <row r="56" spans="1:23" ht="12.95" customHeight="1" x14ac:dyDescent="0.3">
      <c r="A56" s="17" t="s">
        <v>0</v>
      </c>
      <c r="B56" s="18" t="s">
        <v>19</v>
      </c>
      <c r="C56" s="19" t="s">
        <v>0</v>
      </c>
      <c r="D56" s="25">
        <f>D55</f>
        <v>556591888</v>
      </c>
      <c r="E56" s="26">
        <f>E55</f>
        <v>556591888</v>
      </c>
      <c r="F56" s="26">
        <f>F55</f>
        <v>132165207</v>
      </c>
      <c r="G56" s="32">
        <f t="shared" si="9"/>
        <v>0.23745442549460943</v>
      </c>
      <c r="H56" s="25">
        <f t="shared" ref="H56:W56" si="10">H55</f>
        <v>40009623</v>
      </c>
      <c r="I56" s="26">
        <f t="shared" si="10"/>
        <v>39133082</v>
      </c>
      <c r="J56" s="26">
        <f t="shared" si="10"/>
        <v>53022502</v>
      </c>
      <c r="K56" s="25">
        <f t="shared" si="10"/>
        <v>132165207</v>
      </c>
      <c r="L56" s="25">
        <f t="shared" si="10"/>
        <v>0</v>
      </c>
      <c r="M56" s="26">
        <f t="shared" si="10"/>
        <v>0</v>
      </c>
      <c r="N56" s="26">
        <f t="shared" si="10"/>
        <v>0</v>
      </c>
      <c r="O56" s="25">
        <f t="shared" si="10"/>
        <v>0</v>
      </c>
      <c r="P56" s="25">
        <f t="shared" si="10"/>
        <v>0</v>
      </c>
      <c r="Q56" s="26">
        <f t="shared" si="10"/>
        <v>0</v>
      </c>
      <c r="R56" s="26">
        <f t="shared" si="10"/>
        <v>0</v>
      </c>
      <c r="S56" s="25">
        <f t="shared" si="10"/>
        <v>0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ht="12.95" customHeight="1" x14ac:dyDescent="0.2">
      <c r="A57" s="14" t="s">
        <v>20</v>
      </c>
      <c r="B57" s="15" t="s">
        <v>106</v>
      </c>
      <c r="C57" s="16" t="s">
        <v>107</v>
      </c>
      <c r="D57" s="23">
        <v>3550000</v>
      </c>
      <c r="E57" s="24">
        <v>3550000</v>
      </c>
      <c r="F57" s="24">
        <v>0</v>
      </c>
      <c r="G57" s="31">
        <f t="shared" si="9"/>
        <v>0</v>
      </c>
      <c r="H57" s="23">
        <v>0</v>
      </c>
      <c r="I57" s="24">
        <v>0</v>
      </c>
      <c r="J57" s="24">
        <v>0</v>
      </c>
      <c r="K57" s="23">
        <v>0</v>
      </c>
      <c r="L57" s="23">
        <v>0</v>
      </c>
      <c r="M57" s="24">
        <v>0</v>
      </c>
      <c r="N57" s="24">
        <v>0</v>
      </c>
      <c r="O57" s="23">
        <v>0</v>
      </c>
      <c r="P57" s="23">
        <v>0</v>
      </c>
      <c r="Q57" s="24">
        <v>0</v>
      </c>
      <c r="R57" s="24">
        <v>0</v>
      </c>
      <c r="S57" s="23">
        <v>0</v>
      </c>
      <c r="T57" s="23">
        <v>0</v>
      </c>
      <c r="U57" s="24">
        <v>0</v>
      </c>
      <c r="V57" s="24">
        <v>0</v>
      </c>
      <c r="W57" s="35">
        <v>0</v>
      </c>
    </row>
    <row r="58" spans="1:23" ht="12.95" customHeight="1" x14ac:dyDescent="0.2">
      <c r="A58" s="14" t="s">
        <v>20</v>
      </c>
      <c r="B58" s="15" t="s">
        <v>108</v>
      </c>
      <c r="C58" s="16" t="s">
        <v>109</v>
      </c>
      <c r="D58" s="23">
        <v>0</v>
      </c>
      <c r="E58" s="24">
        <v>0</v>
      </c>
      <c r="F58" s="24">
        <v>0</v>
      </c>
      <c r="G58" s="31">
        <f t="shared" si="9"/>
        <v>0</v>
      </c>
      <c r="H58" s="23">
        <v>0</v>
      </c>
      <c r="I58" s="24">
        <v>0</v>
      </c>
      <c r="J58" s="24">
        <v>0</v>
      </c>
      <c r="K58" s="23">
        <v>0</v>
      </c>
      <c r="L58" s="23">
        <v>0</v>
      </c>
      <c r="M58" s="24">
        <v>0</v>
      </c>
      <c r="N58" s="24">
        <v>0</v>
      </c>
      <c r="O58" s="23">
        <v>0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ht="12.95" customHeight="1" x14ac:dyDescent="0.2">
      <c r="A59" s="14" t="s">
        <v>20</v>
      </c>
      <c r="B59" s="15" t="s">
        <v>110</v>
      </c>
      <c r="C59" s="16" t="s">
        <v>111</v>
      </c>
      <c r="D59" s="23">
        <v>5485209</v>
      </c>
      <c r="E59" s="24">
        <v>5485209</v>
      </c>
      <c r="F59" s="24">
        <v>32103</v>
      </c>
      <c r="G59" s="31">
        <f t="shared" si="9"/>
        <v>5.8526484587916342E-3</v>
      </c>
      <c r="H59" s="23">
        <v>0</v>
      </c>
      <c r="I59" s="24">
        <v>32103</v>
      </c>
      <c r="J59" s="24">
        <v>0</v>
      </c>
      <c r="K59" s="23">
        <v>32103</v>
      </c>
      <c r="L59" s="23">
        <v>0</v>
      </c>
      <c r="M59" s="24">
        <v>0</v>
      </c>
      <c r="N59" s="24">
        <v>0</v>
      </c>
      <c r="O59" s="23">
        <v>0</v>
      </c>
      <c r="P59" s="23">
        <v>0</v>
      </c>
      <c r="Q59" s="24">
        <v>0</v>
      </c>
      <c r="R59" s="24">
        <v>0</v>
      </c>
      <c r="S59" s="23">
        <v>0</v>
      </c>
      <c r="T59" s="23">
        <v>0</v>
      </c>
      <c r="U59" s="24">
        <v>0</v>
      </c>
      <c r="V59" s="24">
        <v>0</v>
      </c>
      <c r="W59" s="35">
        <v>0</v>
      </c>
    </row>
    <row r="60" spans="1:23" ht="12.95" customHeight="1" x14ac:dyDescent="0.2">
      <c r="A60" s="14" t="s">
        <v>35</v>
      </c>
      <c r="B60" s="15" t="s">
        <v>112</v>
      </c>
      <c r="C60" s="16" t="s">
        <v>113</v>
      </c>
      <c r="D60" s="23">
        <v>190000</v>
      </c>
      <c r="E60" s="24">
        <v>190000</v>
      </c>
      <c r="F60" s="24">
        <v>48253</v>
      </c>
      <c r="G60" s="31">
        <f t="shared" si="9"/>
        <v>0.25396315789473684</v>
      </c>
      <c r="H60" s="23">
        <v>0</v>
      </c>
      <c r="I60" s="24">
        <v>6431</v>
      </c>
      <c r="J60" s="24">
        <v>41822</v>
      </c>
      <c r="K60" s="23">
        <v>48253</v>
      </c>
      <c r="L60" s="23">
        <v>0</v>
      </c>
      <c r="M60" s="24">
        <v>0</v>
      </c>
      <c r="N60" s="24">
        <v>0</v>
      </c>
      <c r="O60" s="23">
        <v>0</v>
      </c>
      <c r="P60" s="23">
        <v>0</v>
      </c>
      <c r="Q60" s="24">
        <v>0</v>
      </c>
      <c r="R60" s="24">
        <v>0</v>
      </c>
      <c r="S60" s="23">
        <v>0</v>
      </c>
      <c r="T60" s="23">
        <v>0</v>
      </c>
      <c r="U60" s="24">
        <v>0</v>
      </c>
      <c r="V60" s="24">
        <v>0</v>
      </c>
      <c r="W60" s="35">
        <v>0</v>
      </c>
    </row>
    <row r="61" spans="1:23" ht="12.95" customHeight="1" x14ac:dyDescent="0.3">
      <c r="A61" s="17" t="s">
        <v>0</v>
      </c>
      <c r="B61" s="18" t="s">
        <v>114</v>
      </c>
      <c r="C61" s="19" t="s">
        <v>0</v>
      </c>
      <c r="D61" s="25">
        <f>SUM(D57:D60)</f>
        <v>9225209</v>
      </c>
      <c r="E61" s="26">
        <f>SUM(E57:E60)</f>
        <v>9225209</v>
      </c>
      <c r="F61" s="26">
        <f>SUM(F57:F60)</f>
        <v>80356</v>
      </c>
      <c r="G61" s="32">
        <f t="shared" si="9"/>
        <v>8.7104801636472412E-3</v>
      </c>
      <c r="H61" s="25">
        <f t="shared" ref="H61:W61" si="11">SUM(H57:H60)</f>
        <v>0</v>
      </c>
      <c r="I61" s="26">
        <f t="shared" si="11"/>
        <v>38534</v>
      </c>
      <c r="J61" s="26">
        <f t="shared" si="11"/>
        <v>41822</v>
      </c>
      <c r="K61" s="25">
        <f t="shared" si="11"/>
        <v>80356</v>
      </c>
      <c r="L61" s="25">
        <f t="shared" si="11"/>
        <v>0</v>
      </c>
      <c r="M61" s="26">
        <f t="shared" si="11"/>
        <v>0</v>
      </c>
      <c r="N61" s="26">
        <f t="shared" si="11"/>
        <v>0</v>
      </c>
      <c r="O61" s="25">
        <f t="shared" si="11"/>
        <v>0</v>
      </c>
      <c r="P61" s="25">
        <f t="shared" si="11"/>
        <v>0</v>
      </c>
      <c r="Q61" s="26">
        <f t="shared" si="11"/>
        <v>0</v>
      </c>
      <c r="R61" s="26">
        <f t="shared" si="11"/>
        <v>0</v>
      </c>
      <c r="S61" s="25">
        <f t="shared" si="11"/>
        <v>0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ht="12.95" customHeight="1" x14ac:dyDescent="0.2">
      <c r="A62" s="14" t="s">
        <v>20</v>
      </c>
      <c r="B62" s="15" t="s">
        <v>115</v>
      </c>
      <c r="C62" s="16" t="s">
        <v>116</v>
      </c>
      <c r="D62" s="23">
        <v>0</v>
      </c>
      <c r="E62" s="24">
        <v>0</v>
      </c>
      <c r="F62" s="24">
        <v>0</v>
      </c>
      <c r="G62" s="31">
        <f t="shared" si="9"/>
        <v>0</v>
      </c>
      <c r="H62" s="23">
        <v>0</v>
      </c>
      <c r="I62" s="24">
        <v>0</v>
      </c>
      <c r="J62" s="24">
        <v>0</v>
      </c>
      <c r="K62" s="23">
        <v>0</v>
      </c>
      <c r="L62" s="23">
        <v>0</v>
      </c>
      <c r="M62" s="24">
        <v>0</v>
      </c>
      <c r="N62" s="24">
        <v>0</v>
      </c>
      <c r="O62" s="23">
        <v>0</v>
      </c>
      <c r="P62" s="23">
        <v>0</v>
      </c>
      <c r="Q62" s="24">
        <v>0</v>
      </c>
      <c r="R62" s="24">
        <v>0</v>
      </c>
      <c r="S62" s="23">
        <v>0</v>
      </c>
      <c r="T62" s="23">
        <v>0</v>
      </c>
      <c r="U62" s="24">
        <v>0</v>
      </c>
      <c r="V62" s="24">
        <v>0</v>
      </c>
      <c r="W62" s="35">
        <v>0</v>
      </c>
    </row>
    <row r="63" spans="1:23" ht="12.95" customHeight="1" x14ac:dyDescent="0.2">
      <c r="A63" s="14" t="s">
        <v>20</v>
      </c>
      <c r="B63" s="15" t="s">
        <v>117</v>
      </c>
      <c r="C63" s="16" t="s">
        <v>118</v>
      </c>
      <c r="D63" s="23">
        <v>11420000</v>
      </c>
      <c r="E63" s="24">
        <v>11420000</v>
      </c>
      <c r="F63" s="24">
        <v>1205565</v>
      </c>
      <c r="G63" s="31">
        <f t="shared" si="9"/>
        <v>0.10556611208406305</v>
      </c>
      <c r="H63" s="23">
        <v>246708</v>
      </c>
      <c r="I63" s="24">
        <v>703110</v>
      </c>
      <c r="J63" s="24">
        <v>255747</v>
      </c>
      <c r="K63" s="23">
        <v>1205565</v>
      </c>
      <c r="L63" s="23">
        <v>0</v>
      </c>
      <c r="M63" s="24">
        <v>0</v>
      </c>
      <c r="N63" s="24">
        <v>0</v>
      </c>
      <c r="O63" s="23">
        <v>0</v>
      </c>
      <c r="P63" s="23">
        <v>0</v>
      </c>
      <c r="Q63" s="24">
        <v>0</v>
      </c>
      <c r="R63" s="24">
        <v>0</v>
      </c>
      <c r="S63" s="23">
        <v>0</v>
      </c>
      <c r="T63" s="23">
        <v>0</v>
      </c>
      <c r="U63" s="24">
        <v>0</v>
      </c>
      <c r="V63" s="24">
        <v>0</v>
      </c>
      <c r="W63" s="35">
        <v>0</v>
      </c>
    </row>
    <row r="64" spans="1:23" ht="12.95" customHeight="1" x14ac:dyDescent="0.2">
      <c r="A64" s="14" t="s">
        <v>20</v>
      </c>
      <c r="B64" s="15" t="s">
        <v>119</v>
      </c>
      <c r="C64" s="16" t="s">
        <v>120</v>
      </c>
      <c r="D64" s="23">
        <v>18074400</v>
      </c>
      <c r="E64" s="24">
        <v>18074400</v>
      </c>
      <c r="F64" s="24">
        <v>2803606</v>
      </c>
      <c r="G64" s="31">
        <f t="shared" si="9"/>
        <v>0.15511474793077501</v>
      </c>
      <c r="H64" s="23">
        <v>796222</v>
      </c>
      <c r="I64" s="24">
        <v>780039</v>
      </c>
      <c r="J64" s="24">
        <v>1227345</v>
      </c>
      <c r="K64" s="23">
        <v>2803606</v>
      </c>
      <c r="L64" s="23">
        <v>0</v>
      </c>
      <c r="M64" s="24">
        <v>0</v>
      </c>
      <c r="N64" s="24">
        <v>0</v>
      </c>
      <c r="O64" s="23">
        <v>0</v>
      </c>
      <c r="P64" s="23">
        <v>0</v>
      </c>
      <c r="Q64" s="24">
        <v>0</v>
      </c>
      <c r="R64" s="24">
        <v>0</v>
      </c>
      <c r="S64" s="23">
        <v>0</v>
      </c>
      <c r="T64" s="23">
        <v>0</v>
      </c>
      <c r="U64" s="24">
        <v>0</v>
      </c>
      <c r="V64" s="24">
        <v>0</v>
      </c>
      <c r="W64" s="35">
        <v>0</v>
      </c>
    </row>
    <row r="65" spans="1:23" ht="12.95" customHeight="1" x14ac:dyDescent="0.2">
      <c r="A65" s="14" t="s">
        <v>20</v>
      </c>
      <c r="B65" s="15" t="s">
        <v>121</v>
      </c>
      <c r="C65" s="16" t="s">
        <v>122</v>
      </c>
      <c r="D65" s="23">
        <v>231504563</v>
      </c>
      <c r="E65" s="24">
        <v>231504563</v>
      </c>
      <c r="F65" s="24">
        <v>6121663</v>
      </c>
      <c r="G65" s="31">
        <f t="shared" si="9"/>
        <v>2.6442947476590341E-2</v>
      </c>
      <c r="H65" s="23">
        <v>-292254</v>
      </c>
      <c r="I65" s="24">
        <v>1005789</v>
      </c>
      <c r="J65" s="24">
        <v>5408128</v>
      </c>
      <c r="K65" s="23">
        <v>6121663</v>
      </c>
      <c r="L65" s="23">
        <v>0</v>
      </c>
      <c r="M65" s="24">
        <v>0</v>
      </c>
      <c r="N65" s="24">
        <v>0</v>
      </c>
      <c r="O65" s="23">
        <v>0</v>
      </c>
      <c r="P65" s="23">
        <v>0</v>
      </c>
      <c r="Q65" s="24">
        <v>0</v>
      </c>
      <c r="R65" s="24">
        <v>0</v>
      </c>
      <c r="S65" s="23">
        <v>0</v>
      </c>
      <c r="T65" s="23">
        <v>0</v>
      </c>
      <c r="U65" s="24">
        <v>0</v>
      </c>
      <c r="V65" s="24">
        <v>0</v>
      </c>
      <c r="W65" s="35">
        <v>0</v>
      </c>
    </row>
    <row r="66" spans="1:23" ht="12.95" customHeight="1" x14ac:dyDescent="0.2">
      <c r="A66" s="14" t="s">
        <v>20</v>
      </c>
      <c r="B66" s="15" t="s">
        <v>123</v>
      </c>
      <c r="C66" s="16" t="s">
        <v>124</v>
      </c>
      <c r="D66" s="23">
        <v>105524973</v>
      </c>
      <c r="E66" s="24">
        <v>105524973</v>
      </c>
      <c r="F66" s="24">
        <v>44466498</v>
      </c>
      <c r="G66" s="31">
        <f t="shared" si="9"/>
        <v>0.42138364726234045</v>
      </c>
      <c r="H66" s="23">
        <v>0</v>
      </c>
      <c r="I66" s="24">
        <v>10687584</v>
      </c>
      <c r="J66" s="24">
        <v>33778914</v>
      </c>
      <c r="K66" s="23">
        <v>44466498</v>
      </c>
      <c r="L66" s="23">
        <v>0</v>
      </c>
      <c r="M66" s="24">
        <v>0</v>
      </c>
      <c r="N66" s="24">
        <v>0</v>
      </c>
      <c r="O66" s="23">
        <v>0</v>
      </c>
      <c r="P66" s="23">
        <v>0</v>
      </c>
      <c r="Q66" s="24">
        <v>0</v>
      </c>
      <c r="R66" s="24">
        <v>0</v>
      </c>
      <c r="S66" s="23">
        <v>0</v>
      </c>
      <c r="T66" s="23">
        <v>0</v>
      </c>
      <c r="U66" s="24">
        <v>0</v>
      </c>
      <c r="V66" s="24">
        <v>0</v>
      </c>
      <c r="W66" s="35">
        <v>0</v>
      </c>
    </row>
    <row r="67" spans="1:23" ht="12.95" customHeight="1" x14ac:dyDescent="0.2">
      <c r="A67" s="14" t="s">
        <v>35</v>
      </c>
      <c r="B67" s="15" t="s">
        <v>125</v>
      </c>
      <c r="C67" s="16" t="s">
        <v>126</v>
      </c>
      <c r="D67" s="23">
        <v>4043496</v>
      </c>
      <c r="E67" s="24">
        <v>4043496</v>
      </c>
      <c r="F67" s="24">
        <v>328989</v>
      </c>
      <c r="G67" s="31">
        <f t="shared" si="9"/>
        <v>8.1362514022519122E-2</v>
      </c>
      <c r="H67" s="23">
        <v>3194</v>
      </c>
      <c r="I67" s="24">
        <v>7652</v>
      </c>
      <c r="J67" s="24">
        <v>318143</v>
      </c>
      <c r="K67" s="23">
        <v>328989</v>
      </c>
      <c r="L67" s="23">
        <v>0</v>
      </c>
      <c r="M67" s="24">
        <v>0</v>
      </c>
      <c r="N67" s="24">
        <v>0</v>
      </c>
      <c r="O67" s="23">
        <v>0</v>
      </c>
      <c r="P67" s="23">
        <v>0</v>
      </c>
      <c r="Q67" s="24">
        <v>0</v>
      </c>
      <c r="R67" s="24">
        <v>0</v>
      </c>
      <c r="S67" s="23">
        <v>0</v>
      </c>
      <c r="T67" s="23">
        <v>0</v>
      </c>
      <c r="U67" s="24">
        <v>0</v>
      </c>
      <c r="V67" s="24">
        <v>0</v>
      </c>
      <c r="W67" s="35">
        <v>0</v>
      </c>
    </row>
    <row r="68" spans="1:23" ht="12.95" customHeight="1" x14ac:dyDescent="0.3">
      <c r="A68" s="17" t="s">
        <v>0</v>
      </c>
      <c r="B68" s="18" t="s">
        <v>127</v>
      </c>
      <c r="C68" s="19" t="s">
        <v>0</v>
      </c>
      <c r="D68" s="25">
        <f>SUM(D62:D67)</f>
        <v>370567432</v>
      </c>
      <c r="E68" s="26">
        <f>SUM(E62:E67)</f>
        <v>370567432</v>
      </c>
      <c r="F68" s="26">
        <f>SUM(F62:F67)</f>
        <v>54926321</v>
      </c>
      <c r="G68" s="32">
        <f t="shared" si="9"/>
        <v>0.14822220264623795</v>
      </c>
      <c r="H68" s="25">
        <f t="shared" ref="H68:W68" si="12">SUM(H62:H67)</f>
        <v>753870</v>
      </c>
      <c r="I68" s="26">
        <f t="shared" si="12"/>
        <v>13184174</v>
      </c>
      <c r="J68" s="26">
        <f t="shared" si="12"/>
        <v>40988277</v>
      </c>
      <c r="K68" s="25">
        <f t="shared" si="12"/>
        <v>54926321</v>
      </c>
      <c r="L68" s="25">
        <f t="shared" si="12"/>
        <v>0</v>
      </c>
      <c r="M68" s="26">
        <f t="shared" si="12"/>
        <v>0</v>
      </c>
      <c r="N68" s="26">
        <f t="shared" si="12"/>
        <v>0</v>
      </c>
      <c r="O68" s="25">
        <f t="shared" si="12"/>
        <v>0</v>
      </c>
      <c r="P68" s="25">
        <f t="shared" si="12"/>
        <v>0</v>
      </c>
      <c r="Q68" s="26">
        <f t="shared" si="12"/>
        <v>0</v>
      </c>
      <c r="R68" s="26">
        <f t="shared" si="12"/>
        <v>0</v>
      </c>
      <c r="S68" s="25">
        <f t="shared" si="12"/>
        <v>0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ht="12.95" customHeight="1" x14ac:dyDescent="0.2">
      <c r="A69" s="14" t="s">
        <v>20</v>
      </c>
      <c r="B69" s="15" t="s">
        <v>128</v>
      </c>
      <c r="C69" s="16" t="s">
        <v>129</v>
      </c>
      <c r="D69" s="23">
        <v>14177772</v>
      </c>
      <c r="E69" s="24">
        <v>14177772</v>
      </c>
      <c r="F69" s="24">
        <v>3848792</v>
      </c>
      <c r="G69" s="31">
        <f t="shared" si="9"/>
        <v>0.27146663100521012</v>
      </c>
      <c r="H69" s="23">
        <v>-92773</v>
      </c>
      <c r="I69" s="24">
        <v>3130967</v>
      </c>
      <c r="J69" s="24">
        <v>810598</v>
      </c>
      <c r="K69" s="23">
        <v>3848792</v>
      </c>
      <c r="L69" s="23">
        <v>0</v>
      </c>
      <c r="M69" s="24">
        <v>0</v>
      </c>
      <c r="N69" s="24">
        <v>0</v>
      </c>
      <c r="O69" s="23">
        <v>0</v>
      </c>
      <c r="P69" s="23">
        <v>0</v>
      </c>
      <c r="Q69" s="24">
        <v>0</v>
      </c>
      <c r="R69" s="24">
        <v>0</v>
      </c>
      <c r="S69" s="23">
        <v>0</v>
      </c>
      <c r="T69" s="23">
        <v>0</v>
      </c>
      <c r="U69" s="24">
        <v>0</v>
      </c>
      <c r="V69" s="24">
        <v>0</v>
      </c>
      <c r="W69" s="35">
        <v>0</v>
      </c>
    </row>
    <row r="70" spans="1:23" ht="12.95" customHeight="1" x14ac:dyDescent="0.2">
      <c r="A70" s="14" t="s">
        <v>20</v>
      </c>
      <c r="B70" s="15" t="s">
        <v>130</v>
      </c>
      <c r="C70" s="16" t="s">
        <v>131</v>
      </c>
      <c r="D70" s="23">
        <v>54567143</v>
      </c>
      <c r="E70" s="24">
        <v>54567143</v>
      </c>
      <c r="F70" s="24">
        <v>3746686</v>
      </c>
      <c r="G70" s="31">
        <f t="shared" si="9"/>
        <v>6.8661941857575348E-2</v>
      </c>
      <c r="H70" s="23">
        <v>920840</v>
      </c>
      <c r="I70" s="24">
        <v>1004793</v>
      </c>
      <c r="J70" s="24">
        <v>1821053</v>
      </c>
      <c r="K70" s="23">
        <v>3746686</v>
      </c>
      <c r="L70" s="23">
        <v>0</v>
      </c>
      <c r="M70" s="24">
        <v>0</v>
      </c>
      <c r="N70" s="24">
        <v>0</v>
      </c>
      <c r="O70" s="23">
        <v>0</v>
      </c>
      <c r="P70" s="23">
        <v>0</v>
      </c>
      <c r="Q70" s="24">
        <v>0</v>
      </c>
      <c r="R70" s="24">
        <v>0</v>
      </c>
      <c r="S70" s="23">
        <v>0</v>
      </c>
      <c r="T70" s="23">
        <v>0</v>
      </c>
      <c r="U70" s="24">
        <v>0</v>
      </c>
      <c r="V70" s="24">
        <v>0</v>
      </c>
      <c r="W70" s="35">
        <v>0</v>
      </c>
    </row>
    <row r="71" spans="1:23" ht="12.95" customHeight="1" x14ac:dyDescent="0.2">
      <c r="A71" s="14" t="s">
        <v>20</v>
      </c>
      <c r="B71" s="15" t="s">
        <v>132</v>
      </c>
      <c r="C71" s="16" t="s">
        <v>133</v>
      </c>
      <c r="D71" s="23">
        <v>27368186</v>
      </c>
      <c r="E71" s="24">
        <v>27368186</v>
      </c>
      <c r="F71" s="24">
        <v>1449367</v>
      </c>
      <c r="G71" s="31">
        <f t="shared" si="9"/>
        <v>5.2958095213179276E-2</v>
      </c>
      <c r="H71" s="23">
        <v>363765</v>
      </c>
      <c r="I71" s="24">
        <v>851344</v>
      </c>
      <c r="J71" s="24">
        <v>234258</v>
      </c>
      <c r="K71" s="23">
        <v>1449367</v>
      </c>
      <c r="L71" s="23">
        <v>0</v>
      </c>
      <c r="M71" s="24">
        <v>0</v>
      </c>
      <c r="N71" s="24">
        <v>0</v>
      </c>
      <c r="O71" s="23">
        <v>0</v>
      </c>
      <c r="P71" s="23">
        <v>0</v>
      </c>
      <c r="Q71" s="24">
        <v>0</v>
      </c>
      <c r="R71" s="24">
        <v>0</v>
      </c>
      <c r="S71" s="23">
        <v>0</v>
      </c>
      <c r="T71" s="23">
        <v>0</v>
      </c>
      <c r="U71" s="24">
        <v>0</v>
      </c>
      <c r="V71" s="24">
        <v>0</v>
      </c>
      <c r="W71" s="35">
        <v>0</v>
      </c>
    </row>
    <row r="72" spans="1:23" ht="12.95" customHeight="1" x14ac:dyDescent="0.2">
      <c r="A72" s="14" t="s">
        <v>20</v>
      </c>
      <c r="B72" s="15" t="s">
        <v>134</v>
      </c>
      <c r="C72" s="16" t="s">
        <v>135</v>
      </c>
      <c r="D72" s="23">
        <v>102270692</v>
      </c>
      <c r="E72" s="24">
        <v>102270692</v>
      </c>
      <c r="F72" s="24">
        <v>12911865</v>
      </c>
      <c r="G72" s="31">
        <f t="shared" si="9"/>
        <v>0.12625185913477538</v>
      </c>
      <c r="H72" s="23">
        <v>327101</v>
      </c>
      <c r="I72" s="24">
        <v>3845749</v>
      </c>
      <c r="J72" s="24">
        <v>8739015</v>
      </c>
      <c r="K72" s="23">
        <v>12911865</v>
      </c>
      <c r="L72" s="23">
        <v>0</v>
      </c>
      <c r="M72" s="24">
        <v>0</v>
      </c>
      <c r="N72" s="24">
        <v>0</v>
      </c>
      <c r="O72" s="23">
        <v>0</v>
      </c>
      <c r="P72" s="23">
        <v>0</v>
      </c>
      <c r="Q72" s="24">
        <v>0</v>
      </c>
      <c r="R72" s="24">
        <v>0</v>
      </c>
      <c r="S72" s="23">
        <v>0</v>
      </c>
      <c r="T72" s="23">
        <v>0</v>
      </c>
      <c r="U72" s="24">
        <v>0</v>
      </c>
      <c r="V72" s="24">
        <v>0</v>
      </c>
      <c r="W72" s="35">
        <v>0</v>
      </c>
    </row>
    <row r="73" spans="1:23" ht="12.95" customHeight="1" x14ac:dyDescent="0.2">
      <c r="A73" s="14" t="s">
        <v>20</v>
      </c>
      <c r="B73" s="15" t="s">
        <v>136</v>
      </c>
      <c r="C73" s="16" t="s">
        <v>137</v>
      </c>
      <c r="D73" s="23">
        <v>9739445</v>
      </c>
      <c r="E73" s="24">
        <v>9739445</v>
      </c>
      <c r="F73" s="24">
        <v>2224013</v>
      </c>
      <c r="G73" s="31">
        <f t="shared" si="9"/>
        <v>0.22835110214185717</v>
      </c>
      <c r="H73" s="23">
        <v>0</v>
      </c>
      <c r="I73" s="24">
        <v>2155063</v>
      </c>
      <c r="J73" s="24">
        <v>68950</v>
      </c>
      <c r="K73" s="23">
        <v>2224013</v>
      </c>
      <c r="L73" s="23">
        <v>0</v>
      </c>
      <c r="M73" s="24">
        <v>0</v>
      </c>
      <c r="N73" s="24">
        <v>0</v>
      </c>
      <c r="O73" s="23">
        <v>0</v>
      </c>
      <c r="P73" s="23">
        <v>0</v>
      </c>
      <c r="Q73" s="24">
        <v>0</v>
      </c>
      <c r="R73" s="24">
        <v>0</v>
      </c>
      <c r="S73" s="23">
        <v>0</v>
      </c>
      <c r="T73" s="23">
        <v>0</v>
      </c>
      <c r="U73" s="24">
        <v>0</v>
      </c>
      <c r="V73" s="24">
        <v>0</v>
      </c>
      <c r="W73" s="35">
        <v>0</v>
      </c>
    </row>
    <row r="74" spans="1:23" ht="12.95" customHeight="1" x14ac:dyDescent="0.2">
      <c r="A74" s="14" t="s">
        <v>20</v>
      </c>
      <c r="B74" s="15" t="s">
        <v>138</v>
      </c>
      <c r="C74" s="16" t="s">
        <v>139</v>
      </c>
      <c r="D74" s="23">
        <v>10050710</v>
      </c>
      <c r="E74" s="24">
        <v>10050710</v>
      </c>
      <c r="F74" s="24">
        <v>3304601</v>
      </c>
      <c r="G74" s="31">
        <f t="shared" si="9"/>
        <v>0.32879279175302045</v>
      </c>
      <c r="H74" s="23">
        <v>3304601</v>
      </c>
      <c r="I74" s="24">
        <v>0</v>
      </c>
      <c r="J74" s="24">
        <v>0</v>
      </c>
      <c r="K74" s="23">
        <v>3304601</v>
      </c>
      <c r="L74" s="23">
        <v>0</v>
      </c>
      <c r="M74" s="24">
        <v>0</v>
      </c>
      <c r="N74" s="24">
        <v>0</v>
      </c>
      <c r="O74" s="23">
        <v>0</v>
      </c>
      <c r="P74" s="23">
        <v>0</v>
      </c>
      <c r="Q74" s="24">
        <v>0</v>
      </c>
      <c r="R74" s="24">
        <v>0</v>
      </c>
      <c r="S74" s="23">
        <v>0</v>
      </c>
      <c r="T74" s="23">
        <v>0</v>
      </c>
      <c r="U74" s="24">
        <v>0</v>
      </c>
      <c r="V74" s="24">
        <v>0</v>
      </c>
      <c r="W74" s="35">
        <v>0</v>
      </c>
    </row>
    <row r="75" spans="1:23" ht="12.95" customHeight="1" x14ac:dyDescent="0.2">
      <c r="A75" s="14" t="s">
        <v>35</v>
      </c>
      <c r="B75" s="15" t="s">
        <v>140</v>
      </c>
      <c r="C75" s="16" t="s">
        <v>141</v>
      </c>
      <c r="D75" s="23">
        <v>214116</v>
      </c>
      <c r="E75" s="24">
        <v>214116</v>
      </c>
      <c r="F75" s="24">
        <v>0</v>
      </c>
      <c r="G75" s="31">
        <f t="shared" si="9"/>
        <v>0</v>
      </c>
      <c r="H75" s="23">
        <v>0</v>
      </c>
      <c r="I75" s="24">
        <v>0</v>
      </c>
      <c r="J75" s="24">
        <v>0</v>
      </c>
      <c r="K75" s="23">
        <v>0</v>
      </c>
      <c r="L75" s="23">
        <v>0</v>
      </c>
      <c r="M75" s="24">
        <v>0</v>
      </c>
      <c r="N75" s="24">
        <v>0</v>
      </c>
      <c r="O75" s="23">
        <v>0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0</v>
      </c>
      <c r="W75" s="35">
        <v>0</v>
      </c>
    </row>
    <row r="76" spans="1:23" ht="12.95" customHeight="1" x14ac:dyDescent="0.3">
      <c r="A76" s="17" t="s">
        <v>0</v>
      </c>
      <c r="B76" s="18" t="s">
        <v>142</v>
      </c>
      <c r="C76" s="19" t="s">
        <v>0</v>
      </c>
      <c r="D76" s="25">
        <f>SUM(D69:D75)</f>
        <v>218388064</v>
      </c>
      <c r="E76" s="26">
        <f>SUM(E69:E75)</f>
        <v>218388064</v>
      </c>
      <c r="F76" s="26">
        <f>SUM(F69:F75)</f>
        <v>27485324</v>
      </c>
      <c r="G76" s="32">
        <f t="shared" si="9"/>
        <v>0.12585543136643218</v>
      </c>
      <c r="H76" s="25">
        <f t="shared" ref="H76:W76" si="13">SUM(H69:H75)</f>
        <v>4823534</v>
      </c>
      <c r="I76" s="26">
        <f t="shared" si="13"/>
        <v>10987916</v>
      </c>
      <c r="J76" s="26">
        <f t="shared" si="13"/>
        <v>11673874</v>
      </c>
      <c r="K76" s="25">
        <f t="shared" si="13"/>
        <v>27485324</v>
      </c>
      <c r="L76" s="25">
        <f t="shared" si="13"/>
        <v>0</v>
      </c>
      <c r="M76" s="26">
        <f t="shared" si="13"/>
        <v>0</v>
      </c>
      <c r="N76" s="26">
        <f t="shared" si="13"/>
        <v>0</v>
      </c>
      <c r="O76" s="25">
        <f t="shared" si="13"/>
        <v>0</v>
      </c>
      <c r="P76" s="25">
        <f t="shared" si="13"/>
        <v>0</v>
      </c>
      <c r="Q76" s="26">
        <f t="shared" si="13"/>
        <v>0</v>
      </c>
      <c r="R76" s="26">
        <f t="shared" si="13"/>
        <v>0</v>
      </c>
      <c r="S76" s="25">
        <f t="shared" si="13"/>
        <v>0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ht="12.95" customHeight="1" x14ac:dyDescent="0.2">
      <c r="A77" s="14" t="s">
        <v>20</v>
      </c>
      <c r="B77" s="15" t="s">
        <v>143</v>
      </c>
      <c r="C77" s="16" t="s">
        <v>144</v>
      </c>
      <c r="D77" s="23">
        <v>96480220</v>
      </c>
      <c r="E77" s="24">
        <v>96480220</v>
      </c>
      <c r="F77" s="24">
        <v>0</v>
      </c>
      <c r="G77" s="31">
        <f t="shared" si="9"/>
        <v>0</v>
      </c>
      <c r="H77" s="23">
        <v>0</v>
      </c>
      <c r="I77" s="24">
        <v>0</v>
      </c>
      <c r="J77" s="24">
        <v>0</v>
      </c>
      <c r="K77" s="23">
        <v>0</v>
      </c>
      <c r="L77" s="23">
        <v>0</v>
      </c>
      <c r="M77" s="24">
        <v>0</v>
      </c>
      <c r="N77" s="24">
        <v>0</v>
      </c>
      <c r="O77" s="23">
        <v>0</v>
      </c>
      <c r="P77" s="23">
        <v>0</v>
      </c>
      <c r="Q77" s="24">
        <v>0</v>
      </c>
      <c r="R77" s="24">
        <v>0</v>
      </c>
      <c r="S77" s="23">
        <v>0</v>
      </c>
      <c r="T77" s="23">
        <v>0</v>
      </c>
      <c r="U77" s="24">
        <v>0</v>
      </c>
      <c r="V77" s="24">
        <v>0</v>
      </c>
      <c r="W77" s="35">
        <v>0</v>
      </c>
    </row>
    <row r="78" spans="1:23" ht="12.95" customHeight="1" x14ac:dyDescent="0.2">
      <c r="A78" s="14" t="s">
        <v>20</v>
      </c>
      <c r="B78" s="15" t="s">
        <v>145</v>
      </c>
      <c r="C78" s="16" t="s">
        <v>146</v>
      </c>
      <c r="D78" s="23">
        <v>57659798</v>
      </c>
      <c r="E78" s="24">
        <v>57659798</v>
      </c>
      <c r="F78" s="24">
        <v>10967808</v>
      </c>
      <c r="G78" s="31">
        <f t="shared" si="9"/>
        <v>0.19021585889010573</v>
      </c>
      <c r="H78" s="23">
        <v>2078271</v>
      </c>
      <c r="I78" s="24">
        <v>4714408</v>
      </c>
      <c r="J78" s="24">
        <v>4175129</v>
      </c>
      <c r="K78" s="23">
        <v>10967808</v>
      </c>
      <c r="L78" s="23">
        <v>0</v>
      </c>
      <c r="M78" s="24">
        <v>0</v>
      </c>
      <c r="N78" s="24">
        <v>0</v>
      </c>
      <c r="O78" s="23">
        <v>0</v>
      </c>
      <c r="P78" s="23">
        <v>0</v>
      </c>
      <c r="Q78" s="24">
        <v>0</v>
      </c>
      <c r="R78" s="24">
        <v>0</v>
      </c>
      <c r="S78" s="23">
        <v>0</v>
      </c>
      <c r="T78" s="23">
        <v>0</v>
      </c>
      <c r="U78" s="24">
        <v>0</v>
      </c>
      <c r="V78" s="24">
        <v>0</v>
      </c>
      <c r="W78" s="35">
        <v>0</v>
      </c>
    </row>
    <row r="79" spans="1:23" ht="12.95" customHeight="1" x14ac:dyDescent="0.2">
      <c r="A79" s="14" t="s">
        <v>20</v>
      </c>
      <c r="B79" s="15" t="s">
        <v>147</v>
      </c>
      <c r="C79" s="16" t="s">
        <v>148</v>
      </c>
      <c r="D79" s="23">
        <v>60541530</v>
      </c>
      <c r="E79" s="24">
        <v>60541530</v>
      </c>
      <c r="F79" s="24">
        <v>3365434</v>
      </c>
      <c r="G79" s="31">
        <f t="shared" si="9"/>
        <v>5.558884950545518E-2</v>
      </c>
      <c r="H79" s="23">
        <v>1550933</v>
      </c>
      <c r="I79" s="24">
        <v>638394</v>
      </c>
      <c r="J79" s="24">
        <v>1176107</v>
      </c>
      <c r="K79" s="23">
        <v>3365434</v>
      </c>
      <c r="L79" s="23">
        <v>0</v>
      </c>
      <c r="M79" s="24">
        <v>0</v>
      </c>
      <c r="N79" s="24">
        <v>0</v>
      </c>
      <c r="O79" s="23">
        <v>0</v>
      </c>
      <c r="P79" s="23">
        <v>0</v>
      </c>
      <c r="Q79" s="24">
        <v>0</v>
      </c>
      <c r="R79" s="24">
        <v>0</v>
      </c>
      <c r="S79" s="23">
        <v>0</v>
      </c>
      <c r="T79" s="23">
        <v>0</v>
      </c>
      <c r="U79" s="24">
        <v>0</v>
      </c>
      <c r="V79" s="24">
        <v>0</v>
      </c>
      <c r="W79" s="35">
        <v>0</v>
      </c>
    </row>
    <row r="80" spans="1:23" ht="12.95" customHeight="1" x14ac:dyDescent="0.2">
      <c r="A80" s="14" t="s">
        <v>20</v>
      </c>
      <c r="B80" s="15" t="s">
        <v>149</v>
      </c>
      <c r="C80" s="16" t="s">
        <v>150</v>
      </c>
      <c r="D80" s="23">
        <v>15906324</v>
      </c>
      <c r="E80" s="24">
        <v>15906324</v>
      </c>
      <c r="F80" s="24">
        <v>732163</v>
      </c>
      <c r="G80" s="31">
        <f t="shared" si="9"/>
        <v>4.6029679767619472E-2</v>
      </c>
      <c r="H80" s="23">
        <v>0</v>
      </c>
      <c r="I80" s="24">
        <v>516799</v>
      </c>
      <c r="J80" s="24">
        <v>215364</v>
      </c>
      <c r="K80" s="23">
        <v>732163</v>
      </c>
      <c r="L80" s="23">
        <v>0</v>
      </c>
      <c r="M80" s="24">
        <v>0</v>
      </c>
      <c r="N80" s="24">
        <v>0</v>
      </c>
      <c r="O80" s="23">
        <v>0</v>
      </c>
      <c r="P80" s="23">
        <v>0</v>
      </c>
      <c r="Q80" s="24">
        <v>0</v>
      </c>
      <c r="R80" s="24">
        <v>0</v>
      </c>
      <c r="S80" s="23">
        <v>0</v>
      </c>
      <c r="T80" s="23">
        <v>0</v>
      </c>
      <c r="U80" s="24">
        <v>0</v>
      </c>
      <c r="V80" s="24">
        <v>0</v>
      </c>
      <c r="W80" s="35">
        <v>0</v>
      </c>
    </row>
    <row r="81" spans="1:23" ht="12.95" customHeight="1" x14ac:dyDescent="0.2">
      <c r="A81" s="14" t="s">
        <v>35</v>
      </c>
      <c r="B81" s="15" t="s">
        <v>151</v>
      </c>
      <c r="C81" s="16" t="s">
        <v>152</v>
      </c>
      <c r="D81" s="23">
        <v>1540000</v>
      </c>
      <c r="E81" s="24">
        <v>1540000</v>
      </c>
      <c r="F81" s="24">
        <v>170425</v>
      </c>
      <c r="G81" s="31">
        <f t="shared" si="9"/>
        <v>0.11066558441558441</v>
      </c>
      <c r="H81" s="23">
        <v>71212</v>
      </c>
      <c r="I81" s="24">
        <v>54225</v>
      </c>
      <c r="J81" s="24">
        <v>44988</v>
      </c>
      <c r="K81" s="23">
        <v>170425</v>
      </c>
      <c r="L81" s="23">
        <v>0</v>
      </c>
      <c r="M81" s="24">
        <v>0</v>
      </c>
      <c r="N81" s="24">
        <v>0</v>
      </c>
      <c r="O81" s="23">
        <v>0</v>
      </c>
      <c r="P81" s="23">
        <v>0</v>
      </c>
      <c r="Q81" s="24">
        <v>0</v>
      </c>
      <c r="R81" s="24">
        <v>0</v>
      </c>
      <c r="S81" s="23">
        <v>0</v>
      </c>
      <c r="T81" s="23">
        <v>0</v>
      </c>
      <c r="U81" s="24">
        <v>0</v>
      </c>
      <c r="V81" s="24">
        <v>0</v>
      </c>
      <c r="W81" s="35">
        <v>0</v>
      </c>
    </row>
    <row r="82" spans="1:23" ht="12.95" customHeight="1" x14ac:dyDescent="0.3">
      <c r="A82" s="17" t="s">
        <v>0</v>
      </c>
      <c r="B82" s="18" t="s">
        <v>153</v>
      </c>
      <c r="C82" s="19" t="s">
        <v>0</v>
      </c>
      <c r="D82" s="25">
        <f>SUM(D77:D81)</f>
        <v>232127872</v>
      </c>
      <c r="E82" s="26">
        <f>SUM(E77:E81)</f>
        <v>232127872</v>
      </c>
      <c r="F82" s="26">
        <f>SUM(F77:F81)</f>
        <v>15235830</v>
      </c>
      <c r="G82" s="32">
        <f t="shared" si="9"/>
        <v>6.5635504555006649E-2</v>
      </c>
      <c r="H82" s="25">
        <f t="shared" ref="H82:W82" si="14">SUM(H77:H81)</f>
        <v>3700416</v>
      </c>
      <c r="I82" s="26">
        <f t="shared" si="14"/>
        <v>5923826</v>
      </c>
      <c r="J82" s="26">
        <f t="shared" si="14"/>
        <v>5611588</v>
      </c>
      <c r="K82" s="25">
        <f t="shared" si="14"/>
        <v>15235830</v>
      </c>
      <c r="L82" s="25">
        <f t="shared" si="14"/>
        <v>0</v>
      </c>
      <c r="M82" s="26">
        <f t="shared" si="14"/>
        <v>0</v>
      </c>
      <c r="N82" s="26">
        <f t="shared" si="14"/>
        <v>0</v>
      </c>
      <c r="O82" s="25">
        <f t="shared" si="14"/>
        <v>0</v>
      </c>
      <c r="P82" s="25">
        <f t="shared" si="14"/>
        <v>0</v>
      </c>
      <c r="Q82" s="26">
        <f t="shared" si="14"/>
        <v>0</v>
      </c>
      <c r="R82" s="26">
        <f t="shared" si="14"/>
        <v>0</v>
      </c>
      <c r="S82" s="25">
        <f t="shared" si="14"/>
        <v>0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2.95" customHeight="1" x14ac:dyDescent="0.3">
      <c r="A83" s="17" t="s">
        <v>0</v>
      </c>
      <c r="B83" s="18" t="s">
        <v>154</v>
      </c>
      <c r="C83" s="19" t="s">
        <v>0</v>
      </c>
      <c r="D83" s="25">
        <f>SUM(D55,D57:D60,D62:D67,D69:D75,D77:D81)</f>
        <v>1386900465</v>
      </c>
      <c r="E83" s="26">
        <f>SUM(E55,E57:E60,E62:E67,E69:E75,E77:E81)</f>
        <v>1386900465</v>
      </c>
      <c r="F83" s="26">
        <f>SUM(F55,F57:F60,F62:F67,F69:F75,F77:F81)</f>
        <v>229893038</v>
      </c>
      <c r="G83" s="32">
        <f t="shared" si="9"/>
        <v>0.16576030061393049</v>
      </c>
      <c r="H83" s="25">
        <f t="shared" ref="H83:W83" si="15">SUM(H55,H57:H60,H62:H67,H69:H75,H77:H81)</f>
        <v>49287443</v>
      </c>
      <c r="I83" s="26">
        <f t="shared" si="15"/>
        <v>69267532</v>
      </c>
      <c r="J83" s="26">
        <f t="shared" si="15"/>
        <v>111338063</v>
      </c>
      <c r="K83" s="25">
        <f t="shared" si="15"/>
        <v>229893038</v>
      </c>
      <c r="L83" s="25">
        <f t="shared" si="15"/>
        <v>0</v>
      </c>
      <c r="M83" s="26">
        <f t="shared" si="15"/>
        <v>0</v>
      </c>
      <c r="N83" s="26">
        <f t="shared" si="15"/>
        <v>0</v>
      </c>
      <c r="O83" s="25">
        <f t="shared" si="15"/>
        <v>0</v>
      </c>
      <c r="P83" s="25">
        <f t="shared" si="15"/>
        <v>0</v>
      </c>
      <c r="Q83" s="26">
        <f t="shared" si="15"/>
        <v>0</v>
      </c>
      <c r="R83" s="26">
        <f t="shared" si="15"/>
        <v>0</v>
      </c>
      <c r="S83" s="25">
        <f t="shared" si="15"/>
        <v>0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2.95" customHeight="1" x14ac:dyDescent="0.3">
      <c r="A84" s="10"/>
      <c r="B84" s="11" t="s">
        <v>594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2.95" customHeight="1" x14ac:dyDescent="0.3">
      <c r="A85" s="13" t="s">
        <v>0</v>
      </c>
      <c r="B85" s="11" t="s">
        <v>155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ht="12.95" customHeight="1" x14ac:dyDescent="0.2">
      <c r="A86" s="14" t="s">
        <v>14</v>
      </c>
      <c r="B86" s="15" t="s">
        <v>156</v>
      </c>
      <c r="C86" s="16" t="s">
        <v>157</v>
      </c>
      <c r="D86" s="23">
        <v>2612904822</v>
      </c>
      <c r="E86" s="24">
        <v>2612904822</v>
      </c>
      <c r="F86" s="24">
        <v>431166298</v>
      </c>
      <c r="G86" s="31">
        <f t="shared" ref="G86:G99" si="16">IF(($D86      =0),0,($F86      /$D86      ))</f>
        <v>0.16501416139221317</v>
      </c>
      <c r="H86" s="23">
        <v>19231166</v>
      </c>
      <c r="I86" s="24">
        <v>209478971</v>
      </c>
      <c r="J86" s="24">
        <v>202456161</v>
      </c>
      <c r="K86" s="23">
        <v>431166298</v>
      </c>
      <c r="L86" s="23">
        <v>0</v>
      </c>
      <c r="M86" s="24">
        <v>0</v>
      </c>
      <c r="N86" s="24">
        <v>0</v>
      </c>
      <c r="O86" s="23">
        <v>0</v>
      </c>
      <c r="P86" s="23">
        <v>0</v>
      </c>
      <c r="Q86" s="24">
        <v>0</v>
      </c>
      <c r="R86" s="24">
        <v>0</v>
      </c>
      <c r="S86" s="23">
        <v>0</v>
      </c>
      <c r="T86" s="23">
        <v>0</v>
      </c>
      <c r="U86" s="24">
        <v>0</v>
      </c>
      <c r="V86" s="24">
        <v>0</v>
      </c>
      <c r="W86" s="35">
        <v>0</v>
      </c>
    </row>
    <row r="87" spans="1:23" ht="12.95" customHeight="1" x14ac:dyDescent="0.2">
      <c r="A87" s="14" t="s">
        <v>14</v>
      </c>
      <c r="B87" s="15" t="s">
        <v>158</v>
      </c>
      <c r="C87" s="16" t="s">
        <v>159</v>
      </c>
      <c r="D87" s="23">
        <v>6170342638</v>
      </c>
      <c r="E87" s="24">
        <v>6170342638</v>
      </c>
      <c r="F87" s="24">
        <v>575086935</v>
      </c>
      <c r="G87" s="31">
        <f t="shared" si="16"/>
        <v>9.3201782905593E-2</v>
      </c>
      <c r="H87" s="23">
        <v>144721115</v>
      </c>
      <c r="I87" s="24">
        <v>243684170</v>
      </c>
      <c r="J87" s="24">
        <v>186681650</v>
      </c>
      <c r="K87" s="23">
        <v>575086935</v>
      </c>
      <c r="L87" s="23">
        <v>0</v>
      </c>
      <c r="M87" s="24">
        <v>0</v>
      </c>
      <c r="N87" s="24">
        <v>0</v>
      </c>
      <c r="O87" s="23">
        <v>0</v>
      </c>
      <c r="P87" s="23">
        <v>0</v>
      </c>
      <c r="Q87" s="24">
        <v>0</v>
      </c>
      <c r="R87" s="24">
        <v>0</v>
      </c>
      <c r="S87" s="23">
        <v>0</v>
      </c>
      <c r="T87" s="23">
        <v>0</v>
      </c>
      <c r="U87" s="24">
        <v>0</v>
      </c>
      <c r="V87" s="24">
        <v>0</v>
      </c>
      <c r="W87" s="35">
        <v>0</v>
      </c>
    </row>
    <row r="88" spans="1:23" ht="12.95" customHeight="1" x14ac:dyDescent="0.2">
      <c r="A88" s="14" t="s">
        <v>14</v>
      </c>
      <c r="B88" s="15" t="s">
        <v>160</v>
      </c>
      <c r="C88" s="16" t="s">
        <v>161</v>
      </c>
      <c r="D88" s="23">
        <v>974529634</v>
      </c>
      <c r="E88" s="24">
        <v>974529634</v>
      </c>
      <c r="F88" s="24">
        <v>0</v>
      </c>
      <c r="G88" s="31">
        <f t="shared" si="16"/>
        <v>0</v>
      </c>
      <c r="H88" s="23">
        <v>0</v>
      </c>
      <c r="I88" s="24">
        <v>0</v>
      </c>
      <c r="J88" s="24">
        <v>0</v>
      </c>
      <c r="K88" s="23">
        <v>0</v>
      </c>
      <c r="L88" s="23">
        <v>0</v>
      </c>
      <c r="M88" s="24">
        <v>0</v>
      </c>
      <c r="N88" s="24">
        <v>0</v>
      </c>
      <c r="O88" s="23">
        <v>0</v>
      </c>
      <c r="P88" s="23">
        <v>0</v>
      </c>
      <c r="Q88" s="24">
        <v>0</v>
      </c>
      <c r="R88" s="24">
        <v>0</v>
      </c>
      <c r="S88" s="23">
        <v>0</v>
      </c>
      <c r="T88" s="23">
        <v>0</v>
      </c>
      <c r="U88" s="24">
        <v>0</v>
      </c>
      <c r="V88" s="24">
        <v>0</v>
      </c>
      <c r="W88" s="35">
        <v>0</v>
      </c>
    </row>
    <row r="89" spans="1:23" ht="12.95" customHeight="1" x14ac:dyDescent="0.3">
      <c r="A89" s="17" t="s">
        <v>0</v>
      </c>
      <c r="B89" s="18" t="s">
        <v>19</v>
      </c>
      <c r="C89" s="19" t="s">
        <v>0</v>
      </c>
      <c r="D89" s="25">
        <f>SUM(D86:D88)</f>
        <v>9757777094</v>
      </c>
      <c r="E89" s="26">
        <f>SUM(E86:E88)</f>
        <v>9757777094</v>
      </c>
      <c r="F89" s="26">
        <f>SUM(F86:F88)</f>
        <v>1006253233</v>
      </c>
      <c r="G89" s="32">
        <f t="shared" si="16"/>
        <v>0.10312320350284894</v>
      </c>
      <c r="H89" s="25">
        <f t="shared" ref="H89:W89" si="17">SUM(H86:H88)</f>
        <v>163952281</v>
      </c>
      <c r="I89" s="26">
        <f t="shared" si="17"/>
        <v>453163141</v>
      </c>
      <c r="J89" s="26">
        <f t="shared" si="17"/>
        <v>389137811</v>
      </c>
      <c r="K89" s="25">
        <f t="shared" si="17"/>
        <v>1006253233</v>
      </c>
      <c r="L89" s="25">
        <f t="shared" si="17"/>
        <v>0</v>
      </c>
      <c r="M89" s="26">
        <f t="shared" si="17"/>
        <v>0</v>
      </c>
      <c r="N89" s="26">
        <f t="shared" si="17"/>
        <v>0</v>
      </c>
      <c r="O89" s="25">
        <f t="shared" si="17"/>
        <v>0</v>
      </c>
      <c r="P89" s="25">
        <f t="shared" si="17"/>
        <v>0</v>
      </c>
      <c r="Q89" s="26">
        <f t="shared" si="17"/>
        <v>0</v>
      </c>
      <c r="R89" s="26">
        <f t="shared" si="17"/>
        <v>0</v>
      </c>
      <c r="S89" s="25">
        <f t="shared" si="17"/>
        <v>0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ht="12.95" customHeight="1" x14ac:dyDescent="0.2">
      <c r="A90" s="14" t="s">
        <v>20</v>
      </c>
      <c r="B90" s="15" t="s">
        <v>162</v>
      </c>
      <c r="C90" s="16" t="s">
        <v>163</v>
      </c>
      <c r="D90" s="23">
        <v>570375111</v>
      </c>
      <c r="E90" s="24">
        <v>570375111</v>
      </c>
      <c r="F90" s="24">
        <v>68691294</v>
      </c>
      <c r="G90" s="31">
        <f t="shared" si="16"/>
        <v>0.12043178721380078</v>
      </c>
      <c r="H90" s="23">
        <v>20516067</v>
      </c>
      <c r="I90" s="24">
        <v>23656848</v>
      </c>
      <c r="J90" s="24">
        <v>24518379</v>
      </c>
      <c r="K90" s="23">
        <v>68691294</v>
      </c>
      <c r="L90" s="23">
        <v>0</v>
      </c>
      <c r="M90" s="24">
        <v>0</v>
      </c>
      <c r="N90" s="24">
        <v>0</v>
      </c>
      <c r="O90" s="23">
        <v>0</v>
      </c>
      <c r="P90" s="23">
        <v>0</v>
      </c>
      <c r="Q90" s="24">
        <v>0</v>
      </c>
      <c r="R90" s="24">
        <v>0</v>
      </c>
      <c r="S90" s="23">
        <v>0</v>
      </c>
      <c r="T90" s="23">
        <v>0</v>
      </c>
      <c r="U90" s="24">
        <v>0</v>
      </c>
      <c r="V90" s="24">
        <v>0</v>
      </c>
      <c r="W90" s="35">
        <v>0</v>
      </c>
    </row>
    <row r="91" spans="1:23" ht="12.95" customHeight="1" x14ac:dyDescent="0.2">
      <c r="A91" s="14" t="s">
        <v>20</v>
      </c>
      <c r="B91" s="15" t="s">
        <v>164</v>
      </c>
      <c r="C91" s="16" t="s">
        <v>165</v>
      </c>
      <c r="D91" s="23">
        <v>191099723</v>
      </c>
      <c r="E91" s="24">
        <v>191099723</v>
      </c>
      <c r="F91" s="24">
        <v>36148317</v>
      </c>
      <c r="G91" s="31">
        <f t="shared" si="16"/>
        <v>0.18915944216203809</v>
      </c>
      <c r="H91" s="23">
        <v>10388274</v>
      </c>
      <c r="I91" s="24">
        <v>10695401</v>
      </c>
      <c r="J91" s="24">
        <v>15064642</v>
      </c>
      <c r="K91" s="23">
        <v>36148317</v>
      </c>
      <c r="L91" s="23">
        <v>0</v>
      </c>
      <c r="M91" s="24">
        <v>0</v>
      </c>
      <c r="N91" s="24">
        <v>0</v>
      </c>
      <c r="O91" s="23">
        <v>0</v>
      </c>
      <c r="P91" s="23">
        <v>0</v>
      </c>
      <c r="Q91" s="24">
        <v>0</v>
      </c>
      <c r="R91" s="24">
        <v>0</v>
      </c>
      <c r="S91" s="23">
        <v>0</v>
      </c>
      <c r="T91" s="23">
        <v>0</v>
      </c>
      <c r="U91" s="24">
        <v>0</v>
      </c>
      <c r="V91" s="24">
        <v>0</v>
      </c>
      <c r="W91" s="35">
        <v>0</v>
      </c>
    </row>
    <row r="92" spans="1:23" ht="12.95" customHeight="1" x14ac:dyDescent="0.2">
      <c r="A92" s="14" t="s">
        <v>20</v>
      </c>
      <c r="B92" s="15" t="s">
        <v>166</v>
      </c>
      <c r="C92" s="16" t="s">
        <v>167</v>
      </c>
      <c r="D92" s="23">
        <v>54860336</v>
      </c>
      <c r="E92" s="24">
        <v>54860336</v>
      </c>
      <c r="F92" s="24">
        <v>9658013</v>
      </c>
      <c r="G92" s="31">
        <f t="shared" si="16"/>
        <v>0.17604728122700525</v>
      </c>
      <c r="H92" s="23">
        <v>1764586</v>
      </c>
      <c r="I92" s="24">
        <v>3389756</v>
      </c>
      <c r="J92" s="24">
        <v>4503671</v>
      </c>
      <c r="K92" s="23">
        <v>9658013</v>
      </c>
      <c r="L92" s="23">
        <v>0</v>
      </c>
      <c r="M92" s="24">
        <v>0</v>
      </c>
      <c r="N92" s="24">
        <v>0</v>
      </c>
      <c r="O92" s="23">
        <v>0</v>
      </c>
      <c r="P92" s="23">
        <v>0</v>
      </c>
      <c r="Q92" s="24">
        <v>0</v>
      </c>
      <c r="R92" s="24">
        <v>0</v>
      </c>
      <c r="S92" s="23">
        <v>0</v>
      </c>
      <c r="T92" s="23">
        <v>0</v>
      </c>
      <c r="U92" s="24">
        <v>0</v>
      </c>
      <c r="V92" s="24">
        <v>0</v>
      </c>
      <c r="W92" s="35">
        <v>0</v>
      </c>
    </row>
    <row r="93" spans="1:23" ht="12.95" customHeight="1" x14ac:dyDescent="0.2">
      <c r="A93" s="14" t="s">
        <v>35</v>
      </c>
      <c r="B93" s="15" t="s">
        <v>168</v>
      </c>
      <c r="C93" s="16" t="s">
        <v>169</v>
      </c>
      <c r="D93" s="23">
        <v>3206248</v>
      </c>
      <c r="E93" s="24">
        <v>3206248</v>
      </c>
      <c r="F93" s="24">
        <v>543391</v>
      </c>
      <c r="G93" s="31">
        <f t="shared" si="16"/>
        <v>0.16947878018169524</v>
      </c>
      <c r="H93" s="23">
        <v>59611</v>
      </c>
      <c r="I93" s="24">
        <v>169921</v>
      </c>
      <c r="J93" s="24">
        <v>313859</v>
      </c>
      <c r="K93" s="23">
        <v>543391</v>
      </c>
      <c r="L93" s="23">
        <v>0</v>
      </c>
      <c r="M93" s="24">
        <v>0</v>
      </c>
      <c r="N93" s="24">
        <v>0</v>
      </c>
      <c r="O93" s="23">
        <v>0</v>
      </c>
      <c r="P93" s="23">
        <v>0</v>
      </c>
      <c r="Q93" s="24">
        <v>0</v>
      </c>
      <c r="R93" s="24">
        <v>0</v>
      </c>
      <c r="S93" s="23">
        <v>0</v>
      </c>
      <c r="T93" s="23">
        <v>0</v>
      </c>
      <c r="U93" s="24">
        <v>0</v>
      </c>
      <c r="V93" s="24">
        <v>0</v>
      </c>
      <c r="W93" s="35">
        <v>0</v>
      </c>
    </row>
    <row r="94" spans="1:23" ht="12.95" customHeight="1" x14ac:dyDescent="0.3">
      <c r="A94" s="17" t="s">
        <v>0</v>
      </c>
      <c r="B94" s="18" t="s">
        <v>170</v>
      </c>
      <c r="C94" s="19" t="s">
        <v>0</v>
      </c>
      <c r="D94" s="25">
        <f>SUM(D90:D93)</f>
        <v>819541418</v>
      </c>
      <c r="E94" s="26">
        <f>SUM(E90:E93)</f>
        <v>819541418</v>
      </c>
      <c r="F94" s="26">
        <f>SUM(F90:F93)</f>
        <v>115041015</v>
      </c>
      <c r="G94" s="32">
        <f t="shared" si="16"/>
        <v>0.1403724234959898</v>
      </c>
      <c r="H94" s="25">
        <f t="shared" ref="H94:W94" si="18">SUM(H90:H93)</f>
        <v>32728538</v>
      </c>
      <c r="I94" s="26">
        <f t="shared" si="18"/>
        <v>37911926</v>
      </c>
      <c r="J94" s="26">
        <f t="shared" si="18"/>
        <v>44400551</v>
      </c>
      <c r="K94" s="25">
        <f t="shared" si="18"/>
        <v>115041015</v>
      </c>
      <c r="L94" s="25">
        <f t="shared" si="18"/>
        <v>0</v>
      </c>
      <c r="M94" s="26">
        <f t="shared" si="18"/>
        <v>0</v>
      </c>
      <c r="N94" s="26">
        <f t="shared" si="18"/>
        <v>0</v>
      </c>
      <c r="O94" s="25">
        <f t="shared" si="18"/>
        <v>0</v>
      </c>
      <c r="P94" s="25">
        <f t="shared" si="18"/>
        <v>0</v>
      </c>
      <c r="Q94" s="26">
        <f t="shared" si="18"/>
        <v>0</v>
      </c>
      <c r="R94" s="26">
        <f t="shared" si="18"/>
        <v>0</v>
      </c>
      <c r="S94" s="25">
        <f t="shared" si="18"/>
        <v>0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ht="12.95" customHeight="1" x14ac:dyDescent="0.2">
      <c r="A95" s="14" t="s">
        <v>20</v>
      </c>
      <c r="B95" s="15" t="s">
        <v>171</v>
      </c>
      <c r="C95" s="16" t="s">
        <v>172</v>
      </c>
      <c r="D95" s="23">
        <v>52744875</v>
      </c>
      <c r="E95" s="24">
        <v>52744875</v>
      </c>
      <c r="F95" s="24">
        <v>8266784</v>
      </c>
      <c r="G95" s="31">
        <f t="shared" si="16"/>
        <v>0.15673151182934836</v>
      </c>
      <c r="H95" s="23">
        <v>552037</v>
      </c>
      <c r="I95" s="24">
        <v>3520311</v>
      </c>
      <c r="J95" s="24">
        <v>4194436</v>
      </c>
      <c r="K95" s="23">
        <v>8266784</v>
      </c>
      <c r="L95" s="23">
        <v>0</v>
      </c>
      <c r="M95" s="24">
        <v>0</v>
      </c>
      <c r="N95" s="24">
        <v>0</v>
      </c>
      <c r="O95" s="23">
        <v>0</v>
      </c>
      <c r="P95" s="23">
        <v>0</v>
      </c>
      <c r="Q95" s="24">
        <v>0</v>
      </c>
      <c r="R95" s="24">
        <v>0</v>
      </c>
      <c r="S95" s="23">
        <v>0</v>
      </c>
      <c r="T95" s="23">
        <v>0</v>
      </c>
      <c r="U95" s="24">
        <v>0</v>
      </c>
      <c r="V95" s="24">
        <v>0</v>
      </c>
      <c r="W95" s="35">
        <v>0</v>
      </c>
    </row>
    <row r="96" spans="1:23" ht="12.95" customHeight="1" x14ac:dyDescent="0.2">
      <c r="A96" s="14" t="s">
        <v>20</v>
      </c>
      <c r="B96" s="15" t="s">
        <v>173</v>
      </c>
      <c r="C96" s="16" t="s">
        <v>174</v>
      </c>
      <c r="D96" s="23">
        <v>185218335</v>
      </c>
      <c r="E96" s="24">
        <v>185218335</v>
      </c>
      <c r="F96" s="24">
        <v>160438045</v>
      </c>
      <c r="G96" s="31">
        <f t="shared" si="16"/>
        <v>0.86621038354545188</v>
      </c>
      <c r="H96" s="23">
        <v>0</v>
      </c>
      <c r="I96" s="24">
        <v>62888537</v>
      </c>
      <c r="J96" s="24">
        <v>97549508</v>
      </c>
      <c r="K96" s="23">
        <v>160438045</v>
      </c>
      <c r="L96" s="23">
        <v>0</v>
      </c>
      <c r="M96" s="24">
        <v>0</v>
      </c>
      <c r="N96" s="24">
        <v>0</v>
      </c>
      <c r="O96" s="23">
        <v>0</v>
      </c>
      <c r="P96" s="23">
        <v>0</v>
      </c>
      <c r="Q96" s="24">
        <v>0</v>
      </c>
      <c r="R96" s="24">
        <v>0</v>
      </c>
      <c r="S96" s="23">
        <v>0</v>
      </c>
      <c r="T96" s="23">
        <v>0</v>
      </c>
      <c r="U96" s="24">
        <v>0</v>
      </c>
      <c r="V96" s="24">
        <v>0</v>
      </c>
      <c r="W96" s="35">
        <v>0</v>
      </c>
    </row>
    <row r="97" spans="1:23" ht="12.95" customHeight="1" x14ac:dyDescent="0.2">
      <c r="A97" s="14" t="s">
        <v>20</v>
      </c>
      <c r="B97" s="15" t="s">
        <v>175</v>
      </c>
      <c r="C97" s="16" t="s">
        <v>176</v>
      </c>
      <c r="D97" s="23">
        <v>106857857</v>
      </c>
      <c r="E97" s="24">
        <v>106857857</v>
      </c>
      <c r="F97" s="24">
        <v>14441490</v>
      </c>
      <c r="G97" s="31">
        <f t="shared" si="16"/>
        <v>0.13514673048328116</v>
      </c>
      <c r="H97" s="23">
        <v>-20</v>
      </c>
      <c r="I97" s="24">
        <v>3107378</v>
      </c>
      <c r="J97" s="24">
        <v>11334132</v>
      </c>
      <c r="K97" s="23">
        <v>14441490</v>
      </c>
      <c r="L97" s="23">
        <v>0</v>
      </c>
      <c r="M97" s="24">
        <v>0</v>
      </c>
      <c r="N97" s="24">
        <v>0</v>
      </c>
      <c r="O97" s="23">
        <v>0</v>
      </c>
      <c r="P97" s="23">
        <v>0</v>
      </c>
      <c r="Q97" s="24">
        <v>0</v>
      </c>
      <c r="R97" s="24">
        <v>0</v>
      </c>
      <c r="S97" s="23">
        <v>0</v>
      </c>
      <c r="T97" s="23">
        <v>0</v>
      </c>
      <c r="U97" s="24">
        <v>0</v>
      </c>
      <c r="V97" s="24">
        <v>0</v>
      </c>
      <c r="W97" s="35">
        <v>0</v>
      </c>
    </row>
    <row r="98" spans="1:23" ht="12.95" customHeight="1" x14ac:dyDescent="0.2">
      <c r="A98" s="14" t="s">
        <v>35</v>
      </c>
      <c r="B98" s="15" t="s">
        <v>177</v>
      </c>
      <c r="C98" s="16" t="s">
        <v>178</v>
      </c>
      <c r="D98" s="23">
        <v>1649988</v>
      </c>
      <c r="E98" s="24">
        <v>1649988</v>
      </c>
      <c r="F98" s="24">
        <v>249248</v>
      </c>
      <c r="G98" s="31">
        <f t="shared" si="16"/>
        <v>0.15106049256115803</v>
      </c>
      <c r="H98" s="23">
        <v>25850</v>
      </c>
      <c r="I98" s="24">
        <v>140814</v>
      </c>
      <c r="J98" s="24">
        <v>82584</v>
      </c>
      <c r="K98" s="23">
        <v>249248</v>
      </c>
      <c r="L98" s="23">
        <v>0</v>
      </c>
      <c r="M98" s="24">
        <v>0</v>
      </c>
      <c r="N98" s="24">
        <v>0</v>
      </c>
      <c r="O98" s="23">
        <v>0</v>
      </c>
      <c r="P98" s="23">
        <v>0</v>
      </c>
      <c r="Q98" s="24">
        <v>0</v>
      </c>
      <c r="R98" s="24">
        <v>0</v>
      </c>
      <c r="S98" s="23">
        <v>0</v>
      </c>
      <c r="T98" s="23">
        <v>0</v>
      </c>
      <c r="U98" s="24">
        <v>0</v>
      </c>
      <c r="V98" s="24">
        <v>0</v>
      </c>
      <c r="W98" s="35">
        <v>0</v>
      </c>
    </row>
    <row r="99" spans="1:23" ht="12.95" customHeight="1" x14ac:dyDescent="0.3">
      <c r="A99" s="17" t="s">
        <v>0</v>
      </c>
      <c r="B99" s="18" t="s">
        <v>179</v>
      </c>
      <c r="C99" s="19" t="s">
        <v>0</v>
      </c>
      <c r="D99" s="25">
        <f>SUM(D95:D98)</f>
        <v>346471055</v>
      </c>
      <c r="E99" s="26">
        <f>SUM(E95:E98)</f>
        <v>346471055</v>
      </c>
      <c r="F99" s="26">
        <f>SUM(F95:F98)</f>
        <v>183395567</v>
      </c>
      <c r="G99" s="32">
        <f t="shared" si="16"/>
        <v>0.5293243529390933</v>
      </c>
      <c r="H99" s="25">
        <f t="shared" ref="H99:W99" si="19">SUM(H95:H98)</f>
        <v>577867</v>
      </c>
      <c r="I99" s="26">
        <f t="shared" si="19"/>
        <v>69657040</v>
      </c>
      <c r="J99" s="26">
        <f t="shared" si="19"/>
        <v>113160660</v>
      </c>
      <c r="K99" s="25">
        <f t="shared" si="19"/>
        <v>183395567</v>
      </c>
      <c r="L99" s="25">
        <f t="shared" si="19"/>
        <v>0</v>
      </c>
      <c r="M99" s="26">
        <f t="shared" si="19"/>
        <v>0</v>
      </c>
      <c r="N99" s="26">
        <f t="shared" si="19"/>
        <v>0</v>
      </c>
      <c r="O99" s="25">
        <f t="shared" si="19"/>
        <v>0</v>
      </c>
      <c r="P99" s="25">
        <f t="shared" si="19"/>
        <v>0</v>
      </c>
      <c r="Q99" s="26">
        <f t="shared" si="19"/>
        <v>0</v>
      </c>
      <c r="R99" s="26">
        <f t="shared" si="19"/>
        <v>0</v>
      </c>
      <c r="S99" s="25">
        <f t="shared" si="19"/>
        <v>0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2.95" customHeight="1" x14ac:dyDescent="0.3">
      <c r="A100" s="17" t="s">
        <v>0</v>
      </c>
      <c r="B100" s="18" t="s">
        <v>180</v>
      </c>
      <c r="C100" s="19" t="s">
        <v>0</v>
      </c>
      <c r="D100" s="25">
        <f>SUM(D86:D88,D90:D93,D95:D98)</f>
        <v>10923789567</v>
      </c>
      <c r="E100" s="26">
        <f>SUM(E86:E88,E90:E93,E95:E98)</f>
        <v>10923789567</v>
      </c>
      <c r="F100" s="26">
        <f>SUM(F86:F88,F90:F93,F95:F98)</f>
        <v>1304689815</v>
      </c>
      <c r="G100" s="32">
        <f>IF(($D100     =0),0,($F100     /$D100     ))</f>
        <v>0.1194356415415925</v>
      </c>
      <c r="H100" s="25">
        <f t="shared" ref="H100:W100" si="20">SUM(H86:H88,H90:H93,H95:H98)</f>
        <v>197258686</v>
      </c>
      <c r="I100" s="26">
        <f t="shared" si="20"/>
        <v>560732107</v>
      </c>
      <c r="J100" s="26">
        <f t="shared" si="20"/>
        <v>546699022</v>
      </c>
      <c r="K100" s="25">
        <f t="shared" si="20"/>
        <v>1304689815</v>
      </c>
      <c r="L100" s="25">
        <f t="shared" si="20"/>
        <v>0</v>
      </c>
      <c r="M100" s="26">
        <f t="shared" si="20"/>
        <v>0</v>
      </c>
      <c r="N100" s="26">
        <f t="shared" si="20"/>
        <v>0</v>
      </c>
      <c r="O100" s="25">
        <f t="shared" si="20"/>
        <v>0</v>
      </c>
      <c r="P100" s="25">
        <f t="shared" si="20"/>
        <v>0</v>
      </c>
      <c r="Q100" s="26">
        <f t="shared" si="20"/>
        <v>0</v>
      </c>
      <c r="R100" s="26">
        <f t="shared" si="20"/>
        <v>0</v>
      </c>
      <c r="S100" s="25">
        <f t="shared" si="20"/>
        <v>0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2.95" customHeight="1" x14ac:dyDescent="0.3">
      <c r="A101" s="10"/>
      <c r="B101" s="11" t="s">
        <v>594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12.95" customHeight="1" x14ac:dyDescent="0.3">
      <c r="A102" s="13" t="s">
        <v>0</v>
      </c>
      <c r="B102" s="11" t="s">
        <v>181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ht="12.95" customHeight="1" x14ac:dyDescent="0.2">
      <c r="A103" s="14" t="s">
        <v>14</v>
      </c>
      <c r="B103" s="15" t="s">
        <v>182</v>
      </c>
      <c r="C103" s="16" t="s">
        <v>183</v>
      </c>
      <c r="D103" s="23">
        <v>3737835720</v>
      </c>
      <c r="E103" s="24">
        <v>3737835720</v>
      </c>
      <c r="F103" s="24">
        <v>848922370</v>
      </c>
      <c r="G103" s="31">
        <f t="shared" ref="G103:G134" si="21">IF(($D103     =0),0,($F103     /$D103     ))</f>
        <v>0.22711601942741347</v>
      </c>
      <c r="H103" s="23">
        <v>232595524</v>
      </c>
      <c r="I103" s="24">
        <v>301906056</v>
      </c>
      <c r="J103" s="24">
        <v>314420790</v>
      </c>
      <c r="K103" s="23">
        <v>848922370</v>
      </c>
      <c r="L103" s="23">
        <v>0</v>
      </c>
      <c r="M103" s="24">
        <v>0</v>
      </c>
      <c r="N103" s="24">
        <v>0</v>
      </c>
      <c r="O103" s="23">
        <v>0</v>
      </c>
      <c r="P103" s="23">
        <v>0</v>
      </c>
      <c r="Q103" s="24">
        <v>0</v>
      </c>
      <c r="R103" s="24">
        <v>0</v>
      </c>
      <c r="S103" s="23">
        <v>0</v>
      </c>
      <c r="T103" s="23">
        <v>0</v>
      </c>
      <c r="U103" s="24">
        <v>0</v>
      </c>
      <c r="V103" s="24">
        <v>0</v>
      </c>
      <c r="W103" s="35">
        <v>0</v>
      </c>
    </row>
    <row r="104" spans="1:23" ht="12.95" customHeight="1" x14ac:dyDescent="0.3">
      <c r="A104" s="17" t="s">
        <v>0</v>
      </c>
      <c r="B104" s="18" t="s">
        <v>19</v>
      </c>
      <c r="C104" s="19" t="s">
        <v>0</v>
      </c>
      <c r="D104" s="25">
        <f>D103</f>
        <v>3737835720</v>
      </c>
      <c r="E104" s="26">
        <f>E103</f>
        <v>3737835720</v>
      </c>
      <c r="F104" s="26">
        <f>F103</f>
        <v>848922370</v>
      </c>
      <c r="G104" s="32">
        <f t="shared" si="21"/>
        <v>0.22711601942741347</v>
      </c>
      <c r="H104" s="25">
        <f t="shared" ref="H104:W104" si="22">H103</f>
        <v>232595524</v>
      </c>
      <c r="I104" s="26">
        <f t="shared" si="22"/>
        <v>301906056</v>
      </c>
      <c r="J104" s="26">
        <f t="shared" si="22"/>
        <v>314420790</v>
      </c>
      <c r="K104" s="25">
        <f t="shared" si="22"/>
        <v>848922370</v>
      </c>
      <c r="L104" s="25">
        <f t="shared" si="22"/>
        <v>0</v>
      </c>
      <c r="M104" s="26">
        <f t="shared" si="22"/>
        <v>0</v>
      </c>
      <c r="N104" s="26">
        <f t="shared" si="22"/>
        <v>0</v>
      </c>
      <c r="O104" s="25">
        <f t="shared" si="22"/>
        <v>0</v>
      </c>
      <c r="P104" s="25">
        <f t="shared" si="22"/>
        <v>0</v>
      </c>
      <c r="Q104" s="26">
        <f t="shared" si="22"/>
        <v>0</v>
      </c>
      <c r="R104" s="26">
        <f t="shared" si="22"/>
        <v>0</v>
      </c>
      <c r="S104" s="25">
        <f t="shared" si="22"/>
        <v>0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ht="12.95" customHeight="1" x14ac:dyDescent="0.2">
      <c r="A105" s="14" t="s">
        <v>20</v>
      </c>
      <c r="B105" s="15" t="s">
        <v>184</v>
      </c>
      <c r="C105" s="16" t="s">
        <v>185</v>
      </c>
      <c r="D105" s="23">
        <v>55562691</v>
      </c>
      <c r="E105" s="24">
        <v>55562691</v>
      </c>
      <c r="F105" s="24">
        <v>5164621</v>
      </c>
      <c r="G105" s="31">
        <f t="shared" si="21"/>
        <v>9.295123952869741E-2</v>
      </c>
      <c r="H105" s="23">
        <v>0</v>
      </c>
      <c r="I105" s="24">
        <v>888450</v>
      </c>
      <c r="J105" s="24">
        <v>4276171</v>
      </c>
      <c r="K105" s="23">
        <v>5164621</v>
      </c>
      <c r="L105" s="23">
        <v>0</v>
      </c>
      <c r="M105" s="24">
        <v>0</v>
      </c>
      <c r="N105" s="24">
        <v>0</v>
      </c>
      <c r="O105" s="23">
        <v>0</v>
      </c>
      <c r="P105" s="23">
        <v>0</v>
      </c>
      <c r="Q105" s="24">
        <v>0</v>
      </c>
      <c r="R105" s="24">
        <v>0</v>
      </c>
      <c r="S105" s="23">
        <v>0</v>
      </c>
      <c r="T105" s="23">
        <v>0</v>
      </c>
      <c r="U105" s="24">
        <v>0</v>
      </c>
      <c r="V105" s="24">
        <v>0</v>
      </c>
      <c r="W105" s="35">
        <v>0</v>
      </c>
    </row>
    <row r="106" spans="1:23" ht="12.95" customHeight="1" x14ac:dyDescent="0.2">
      <c r="A106" s="14" t="s">
        <v>20</v>
      </c>
      <c r="B106" s="15" t="s">
        <v>186</v>
      </c>
      <c r="C106" s="16" t="s">
        <v>187</v>
      </c>
      <c r="D106" s="23">
        <v>10375826</v>
      </c>
      <c r="E106" s="24">
        <v>10375826</v>
      </c>
      <c r="F106" s="24">
        <v>828352</v>
      </c>
      <c r="G106" s="31">
        <f t="shared" si="21"/>
        <v>7.9834800622138422E-2</v>
      </c>
      <c r="H106" s="23">
        <v>213030</v>
      </c>
      <c r="I106" s="24">
        <v>208505</v>
      </c>
      <c r="J106" s="24">
        <v>406817</v>
      </c>
      <c r="K106" s="23">
        <v>828352</v>
      </c>
      <c r="L106" s="23">
        <v>0</v>
      </c>
      <c r="M106" s="24">
        <v>0</v>
      </c>
      <c r="N106" s="24">
        <v>0</v>
      </c>
      <c r="O106" s="23">
        <v>0</v>
      </c>
      <c r="P106" s="23">
        <v>0</v>
      </c>
      <c r="Q106" s="24">
        <v>0</v>
      </c>
      <c r="R106" s="24">
        <v>0</v>
      </c>
      <c r="S106" s="23">
        <v>0</v>
      </c>
      <c r="T106" s="23">
        <v>0</v>
      </c>
      <c r="U106" s="24">
        <v>0</v>
      </c>
      <c r="V106" s="24">
        <v>0</v>
      </c>
      <c r="W106" s="35">
        <v>0</v>
      </c>
    </row>
    <row r="107" spans="1:23" ht="12.95" customHeight="1" x14ac:dyDescent="0.2">
      <c r="A107" s="14" t="s">
        <v>20</v>
      </c>
      <c r="B107" s="15" t="s">
        <v>188</v>
      </c>
      <c r="C107" s="16" t="s">
        <v>189</v>
      </c>
      <c r="D107" s="23">
        <v>17892948</v>
      </c>
      <c r="E107" s="24">
        <v>17892948</v>
      </c>
      <c r="F107" s="24">
        <v>1374460</v>
      </c>
      <c r="G107" s="31">
        <f t="shared" si="21"/>
        <v>7.6815737686154351E-2</v>
      </c>
      <c r="H107" s="23">
        <v>0</v>
      </c>
      <c r="I107" s="24">
        <v>387519</v>
      </c>
      <c r="J107" s="24">
        <v>986941</v>
      </c>
      <c r="K107" s="23">
        <v>1374460</v>
      </c>
      <c r="L107" s="23">
        <v>0</v>
      </c>
      <c r="M107" s="24">
        <v>0</v>
      </c>
      <c r="N107" s="24">
        <v>0</v>
      </c>
      <c r="O107" s="23">
        <v>0</v>
      </c>
      <c r="P107" s="23">
        <v>0</v>
      </c>
      <c r="Q107" s="24">
        <v>0</v>
      </c>
      <c r="R107" s="24">
        <v>0</v>
      </c>
      <c r="S107" s="23">
        <v>0</v>
      </c>
      <c r="T107" s="23">
        <v>0</v>
      </c>
      <c r="U107" s="24">
        <v>0</v>
      </c>
      <c r="V107" s="24">
        <v>0</v>
      </c>
      <c r="W107" s="35">
        <v>0</v>
      </c>
    </row>
    <row r="108" spans="1:23" ht="12.95" customHeight="1" x14ac:dyDescent="0.2">
      <c r="A108" s="14" t="s">
        <v>20</v>
      </c>
      <c r="B108" s="15" t="s">
        <v>190</v>
      </c>
      <c r="C108" s="16" t="s">
        <v>191</v>
      </c>
      <c r="D108" s="23">
        <v>193951320</v>
      </c>
      <c r="E108" s="24">
        <v>193951320</v>
      </c>
      <c r="F108" s="24">
        <v>19895618</v>
      </c>
      <c r="G108" s="31">
        <f t="shared" si="21"/>
        <v>0.10258047225458429</v>
      </c>
      <c r="H108" s="23">
        <v>5533284</v>
      </c>
      <c r="I108" s="24">
        <v>7311874</v>
      </c>
      <c r="J108" s="24">
        <v>7050460</v>
      </c>
      <c r="K108" s="23">
        <v>19895618</v>
      </c>
      <c r="L108" s="23">
        <v>0</v>
      </c>
      <c r="M108" s="24">
        <v>0</v>
      </c>
      <c r="N108" s="24">
        <v>0</v>
      </c>
      <c r="O108" s="23">
        <v>0</v>
      </c>
      <c r="P108" s="23">
        <v>0</v>
      </c>
      <c r="Q108" s="24">
        <v>0</v>
      </c>
      <c r="R108" s="24">
        <v>0</v>
      </c>
      <c r="S108" s="23">
        <v>0</v>
      </c>
      <c r="T108" s="23">
        <v>0</v>
      </c>
      <c r="U108" s="24">
        <v>0</v>
      </c>
      <c r="V108" s="24">
        <v>0</v>
      </c>
      <c r="W108" s="35">
        <v>0</v>
      </c>
    </row>
    <row r="109" spans="1:23" ht="12.95" customHeight="1" x14ac:dyDescent="0.2">
      <c r="A109" s="14" t="s">
        <v>35</v>
      </c>
      <c r="B109" s="15" t="s">
        <v>192</v>
      </c>
      <c r="C109" s="16" t="s">
        <v>193</v>
      </c>
      <c r="D109" s="23">
        <v>74615196</v>
      </c>
      <c r="E109" s="24">
        <v>74615196</v>
      </c>
      <c r="F109" s="24">
        <v>8349218</v>
      </c>
      <c r="G109" s="31">
        <f t="shared" si="21"/>
        <v>0.11189701893968086</v>
      </c>
      <c r="H109" s="23">
        <v>-1386379</v>
      </c>
      <c r="I109" s="24">
        <v>4338749</v>
      </c>
      <c r="J109" s="24">
        <v>5396848</v>
      </c>
      <c r="K109" s="23">
        <v>8349218</v>
      </c>
      <c r="L109" s="23">
        <v>0</v>
      </c>
      <c r="M109" s="24">
        <v>0</v>
      </c>
      <c r="N109" s="24">
        <v>0</v>
      </c>
      <c r="O109" s="23">
        <v>0</v>
      </c>
      <c r="P109" s="23">
        <v>0</v>
      </c>
      <c r="Q109" s="24">
        <v>0</v>
      </c>
      <c r="R109" s="24">
        <v>0</v>
      </c>
      <c r="S109" s="23">
        <v>0</v>
      </c>
      <c r="T109" s="23">
        <v>0</v>
      </c>
      <c r="U109" s="24">
        <v>0</v>
      </c>
      <c r="V109" s="24">
        <v>0</v>
      </c>
      <c r="W109" s="35">
        <v>0</v>
      </c>
    </row>
    <row r="110" spans="1:23" ht="12.95" customHeight="1" x14ac:dyDescent="0.3">
      <c r="A110" s="17" t="s">
        <v>0</v>
      </c>
      <c r="B110" s="18" t="s">
        <v>194</v>
      </c>
      <c r="C110" s="19" t="s">
        <v>0</v>
      </c>
      <c r="D110" s="25">
        <f>SUM(D105:D109)</f>
        <v>352397981</v>
      </c>
      <c r="E110" s="26">
        <f>SUM(E105:E109)</f>
        <v>352397981</v>
      </c>
      <c r="F110" s="26">
        <f>SUM(F105:F109)</f>
        <v>35612269</v>
      </c>
      <c r="G110" s="32">
        <f t="shared" si="21"/>
        <v>0.10105696093644759</v>
      </c>
      <c r="H110" s="25">
        <f t="shared" ref="H110:W110" si="23">SUM(H105:H109)</f>
        <v>4359935</v>
      </c>
      <c r="I110" s="26">
        <f t="shared" si="23"/>
        <v>13135097</v>
      </c>
      <c r="J110" s="26">
        <f t="shared" si="23"/>
        <v>18117237</v>
      </c>
      <c r="K110" s="25">
        <f t="shared" si="23"/>
        <v>35612269</v>
      </c>
      <c r="L110" s="25">
        <f t="shared" si="23"/>
        <v>0</v>
      </c>
      <c r="M110" s="26">
        <f t="shared" si="23"/>
        <v>0</v>
      </c>
      <c r="N110" s="26">
        <f t="shared" si="23"/>
        <v>0</v>
      </c>
      <c r="O110" s="25">
        <f t="shared" si="23"/>
        <v>0</v>
      </c>
      <c r="P110" s="25">
        <f t="shared" si="23"/>
        <v>0</v>
      </c>
      <c r="Q110" s="26">
        <f t="shared" si="23"/>
        <v>0</v>
      </c>
      <c r="R110" s="26">
        <f t="shared" si="23"/>
        <v>0</v>
      </c>
      <c r="S110" s="25">
        <f t="shared" si="23"/>
        <v>0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ht="12.95" customHeight="1" x14ac:dyDescent="0.2">
      <c r="A111" s="14" t="s">
        <v>20</v>
      </c>
      <c r="B111" s="15" t="s">
        <v>195</v>
      </c>
      <c r="C111" s="16" t="s">
        <v>196</v>
      </c>
      <c r="D111" s="23">
        <v>19030000</v>
      </c>
      <c r="E111" s="24">
        <v>19030000</v>
      </c>
      <c r="F111" s="24">
        <v>3819843</v>
      </c>
      <c r="G111" s="31">
        <f t="shared" si="21"/>
        <v>0.20072743037309512</v>
      </c>
      <c r="H111" s="23">
        <v>2575690</v>
      </c>
      <c r="I111" s="24">
        <v>1098386</v>
      </c>
      <c r="J111" s="24">
        <v>145767</v>
      </c>
      <c r="K111" s="23">
        <v>3819843</v>
      </c>
      <c r="L111" s="23">
        <v>0</v>
      </c>
      <c r="M111" s="24">
        <v>0</v>
      </c>
      <c r="N111" s="24">
        <v>0</v>
      </c>
      <c r="O111" s="23">
        <v>0</v>
      </c>
      <c r="P111" s="23">
        <v>0</v>
      </c>
      <c r="Q111" s="24">
        <v>0</v>
      </c>
      <c r="R111" s="24">
        <v>0</v>
      </c>
      <c r="S111" s="23">
        <v>0</v>
      </c>
      <c r="T111" s="23">
        <v>0</v>
      </c>
      <c r="U111" s="24">
        <v>0</v>
      </c>
      <c r="V111" s="24">
        <v>0</v>
      </c>
      <c r="W111" s="35">
        <v>0</v>
      </c>
    </row>
    <row r="112" spans="1:23" ht="12.95" customHeight="1" x14ac:dyDescent="0.2">
      <c r="A112" s="14" t="s">
        <v>20</v>
      </c>
      <c r="B112" s="15" t="s">
        <v>197</v>
      </c>
      <c r="C112" s="16" t="s">
        <v>198</v>
      </c>
      <c r="D112" s="23">
        <v>27576581</v>
      </c>
      <c r="E112" s="24">
        <v>27576581</v>
      </c>
      <c r="F112" s="24">
        <v>2706065</v>
      </c>
      <c r="G112" s="31">
        <f t="shared" si="21"/>
        <v>9.8129097294548592E-2</v>
      </c>
      <c r="H112" s="23">
        <v>481795</v>
      </c>
      <c r="I112" s="24">
        <v>445121</v>
      </c>
      <c r="J112" s="24">
        <v>1779149</v>
      </c>
      <c r="K112" s="23">
        <v>2706065</v>
      </c>
      <c r="L112" s="23">
        <v>0</v>
      </c>
      <c r="M112" s="24">
        <v>0</v>
      </c>
      <c r="N112" s="24">
        <v>0</v>
      </c>
      <c r="O112" s="23">
        <v>0</v>
      </c>
      <c r="P112" s="23">
        <v>0</v>
      </c>
      <c r="Q112" s="24">
        <v>0</v>
      </c>
      <c r="R112" s="24">
        <v>0</v>
      </c>
      <c r="S112" s="23">
        <v>0</v>
      </c>
      <c r="T112" s="23">
        <v>0</v>
      </c>
      <c r="U112" s="24">
        <v>0</v>
      </c>
      <c r="V112" s="24">
        <v>0</v>
      </c>
      <c r="W112" s="35">
        <v>0</v>
      </c>
    </row>
    <row r="113" spans="1:23" ht="12.95" customHeight="1" x14ac:dyDescent="0.2">
      <c r="A113" s="14" t="s">
        <v>20</v>
      </c>
      <c r="B113" s="15" t="s">
        <v>199</v>
      </c>
      <c r="C113" s="16" t="s">
        <v>200</v>
      </c>
      <c r="D113" s="23">
        <v>5391624</v>
      </c>
      <c r="E113" s="24">
        <v>5391624</v>
      </c>
      <c r="F113" s="24">
        <v>4877363</v>
      </c>
      <c r="G113" s="31">
        <f t="shared" si="21"/>
        <v>0.90461853423013172</v>
      </c>
      <c r="H113" s="23">
        <v>0</v>
      </c>
      <c r="I113" s="24">
        <v>861064</v>
      </c>
      <c r="J113" s="24">
        <v>4016299</v>
      </c>
      <c r="K113" s="23">
        <v>4877363</v>
      </c>
      <c r="L113" s="23">
        <v>0</v>
      </c>
      <c r="M113" s="24">
        <v>0</v>
      </c>
      <c r="N113" s="24">
        <v>0</v>
      </c>
      <c r="O113" s="23">
        <v>0</v>
      </c>
      <c r="P113" s="23">
        <v>0</v>
      </c>
      <c r="Q113" s="24">
        <v>0</v>
      </c>
      <c r="R113" s="24">
        <v>0</v>
      </c>
      <c r="S113" s="23">
        <v>0</v>
      </c>
      <c r="T113" s="23">
        <v>0</v>
      </c>
      <c r="U113" s="24">
        <v>0</v>
      </c>
      <c r="V113" s="24">
        <v>0</v>
      </c>
      <c r="W113" s="35">
        <v>0</v>
      </c>
    </row>
    <row r="114" spans="1:23" ht="12.95" customHeight="1" x14ac:dyDescent="0.2">
      <c r="A114" s="14" t="s">
        <v>20</v>
      </c>
      <c r="B114" s="15" t="s">
        <v>201</v>
      </c>
      <c r="C114" s="16" t="s">
        <v>202</v>
      </c>
      <c r="D114" s="23">
        <v>520000</v>
      </c>
      <c r="E114" s="24">
        <v>520000</v>
      </c>
      <c r="F114" s="24">
        <v>315475</v>
      </c>
      <c r="G114" s="31">
        <f t="shared" si="21"/>
        <v>0.60668269230769234</v>
      </c>
      <c r="H114" s="23">
        <v>126950</v>
      </c>
      <c r="I114" s="24">
        <v>85475</v>
      </c>
      <c r="J114" s="24">
        <v>103050</v>
      </c>
      <c r="K114" s="23">
        <v>315475</v>
      </c>
      <c r="L114" s="23">
        <v>0</v>
      </c>
      <c r="M114" s="24">
        <v>0</v>
      </c>
      <c r="N114" s="24">
        <v>0</v>
      </c>
      <c r="O114" s="23">
        <v>0</v>
      </c>
      <c r="P114" s="23">
        <v>0</v>
      </c>
      <c r="Q114" s="24">
        <v>0</v>
      </c>
      <c r="R114" s="24">
        <v>0</v>
      </c>
      <c r="S114" s="23">
        <v>0</v>
      </c>
      <c r="T114" s="23">
        <v>0</v>
      </c>
      <c r="U114" s="24">
        <v>0</v>
      </c>
      <c r="V114" s="24">
        <v>0</v>
      </c>
      <c r="W114" s="35">
        <v>0</v>
      </c>
    </row>
    <row r="115" spans="1:23" ht="12.95" customHeight="1" x14ac:dyDescent="0.2">
      <c r="A115" s="14" t="s">
        <v>20</v>
      </c>
      <c r="B115" s="15" t="s">
        <v>203</v>
      </c>
      <c r="C115" s="16" t="s">
        <v>204</v>
      </c>
      <c r="D115" s="23">
        <v>573286471</v>
      </c>
      <c r="E115" s="24">
        <v>573286471</v>
      </c>
      <c r="F115" s="24">
        <v>78214498</v>
      </c>
      <c r="G115" s="31">
        <f t="shared" si="21"/>
        <v>0.1364317875207629</v>
      </c>
      <c r="H115" s="23">
        <v>24892521</v>
      </c>
      <c r="I115" s="24">
        <v>0</v>
      </c>
      <c r="J115" s="24">
        <v>53321977</v>
      </c>
      <c r="K115" s="23">
        <v>78214498</v>
      </c>
      <c r="L115" s="23">
        <v>0</v>
      </c>
      <c r="M115" s="24">
        <v>0</v>
      </c>
      <c r="N115" s="24">
        <v>0</v>
      </c>
      <c r="O115" s="23">
        <v>0</v>
      </c>
      <c r="P115" s="23">
        <v>0</v>
      </c>
      <c r="Q115" s="24">
        <v>0</v>
      </c>
      <c r="R115" s="24">
        <v>0</v>
      </c>
      <c r="S115" s="23">
        <v>0</v>
      </c>
      <c r="T115" s="23">
        <v>0</v>
      </c>
      <c r="U115" s="24">
        <v>0</v>
      </c>
      <c r="V115" s="24">
        <v>0</v>
      </c>
      <c r="W115" s="35">
        <v>0</v>
      </c>
    </row>
    <row r="116" spans="1:23" ht="12.95" customHeight="1" x14ac:dyDescent="0.2">
      <c r="A116" s="14" t="s">
        <v>20</v>
      </c>
      <c r="B116" s="15" t="s">
        <v>205</v>
      </c>
      <c r="C116" s="16" t="s">
        <v>206</v>
      </c>
      <c r="D116" s="23">
        <v>12918800</v>
      </c>
      <c r="E116" s="24">
        <v>12918800</v>
      </c>
      <c r="F116" s="24">
        <v>7244169</v>
      </c>
      <c r="G116" s="31">
        <f t="shared" si="21"/>
        <v>0.56074627674397004</v>
      </c>
      <c r="H116" s="23">
        <v>2520631</v>
      </c>
      <c r="I116" s="24">
        <v>3487657</v>
      </c>
      <c r="J116" s="24">
        <v>1235881</v>
      </c>
      <c r="K116" s="23">
        <v>7244169</v>
      </c>
      <c r="L116" s="23">
        <v>0</v>
      </c>
      <c r="M116" s="24">
        <v>0</v>
      </c>
      <c r="N116" s="24">
        <v>0</v>
      </c>
      <c r="O116" s="23">
        <v>0</v>
      </c>
      <c r="P116" s="23">
        <v>0</v>
      </c>
      <c r="Q116" s="24">
        <v>0</v>
      </c>
      <c r="R116" s="24">
        <v>0</v>
      </c>
      <c r="S116" s="23">
        <v>0</v>
      </c>
      <c r="T116" s="23">
        <v>0</v>
      </c>
      <c r="U116" s="24">
        <v>0</v>
      </c>
      <c r="V116" s="24">
        <v>0</v>
      </c>
      <c r="W116" s="35">
        <v>0</v>
      </c>
    </row>
    <row r="117" spans="1:23" ht="12.95" customHeight="1" x14ac:dyDescent="0.2">
      <c r="A117" s="14" t="s">
        <v>20</v>
      </c>
      <c r="B117" s="15" t="s">
        <v>207</v>
      </c>
      <c r="C117" s="16" t="s">
        <v>208</v>
      </c>
      <c r="D117" s="23">
        <v>13344180</v>
      </c>
      <c r="E117" s="24">
        <v>13344180</v>
      </c>
      <c r="F117" s="24">
        <v>2733391</v>
      </c>
      <c r="G117" s="31">
        <f t="shared" si="21"/>
        <v>0.20483768953955958</v>
      </c>
      <c r="H117" s="23">
        <v>388734</v>
      </c>
      <c r="I117" s="24">
        <v>1017469</v>
      </c>
      <c r="J117" s="24">
        <v>1327188</v>
      </c>
      <c r="K117" s="23">
        <v>2733391</v>
      </c>
      <c r="L117" s="23">
        <v>0</v>
      </c>
      <c r="M117" s="24">
        <v>0</v>
      </c>
      <c r="N117" s="24">
        <v>0</v>
      </c>
      <c r="O117" s="23">
        <v>0</v>
      </c>
      <c r="P117" s="23">
        <v>0</v>
      </c>
      <c r="Q117" s="24">
        <v>0</v>
      </c>
      <c r="R117" s="24">
        <v>0</v>
      </c>
      <c r="S117" s="23">
        <v>0</v>
      </c>
      <c r="T117" s="23">
        <v>0</v>
      </c>
      <c r="U117" s="24">
        <v>0</v>
      </c>
      <c r="V117" s="24">
        <v>0</v>
      </c>
      <c r="W117" s="35">
        <v>0</v>
      </c>
    </row>
    <row r="118" spans="1:23" ht="12.95" customHeight="1" x14ac:dyDescent="0.2">
      <c r="A118" s="14" t="s">
        <v>35</v>
      </c>
      <c r="B118" s="15" t="s">
        <v>209</v>
      </c>
      <c r="C118" s="16" t="s">
        <v>210</v>
      </c>
      <c r="D118" s="23">
        <v>21731149</v>
      </c>
      <c r="E118" s="24">
        <v>21731149</v>
      </c>
      <c r="F118" s="24">
        <v>4095349</v>
      </c>
      <c r="G118" s="31">
        <f t="shared" si="21"/>
        <v>0.18845524458922996</v>
      </c>
      <c r="H118" s="23">
        <v>186373</v>
      </c>
      <c r="I118" s="24">
        <v>1851517</v>
      </c>
      <c r="J118" s="24">
        <v>2057459</v>
      </c>
      <c r="K118" s="23">
        <v>4095349</v>
      </c>
      <c r="L118" s="23">
        <v>0</v>
      </c>
      <c r="M118" s="24">
        <v>0</v>
      </c>
      <c r="N118" s="24">
        <v>0</v>
      </c>
      <c r="O118" s="23">
        <v>0</v>
      </c>
      <c r="P118" s="23">
        <v>0</v>
      </c>
      <c r="Q118" s="24">
        <v>0</v>
      </c>
      <c r="R118" s="24">
        <v>0</v>
      </c>
      <c r="S118" s="23">
        <v>0</v>
      </c>
      <c r="T118" s="23">
        <v>0</v>
      </c>
      <c r="U118" s="24">
        <v>0</v>
      </c>
      <c r="V118" s="24">
        <v>0</v>
      </c>
      <c r="W118" s="35">
        <v>0</v>
      </c>
    </row>
    <row r="119" spans="1:23" ht="12.95" customHeight="1" x14ac:dyDescent="0.3">
      <c r="A119" s="17" t="s">
        <v>0</v>
      </c>
      <c r="B119" s="18" t="s">
        <v>211</v>
      </c>
      <c r="C119" s="19" t="s">
        <v>0</v>
      </c>
      <c r="D119" s="25">
        <f>SUM(D111:D118)</f>
        <v>673798805</v>
      </c>
      <c r="E119" s="26">
        <f>SUM(E111:E118)</f>
        <v>673798805</v>
      </c>
      <c r="F119" s="26">
        <f>SUM(F111:F118)</f>
        <v>104006153</v>
      </c>
      <c r="G119" s="32">
        <f t="shared" si="21"/>
        <v>0.15435787690362557</v>
      </c>
      <c r="H119" s="25">
        <f t="shared" ref="H119:W119" si="24">SUM(H111:H118)</f>
        <v>31172694</v>
      </c>
      <c r="I119" s="26">
        <f t="shared" si="24"/>
        <v>8846689</v>
      </c>
      <c r="J119" s="26">
        <f t="shared" si="24"/>
        <v>63986770</v>
      </c>
      <c r="K119" s="25">
        <f t="shared" si="24"/>
        <v>104006153</v>
      </c>
      <c r="L119" s="25">
        <f t="shared" si="24"/>
        <v>0</v>
      </c>
      <c r="M119" s="26">
        <f t="shared" si="24"/>
        <v>0</v>
      </c>
      <c r="N119" s="26">
        <f t="shared" si="24"/>
        <v>0</v>
      </c>
      <c r="O119" s="25">
        <f t="shared" si="24"/>
        <v>0</v>
      </c>
      <c r="P119" s="25">
        <f t="shared" si="24"/>
        <v>0</v>
      </c>
      <c r="Q119" s="26">
        <f t="shared" si="24"/>
        <v>0</v>
      </c>
      <c r="R119" s="26">
        <f t="shared" si="24"/>
        <v>0</v>
      </c>
      <c r="S119" s="25">
        <f t="shared" si="24"/>
        <v>0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ht="12.95" customHeight="1" x14ac:dyDescent="0.2">
      <c r="A120" s="14" t="s">
        <v>20</v>
      </c>
      <c r="B120" s="15" t="s">
        <v>212</v>
      </c>
      <c r="C120" s="16" t="s">
        <v>213</v>
      </c>
      <c r="D120" s="23">
        <v>4500000</v>
      </c>
      <c r="E120" s="24">
        <v>4500000</v>
      </c>
      <c r="F120" s="24">
        <v>1823105</v>
      </c>
      <c r="G120" s="31">
        <f t="shared" si="21"/>
        <v>0.40513444444444446</v>
      </c>
      <c r="H120" s="23">
        <v>856050</v>
      </c>
      <c r="I120" s="24">
        <v>423663</v>
      </c>
      <c r="J120" s="24">
        <v>543392</v>
      </c>
      <c r="K120" s="23">
        <v>1823105</v>
      </c>
      <c r="L120" s="23">
        <v>0</v>
      </c>
      <c r="M120" s="24">
        <v>0</v>
      </c>
      <c r="N120" s="24">
        <v>0</v>
      </c>
      <c r="O120" s="23">
        <v>0</v>
      </c>
      <c r="P120" s="23">
        <v>0</v>
      </c>
      <c r="Q120" s="24">
        <v>0</v>
      </c>
      <c r="R120" s="24">
        <v>0</v>
      </c>
      <c r="S120" s="23">
        <v>0</v>
      </c>
      <c r="T120" s="23">
        <v>0</v>
      </c>
      <c r="U120" s="24">
        <v>0</v>
      </c>
      <c r="V120" s="24">
        <v>0</v>
      </c>
      <c r="W120" s="35">
        <v>0</v>
      </c>
    </row>
    <row r="121" spans="1:23" ht="12.95" customHeight="1" x14ac:dyDescent="0.2">
      <c r="A121" s="14" t="s">
        <v>20</v>
      </c>
      <c r="B121" s="15" t="s">
        <v>214</v>
      </c>
      <c r="C121" s="16" t="s">
        <v>215</v>
      </c>
      <c r="D121" s="23">
        <v>23686000</v>
      </c>
      <c r="E121" s="24">
        <v>23686000</v>
      </c>
      <c r="F121" s="24">
        <v>5285669</v>
      </c>
      <c r="G121" s="31">
        <f t="shared" si="21"/>
        <v>0.22315583044836612</v>
      </c>
      <c r="H121" s="23">
        <v>1957002</v>
      </c>
      <c r="I121" s="24">
        <v>932173</v>
      </c>
      <c r="J121" s="24">
        <v>2396494</v>
      </c>
      <c r="K121" s="23">
        <v>5285669</v>
      </c>
      <c r="L121" s="23">
        <v>0</v>
      </c>
      <c r="M121" s="24">
        <v>0</v>
      </c>
      <c r="N121" s="24">
        <v>0</v>
      </c>
      <c r="O121" s="23">
        <v>0</v>
      </c>
      <c r="P121" s="23">
        <v>0</v>
      </c>
      <c r="Q121" s="24">
        <v>0</v>
      </c>
      <c r="R121" s="24">
        <v>0</v>
      </c>
      <c r="S121" s="23">
        <v>0</v>
      </c>
      <c r="T121" s="23">
        <v>0</v>
      </c>
      <c r="U121" s="24">
        <v>0</v>
      </c>
      <c r="V121" s="24">
        <v>0</v>
      </c>
      <c r="W121" s="35">
        <v>0</v>
      </c>
    </row>
    <row r="122" spans="1:23" ht="12.95" customHeight="1" x14ac:dyDescent="0.2">
      <c r="A122" s="14" t="s">
        <v>20</v>
      </c>
      <c r="B122" s="15" t="s">
        <v>216</v>
      </c>
      <c r="C122" s="16" t="s">
        <v>217</v>
      </c>
      <c r="D122" s="23">
        <v>109013432</v>
      </c>
      <c r="E122" s="24">
        <v>109013432</v>
      </c>
      <c r="F122" s="24">
        <v>21820608</v>
      </c>
      <c r="G122" s="31">
        <f t="shared" si="21"/>
        <v>0.20016439808995282</v>
      </c>
      <c r="H122" s="23">
        <v>4655504</v>
      </c>
      <c r="I122" s="24">
        <v>5080061</v>
      </c>
      <c r="J122" s="24">
        <v>12085043</v>
      </c>
      <c r="K122" s="23">
        <v>21820608</v>
      </c>
      <c r="L122" s="23">
        <v>0</v>
      </c>
      <c r="M122" s="24">
        <v>0</v>
      </c>
      <c r="N122" s="24">
        <v>0</v>
      </c>
      <c r="O122" s="23">
        <v>0</v>
      </c>
      <c r="P122" s="23">
        <v>0</v>
      </c>
      <c r="Q122" s="24">
        <v>0</v>
      </c>
      <c r="R122" s="24">
        <v>0</v>
      </c>
      <c r="S122" s="23">
        <v>0</v>
      </c>
      <c r="T122" s="23">
        <v>0</v>
      </c>
      <c r="U122" s="24">
        <v>0</v>
      </c>
      <c r="V122" s="24">
        <v>0</v>
      </c>
      <c r="W122" s="35">
        <v>0</v>
      </c>
    </row>
    <row r="123" spans="1:23" ht="12.95" customHeight="1" x14ac:dyDescent="0.2">
      <c r="A123" s="14" t="s">
        <v>35</v>
      </c>
      <c r="B123" s="15" t="s">
        <v>218</v>
      </c>
      <c r="C123" s="16" t="s">
        <v>219</v>
      </c>
      <c r="D123" s="23">
        <v>130696808</v>
      </c>
      <c r="E123" s="24">
        <v>130696808</v>
      </c>
      <c r="F123" s="24">
        <v>3207320</v>
      </c>
      <c r="G123" s="31">
        <f t="shared" si="21"/>
        <v>2.4540155563707415E-2</v>
      </c>
      <c r="H123" s="23">
        <v>0</v>
      </c>
      <c r="I123" s="24">
        <v>0</v>
      </c>
      <c r="J123" s="24">
        <v>3207320</v>
      </c>
      <c r="K123" s="23">
        <v>3207320</v>
      </c>
      <c r="L123" s="23">
        <v>0</v>
      </c>
      <c r="M123" s="24">
        <v>0</v>
      </c>
      <c r="N123" s="24">
        <v>0</v>
      </c>
      <c r="O123" s="23">
        <v>0</v>
      </c>
      <c r="P123" s="23">
        <v>0</v>
      </c>
      <c r="Q123" s="24">
        <v>0</v>
      </c>
      <c r="R123" s="24">
        <v>0</v>
      </c>
      <c r="S123" s="23">
        <v>0</v>
      </c>
      <c r="T123" s="23">
        <v>0</v>
      </c>
      <c r="U123" s="24">
        <v>0</v>
      </c>
      <c r="V123" s="24">
        <v>0</v>
      </c>
      <c r="W123" s="35">
        <v>0</v>
      </c>
    </row>
    <row r="124" spans="1:23" ht="12.95" customHeight="1" x14ac:dyDescent="0.3">
      <c r="A124" s="17" t="s">
        <v>0</v>
      </c>
      <c r="B124" s="18" t="s">
        <v>220</v>
      </c>
      <c r="C124" s="19" t="s">
        <v>0</v>
      </c>
      <c r="D124" s="25">
        <f>SUM(D120:D123)</f>
        <v>267896240</v>
      </c>
      <c r="E124" s="26">
        <f>SUM(E120:E123)</f>
        <v>267896240</v>
      </c>
      <c r="F124" s="26">
        <f>SUM(F120:F123)</f>
        <v>32136702</v>
      </c>
      <c r="G124" s="32">
        <f t="shared" si="21"/>
        <v>0.11995951118985469</v>
      </c>
      <c r="H124" s="25">
        <f t="shared" ref="H124:W124" si="25">SUM(H120:H123)</f>
        <v>7468556</v>
      </c>
      <c r="I124" s="26">
        <f t="shared" si="25"/>
        <v>6435897</v>
      </c>
      <c r="J124" s="26">
        <f t="shared" si="25"/>
        <v>18232249</v>
      </c>
      <c r="K124" s="25">
        <f t="shared" si="25"/>
        <v>32136702</v>
      </c>
      <c r="L124" s="25">
        <f t="shared" si="25"/>
        <v>0</v>
      </c>
      <c r="M124" s="26">
        <f t="shared" si="25"/>
        <v>0</v>
      </c>
      <c r="N124" s="26">
        <f t="shared" si="25"/>
        <v>0</v>
      </c>
      <c r="O124" s="25">
        <f t="shared" si="25"/>
        <v>0</v>
      </c>
      <c r="P124" s="25">
        <f t="shared" si="25"/>
        <v>0</v>
      </c>
      <c r="Q124" s="26">
        <f t="shared" si="25"/>
        <v>0</v>
      </c>
      <c r="R124" s="26">
        <f t="shared" si="25"/>
        <v>0</v>
      </c>
      <c r="S124" s="25">
        <f t="shared" si="25"/>
        <v>0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ht="12.95" customHeight="1" x14ac:dyDescent="0.2">
      <c r="A125" s="14" t="s">
        <v>20</v>
      </c>
      <c r="B125" s="15" t="s">
        <v>221</v>
      </c>
      <c r="C125" s="16" t="s">
        <v>222</v>
      </c>
      <c r="D125" s="23">
        <v>15174847</v>
      </c>
      <c r="E125" s="24">
        <v>15174847</v>
      </c>
      <c r="F125" s="24">
        <v>1435044</v>
      </c>
      <c r="G125" s="31">
        <f t="shared" si="21"/>
        <v>9.4567279656921743E-2</v>
      </c>
      <c r="H125" s="23">
        <v>416274</v>
      </c>
      <c r="I125" s="24">
        <v>521054</v>
      </c>
      <c r="J125" s="24">
        <v>497716</v>
      </c>
      <c r="K125" s="23">
        <v>1435044</v>
      </c>
      <c r="L125" s="23">
        <v>0</v>
      </c>
      <c r="M125" s="24">
        <v>0</v>
      </c>
      <c r="N125" s="24">
        <v>0</v>
      </c>
      <c r="O125" s="23">
        <v>0</v>
      </c>
      <c r="P125" s="23">
        <v>0</v>
      </c>
      <c r="Q125" s="24">
        <v>0</v>
      </c>
      <c r="R125" s="24">
        <v>0</v>
      </c>
      <c r="S125" s="23">
        <v>0</v>
      </c>
      <c r="T125" s="23">
        <v>0</v>
      </c>
      <c r="U125" s="24">
        <v>0</v>
      </c>
      <c r="V125" s="24">
        <v>0</v>
      </c>
      <c r="W125" s="35">
        <v>0</v>
      </c>
    </row>
    <row r="126" spans="1:23" ht="12.95" customHeight="1" x14ac:dyDescent="0.2">
      <c r="A126" s="14" t="s">
        <v>20</v>
      </c>
      <c r="B126" s="15" t="s">
        <v>223</v>
      </c>
      <c r="C126" s="16" t="s">
        <v>224</v>
      </c>
      <c r="D126" s="23">
        <v>10817140</v>
      </c>
      <c r="E126" s="24">
        <v>10817140</v>
      </c>
      <c r="F126" s="24">
        <v>974386</v>
      </c>
      <c r="G126" s="31">
        <f t="shared" si="21"/>
        <v>9.0077968853134932E-2</v>
      </c>
      <c r="H126" s="23">
        <v>197229</v>
      </c>
      <c r="I126" s="24">
        <v>290787</v>
      </c>
      <c r="J126" s="24">
        <v>486370</v>
      </c>
      <c r="K126" s="23">
        <v>974386</v>
      </c>
      <c r="L126" s="23">
        <v>0</v>
      </c>
      <c r="M126" s="24">
        <v>0</v>
      </c>
      <c r="N126" s="24">
        <v>0</v>
      </c>
      <c r="O126" s="23">
        <v>0</v>
      </c>
      <c r="P126" s="23">
        <v>0</v>
      </c>
      <c r="Q126" s="24">
        <v>0</v>
      </c>
      <c r="R126" s="24">
        <v>0</v>
      </c>
      <c r="S126" s="23">
        <v>0</v>
      </c>
      <c r="T126" s="23">
        <v>0</v>
      </c>
      <c r="U126" s="24">
        <v>0</v>
      </c>
      <c r="V126" s="24">
        <v>0</v>
      </c>
      <c r="W126" s="35">
        <v>0</v>
      </c>
    </row>
    <row r="127" spans="1:23" ht="12.95" customHeight="1" x14ac:dyDescent="0.2">
      <c r="A127" s="14" t="s">
        <v>20</v>
      </c>
      <c r="B127" s="15" t="s">
        <v>225</v>
      </c>
      <c r="C127" s="16" t="s">
        <v>226</v>
      </c>
      <c r="D127" s="23">
        <v>16952112</v>
      </c>
      <c r="E127" s="24">
        <v>16952112</v>
      </c>
      <c r="F127" s="24">
        <v>1145341</v>
      </c>
      <c r="G127" s="31">
        <f t="shared" si="21"/>
        <v>6.7563321903489071E-2</v>
      </c>
      <c r="H127" s="23">
        <v>510776</v>
      </c>
      <c r="I127" s="24">
        <v>0</v>
      </c>
      <c r="J127" s="24">
        <v>634565</v>
      </c>
      <c r="K127" s="23">
        <v>1145341</v>
      </c>
      <c r="L127" s="23">
        <v>0</v>
      </c>
      <c r="M127" s="24">
        <v>0</v>
      </c>
      <c r="N127" s="24">
        <v>0</v>
      </c>
      <c r="O127" s="23">
        <v>0</v>
      </c>
      <c r="P127" s="23">
        <v>0</v>
      </c>
      <c r="Q127" s="24">
        <v>0</v>
      </c>
      <c r="R127" s="24">
        <v>0</v>
      </c>
      <c r="S127" s="23">
        <v>0</v>
      </c>
      <c r="T127" s="23">
        <v>0</v>
      </c>
      <c r="U127" s="24">
        <v>0</v>
      </c>
      <c r="V127" s="24">
        <v>0</v>
      </c>
      <c r="W127" s="35">
        <v>0</v>
      </c>
    </row>
    <row r="128" spans="1:23" ht="12.95" customHeight="1" x14ac:dyDescent="0.2">
      <c r="A128" s="14" t="s">
        <v>20</v>
      </c>
      <c r="B128" s="15" t="s">
        <v>227</v>
      </c>
      <c r="C128" s="16" t="s">
        <v>228</v>
      </c>
      <c r="D128" s="23">
        <v>12706977</v>
      </c>
      <c r="E128" s="24">
        <v>12706977</v>
      </c>
      <c r="F128" s="24">
        <v>3101277</v>
      </c>
      <c r="G128" s="31">
        <f t="shared" si="21"/>
        <v>0.24406095958149607</v>
      </c>
      <c r="H128" s="23">
        <v>2509991</v>
      </c>
      <c r="I128" s="24">
        <v>140263</v>
      </c>
      <c r="J128" s="24">
        <v>451023</v>
      </c>
      <c r="K128" s="23">
        <v>3101277</v>
      </c>
      <c r="L128" s="23">
        <v>0</v>
      </c>
      <c r="M128" s="24">
        <v>0</v>
      </c>
      <c r="N128" s="24">
        <v>0</v>
      </c>
      <c r="O128" s="23">
        <v>0</v>
      </c>
      <c r="P128" s="23">
        <v>0</v>
      </c>
      <c r="Q128" s="24">
        <v>0</v>
      </c>
      <c r="R128" s="24">
        <v>0</v>
      </c>
      <c r="S128" s="23">
        <v>0</v>
      </c>
      <c r="T128" s="23">
        <v>0</v>
      </c>
      <c r="U128" s="24">
        <v>0</v>
      </c>
      <c r="V128" s="24">
        <v>0</v>
      </c>
      <c r="W128" s="35">
        <v>0</v>
      </c>
    </row>
    <row r="129" spans="1:23" ht="12.95" customHeight="1" x14ac:dyDescent="0.2">
      <c r="A129" s="14" t="s">
        <v>35</v>
      </c>
      <c r="B129" s="15" t="s">
        <v>229</v>
      </c>
      <c r="C129" s="16" t="s">
        <v>230</v>
      </c>
      <c r="D129" s="23">
        <v>55267130</v>
      </c>
      <c r="E129" s="24">
        <v>55267130</v>
      </c>
      <c r="F129" s="24">
        <v>17388016</v>
      </c>
      <c r="G129" s="31">
        <f t="shared" si="21"/>
        <v>0.31461767600380192</v>
      </c>
      <c r="H129" s="23">
        <v>4668161</v>
      </c>
      <c r="I129" s="24">
        <v>5115113</v>
      </c>
      <c r="J129" s="24">
        <v>7604742</v>
      </c>
      <c r="K129" s="23">
        <v>17388016</v>
      </c>
      <c r="L129" s="23">
        <v>0</v>
      </c>
      <c r="M129" s="24">
        <v>0</v>
      </c>
      <c r="N129" s="24">
        <v>0</v>
      </c>
      <c r="O129" s="23">
        <v>0</v>
      </c>
      <c r="P129" s="23">
        <v>0</v>
      </c>
      <c r="Q129" s="24">
        <v>0</v>
      </c>
      <c r="R129" s="24">
        <v>0</v>
      </c>
      <c r="S129" s="23">
        <v>0</v>
      </c>
      <c r="T129" s="23">
        <v>0</v>
      </c>
      <c r="U129" s="24">
        <v>0</v>
      </c>
      <c r="V129" s="24">
        <v>0</v>
      </c>
      <c r="W129" s="35">
        <v>0</v>
      </c>
    </row>
    <row r="130" spans="1:23" ht="12.95" customHeight="1" x14ac:dyDescent="0.3">
      <c r="A130" s="17" t="s">
        <v>0</v>
      </c>
      <c r="B130" s="18" t="s">
        <v>231</v>
      </c>
      <c r="C130" s="19" t="s">
        <v>0</v>
      </c>
      <c r="D130" s="25">
        <f>SUM(D125:D129)</f>
        <v>110918206</v>
      </c>
      <c r="E130" s="26">
        <f>SUM(E125:E129)</f>
        <v>110918206</v>
      </c>
      <c r="F130" s="26">
        <f>SUM(F125:F129)</f>
        <v>24044064</v>
      </c>
      <c r="G130" s="32">
        <f t="shared" si="21"/>
        <v>0.21677292544742385</v>
      </c>
      <c r="H130" s="25">
        <f t="shared" ref="H130:W130" si="26">SUM(H125:H129)</f>
        <v>8302431</v>
      </c>
      <c r="I130" s="26">
        <f t="shared" si="26"/>
        <v>6067217</v>
      </c>
      <c r="J130" s="26">
        <f t="shared" si="26"/>
        <v>9674416</v>
      </c>
      <c r="K130" s="25">
        <f t="shared" si="26"/>
        <v>24044064</v>
      </c>
      <c r="L130" s="25">
        <f t="shared" si="26"/>
        <v>0</v>
      </c>
      <c r="M130" s="26">
        <f t="shared" si="26"/>
        <v>0</v>
      </c>
      <c r="N130" s="26">
        <f t="shared" si="26"/>
        <v>0</v>
      </c>
      <c r="O130" s="25">
        <f t="shared" si="26"/>
        <v>0</v>
      </c>
      <c r="P130" s="25">
        <f t="shared" si="26"/>
        <v>0</v>
      </c>
      <c r="Q130" s="26">
        <f t="shared" si="26"/>
        <v>0</v>
      </c>
      <c r="R130" s="26">
        <f t="shared" si="26"/>
        <v>0</v>
      </c>
      <c r="S130" s="25">
        <f t="shared" si="26"/>
        <v>0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ht="12.95" customHeight="1" x14ac:dyDescent="0.2">
      <c r="A131" s="14" t="s">
        <v>20</v>
      </c>
      <c r="B131" s="15" t="s">
        <v>232</v>
      </c>
      <c r="C131" s="16" t="s">
        <v>233</v>
      </c>
      <c r="D131" s="23">
        <v>44491606</v>
      </c>
      <c r="E131" s="24">
        <v>44491606</v>
      </c>
      <c r="F131" s="24">
        <v>6336187</v>
      </c>
      <c r="G131" s="31">
        <f t="shared" si="21"/>
        <v>0.142413087987878</v>
      </c>
      <c r="H131" s="23">
        <v>838427</v>
      </c>
      <c r="I131" s="24">
        <v>2417034</v>
      </c>
      <c r="J131" s="24">
        <v>3080726</v>
      </c>
      <c r="K131" s="23">
        <v>6336187</v>
      </c>
      <c r="L131" s="23">
        <v>0</v>
      </c>
      <c r="M131" s="24">
        <v>0</v>
      </c>
      <c r="N131" s="24">
        <v>0</v>
      </c>
      <c r="O131" s="23">
        <v>0</v>
      </c>
      <c r="P131" s="23">
        <v>0</v>
      </c>
      <c r="Q131" s="24">
        <v>0</v>
      </c>
      <c r="R131" s="24">
        <v>0</v>
      </c>
      <c r="S131" s="23">
        <v>0</v>
      </c>
      <c r="T131" s="23">
        <v>0</v>
      </c>
      <c r="U131" s="24">
        <v>0</v>
      </c>
      <c r="V131" s="24">
        <v>0</v>
      </c>
      <c r="W131" s="35">
        <v>0</v>
      </c>
    </row>
    <row r="132" spans="1:23" ht="12.95" customHeight="1" x14ac:dyDescent="0.2">
      <c r="A132" s="14" t="s">
        <v>20</v>
      </c>
      <c r="B132" s="15" t="s">
        <v>234</v>
      </c>
      <c r="C132" s="16" t="s">
        <v>235</v>
      </c>
      <c r="D132" s="23">
        <v>2043551</v>
      </c>
      <c r="E132" s="24">
        <v>2043551</v>
      </c>
      <c r="F132" s="24">
        <v>356000</v>
      </c>
      <c r="G132" s="31">
        <f t="shared" si="21"/>
        <v>0.17420656494503931</v>
      </c>
      <c r="H132" s="23">
        <v>0</v>
      </c>
      <c r="I132" s="24">
        <v>0</v>
      </c>
      <c r="J132" s="24">
        <v>356000</v>
      </c>
      <c r="K132" s="23">
        <v>356000</v>
      </c>
      <c r="L132" s="23">
        <v>0</v>
      </c>
      <c r="M132" s="24">
        <v>0</v>
      </c>
      <c r="N132" s="24">
        <v>0</v>
      </c>
      <c r="O132" s="23">
        <v>0</v>
      </c>
      <c r="P132" s="23">
        <v>0</v>
      </c>
      <c r="Q132" s="24">
        <v>0</v>
      </c>
      <c r="R132" s="24">
        <v>0</v>
      </c>
      <c r="S132" s="23">
        <v>0</v>
      </c>
      <c r="T132" s="23">
        <v>0</v>
      </c>
      <c r="U132" s="24">
        <v>0</v>
      </c>
      <c r="V132" s="24">
        <v>0</v>
      </c>
      <c r="W132" s="35">
        <v>0</v>
      </c>
    </row>
    <row r="133" spans="1:23" ht="12.95" customHeight="1" x14ac:dyDescent="0.2">
      <c r="A133" s="14" t="s">
        <v>20</v>
      </c>
      <c r="B133" s="15" t="s">
        <v>236</v>
      </c>
      <c r="C133" s="16" t="s">
        <v>237</v>
      </c>
      <c r="D133" s="23">
        <v>16086837</v>
      </c>
      <c r="E133" s="24">
        <v>16086837</v>
      </c>
      <c r="F133" s="24">
        <v>3565468</v>
      </c>
      <c r="G133" s="31">
        <f t="shared" si="21"/>
        <v>0.2216388467167287</v>
      </c>
      <c r="H133" s="23">
        <v>23573</v>
      </c>
      <c r="I133" s="24">
        <v>2994074</v>
      </c>
      <c r="J133" s="24">
        <v>547821</v>
      </c>
      <c r="K133" s="23">
        <v>3565468</v>
      </c>
      <c r="L133" s="23">
        <v>0</v>
      </c>
      <c r="M133" s="24">
        <v>0</v>
      </c>
      <c r="N133" s="24">
        <v>0</v>
      </c>
      <c r="O133" s="23">
        <v>0</v>
      </c>
      <c r="P133" s="23">
        <v>0</v>
      </c>
      <c r="Q133" s="24">
        <v>0</v>
      </c>
      <c r="R133" s="24">
        <v>0</v>
      </c>
      <c r="S133" s="23">
        <v>0</v>
      </c>
      <c r="T133" s="23">
        <v>0</v>
      </c>
      <c r="U133" s="24">
        <v>0</v>
      </c>
      <c r="V133" s="24">
        <v>0</v>
      </c>
      <c r="W133" s="35">
        <v>0</v>
      </c>
    </row>
    <row r="134" spans="1:23" ht="12.95" customHeight="1" x14ac:dyDescent="0.2">
      <c r="A134" s="14" t="s">
        <v>35</v>
      </c>
      <c r="B134" s="15" t="s">
        <v>238</v>
      </c>
      <c r="C134" s="16" t="s">
        <v>239</v>
      </c>
      <c r="D134" s="23">
        <v>2851630</v>
      </c>
      <c r="E134" s="24">
        <v>2851630</v>
      </c>
      <c r="F134" s="24">
        <v>491575</v>
      </c>
      <c r="G134" s="31">
        <f t="shared" si="21"/>
        <v>0.17238386466687475</v>
      </c>
      <c r="H134" s="23">
        <v>38360</v>
      </c>
      <c r="I134" s="24">
        <v>191205</v>
      </c>
      <c r="J134" s="24">
        <v>262010</v>
      </c>
      <c r="K134" s="23">
        <v>491575</v>
      </c>
      <c r="L134" s="23">
        <v>0</v>
      </c>
      <c r="M134" s="24">
        <v>0</v>
      </c>
      <c r="N134" s="24">
        <v>0</v>
      </c>
      <c r="O134" s="23">
        <v>0</v>
      </c>
      <c r="P134" s="23">
        <v>0</v>
      </c>
      <c r="Q134" s="24">
        <v>0</v>
      </c>
      <c r="R134" s="24">
        <v>0</v>
      </c>
      <c r="S134" s="23">
        <v>0</v>
      </c>
      <c r="T134" s="23">
        <v>0</v>
      </c>
      <c r="U134" s="24">
        <v>0</v>
      </c>
      <c r="V134" s="24">
        <v>0</v>
      </c>
      <c r="W134" s="35">
        <v>0</v>
      </c>
    </row>
    <row r="135" spans="1:23" ht="12.95" customHeight="1" x14ac:dyDescent="0.3">
      <c r="A135" s="17" t="s">
        <v>0</v>
      </c>
      <c r="B135" s="18" t="s">
        <v>240</v>
      </c>
      <c r="C135" s="19" t="s">
        <v>0</v>
      </c>
      <c r="D135" s="25">
        <f>SUM(D131:D134)</f>
        <v>65473624</v>
      </c>
      <c r="E135" s="26">
        <f>SUM(E131:E134)</f>
        <v>65473624</v>
      </c>
      <c r="F135" s="26">
        <f>SUM(F131:F134)</f>
        <v>10749230</v>
      </c>
      <c r="G135" s="32">
        <f t="shared" ref="G135:G168" si="27">IF(($D135     =0),0,($F135     /$D135     ))</f>
        <v>0.164176493422756</v>
      </c>
      <c r="H135" s="25">
        <f t="shared" ref="H135:W135" si="28">SUM(H131:H134)</f>
        <v>900360</v>
      </c>
      <c r="I135" s="26">
        <f t="shared" si="28"/>
        <v>5602313</v>
      </c>
      <c r="J135" s="26">
        <f t="shared" si="28"/>
        <v>4246557</v>
      </c>
      <c r="K135" s="25">
        <f t="shared" si="28"/>
        <v>10749230</v>
      </c>
      <c r="L135" s="25">
        <f t="shared" si="28"/>
        <v>0</v>
      </c>
      <c r="M135" s="26">
        <f t="shared" si="28"/>
        <v>0</v>
      </c>
      <c r="N135" s="26">
        <f t="shared" si="28"/>
        <v>0</v>
      </c>
      <c r="O135" s="25">
        <f t="shared" si="28"/>
        <v>0</v>
      </c>
      <c r="P135" s="25">
        <f t="shared" si="28"/>
        <v>0</v>
      </c>
      <c r="Q135" s="26">
        <f t="shared" si="28"/>
        <v>0</v>
      </c>
      <c r="R135" s="26">
        <f t="shared" si="28"/>
        <v>0</v>
      </c>
      <c r="S135" s="25">
        <f t="shared" si="28"/>
        <v>0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ht="12.95" customHeight="1" x14ac:dyDescent="0.2">
      <c r="A136" s="14" t="s">
        <v>20</v>
      </c>
      <c r="B136" s="15" t="s">
        <v>241</v>
      </c>
      <c r="C136" s="16" t="s">
        <v>242</v>
      </c>
      <c r="D136" s="23">
        <v>11268991</v>
      </c>
      <c r="E136" s="24">
        <v>11268991</v>
      </c>
      <c r="F136" s="24">
        <v>776421</v>
      </c>
      <c r="G136" s="31">
        <f t="shared" si="27"/>
        <v>6.8898892545037976E-2</v>
      </c>
      <c r="H136" s="23">
        <v>391</v>
      </c>
      <c r="I136" s="24">
        <v>326185</v>
      </c>
      <c r="J136" s="24">
        <v>449845</v>
      </c>
      <c r="K136" s="23">
        <v>776421</v>
      </c>
      <c r="L136" s="23">
        <v>0</v>
      </c>
      <c r="M136" s="24">
        <v>0</v>
      </c>
      <c r="N136" s="24">
        <v>0</v>
      </c>
      <c r="O136" s="23">
        <v>0</v>
      </c>
      <c r="P136" s="23">
        <v>0</v>
      </c>
      <c r="Q136" s="24">
        <v>0</v>
      </c>
      <c r="R136" s="24">
        <v>0</v>
      </c>
      <c r="S136" s="23">
        <v>0</v>
      </c>
      <c r="T136" s="23">
        <v>0</v>
      </c>
      <c r="U136" s="24">
        <v>0</v>
      </c>
      <c r="V136" s="24">
        <v>0</v>
      </c>
      <c r="W136" s="35">
        <v>0</v>
      </c>
    </row>
    <row r="137" spans="1:23" ht="12.95" customHeight="1" x14ac:dyDescent="0.2">
      <c r="A137" s="14" t="s">
        <v>20</v>
      </c>
      <c r="B137" s="15" t="s">
        <v>243</v>
      </c>
      <c r="C137" s="16" t="s">
        <v>244</v>
      </c>
      <c r="D137" s="23">
        <v>2872228</v>
      </c>
      <c r="E137" s="24">
        <v>2872228</v>
      </c>
      <c r="F137" s="24">
        <v>147599</v>
      </c>
      <c r="G137" s="31">
        <f t="shared" si="27"/>
        <v>5.1388329895816071E-2</v>
      </c>
      <c r="H137" s="23">
        <v>33723</v>
      </c>
      <c r="I137" s="24">
        <v>3374</v>
      </c>
      <c r="J137" s="24">
        <v>110502</v>
      </c>
      <c r="K137" s="23">
        <v>147599</v>
      </c>
      <c r="L137" s="23">
        <v>0</v>
      </c>
      <c r="M137" s="24">
        <v>0</v>
      </c>
      <c r="N137" s="24">
        <v>0</v>
      </c>
      <c r="O137" s="23">
        <v>0</v>
      </c>
      <c r="P137" s="23">
        <v>0</v>
      </c>
      <c r="Q137" s="24">
        <v>0</v>
      </c>
      <c r="R137" s="24">
        <v>0</v>
      </c>
      <c r="S137" s="23">
        <v>0</v>
      </c>
      <c r="T137" s="23">
        <v>0</v>
      </c>
      <c r="U137" s="24">
        <v>0</v>
      </c>
      <c r="V137" s="24">
        <v>0</v>
      </c>
      <c r="W137" s="35">
        <v>0</v>
      </c>
    </row>
    <row r="138" spans="1:23" ht="12.95" customHeight="1" x14ac:dyDescent="0.2">
      <c r="A138" s="14" t="s">
        <v>20</v>
      </c>
      <c r="B138" s="15" t="s">
        <v>245</v>
      </c>
      <c r="C138" s="16" t="s">
        <v>246</v>
      </c>
      <c r="D138" s="23">
        <v>21000000</v>
      </c>
      <c r="E138" s="24">
        <v>21000000</v>
      </c>
      <c r="F138" s="24">
        <v>13744283</v>
      </c>
      <c r="G138" s="31">
        <f t="shared" si="27"/>
        <v>0.65448966666666664</v>
      </c>
      <c r="H138" s="23">
        <v>4306311</v>
      </c>
      <c r="I138" s="24">
        <v>6782790</v>
      </c>
      <c r="J138" s="24">
        <v>2655182</v>
      </c>
      <c r="K138" s="23">
        <v>13744283</v>
      </c>
      <c r="L138" s="23">
        <v>0</v>
      </c>
      <c r="M138" s="24">
        <v>0</v>
      </c>
      <c r="N138" s="24">
        <v>0</v>
      </c>
      <c r="O138" s="23">
        <v>0</v>
      </c>
      <c r="P138" s="23">
        <v>0</v>
      </c>
      <c r="Q138" s="24">
        <v>0</v>
      </c>
      <c r="R138" s="24">
        <v>0</v>
      </c>
      <c r="S138" s="23">
        <v>0</v>
      </c>
      <c r="T138" s="23">
        <v>0</v>
      </c>
      <c r="U138" s="24">
        <v>0</v>
      </c>
      <c r="V138" s="24">
        <v>0</v>
      </c>
      <c r="W138" s="35">
        <v>0</v>
      </c>
    </row>
    <row r="139" spans="1:23" ht="12.95" customHeight="1" x14ac:dyDescent="0.2">
      <c r="A139" s="14" t="s">
        <v>20</v>
      </c>
      <c r="B139" s="15" t="s">
        <v>247</v>
      </c>
      <c r="C139" s="16" t="s">
        <v>248</v>
      </c>
      <c r="D139" s="23">
        <v>6556522</v>
      </c>
      <c r="E139" s="24">
        <v>6556522</v>
      </c>
      <c r="F139" s="24">
        <v>5887908</v>
      </c>
      <c r="G139" s="31">
        <f t="shared" si="27"/>
        <v>0.89802306771791507</v>
      </c>
      <c r="H139" s="23">
        <v>1138775</v>
      </c>
      <c r="I139" s="24">
        <v>2839538</v>
      </c>
      <c r="J139" s="24">
        <v>1909595</v>
      </c>
      <c r="K139" s="23">
        <v>5887908</v>
      </c>
      <c r="L139" s="23">
        <v>0</v>
      </c>
      <c r="M139" s="24">
        <v>0</v>
      </c>
      <c r="N139" s="24">
        <v>0</v>
      </c>
      <c r="O139" s="23">
        <v>0</v>
      </c>
      <c r="P139" s="23">
        <v>0</v>
      </c>
      <c r="Q139" s="24">
        <v>0</v>
      </c>
      <c r="R139" s="24">
        <v>0</v>
      </c>
      <c r="S139" s="23">
        <v>0</v>
      </c>
      <c r="T139" s="23">
        <v>0</v>
      </c>
      <c r="U139" s="24">
        <v>0</v>
      </c>
      <c r="V139" s="24">
        <v>0</v>
      </c>
      <c r="W139" s="35">
        <v>0</v>
      </c>
    </row>
    <row r="140" spans="1:23" ht="12.95" customHeight="1" x14ac:dyDescent="0.2">
      <c r="A140" s="14" t="s">
        <v>20</v>
      </c>
      <c r="B140" s="15" t="s">
        <v>249</v>
      </c>
      <c r="C140" s="16" t="s">
        <v>250</v>
      </c>
      <c r="D140" s="23">
        <v>6491281</v>
      </c>
      <c r="E140" s="24">
        <v>6491281</v>
      </c>
      <c r="F140" s="24">
        <v>304074</v>
      </c>
      <c r="G140" s="31">
        <f t="shared" si="27"/>
        <v>4.6843450468405233E-2</v>
      </c>
      <c r="H140" s="23">
        <v>99577</v>
      </c>
      <c r="I140" s="24">
        <v>128595</v>
      </c>
      <c r="J140" s="24">
        <v>75902</v>
      </c>
      <c r="K140" s="23">
        <v>304074</v>
      </c>
      <c r="L140" s="23">
        <v>0</v>
      </c>
      <c r="M140" s="24">
        <v>0</v>
      </c>
      <c r="N140" s="24">
        <v>0</v>
      </c>
      <c r="O140" s="23">
        <v>0</v>
      </c>
      <c r="P140" s="23">
        <v>0</v>
      </c>
      <c r="Q140" s="24">
        <v>0</v>
      </c>
      <c r="R140" s="24">
        <v>0</v>
      </c>
      <c r="S140" s="23">
        <v>0</v>
      </c>
      <c r="T140" s="23">
        <v>0</v>
      </c>
      <c r="U140" s="24">
        <v>0</v>
      </c>
      <c r="V140" s="24">
        <v>0</v>
      </c>
      <c r="W140" s="35">
        <v>0</v>
      </c>
    </row>
    <row r="141" spans="1:23" ht="12.95" customHeight="1" x14ac:dyDescent="0.2">
      <c r="A141" s="14" t="s">
        <v>35</v>
      </c>
      <c r="B141" s="15" t="s">
        <v>251</v>
      </c>
      <c r="C141" s="16" t="s">
        <v>252</v>
      </c>
      <c r="D141" s="23">
        <v>74900000</v>
      </c>
      <c r="E141" s="24">
        <v>74900000</v>
      </c>
      <c r="F141" s="24">
        <v>1329303</v>
      </c>
      <c r="G141" s="31">
        <f t="shared" si="27"/>
        <v>1.774770360480641E-2</v>
      </c>
      <c r="H141" s="23">
        <v>3306</v>
      </c>
      <c r="I141" s="24">
        <v>117586</v>
      </c>
      <c r="J141" s="24">
        <v>1208411</v>
      </c>
      <c r="K141" s="23">
        <v>1329303</v>
      </c>
      <c r="L141" s="23">
        <v>0</v>
      </c>
      <c r="M141" s="24">
        <v>0</v>
      </c>
      <c r="N141" s="24">
        <v>0</v>
      </c>
      <c r="O141" s="23">
        <v>0</v>
      </c>
      <c r="P141" s="23">
        <v>0</v>
      </c>
      <c r="Q141" s="24">
        <v>0</v>
      </c>
      <c r="R141" s="24">
        <v>0</v>
      </c>
      <c r="S141" s="23">
        <v>0</v>
      </c>
      <c r="T141" s="23">
        <v>0</v>
      </c>
      <c r="U141" s="24">
        <v>0</v>
      </c>
      <c r="V141" s="24">
        <v>0</v>
      </c>
      <c r="W141" s="35">
        <v>0</v>
      </c>
    </row>
    <row r="142" spans="1:23" ht="12.95" customHeight="1" x14ac:dyDescent="0.3">
      <c r="A142" s="17" t="s">
        <v>0</v>
      </c>
      <c r="B142" s="18" t="s">
        <v>253</v>
      </c>
      <c r="C142" s="19" t="s">
        <v>0</v>
      </c>
      <c r="D142" s="25">
        <f>SUM(D136:D141)</f>
        <v>123089022</v>
      </c>
      <c r="E142" s="26">
        <f>SUM(E136:E141)</f>
        <v>123089022</v>
      </c>
      <c r="F142" s="26">
        <f>SUM(F136:F141)</f>
        <v>22189588</v>
      </c>
      <c r="G142" s="32">
        <f t="shared" si="27"/>
        <v>0.18027268101943322</v>
      </c>
      <c r="H142" s="25">
        <f t="shared" ref="H142:W142" si="29">SUM(H136:H141)</f>
        <v>5582083</v>
      </c>
      <c r="I142" s="26">
        <f t="shared" si="29"/>
        <v>10198068</v>
      </c>
      <c r="J142" s="26">
        <f t="shared" si="29"/>
        <v>6409437</v>
      </c>
      <c r="K142" s="25">
        <f t="shared" si="29"/>
        <v>22189588</v>
      </c>
      <c r="L142" s="25">
        <f t="shared" si="29"/>
        <v>0</v>
      </c>
      <c r="M142" s="26">
        <f t="shared" si="29"/>
        <v>0</v>
      </c>
      <c r="N142" s="26">
        <f t="shared" si="29"/>
        <v>0</v>
      </c>
      <c r="O142" s="25">
        <f t="shared" si="29"/>
        <v>0</v>
      </c>
      <c r="P142" s="25">
        <f t="shared" si="29"/>
        <v>0</v>
      </c>
      <c r="Q142" s="26">
        <f t="shared" si="29"/>
        <v>0</v>
      </c>
      <c r="R142" s="26">
        <f t="shared" si="29"/>
        <v>0</v>
      </c>
      <c r="S142" s="25">
        <f t="shared" si="29"/>
        <v>0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ht="12.95" customHeight="1" x14ac:dyDescent="0.2">
      <c r="A143" s="14" t="s">
        <v>20</v>
      </c>
      <c r="B143" s="15" t="s">
        <v>254</v>
      </c>
      <c r="C143" s="16" t="s">
        <v>255</v>
      </c>
      <c r="D143" s="23">
        <v>13573914</v>
      </c>
      <c r="E143" s="24">
        <v>13573914</v>
      </c>
      <c r="F143" s="24">
        <v>249800</v>
      </c>
      <c r="G143" s="31">
        <f t="shared" si="27"/>
        <v>1.8402945532143493E-2</v>
      </c>
      <c r="H143" s="23">
        <v>197800</v>
      </c>
      <c r="I143" s="24">
        <v>52000</v>
      </c>
      <c r="J143" s="24">
        <v>0</v>
      </c>
      <c r="K143" s="23">
        <v>249800</v>
      </c>
      <c r="L143" s="23">
        <v>0</v>
      </c>
      <c r="M143" s="24">
        <v>0</v>
      </c>
      <c r="N143" s="24">
        <v>0</v>
      </c>
      <c r="O143" s="23">
        <v>0</v>
      </c>
      <c r="P143" s="23">
        <v>0</v>
      </c>
      <c r="Q143" s="24">
        <v>0</v>
      </c>
      <c r="R143" s="24">
        <v>0</v>
      </c>
      <c r="S143" s="23">
        <v>0</v>
      </c>
      <c r="T143" s="23">
        <v>0</v>
      </c>
      <c r="U143" s="24">
        <v>0</v>
      </c>
      <c r="V143" s="24">
        <v>0</v>
      </c>
      <c r="W143" s="35">
        <v>0</v>
      </c>
    </row>
    <row r="144" spans="1:23" ht="12.95" customHeight="1" x14ac:dyDescent="0.2">
      <c r="A144" s="14" t="s">
        <v>20</v>
      </c>
      <c r="B144" s="15" t="s">
        <v>256</v>
      </c>
      <c r="C144" s="16" t="s">
        <v>257</v>
      </c>
      <c r="D144" s="23">
        <v>1434783</v>
      </c>
      <c r="E144" s="24">
        <v>1434783</v>
      </c>
      <c r="F144" s="24">
        <v>888799</v>
      </c>
      <c r="G144" s="31">
        <f t="shared" si="27"/>
        <v>0.61946580075175128</v>
      </c>
      <c r="H144" s="23">
        <v>5352</v>
      </c>
      <c r="I144" s="24">
        <v>109017</v>
      </c>
      <c r="J144" s="24">
        <v>774430</v>
      </c>
      <c r="K144" s="23">
        <v>888799</v>
      </c>
      <c r="L144" s="23">
        <v>0</v>
      </c>
      <c r="M144" s="24">
        <v>0</v>
      </c>
      <c r="N144" s="24">
        <v>0</v>
      </c>
      <c r="O144" s="23">
        <v>0</v>
      </c>
      <c r="P144" s="23">
        <v>0</v>
      </c>
      <c r="Q144" s="24">
        <v>0</v>
      </c>
      <c r="R144" s="24">
        <v>0</v>
      </c>
      <c r="S144" s="23">
        <v>0</v>
      </c>
      <c r="T144" s="23">
        <v>0</v>
      </c>
      <c r="U144" s="24">
        <v>0</v>
      </c>
      <c r="V144" s="24">
        <v>0</v>
      </c>
      <c r="W144" s="35">
        <v>0</v>
      </c>
    </row>
    <row r="145" spans="1:23" ht="12.95" customHeight="1" x14ac:dyDescent="0.2">
      <c r="A145" s="14" t="s">
        <v>20</v>
      </c>
      <c r="B145" s="15" t="s">
        <v>258</v>
      </c>
      <c r="C145" s="16" t="s">
        <v>259</v>
      </c>
      <c r="D145" s="23">
        <v>3250000</v>
      </c>
      <c r="E145" s="24">
        <v>3250000</v>
      </c>
      <c r="F145" s="24">
        <v>790780</v>
      </c>
      <c r="G145" s="31">
        <f t="shared" si="27"/>
        <v>0.24331692307692307</v>
      </c>
      <c r="H145" s="23">
        <v>0</v>
      </c>
      <c r="I145" s="24">
        <v>0</v>
      </c>
      <c r="J145" s="24">
        <v>790780</v>
      </c>
      <c r="K145" s="23">
        <v>790780</v>
      </c>
      <c r="L145" s="23">
        <v>0</v>
      </c>
      <c r="M145" s="24">
        <v>0</v>
      </c>
      <c r="N145" s="24">
        <v>0</v>
      </c>
      <c r="O145" s="23">
        <v>0</v>
      </c>
      <c r="P145" s="23">
        <v>0</v>
      </c>
      <c r="Q145" s="24">
        <v>0</v>
      </c>
      <c r="R145" s="24">
        <v>0</v>
      </c>
      <c r="S145" s="23">
        <v>0</v>
      </c>
      <c r="T145" s="23">
        <v>0</v>
      </c>
      <c r="U145" s="24">
        <v>0</v>
      </c>
      <c r="V145" s="24">
        <v>0</v>
      </c>
      <c r="W145" s="35">
        <v>0</v>
      </c>
    </row>
    <row r="146" spans="1:23" ht="12.95" customHeight="1" x14ac:dyDescent="0.2">
      <c r="A146" s="14" t="s">
        <v>20</v>
      </c>
      <c r="B146" s="15" t="s">
        <v>260</v>
      </c>
      <c r="C146" s="16" t="s">
        <v>261</v>
      </c>
      <c r="D146" s="23">
        <v>13015652</v>
      </c>
      <c r="E146" s="24">
        <v>13015652</v>
      </c>
      <c r="F146" s="24">
        <v>2414169</v>
      </c>
      <c r="G146" s="31">
        <f t="shared" si="27"/>
        <v>0.18548198737950278</v>
      </c>
      <c r="H146" s="23">
        <v>1143990</v>
      </c>
      <c r="I146" s="24">
        <v>291346</v>
      </c>
      <c r="J146" s="24">
        <v>978833</v>
      </c>
      <c r="K146" s="23">
        <v>2414169</v>
      </c>
      <c r="L146" s="23">
        <v>0</v>
      </c>
      <c r="M146" s="24">
        <v>0</v>
      </c>
      <c r="N146" s="24">
        <v>0</v>
      </c>
      <c r="O146" s="23">
        <v>0</v>
      </c>
      <c r="P146" s="23">
        <v>0</v>
      </c>
      <c r="Q146" s="24">
        <v>0</v>
      </c>
      <c r="R146" s="24">
        <v>0</v>
      </c>
      <c r="S146" s="23">
        <v>0</v>
      </c>
      <c r="T146" s="23">
        <v>0</v>
      </c>
      <c r="U146" s="24">
        <v>0</v>
      </c>
      <c r="V146" s="24">
        <v>0</v>
      </c>
      <c r="W146" s="35">
        <v>0</v>
      </c>
    </row>
    <row r="147" spans="1:23" ht="12.95" customHeight="1" x14ac:dyDescent="0.2">
      <c r="A147" s="14" t="s">
        <v>35</v>
      </c>
      <c r="B147" s="15" t="s">
        <v>262</v>
      </c>
      <c r="C147" s="16" t="s">
        <v>263</v>
      </c>
      <c r="D147" s="23">
        <v>54013946</v>
      </c>
      <c r="E147" s="24">
        <v>54013946</v>
      </c>
      <c r="F147" s="24">
        <v>3664027</v>
      </c>
      <c r="G147" s="31">
        <f t="shared" si="27"/>
        <v>6.7834832878160764E-2</v>
      </c>
      <c r="H147" s="23">
        <v>0</v>
      </c>
      <c r="I147" s="24">
        <v>499877</v>
      </c>
      <c r="J147" s="24">
        <v>3164150</v>
      </c>
      <c r="K147" s="23">
        <v>3664027</v>
      </c>
      <c r="L147" s="23">
        <v>0</v>
      </c>
      <c r="M147" s="24">
        <v>0</v>
      </c>
      <c r="N147" s="24">
        <v>0</v>
      </c>
      <c r="O147" s="23">
        <v>0</v>
      </c>
      <c r="P147" s="23">
        <v>0</v>
      </c>
      <c r="Q147" s="24">
        <v>0</v>
      </c>
      <c r="R147" s="24">
        <v>0</v>
      </c>
      <c r="S147" s="23">
        <v>0</v>
      </c>
      <c r="T147" s="23">
        <v>0</v>
      </c>
      <c r="U147" s="24">
        <v>0</v>
      </c>
      <c r="V147" s="24">
        <v>0</v>
      </c>
      <c r="W147" s="35">
        <v>0</v>
      </c>
    </row>
    <row r="148" spans="1:23" ht="12.95" customHeight="1" x14ac:dyDescent="0.3">
      <c r="A148" s="17" t="s">
        <v>0</v>
      </c>
      <c r="B148" s="18" t="s">
        <v>264</v>
      </c>
      <c r="C148" s="19" t="s">
        <v>0</v>
      </c>
      <c r="D148" s="25">
        <f>SUM(D143:D147)</f>
        <v>85288295</v>
      </c>
      <c r="E148" s="26">
        <f>SUM(E143:E147)</f>
        <v>85288295</v>
      </c>
      <c r="F148" s="26">
        <f>SUM(F143:F147)</f>
        <v>8007575</v>
      </c>
      <c r="G148" s="32">
        <f t="shared" si="27"/>
        <v>9.3888323128044709E-2</v>
      </c>
      <c r="H148" s="25">
        <f t="shared" ref="H148:W148" si="30">SUM(H143:H147)</f>
        <v>1347142</v>
      </c>
      <c r="I148" s="26">
        <f t="shared" si="30"/>
        <v>952240</v>
      </c>
      <c r="J148" s="26">
        <f t="shared" si="30"/>
        <v>5708193</v>
      </c>
      <c r="K148" s="25">
        <f t="shared" si="30"/>
        <v>8007575</v>
      </c>
      <c r="L148" s="25">
        <f t="shared" si="30"/>
        <v>0</v>
      </c>
      <c r="M148" s="26">
        <f t="shared" si="30"/>
        <v>0</v>
      </c>
      <c r="N148" s="26">
        <f t="shared" si="30"/>
        <v>0</v>
      </c>
      <c r="O148" s="25">
        <f t="shared" si="30"/>
        <v>0</v>
      </c>
      <c r="P148" s="25">
        <f t="shared" si="30"/>
        <v>0</v>
      </c>
      <c r="Q148" s="26">
        <f t="shared" si="30"/>
        <v>0</v>
      </c>
      <c r="R148" s="26">
        <f t="shared" si="30"/>
        <v>0</v>
      </c>
      <c r="S148" s="25">
        <f t="shared" si="30"/>
        <v>0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ht="12.95" customHeight="1" x14ac:dyDescent="0.2">
      <c r="A149" s="14" t="s">
        <v>20</v>
      </c>
      <c r="B149" s="15" t="s">
        <v>265</v>
      </c>
      <c r="C149" s="16" t="s">
        <v>266</v>
      </c>
      <c r="D149" s="23">
        <v>12012750</v>
      </c>
      <c r="E149" s="24">
        <v>12012750</v>
      </c>
      <c r="F149" s="24">
        <v>1966113</v>
      </c>
      <c r="G149" s="31">
        <f t="shared" si="27"/>
        <v>0.16366885184491478</v>
      </c>
      <c r="H149" s="23">
        <v>170677</v>
      </c>
      <c r="I149" s="24">
        <v>1052291</v>
      </c>
      <c r="J149" s="24">
        <v>743145</v>
      </c>
      <c r="K149" s="23">
        <v>1966113</v>
      </c>
      <c r="L149" s="23">
        <v>0</v>
      </c>
      <c r="M149" s="24">
        <v>0</v>
      </c>
      <c r="N149" s="24">
        <v>0</v>
      </c>
      <c r="O149" s="23">
        <v>0</v>
      </c>
      <c r="P149" s="23">
        <v>0</v>
      </c>
      <c r="Q149" s="24">
        <v>0</v>
      </c>
      <c r="R149" s="24">
        <v>0</v>
      </c>
      <c r="S149" s="23">
        <v>0</v>
      </c>
      <c r="T149" s="23">
        <v>0</v>
      </c>
      <c r="U149" s="24">
        <v>0</v>
      </c>
      <c r="V149" s="24">
        <v>0</v>
      </c>
      <c r="W149" s="35">
        <v>0</v>
      </c>
    </row>
    <row r="150" spans="1:23" ht="12.95" customHeight="1" x14ac:dyDescent="0.2">
      <c r="A150" s="14" t="s">
        <v>20</v>
      </c>
      <c r="B150" s="15" t="s">
        <v>267</v>
      </c>
      <c r="C150" s="16" t="s">
        <v>268</v>
      </c>
      <c r="D150" s="23">
        <v>464971700</v>
      </c>
      <c r="E150" s="24">
        <v>464971700</v>
      </c>
      <c r="F150" s="24">
        <v>60729094</v>
      </c>
      <c r="G150" s="31">
        <f t="shared" si="27"/>
        <v>0.1306081509906947</v>
      </c>
      <c r="H150" s="23">
        <v>18004242</v>
      </c>
      <c r="I150" s="24">
        <v>21247382</v>
      </c>
      <c r="J150" s="24">
        <v>21477470</v>
      </c>
      <c r="K150" s="23">
        <v>60729094</v>
      </c>
      <c r="L150" s="23">
        <v>0</v>
      </c>
      <c r="M150" s="24">
        <v>0</v>
      </c>
      <c r="N150" s="24">
        <v>0</v>
      </c>
      <c r="O150" s="23">
        <v>0</v>
      </c>
      <c r="P150" s="23">
        <v>0</v>
      </c>
      <c r="Q150" s="24">
        <v>0</v>
      </c>
      <c r="R150" s="24">
        <v>0</v>
      </c>
      <c r="S150" s="23">
        <v>0</v>
      </c>
      <c r="T150" s="23">
        <v>0</v>
      </c>
      <c r="U150" s="24">
        <v>0</v>
      </c>
      <c r="V150" s="24">
        <v>0</v>
      </c>
      <c r="W150" s="35">
        <v>0</v>
      </c>
    </row>
    <row r="151" spans="1:23" ht="12.95" customHeight="1" x14ac:dyDescent="0.2">
      <c r="A151" s="14" t="s">
        <v>20</v>
      </c>
      <c r="B151" s="15" t="s">
        <v>269</v>
      </c>
      <c r="C151" s="16" t="s">
        <v>270</v>
      </c>
      <c r="D151" s="23">
        <v>40129660</v>
      </c>
      <c r="E151" s="24">
        <v>40129660</v>
      </c>
      <c r="F151" s="24">
        <v>8488486</v>
      </c>
      <c r="G151" s="31">
        <f t="shared" si="27"/>
        <v>0.2115264868927372</v>
      </c>
      <c r="H151" s="23">
        <v>352799</v>
      </c>
      <c r="I151" s="24">
        <v>5126937</v>
      </c>
      <c r="J151" s="24">
        <v>3008750</v>
      </c>
      <c r="K151" s="23">
        <v>8488486</v>
      </c>
      <c r="L151" s="23">
        <v>0</v>
      </c>
      <c r="M151" s="24">
        <v>0</v>
      </c>
      <c r="N151" s="24">
        <v>0</v>
      </c>
      <c r="O151" s="23">
        <v>0</v>
      </c>
      <c r="P151" s="23">
        <v>0</v>
      </c>
      <c r="Q151" s="24">
        <v>0</v>
      </c>
      <c r="R151" s="24">
        <v>0</v>
      </c>
      <c r="S151" s="23">
        <v>0</v>
      </c>
      <c r="T151" s="23">
        <v>0</v>
      </c>
      <c r="U151" s="24">
        <v>0</v>
      </c>
      <c r="V151" s="24">
        <v>0</v>
      </c>
      <c r="W151" s="35">
        <v>0</v>
      </c>
    </row>
    <row r="152" spans="1:23" ht="12.95" customHeight="1" x14ac:dyDescent="0.2">
      <c r="A152" s="14" t="s">
        <v>20</v>
      </c>
      <c r="B152" s="15" t="s">
        <v>271</v>
      </c>
      <c r="C152" s="16" t="s">
        <v>272</v>
      </c>
      <c r="D152" s="23">
        <v>8862608</v>
      </c>
      <c r="E152" s="24">
        <v>8862608</v>
      </c>
      <c r="F152" s="24">
        <v>2005936</v>
      </c>
      <c r="G152" s="31">
        <f t="shared" si="27"/>
        <v>0.2263369879385391</v>
      </c>
      <c r="H152" s="23">
        <v>321426</v>
      </c>
      <c r="I152" s="24">
        <v>840095</v>
      </c>
      <c r="J152" s="24">
        <v>844415</v>
      </c>
      <c r="K152" s="23">
        <v>2005936</v>
      </c>
      <c r="L152" s="23">
        <v>0</v>
      </c>
      <c r="M152" s="24">
        <v>0</v>
      </c>
      <c r="N152" s="24">
        <v>0</v>
      </c>
      <c r="O152" s="23">
        <v>0</v>
      </c>
      <c r="P152" s="23">
        <v>0</v>
      </c>
      <c r="Q152" s="24">
        <v>0</v>
      </c>
      <c r="R152" s="24">
        <v>0</v>
      </c>
      <c r="S152" s="23">
        <v>0</v>
      </c>
      <c r="T152" s="23">
        <v>0</v>
      </c>
      <c r="U152" s="24">
        <v>0</v>
      </c>
      <c r="V152" s="24">
        <v>0</v>
      </c>
      <c r="W152" s="35">
        <v>0</v>
      </c>
    </row>
    <row r="153" spans="1:23" ht="12.95" customHeight="1" x14ac:dyDescent="0.2">
      <c r="A153" s="14" t="s">
        <v>20</v>
      </c>
      <c r="B153" s="15" t="s">
        <v>273</v>
      </c>
      <c r="C153" s="16" t="s">
        <v>274</v>
      </c>
      <c r="D153" s="23">
        <v>17430000</v>
      </c>
      <c r="E153" s="24">
        <v>17430000</v>
      </c>
      <c r="F153" s="24">
        <v>1648884</v>
      </c>
      <c r="G153" s="31">
        <f t="shared" si="27"/>
        <v>9.4600344234079176E-2</v>
      </c>
      <c r="H153" s="23">
        <v>294871</v>
      </c>
      <c r="I153" s="24">
        <v>728729</v>
      </c>
      <c r="J153" s="24">
        <v>625284</v>
      </c>
      <c r="K153" s="23">
        <v>1648884</v>
      </c>
      <c r="L153" s="23">
        <v>0</v>
      </c>
      <c r="M153" s="24">
        <v>0</v>
      </c>
      <c r="N153" s="24">
        <v>0</v>
      </c>
      <c r="O153" s="23">
        <v>0</v>
      </c>
      <c r="P153" s="23">
        <v>0</v>
      </c>
      <c r="Q153" s="24">
        <v>0</v>
      </c>
      <c r="R153" s="24">
        <v>0</v>
      </c>
      <c r="S153" s="23">
        <v>0</v>
      </c>
      <c r="T153" s="23">
        <v>0</v>
      </c>
      <c r="U153" s="24">
        <v>0</v>
      </c>
      <c r="V153" s="24">
        <v>0</v>
      </c>
      <c r="W153" s="35">
        <v>0</v>
      </c>
    </row>
    <row r="154" spans="1:23" ht="12.95" customHeight="1" x14ac:dyDescent="0.2">
      <c r="A154" s="14" t="s">
        <v>35</v>
      </c>
      <c r="B154" s="15" t="s">
        <v>275</v>
      </c>
      <c r="C154" s="16" t="s">
        <v>276</v>
      </c>
      <c r="D154" s="23">
        <v>156191236</v>
      </c>
      <c r="E154" s="24">
        <v>156191236</v>
      </c>
      <c r="F154" s="24">
        <v>43290423</v>
      </c>
      <c r="G154" s="31">
        <f t="shared" si="27"/>
        <v>0.27716294530123314</v>
      </c>
      <c r="H154" s="23">
        <v>12630374</v>
      </c>
      <c r="I154" s="24">
        <v>16842798</v>
      </c>
      <c r="J154" s="24">
        <v>13817251</v>
      </c>
      <c r="K154" s="23">
        <v>43290423</v>
      </c>
      <c r="L154" s="23">
        <v>0</v>
      </c>
      <c r="M154" s="24">
        <v>0</v>
      </c>
      <c r="N154" s="24">
        <v>0</v>
      </c>
      <c r="O154" s="23">
        <v>0</v>
      </c>
      <c r="P154" s="23">
        <v>0</v>
      </c>
      <c r="Q154" s="24">
        <v>0</v>
      </c>
      <c r="R154" s="24">
        <v>0</v>
      </c>
      <c r="S154" s="23">
        <v>0</v>
      </c>
      <c r="T154" s="23">
        <v>0</v>
      </c>
      <c r="U154" s="24">
        <v>0</v>
      </c>
      <c r="V154" s="24">
        <v>0</v>
      </c>
      <c r="W154" s="35">
        <v>0</v>
      </c>
    </row>
    <row r="155" spans="1:23" ht="12.95" customHeight="1" x14ac:dyDescent="0.3">
      <c r="A155" s="17" t="s">
        <v>0</v>
      </c>
      <c r="B155" s="18" t="s">
        <v>277</v>
      </c>
      <c r="C155" s="19" t="s">
        <v>0</v>
      </c>
      <c r="D155" s="25">
        <f>SUM(D149:D154)</f>
        <v>699597954</v>
      </c>
      <c r="E155" s="26">
        <f>SUM(E149:E154)</f>
        <v>699597954</v>
      </c>
      <c r="F155" s="26">
        <f>SUM(F149:F154)</f>
        <v>118128936</v>
      </c>
      <c r="G155" s="32">
        <f t="shared" si="27"/>
        <v>0.1688526035912335</v>
      </c>
      <c r="H155" s="25">
        <f t="shared" ref="H155:W155" si="31">SUM(H149:H154)</f>
        <v>31774389</v>
      </c>
      <c r="I155" s="26">
        <f t="shared" si="31"/>
        <v>45838232</v>
      </c>
      <c r="J155" s="26">
        <f t="shared" si="31"/>
        <v>40516315</v>
      </c>
      <c r="K155" s="25">
        <f t="shared" si="31"/>
        <v>118128936</v>
      </c>
      <c r="L155" s="25">
        <f t="shared" si="31"/>
        <v>0</v>
      </c>
      <c r="M155" s="26">
        <f t="shared" si="31"/>
        <v>0</v>
      </c>
      <c r="N155" s="26">
        <f t="shared" si="31"/>
        <v>0</v>
      </c>
      <c r="O155" s="25">
        <f t="shared" si="31"/>
        <v>0</v>
      </c>
      <c r="P155" s="25">
        <f t="shared" si="31"/>
        <v>0</v>
      </c>
      <c r="Q155" s="26">
        <f t="shared" si="31"/>
        <v>0</v>
      </c>
      <c r="R155" s="26">
        <f t="shared" si="31"/>
        <v>0</v>
      </c>
      <c r="S155" s="25">
        <f t="shared" si="31"/>
        <v>0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ht="12.95" customHeight="1" x14ac:dyDescent="0.2">
      <c r="A156" s="14" t="s">
        <v>20</v>
      </c>
      <c r="B156" s="15" t="s">
        <v>278</v>
      </c>
      <c r="C156" s="16" t="s">
        <v>279</v>
      </c>
      <c r="D156" s="23">
        <v>19942177</v>
      </c>
      <c r="E156" s="24">
        <v>19942177</v>
      </c>
      <c r="F156" s="24">
        <v>2874454</v>
      </c>
      <c r="G156" s="31">
        <f t="shared" si="27"/>
        <v>0.14413942870931293</v>
      </c>
      <c r="H156" s="23">
        <v>57811</v>
      </c>
      <c r="I156" s="24">
        <v>1475996</v>
      </c>
      <c r="J156" s="24">
        <v>1340647</v>
      </c>
      <c r="K156" s="23">
        <v>2874454</v>
      </c>
      <c r="L156" s="23">
        <v>0</v>
      </c>
      <c r="M156" s="24">
        <v>0</v>
      </c>
      <c r="N156" s="24">
        <v>0</v>
      </c>
      <c r="O156" s="23">
        <v>0</v>
      </c>
      <c r="P156" s="23">
        <v>0</v>
      </c>
      <c r="Q156" s="24">
        <v>0</v>
      </c>
      <c r="R156" s="24">
        <v>0</v>
      </c>
      <c r="S156" s="23">
        <v>0</v>
      </c>
      <c r="T156" s="23">
        <v>0</v>
      </c>
      <c r="U156" s="24">
        <v>0</v>
      </c>
      <c r="V156" s="24">
        <v>0</v>
      </c>
      <c r="W156" s="35">
        <v>0</v>
      </c>
    </row>
    <row r="157" spans="1:23" ht="12.95" customHeight="1" x14ac:dyDescent="0.2">
      <c r="A157" s="14" t="s">
        <v>20</v>
      </c>
      <c r="B157" s="15" t="s">
        <v>280</v>
      </c>
      <c r="C157" s="16" t="s">
        <v>281</v>
      </c>
      <c r="D157" s="23">
        <v>85318711</v>
      </c>
      <c r="E157" s="24">
        <v>85318711</v>
      </c>
      <c r="F157" s="24">
        <v>15773495</v>
      </c>
      <c r="G157" s="31">
        <f t="shared" si="27"/>
        <v>0.18487732427181183</v>
      </c>
      <c r="H157" s="23">
        <v>2197101</v>
      </c>
      <c r="I157" s="24">
        <v>4750816</v>
      </c>
      <c r="J157" s="24">
        <v>8825578</v>
      </c>
      <c r="K157" s="23">
        <v>15773495</v>
      </c>
      <c r="L157" s="23">
        <v>0</v>
      </c>
      <c r="M157" s="24">
        <v>0</v>
      </c>
      <c r="N157" s="24">
        <v>0</v>
      </c>
      <c r="O157" s="23">
        <v>0</v>
      </c>
      <c r="P157" s="23">
        <v>0</v>
      </c>
      <c r="Q157" s="24">
        <v>0</v>
      </c>
      <c r="R157" s="24">
        <v>0</v>
      </c>
      <c r="S157" s="23">
        <v>0</v>
      </c>
      <c r="T157" s="23">
        <v>0</v>
      </c>
      <c r="U157" s="24">
        <v>0</v>
      </c>
      <c r="V157" s="24">
        <v>0</v>
      </c>
      <c r="W157" s="35">
        <v>0</v>
      </c>
    </row>
    <row r="158" spans="1:23" ht="12.95" customHeight="1" x14ac:dyDescent="0.2">
      <c r="A158" s="14" t="s">
        <v>20</v>
      </c>
      <c r="B158" s="15" t="s">
        <v>282</v>
      </c>
      <c r="C158" s="16" t="s">
        <v>283</v>
      </c>
      <c r="D158" s="23">
        <v>7455000</v>
      </c>
      <c r="E158" s="24">
        <v>7455000</v>
      </c>
      <c r="F158" s="24">
        <v>1563874</v>
      </c>
      <c r="G158" s="31">
        <f t="shared" si="27"/>
        <v>0.20977518443997317</v>
      </c>
      <c r="H158" s="23">
        <v>445870</v>
      </c>
      <c r="I158" s="24">
        <v>523043</v>
      </c>
      <c r="J158" s="24">
        <v>594961</v>
      </c>
      <c r="K158" s="23">
        <v>1563874</v>
      </c>
      <c r="L158" s="23">
        <v>0</v>
      </c>
      <c r="M158" s="24">
        <v>0</v>
      </c>
      <c r="N158" s="24">
        <v>0</v>
      </c>
      <c r="O158" s="23">
        <v>0</v>
      </c>
      <c r="P158" s="23">
        <v>0</v>
      </c>
      <c r="Q158" s="24">
        <v>0</v>
      </c>
      <c r="R158" s="24">
        <v>0</v>
      </c>
      <c r="S158" s="23">
        <v>0</v>
      </c>
      <c r="T158" s="23">
        <v>0</v>
      </c>
      <c r="U158" s="24">
        <v>0</v>
      </c>
      <c r="V158" s="24">
        <v>0</v>
      </c>
      <c r="W158" s="35">
        <v>0</v>
      </c>
    </row>
    <row r="159" spans="1:23" ht="12.95" customHeight="1" x14ac:dyDescent="0.2">
      <c r="A159" s="14" t="s">
        <v>20</v>
      </c>
      <c r="B159" s="15" t="s">
        <v>284</v>
      </c>
      <c r="C159" s="16" t="s">
        <v>285</v>
      </c>
      <c r="D159" s="23">
        <v>9564323</v>
      </c>
      <c r="E159" s="24">
        <v>9564323</v>
      </c>
      <c r="F159" s="24">
        <v>1676964</v>
      </c>
      <c r="G159" s="31">
        <f t="shared" si="27"/>
        <v>0.1753353582893426</v>
      </c>
      <c r="H159" s="23">
        <v>733181</v>
      </c>
      <c r="I159" s="24">
        <v>181999</v>
      </c>
      <c r="J159" s="24">
        <v>761784</v>
      </c>
      <c r="K159" s="23">
        <v>1676964</v>
      </c>
      <c r="L159" s="23">
        <v>0</v>
      </c>
      <c r="M159" s="24">
        <v>0</v>
      </c>
      <c r="N159" s="24">
        <v>0</v>
      </c>
      <c r="O159" s="23">
        <v>0</v>
      </c>
      <c r="P159" s="23">
        <v>0</v>
      </c>
      <c r="Q159" s="24">
        <v>0</v>
      </c>
      <c r="R159" s="24">
        <v>0</v>
      </c>
      <c r="S159" s="23">
        <v>0</v>
      </c>
      <c r="T159" s="23">
        <v>0</v>
      </c>
      <c r="U159" s="24">
        <v>0</v>
      </c>
      <c r="V159" s="24">
        <v>0</v>
      </c>
      <c r="W159" s="35">
        <v>0</v>
      </c>
    </row>
    <row r="160" spans="1:23" ht="12.95" customHeight="1" x14ac:dyDescent="0.2">
      <c r="A160" s="14" t="s">
        <v>35</v>
      </c>
      <c r="B160" s="15" t="s">
        <v>286</v>
      </c>
      <c r="C160" s="16" t="s">
        <v>287</v>
      </c>
      <c r="D160" s="23">
        <v>88864085</v>
      </c>
      <c r="E160" s="24">
        <v>88864085</v>
      </c>
      <c r="F160" s="24">
        <v>21037303</v>
      </c>
      <c r="G160" s="31">
        <f t="shared" si="27"/>
        <v>0.23673571837261365</v>
      </c>
      <c r="H160" s="23">
        <v>6969225</v>
      </c>
      <c r="I160" s="24">
        <v>6781241</v>
      </c>
      <c r="J160" s="24">
        <v>7286837</v>
      </c>
      <c r="K160" s="23">
        <v>21037303</v>
      </c>
      <c r="L160" s="23">
        <v>0</v>
      </c>
      <c r="M160" s="24">
        <v>0</v>
      </c>
      <c r="N160" s="24">
        <v>0</v>
      </c>
      <c r="O160" s="23">
        <v>0</v>
      </c>
      <c r="P160" s="23">
        <v>0</v>
      </c>
      <c r="Q160" s="24">
        <v>0</v>
      </c>
      <c r="R160" s="24">
        <v>0</v>
      </c>
      <c r="S160" s="23">
        <v>0</v>
      </c>
      <c r="T160" s="23">
        <v>0</v>
      </c>
      <c r="U160" s="24">
        <v>0</v>
      </c>
      <c r="V160" s="24">
        <v>0</v>
      </c>
      <c r="W160" s="35">
        <v>0</v>
      </c>
    </row>
    <row r="161" spans="1:23" ht="12.95" customHeight="1" x14ac:dyDescent="0.3">
      <c r="A161" s="17" t="s">
        <v>0</v>
      </c>
      <c r="B161" s="18" t="s">
        <v>288</v>
      </c>
      <c r="C161" s="19" t="s">
        <v>0</v>
      </c>
      <c r="D161" s="25">
        <f>SUM(D156:D160)</f>
        <v>211144296</v>
      </c>
      <c r="E161" s="26">
        <f>SUM(E156:E160)</f>
        <v>211144296</v>
      </c>
      <c r="F161" s="26">
        <f>SUM(F156:F160)</f>
        <v>42926090</v>
      </c>
      <c r="G161" s="32">
        <f t="shared" si="27"/>
        <v>0.20330215313986033</v>
      </c>
      <c r="H161" s="25">
        <f t="shared" ref="H161:W161" si="32">SUM(H156:H160)</f>
        <v>10403188</v>
      </c>
      <c r="I161" s="26">
        <f t="shared" si="32"/>
        <v>13713095</v>
      </c>
      <c r="J161" s="26">
        <f t="shared" si="32"/>
        <v>18809807</v>
      </c>
      <c r="K161" s="25">
        <f t="shared" si="32"/>
        <v>42926090</v>
      </c>
      <c r="L161" s="25">
        <f t="shared" si="32"/>
        <v>0</v>
      </c>
      <c r="M161" s="26">
        <f t="shared" si="32"/>
        <v>0</v>
      </c>
      <c r="N161" s="26">
        <f t="shared" si="32"/>
        <v>0</v>
      </c>
      <c r="O161" s="25">
        <f t="shared" si="32"/>
        <v>0</v>
      </c>
      <c r="P161" s="25">
        <f t="shared" si="32"/>
        <v>0</v>
      </c>
      <c r="Q161" s="26">
        <f t="shared" si="32"/>
        <v>0</v>
      </c>
      <c r="R161" s="26">
        <f t="shared" si="32"/>
        <v>0</v>
      </c>
      <c r="S161" s="25">
        <f t="shared" si="32"/>
        <v>0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ht="12.95" customHeight="1" x14ac:dyDescent="0.2">
      <c r="A162" s="14" t="s">
        <v>20</v>
      </c>
      <c r="B162" s="15" t="s">
        <v>289</v>
      </c>
      <c r="C162" s="16" t="s">
        <v>290</v>
      </c>
      <c r="D162" s="23">
        <v>15548324</v>
      </c>
      <c r="E162" s="24">
        <v>15548324</v>
      </c>
      <c r="F162" s="24">
        <v>6016522</v>
      </c>
      <c r="G162" s="31">
        <f t="shared" si="27"/>
        <v>0.38695630474384246</v>
      </c>
      <c r="H162" s="23">
        <v>323228</v>
      </c>
      <c r="I162" s="24">
        <v>1929292</v>
      </c>
      <c r="J162" s="24">
        <v>3764002</v>
      </c>
      <c r="K162" s="23">
        <v>6016522</v>
      </c>
      <c r="L162" s="23">
        <v>0</v>
      </c>
      <c r="M162" s="24">
        <v>0</v>
      </c>
      <c r="N162" s="24">
        <v>0</v>
      </c>
      <c r="O162" s="23">
        <v>0</v>
      </c>
      <c r="P162" s="23">
        <v>0</v>
      </c>
      <c r="Q162" s="24">
        <v>0</v>
      </c>
      <c r="R162" s="24">
        <v>0</v>
      </c>
      <c r="S162" s="23">
        <v>0</v>
      </c>
      <c r="T162" s="23">
        <v>0</v>
      </c>
      <c r="U162" s="24">
        <v>0</v>
      </c>
      <c r="V162" s="24">
        <v>0</v>
      </c>
      <c r="W162" s="35">
        <v>0</v>
      </c>
    </row>
    <row r="163" spans="1:23" ht="12.95" customHeight="1" x14ac:dyDescent="0.2">
      <c r="A163" s="14" t="s">
        <v>20</v>
      </c>
      <c r="B163" s="15" t="s">
        <v>291</v>
      </c>
      <c r="C163" s="16" t="s">
        <v>292</v>
      </c>
      <c r="D163" s="23">
        <v>4264619</v>
      </c>
      <c r="E163" s="24">
        <v>4264619</v>
      </c>
      <c r="F163" s="24">
        <v>666518</v>
      </c>
      <c r="G163" s="31">
        <f t="shared" si="27"/>
        <v>0.15629016331822373</v>
      </c>
      <c r="H163" s="23">
        <v>185137</v>
      </c>
      <c r="I163" s="24">
        <v>197942</v>
      </c>
      <c r="J163" s="24">
        <v>283439</v>
      </c>
      <c r="K163" s="23">
        <v>666518</v>
      </c>
      <c r="L163" s="23">
        <v>0</v>
      </c>
      <c r="M163" s="24">
        <v>0</v>
      </c>
      <c r="N163" s="24">
        <v>0</v>
      </c>
      <c r="O163" s="23">
        <v>0</v>
      </c>
      <c r="P163" s="23">
        <v>0</v>
      </c>
      <c r="Q163" s="24">
        <v>0</v>
      </c>
      <c r="R163" s="24">
        <v>0</v>
      </c>
      <c r="S163" s="23">
        <v>0</v>
      </c>
      <c r="T163" s="23">
        <v>0</v>
      </c>
      <c r="U163" s="24">
        <v>0</v>
      </c>
      <c r="V163" s="24">
        <v>0</v>
      </c>
      <c r="W163" s="35">
        <v>0</v>
      </c>
    </row>
    <row r="164" spans="1:23" ht="12.95" customHeight="1" x14ac:dyDescent="0.2">
      <c r="A164" s="14" t="s">
        <v>20</v>
      </c>
      <c r="B164" s="15" t="s">
        <v>293</v>
      </c>
      <c r="C164" s="16" t="s">
        <v>294</v>
      </c>
      <c r="D164" s="23">
        <v>23186500</v>
      </c>
      <c r="E164" s="24">
        <v>23186500</v>
      </c>
      <c r="F164" s="24">
        <v>3178610</v>
      </c>
      <c r="G164" s="31">
        <f t="shared" si="27"/>
        <v>0.13708882323765983</v>
      </c>
      <c r="H164" s="23">
        <v>413194</v>
      </c>
      <c r="I164" s="24">
        <v>1806023</v>
      </c>
      <c r="J164" s="24">
        <v>959393</v>
      </c>
      <c r="K164" s="23">
        <v>3178610</v>
      </c>
      <c r="L164" s="23">
        <v>0</v>
      </c>
      <c r="M164" s="24">
        <v>0</v>
      </c>
      <c r="N164" s="24">
        <v>0</v>
      </c>
      <c r="O164" s="23">
        <v>0</v>
      </c>
      <c r="P164" s="23">
        <v>0</v>
      </c>
      <c r="Q164" s="24">
        <v>0</v>
      </c>
      <c r="R164" s="24">
        <v>0</v>
      </c>
      <c r="S164" s="23">
        <v>0</v>
      </c>
      <c r="T164" s="23">
        <v>0</v>
      </c>
      <c r="U164" s="24">
        <v>0</v>
      </c>
      <c r="V164" s="24">
        <v>0</v>
      </c>
      <c r="W164" s="35">
        <v>0</v>
      </c>
    </row>
    <row r="165" spans="1:23" ht="12.95" customHeight="1" x14ac:dyDescent="0.2">
      <c r="A165" s="14" t="s">
        <v>20</v>
      </c>
      <c r="B165" s="15" t="s">
        <v>295</v>
      </c>
      <c r="C165" s="16" t="s">
        <v>296</v>
      </c>
      <c r="D165" s="23">
        <v>15220253</v>
      </c>
      <c r="E165" s="24">
        <v>15220253</v>
      </c>
      <c r="F165" s="24">
        <v>424892</v>
      </c>
      <c r="G165" s="31">
        <f t="shared" si="27"/>
        <v>2.7916224520052327E-2</v>
      </c>
      <c r="H165" s="23">
        <v>132581</v>
      </c>
      <c r="I165" s="24">
        <v>290572</v>
      </c>
      <c r="J165" s="24">
        <v>1739</v>
      </c>
      <c r="K165" s="23">
        <v>424892</v>
      </c>
      <c r="L165" s="23">
        <v>0</v>
      </c>
      <c r="M165" s="24">
        <v>0</v>
      </c>
      <c r="N165" s="24">
        <v>0</v>
      </c>
      <c r="O165" s="23">
        <v>0</v>
      </c>
      <c r="P165" s="23">
        <v>0</v>
      </c>
      <c r="Q165" s="24">
        <v>0</v>
      </c>
      <c r="R165" s="24">
        <v>0</v>
      </c>
      <c r="S165" s="23">
        <v>0</v>
      </c>
      <c r="T165" s="23">
        <v>0</v>
      </c>
      <c r="U165" s="24">
        <v>0</v>
      </c>
      <c r="V165" s="24">
        <v>0</v>
      </c>
      <c r="W165" s="35">
        <v>0</v>
      </c>
    </row>
    <row r="166" spans="1:23" ht="12.95" customHeight="1" x14ac:dyDescent="0.2">
      <c r="A166" s="14" t="s">
        <v>35</v>
      </c>
      <c r="B166" s="15" t="s">
        <v>297</v>
      </c>
      <c r="C166" s="16" t="s">
        <v>298</v>
      </c>
      <c r="D166" s="23">
        <v>51991222</v>
      </c>
      <c r="E166" s="24">
        <v>51991222</v>
      </c>
      <c r="F166" s="24">
        <v>3757841</v>
      </c>
      <c r="G166" s="31">
        <f t="shared" si="27"/>
        <v>7.2278374222479319E-2</v>
      </c>
      <c r="H166" s="23">
        <v>787093</v>
      </c>
      <c r="I166" s="24">
        <v>656326</v>
      </c>
      <c r="J166" s="24">
        <v>2314422</v>
      </c>
      <c r="K166" s="23">
        <v>3757841</v>
      </c>
      <c r="L166" s="23">
        <v>0</v>
      </c>
      <c r="M166" s="24">
        <v>0</v>
      </c>
      <c r="N166" s="24">
        <v>0</v>
      </c>
      <c r="O166" s="23">
        <v>0</v>
      </c>
      <c r="P166" s="23">
        <v>0</v>
      </c>
      <c r="Q166" s="24">
        <v>0</v>
      </c>
      <c r="R166" s="24">
        <v>0</v>
      </c>
      <c r="S166" s="23">
        <v>0</v>
      </c>
      <c r="T166" s="23">
        <v>0</v>
      </c>
      <c r="U166" s="24">
        <v>0</v>
      </c>
      <c r="V166" s="24">
        <v>0</v>
      </c>
      <c r="W166" s="35">
        <v>0</v>
      </c>
    </row>
    <row r="167" spans="1:23" ht="12.95" customHeight="1" x14ac:dyDescent="0.3">
      <c r="A167" s="17" t="s">
        <v>0</v>
      </c>
      <c r="B167" s="18" t="s">
        <v>299</v>
      </c>
      <c r="C167" s="19" t="s">
        <v>0</v>
      </c>
      <c r="D167" s="25">
        <f>SUM(D162:D166)</f>
        <v>110210918</v>
      </c>
      <c r="E167" s="26">
        <f>SUM(E162:E166)</f>
        <v>110210918</v>
      </c>
      <c r="F167" s="26">
        <f>SUM(F162:F166)</f>
        <v>14044383</v>
      </c>
      <c r="G167" s="32">
        <f t="shared" si="27"/>
        <v>0.12743186659601183</v>
      </c>
      <c r="H167" s="25">
        <f t="shared" ref="H167:W167" si="33">SUM(H162:H166)</f>
        <v>1841233</v>
      </c>
      <c r="I167" s="26">
        <f t="shared" si="33"/>
        <v>4880155</v>
      </c>
      <c r="J167" s="26">
        <f t="shared" si="33"/>
        <v>7322995</v>
      </c>
      <c r="K167" s="25">
        <f t="shared" si="33"/>
        <v>14044383</v>
      </c>
      <c r="L167" s="25">
        <f t="shared" si="33"/>
        <v>0</v>
      </c>
      <c r="M167" s="26">
        <f t="shared" si="33"/>
        <v>0</v>
      </c>
      <c r="N167" s="26">
        <f t="shared" si="33"/>
        <v>0</v>
      </c>
      <c r="O167" s="25">
        <f t="shared" si="33"/>
        <v>0</v>
      </c>
      <c r="P167" s="25">
        <f t="shared" si="33"/>
        <v>0</v>
      </c>
      <c r="Q167" s="26">
        <f t="shared" si="33"/>
        <v>0</v>
      </c>
      <c r="R167" s="26">
        <f t="shared" si="33"/>
        <v>0</v>
      </c>
      <c r="S167" s="25">
        <f t="shared" si="33"/>
        <v>0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2.95" customHeight="1" x14ac:dyDescent="0.3">
      <c r="A168" s="17" t="s">
        <v>0</v>
      </c>
      <c r="B168" s="18" t="s">
        <v>300</v>
      </c>
      <c r="C168" s="19" t="s">
        <v>0</v>
      </c>
      <c r="D168" s="25">
        <f>SUM(D103,D105:D109,D111:D118,D120:D123,D125:D129,D131:D134,D136:D141,D143:D147,D149:D154,D156:D160,D162:D166)</f>
        <v>6437651061</v>
      </c>
      <c r="E168" s="26">
        <f>SUM(E103,E105:E109,E111:E118,E120:E123,E125:E129,E131:E134,E136:E141,E143:E147,E149:E154,E156:E160,E162:E166)</f>
        <v>6437651061</v>
      </c>
      <c r="F168" s="26">
        <f>SUM(F103,F105:F109,F111:F118,F120:F123,F125:F129,F131:F134,F136:F141,F143:F147,F149:F154,F156:F160,F162:F166)</f>
        <v>1260767360</v>
      </c>
      <c r="G168" s="32">
        <f t="shared" si="27"/>
        <v>0.19584276128879796</v>
      </c>
      <c r="H168" s="25">
        <f t="shared" ref="H168:W168" si="34">SUM(H103,H105:H109,H111:H118,H120:H123,H125:H129,H131:H134,H136:H141,H143:H147,H149:H154,H156:H160,H162:H166)</f>
        <v>335747535</v>
      </c>
      <c r="I168" s="26">
        <f t="shared" si="34"/>
        <v>417575059</v>
      </c>
      <c r="J168" s="26">
        <f t="shared" si="34"/>
        <v>507444766</v>
      </c>
      <c r="K168" s="25">
        <f t="shared" si="34"/>
        <v>1260767360</v>
      </c>
      <c r="L168" s="25">
        <f t="shared" si="34"/>
        <v>0</v>
      </c>
      <c r="M168" s="26">
        <f t="shared" si="34"/>
        <v>0</v>
      </c>
      <c r="N168" s="26">
        <f t="shared" si="34"/>
        <v>0</v>
      </c>
      <c r="O168" s="25">
        <f t="shared" si="34"/>
        <v>0</v>
      </c>
      <c r="P168" s="25">
        <f t="shared" si="34"/>
        <v>0</v>
      </c>
      <c r="Q168" s="26">
        <f t="shared" si="34"/>
        <v>0</v>
      </c>
      <c r="R168" s="26">
        <f t="shared" si="34"/>
        <v>0</v>
      </c>
      <c r="S168" s="25">
        <f t="shared" si="34"/>
        <v>0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2.95" customHeight="1" x14ac:dyDescent="0.3">
      <c r="A169" s="10"/>
      <c r="B169" s="11" t="s">
        <v>594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2.95" customHeight="1" x14ac:dyDescent="0.3">
      <c r="A170" s="13" t="s">
        <v>0</v>
      </c>
      <c r="B170" s="11" t="s">
        <v>301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ht="12.95" customHeight="1" x14ac:dyDescent="0.2">
      <c r="A171" s="14" t="s">
        <v>20</v>
      </c>
      <c r="B171" s="15" t="s">
        <v>302</v>
      </c>
      <c r="C171" s="16" t="s">
        <v>303</v>
      </c>
      <c r="D171" s="23">
        <v>51760000</v>
      </c>
      <c r="E171" s="24">
        <v>51760000</v>
      </c>
      <c r="F171" s="24">
        <v>3927414</v>
      </c>
      <c r="G171" s="31">
        <f t="shared" ref="G171:G203" si="35">IF(($D171     =0),0,($F171     /$D171     ))</f>
        <v>7.5877395672333842E-2</v>
      </c>
      <c r="H171" s="23">
        <v>416640</v>
      </c>
      <c r="I171" s="24">
        <v>972450</v>
      </c>
      <c r="J171" s="24">
        <v>2538324</v>
      </c>
      <c r="K171" s="23">
        <v>3927414</v>
      </c>
      <c r="L171" s="23">
        <v>0</v>
      </c>
      <c r="M171" s="24">
        <v>0</v>
      </c>
      <c r="N171" s="24">
        <v>0</v>
      </c>
      <c r="O171" s="23">
        <v>0</v>
      </c>
      <c r="P171" s="23">
        <v>0</v>
      </c>
      <c r="Q171" s="24">
        <v>0</v>
      </c>
      <c r="R171" s="24">
        <v>0</v>
      </c>
      <c r="S171" s="23">
        <v>0</v>
      </c>
      <c r="T171" s="23">
        <v>0</v>
      </c>
      <c r="U171" s="24">
        <v>0</v>
      </c>
      <c r="V171" s="24">
        <v>0</v>
      </c>
      <c r="W171" s="35">
        <v>0</v>
      </c>
    </row>
    <row r="172" spans="1:23" ht="12.95" customHeight="1" x14ac:dyDescent="0.2">
      <c r="A172" s="14" t="s">
        <v>20</v>
      </c>
      <c r="B172" s="15" t="s">
        <v>304</v>
      </c>
      <c r="C172" s="16" t="s">
        <v>305</v>
      </c>
      <c r="D172" s="23">
        <v>22435212</v>
      </c>
      <c r="E172" s="24">
        <v>22435212</v>
      </c>
      <c r="F172" s="24">
        <v>4379465</v>
      </c>
      <c r="G172" s="31">
        <f t="shared" si="35"/>
        <v>0.19520497510787951</v>
      </c>
      <c r="H172" s="23">
        <v>1832980</v>
      </c>
      <c r="I172" s="24">
        <v>1757284</v>
      </c>
      <c r="J172" s="24">
        <v>789201</v>
      </c>
      <c r="K172" s="23">
        <v>4379465</v>
      </c>
      <c r="L172" s="23">
        <v>0</v>
      </c>
      <c r="M172" s="24">
        <v>0</v>
      </c>
      <c r="N172" s="24">
        <v>0</v>
      </c>
      <c r="O172" s="23">
        <v>0</v>
      </c>
      <c r="P172" s="23">
        <v>0</v>
      </c>
      <c r="Q172" s="24">
        <v>0</v>
      </c>
      <c r="R172" s="24">
        <v>0</v>
      </c>
      <c r="S172" s="23">
        <v>0</v>
      </c>
      <c r="T172" s="23">
        <v>0</v>
      </c>
      <c r="U172" s="24">
        <v>0</v>
      </c>
      <c r="V172" s="24">
        <v>0</v>
      </c>
      <c r="W172" s="35">
        <v>0</v>
      </c>
    </row>
    <row r="173" spans="1:23" ht="12.95" customHeight="1" x14ac:dyDescent="0.2">
      <c r="A173" s="14" t="s">
        <v>20</v>
      </c>
      <c r="B173" s="15" t="s">
        <v>306</v>
      </c>
      <c r="C173" s="16" t="s">
        <v>307</v>
      </c>
      <c r="D173" s="23">
        <v>92997254</v>
      </c>
      <c r="E173" s="24">
        <v>92997254</v>
      </c>
      <c r="F173" s="24">
        <v>19428990</v>
      </c>
      <c r="G173" s="31">
        <f t="shared" si="35"/>
        <v>0.20892003972504392</v>
      </c>
      <c r="H173" s="23">
        <v>2604249</v>
      </c>
      <c r="I173" s="24">
        <v>9108362</v>
      </c>
      <c r="J173" s="24">
        <v>7716379</v>
      </c>
      <c r="K173" s="23">
        <v>19428990</v>
      </c>
      <c r="L173" s="23">
        <v>0</v>
      </c>
      <c r="M173" s="24">
        <v>0</v>
      </c>
      <c r="N173" s="24">
        <v>0</v>
      </c>
      <c r="O173" s="23">
        <v>0</v>
      </c>
      <c r="P173" s="23">
        <v>0</v>
      </c>
      <c r="Q173" s="24">
        <v>0</v>
      </c>
      <c r="R173" s="24">
        <v>0</v>
      </c>
      <c r="S173" s="23">
        <v>0</v>
      </c>
      <c r="T173" s="23">
        <v>0</v>
      </c>
      <c r="U173" s="24">
        <v>0</v>
      </c>
      <c r="V173" s="24">
        <v>0</v>
      </c>
      <c r="W173" s="35">
        <v>0</v>
      </c>
    </row>
    <row r="174" spans="1:23" ht="12.95" customHeight="1" x14ac:dyDescent="0.2">
      <c r="A174" s="14" t="s">
        <v>20</v>
      </c>
      <c r="B174" s="15" t="s">
        <v>308</v>
      </c>
      <c r="C174" s="16" t="s">
        <v>309</v>
      </c>
      <c r="D174" s="23">
        <v>23884013</v>
      </c>
      <c r="E174" s="24">
        <v>23884013</v>
      </c>
      <c r="F174" s="24">
        <v>5236025</v>
      </c>
      <c r="G174" s="31">
        <f t="shared" si="35"/>
        <v>0.21922718765895832</v>
      </c>
      <c r="H174" s="23">
        <v>1306200</v>
      </c>
      <c r="I174" s="24">
        <v>1865867</v>
      </c>
      <c r="J174" s="24">
        <v>2063958</v>
      </c>
      <c r="K174" s="23">
        <v>5236025</v>
      </c>
      <c r="L174" s="23">
        <v>0</v>
      </c>
      <c r="M174" s="24">
        <v>0</v>
      </c>
      <c r="N174" s="24">
        <v>0</v>
      </c>
      <c r="O174" s="23">
        <v>0</v>
      </c>
      <c r="P174" s="23">
        <v>0</v>
      </c>
      <c r="Q174" s="24">
        <v>0</v>
      </c>
      <c r="R174" s="24">
        <v>0</v>
      </c>
      <c r="S174" s="23">
        <v>0</v>
      </c>
      <c r="T174" s="23">
        <v>0</v>
      </c>
      <c r="U174" s="24">
        <v>0</v>
      </c>
      <c r="V174" s="24">
        <v>0</v>
      </c>
      <c r="W174" s="35">
        <v>0</v>
      </c>
    </row>
    <row r="175" spans="1:23" ht="12.95" customHeight="1" x14ac:dyDescent="0.2">
      <c r="A175" s="14" t="s">
        <v>20</v>
      </c>
      <c r="B175" s="15" t="s">
        <v>310</v>
      </c>
      <c r="C175" s="16" t="s">
        <v>311</v>
      </c>
      <c r="D175" s="23">
        <v>6950004</v>
      </c>
      <c r="E175" s="24">
        <v>6950004</v>
      </c>
      <c r="F175" s="24">
        <v>1647903</v>
      </c>
      <c r="G175" s="31">
        <f t="shared" si="35"/>
        <v>0.23710820885858483</v>
      </c>
      <c r="H175" s="23">
        <v>156942</v>
      </c>
      <c r="I175" s="24">
        <v>1121269</v>
      </c>
      <c r="J175" s="24">
        <v>369692</v>
      </c>
      <c r="K175" s="23">
        <v>1647903</v>
      </c>
      <c r="L175" s="23">
        <v>0</v>
      </c>
      <c r="M175" s="24">
        <v>0</v>
      </c>
      <c r="N175" s="24">
        <v>0</v>
      </c>
      <c r="O175" s="23">
        <v>0</v>
      </c>
      <c r="P175" s="23">
        <v>0</v>
      </c>
      <c r="Q175" s="24">
        <v>0</v>
      </c>
      <c r="R175" s="24">
        <v>0</v>
      </c>
      <c r="S175" s="23">
        <v>0</v>
      </c>
      <c r="T175" s="23">
        <v>0</v>
      </c>
      <c r="U175" s="24">
        <v>0</v>
      </c>
      <c r="V175" s="24">
        <v>0</v>
      </c>
      <c r="W175" s="35">
        <v>0</v>
      </c>
    </row>
    <row r="176" spans="1:23" ht="12.95" customHeight="1" x14ac:dyDescent="0.2">
      <c r="A176" s="14" t="s">
        <v>35</v>
      </c>
      <c r="B176" s="15" t="s">
        <v>312</v>
      </c>
      <c r="C176" s="16" t="s">
        <v>313</v>
      </c>
      <c r="D176" s="23">
        <v>74969464</v>
      </c>
      <c r="E176" s="24">
        <v>74969464</v>
      </c>
      <c r="F176" s="24">
        <v>12828068</v>
      </c>
      <c r="G176" s="31">
        <f t="shared" si="35"/>
        <v>0.17111057376640709</v>
      </c>
      <c r="H176" s="23">
        <v>253272</v>
      </c>
      <c r="I176" s="24">
        <v>2188871</v>
      </c>
      <c r="J176" s="24">
        <v>10385925</v>
      </c>
      <c r="K176" s="23">
        <v>12828068</v>
      </c>
      <c r="L176" s="23">
        <v>0</v>
      </c>
      <c r="M176" s="24">
        <v>0</v>
      </c>
      <c r="N176" s="24">
        <v>0</v>
      </c>
      <c r="O176" s="23">
        <v>0</v>
      </c>
      <c r="P176" s="23">
        <v>0</v>
      </c>
      <c r="Q176" s="24">
        <v>0</v>
      </c>
      <c r="R176" s="24">
        <v>0</v>
      </c>
      <c r="S176" s="23">
        <v>0</v>
      </c>
      <c r="T176" s="23">
        <v>0</v>
      </c>
      <c r="U176" s="24">
        <v>0</v>
      </c>
      <c r="V176" s="24">
        <v>0</v>
      </c>
      <c r="W176" s="35">
        <v>0</v>
      </c>
    </row>
    <row r="177" spans="1:23" ht="12.95" customHeight="1" x14ac:dyDescent="0.3">
      <c r="A177" s="17" t="s">
        <v>0</v>
      </c>
      <c r="B177" s="18" t="s">
        <v>314</v>
      </c>
      <c r="C177" s="19" t="s">
        <v>0</v>
      </c>
      <c r="D177" s="25">
        <f>SUM(D171:D176)</f>
        <v>272995947</v>
      </c>
      <c r="E177" s="26">
        <f>SUM(E171:E176)</f>
        <v>272995947</v>
      </c>
      <c r="F177" s="26">
        <f>SUM(F171:F176)</f>
        <v>47447865</v>
      </c>
      <c r="G177" s="32">
        <f t="shared" si="35"/>
        <v>0.17380428362183706</v>
      </c>
      <c r="H177" s="25">
        <f t="shared" ref="H177:W177" si="36">SUM(H171:H176)</f>
        <v>6570283</v>
      </c>
      <c r="I177" s="26">
        <f t="shared" si="36"/>
        <v>17014103</v>
      </c>
      <c r="J177" s="26">
        <f t="shared" si="36"/>
        <v>23863479</v>
      </c>
      <c r="K177" s="25">
        <f t="shared" si="36"/>
        <v>47447865</v>
      </c>
      <c r="L177" s="25">
        <f t="shared" si="36"/>
        <v>0</v>
      </c>
      <c r="M177" s="26">
        <f t="shared" si="36"/>
        <v>0</v>
      </c>
      <c r="N177" s="26">
        <f t="shared" si="36"/>
        <v>0</v>
      </c>
      <c r="O177" s="25">
        <f t="shared" si="36"/>
        <v>0</v>
      </c>
      <c r="P177" s="25">
        <f t="shared" si="36"/>
        <v>0</v>
      </c>
      <c r="Q177" s="26">
        <f t="shared" si="36"/>
        <v>0</v>
      </c>
      <c r="R177" s="26">
        <f t="shared" si="36"/>
        <v>0</v>
      </c>
      <c r="S177" s="25">
        <f t="shared" si="36"/>
        <v>0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ht="12.95" customHeight="1" x14ac:dyDescent="0.2">
      <c r="A178" s="14" t="s">
        <v>20</v>
      </c>
      <c r="B178" s="15" t="s">
        <v>315</v>
      </c>
      <c r="C178" s="16" t="s">
        <v>316</v>
      </c>
      <c r="D178" s="23">
        <v>13754802</v>
      </c>
      <c r="E178" s="24">
        <v>13754802</v>
      </c>
      <c r="F178" s="24">
        <v>574633</v>
      </c>
      <c r="G178" s="31">
        <f t="shared" si="35"/>
        <v>4.1776900896137947E-2</v>
      </c>
      <c r="H178" s="23">
        <v>56775</v>
      </c>
      <c r="I178" s="24">
        <v>516470</v>
      </c>
      <c r="J178" s="24">
        <v>1388</v>
      </c>
      <c r="K178" s="23">
        <v>574633</v>
      </c>
      <c r="L178" s="23">
        <v>0</v>
      </c>
      <c r="M178" s="24">
        <v>0</v>
      </c>
      <c r="N178" s="24">
        <v>0</v>
      </c>
      <c r="O178" s="23">
        <v>0</v>
      </c>
      <c r="P178" s="23">
        <v>0</v>
      </c>
      <c r="Q178" s="24">
        <v>0</v>
      </c>
      <c r="R178" s="24">
        <v>0</v>
      </c>
      <c r="S178" s="23">
        <v>0</v>
      </c>
      <c r="T178" s="23">
        <v>0</v>
      </c>
      <c r="U178" s="24">
        <v>0</v>
      </c>
      <c r="V178" s="24">
        <v>0</v>
      </c>
      <c r="W178" s="35">
        <v>0</v>
      </c>
    </row>
    <row r="179" spans="1:23" ht="12.95" customHeight="1" x14ac:dyDescent="0.2">
      <c r="A179" s="14" t="s">
        <v>20</v>
      </c>
      <c r="B179" s="15" t="s">
        <v>317</v>
      </c>
      <c r="C179" s="16" t="s">
        <v>318</v>
      </c>
      <c r="D179" s="23">
        <v>100936600</v>
      </c>
      <c r="E179" s="24">
        <v>100936600</v>
      </c>
      <c r="F179" s="24">
        <v>24731986</v>
      </c>
      <c r="G179" s="31">
        <f t="shared" si="35"/>
        <v>0.24502495625967191</v>
      </c>
      <c r="H179" s="23">
        <v>1761566</v>
      </c>
      <c r="I179" s="24">
        <v>1023364</v>
      </c>
      <c r="J179" s="24">
        <v>21947056</v>
      </c>
      <c r="K179" s="23">
        <v>24731986</v>
      </c>
      <c r="L179" s="23">
        <v>0</v>
      </c>
      <c r="M179" s="24">
        <v>0</v>
      </c>
      <c r="N179" s="24">
        <v>0</v>
      </c>
      <c r="O179" s="23">
        <v>0</v>
      </c>
      <c r="P179" s="23">
        <v>0</v>
      </c>
      <c r="Q179" s="24">
        <v>0</v>
      </c>
      <c r="R179" s="24">
        <v>0</v>
      </c>
      <c r="S179" s="23">
        <v>0</v>
      </c>
      <c r="T179" s="23">
        <v>0</v>
      </c>
      <c r="U179" s="24">
        <v>0</v>
      </c>
      <c r="V179" s="24">
        <v>0</v>
      </c>
      <c r="W179" s="35">
        <v>0</v>
      </c>
    </row>
    <row r="180" spans="1:23" ht="12.95" customHeight="1" x14ac:dyDescent="0.2">
      <c r="A180" s="14" t="s">
        <v>20</v>
      </c>
      <c r="B180" s="15" t="s">
        <v>319</v>
      </c>
      <c r="C180" s="16" t="s">
        <v>320</v>
      </c>
      <c r="D180" s="23">
        <v>38388050</v>
      </c>
      <c r="E180" s="24">
        <v>38388050</v>
      </c>
      <c r="F180" s="24">
        <v>6835949</v>
      </c>
      <c r="G180" s="31">
        <f t="shared" si="35"/>
        <v>0.17807492175299344</v>
      </c>
      <c r="H180" s="23">
        <v>2111198</v>
      </c>
      <c r="I180" s="24">
        <v>2839723</v>
      </c>
      <c r="J180" s="24">
        <v>1885028</v>
      </c>
      <c r="K180" s="23">
        <v>6835949</v>
      </c>
      <c r="L180" s="23">
        <v>0</v>
      </c>
      <c r="M180" s="24">
        <v>0</v>
      </c>
      <c r="N180" s="24">
        <v>0</v>
      </c>
      <c r="O180" s="23">
        <v>0</v>
      </c>
      <c r="P180" s="23">
        <v>0</v>
      </c>
      <c r="Q180" s="24">
        <v>0</v>
      </c>
      <c r="R180" s="24">
        <v>0</v>
      </c>
      <c r="S180" s="23">
        <v>0</v>
      </c>
      <c r="T180" s="23">
        <v>0</v>
      </c>
      <c r="U180" s="24">
        <v>0</v>
      </c>
      <c r="V180" s="24">
        <v>0</v>
      </c>
      <c r="W180" s="35">
        <v>0</v>
      </c>
    </row>
    <row r="181" spans="1:23" ht="12.95" customHeight="1" x14ac:dyDescent="0.2">
      <c r="A181" s="14" t="s">
        <v>20</v>
      </c>
      <c r="B181" s="15" t="s">
        <v>321</v>
      </c>
      <c r="C181" s="16" t="s">
        <v>322</v>
      </c>
      <c r="D181" s="23">
        <v>19538000</v>
      </c>
      <c r="E181" s="24">
        <v>19538000</v>
      </c>
      <c r="F181" s="24">
        <v>7443888</v>
      </c>
      <c r="G181" s="31">
        <f t="shared" si="35"/>
        <v>0.3809953935919746</v>
      </c>
      <c r="H181" s="23">
        <v>5222572</v>
      </c>
      <c r="I181" s="24">
        <v>344664</v>
      </c>
      <c r="J181" s="24">
        <v>1876652</v>
      </c>
      <c r="K181" s="23">
        <v>7443888</v>
      </c>
      <c r="L181" s="23">
        <v>0</v>
      </c>
      <c r="M181" s="24">
        <v>0</v>
      </c>
      <c r="N181" s="24">
        <v>0</v>
      </c>
      <c r="O181" s="23">
        <v>0</v>
      </c>
      <c r="P181" s="23">
        <v>0</v>
      </c>
      <c r="Q181" s="24">
        <v>0</v>
      </c>
      <c r="R181" s="24">
        <v>0</v>
      </c>
      <c r="S181" s="23">
        <v>0</v>
      </c>
      <c r="T181" s="23">
        <v>0</v>
      </c>
      <c r="U181" s="24">
        <v>0</v>
      </c>
      <c r="V181" s="24">
        <v>0</v>
      </c>
      <c r="W181" s="35">
        <v>0</v>
      </c>
    </row>
    <row r="182" spans="1:23" ht="12.95" customHeight="1" x14ac:dyDescent="0.2">
      <c r="A182" s="14" t="s">
        <v>35</v>
      </c>
      <c r="B182" s="15" t="s">
        <v>323</v>
      </c>
      <c r="C182" s="16" t="s">
        <v>324</v>
      </c>
      <c r="D182" s="23">
        <v>84704262</v>
      </c>
      <c r="E182" s="24">
        <v>84704262</v>
      </c>
      <c r="F182" s="24">
        <v>58608678</v>
      </c>
      <c r="G182" s="31">
        <f t="shared" si="35"/>
        <v>0.69192124004338762</v>
      </c>
      <c r="H182" s="23">
        <v>10356470</v>
      </c>
      <c r="I182" s="24">
        <v>38500706</v>
      </c>
      <c r="J182" s="24">
        <v>9751502</v>
      </c>
      <c r="K182" s="23">
        <v>58608678</v>
      </c>
      <c r="L182" s="23">
        <v>0</v>
      </c>
      <c r="M182" s="24">
        <v>0</v>
      </c>
      <c r="N182" s="24">
        <v>0</v>
      </c>
      <c r="O182" s="23">
        <v>0</v>
      </c>
      <c r="P182" s="23">
        <v>0</v>
      </c>
      <c r="Q182" s="24">
        <v>0</v>
      </c>
      <c r="R182" s="24">
        <v>0</v>
      </c>
      <c r="S182" s="23">
        <v>0</v>
      </c>
      <c r="T182" s="23">
        <v>0</v>
      </c>
      <c r="U182" s="24">
        <v>0</v>
      </c>
      <c r="V182" s="24">
        <v>0</v>
      </c>
      <c r="W182" s="35">
        <v>0</v>
      </c>
    </row>
    <row r="183" spans="1:23" ht="12.95" customHeight="1" x14ac:dyDescent="0.3">
      <c r="A183" s="17" t="s">
        <v>0</v>
      </c>
      <c r="B183" s="18" t="s">
        <v>325</v>
      </c>
      <c r="C183" s="19" t="s">
        <v>0</v>
      </c>
      <c r="D183" s="25">
        <f>SUM(D178:D182)</f>
        <v>257321714</v>
      </c>
      <c r="E183" s="26">
        <f>SUM(E178:E182)</f>
        <v>257321714</v>
      </c>
      <c r="F183" s="26">
        <f>SUM(F178:F182)</f>
        <v>98195134</v>
      </c>
      <c r="G183" s="32">
        <f t="shared" si="35"/>
        <v>0.38160453882255735</v>
      </c>
      <c r="H183" s="25">
        <f t="shared" ref="H183:W183" si="37">SUM(H178:H182)</f>
        <v>19508581</v>
      </c>
      <c r="I183" s="26">
        <f t="shared" si="37"/>
        <v>43224927</v>
      </c>
      <c r="J183" s="26">
        <f t="shared" si="37"/>
        <v>35461626</v>
      </c>
      <c r="K183" s="25">
        <f t="shared" si="37"/>
        <v>98195134</v>
      </c>
      <c r="L183" s="25">
        <f t="shared" si="37"/>
        <v>0</v>
      </c>
      <c r="M183" s="26">
        <f t="shared" si="37"/>
        <v>0</v>
      </c>
      <c r="N183" s="26">
        <f t="shared" si="37"/>
        <v>0</v>
      </c>
      <c r="O183" s="25">
        <f t="shared" si="37"/>
        <v>0</v>
      </c>
      <c r="P183" s="25">
        <f t="shared" si="37"/>
        <v>0</v>
      </c>
      <c r="Q183" s="26">
        <f t="shared" si="37"/>
        <v>0</v>
      </c>
      <c r="R183" s="26">
        <f t="shared" si="37"/>
        <v>0</v>
      </c>
      <c r="S183" s="25">
        <f t="shared" si="37"/>
        <v>0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ht="12.95" customHeight="1" x14ac:dyDescent="0.2">
      <c r="A184" s="14" t="s">
        <v>20</v>
      </c>
      <c r="B184" s="15" t="s">
        <v>326</v>
      </c>
      <c r="C184" s="16" t="s">
        <v>327</v>
      </c>
      <c r="D184" s="23">
        <v>8820185</v>
      </c>
      <c r="E184" s="24">
        <v>8820185</v>
      </c>
      <c r="F184" s="24">
        <v>369472</v>
      </c>
      <c r="G184" s="31">
        <f t="shared" si="35"/>
        <v>4.188937080117934E-2</v>
      </c>
      <c r="H184" s="23">
        <v>20097</v>
      </c>
      <c r="I184" s="24">
        <v>298816</v>
      </c>
      <c r="J184" s="24">
        <v>50559</v>
      </c>
      <c r="K184" s="23">
        <v>369472</v>
      </c>
      <c r="L184" s="23">
        <v>0</v>
      </c>
      <c r="M184" s="24">
        <v>0</v>
      </c>
      <c r="N184" s="24">
        <v>0</v>
      </c>
      <c r="O184" s="23">
        <v>0</v>
      </c>
      <c r="P184" s="23">
        <v>0</v>
      </c>
      <c r="Q184" s="24">
        <v>0</v>
      </c>
      <c r="R184" s="24">
        <v>0</v>
      </c>
      <c r="S184" s="23">
        <v>0</v>
      </c>
      <c r="T184" s="23">
        <v>0</v>
      </c>
      <c r="U184" s="24">
        <v>0</v>
      </c>
      <c r="V184" s="24">
        <v>0</v>
      </c>
      <c r="W184" s="35">
        <v>0</v>
      </c>
    </row>
    <row r="185" spans="1:23" ht="12.95" customHeight="1" x14ac:dyDescent="0.2">
      <c r="A185" s="14" t="s">
        <v>20</v>
      </c>
      <c r="B185" s="15" t="s">
        <v>328</v>
      </c>
      <c r="C185" s="16" t="s">
        <v>329</v>
      </c>
      <c r="D185" s="23">
        <v>15630000</v>
      </c>
      <c r="E185" s="24">
        <v>15630000</v>
      </c>
      <c r="F185" s="24">
        <v>3956684</v>
      </c>
      <c r="G185" s="31">
        <f t="shared" si="35"/>
        <v>0.25314676903390915</v>
      </c>
      <c r="H185" s="23">
        <v>368766</v>
      </c>
      <c r="I185" s="24">
        <v>1560848</v>
      </c>
      <c r="J185" s="24">
        <v>2027070</v>
      </c>
      <c r="K185" s="23">
        <v>3956684</v>
      </c>
      <c r="L185" s="23">
        <v>0</v>
      </c>
      <c r="M185" s="24">
        <v>0</v>
      </c>
      <c r="N185" s="24">
        <v>0</v>
      </c>
      <c r="O185" s="23">
        <v>0</v>
      </c>
      <c r="P185" s="23">
        <v>0</v>
      </c>
      <c r="Q185" s="24">
        <v>0</v>
      </c>
      <c r="R185" s="24">
        <v>0</v>
      </c>
      <c r="S185" s="23">
        <v>0</v>
      </c>
      <c r="T185" s="23">
        <v>0</v>
      </c>
      <c r="U185" s="24">
        <v>0</v>
      </c>
      <c r="V185" s="24">
        <v>0</v>
      </c>
      <c r="W185" s="35">
        <v>0</v>
      </c>
    </row>
    <row r="186" spans="1:23" ht="12.95" customHeight="1" x14ac:dyDescent="0.2">
      <c r="A186" s="14" t="s">
        <v>20</v>
      </c>
      <c r="B186" s="15" t="s">
        <v>330</v>
      </c>
      <c r="C186" s="16" t="s">
        <v>331</v>
      </c>
      <c r="D186" s="23">
        <v>692065793</v>
      </c>
      <c r="E186" s="24">
        <v>692065793</v>
      </c>
      <c r="F186" s="24">
        <v>169445884</v>
      </c>
      <c r="G186" s="31">
        <f t="shared" si="35"/>
        <v>0.24484071559941989</v>
      </c>
      <c r="H186" s="23">
        <v>43796212</v>
      </c>
      <c r="I186" s="24">
        <v>60465813</v>
      </c>
      <c r="J186" s="24">
        <v>65183859</v>
      </c>
      <c r="K186" s="23">
        <v>169445884</v>
      </c>
      <c r="L186" s="23">
        <v>0</v>
      </c>
      <c r="M186" s="24">
        <v>0</v>
      </c>
      <c r="N186" s="24">
        <v>0</v>
      </c>
      <c r="O186" s="23">
        <v>0</v>
      </c>
      <c r="P186" s="23">
        <v>0</v>
      </c>
      <c r="Q186" s="24">
        <v>0</v>
      </c>
      <c r="R186" s="24">
        <v>0</v>
      </c>
      <c r="S186" s="23">
        <v>0</v>
      </c>
      <c r="T186" s="23">
        <v>0</v>
      </c>
      <c r="U186" s="24">
        <v>0</v>
      </c>
      <c r="V186" s="24">
        <v>0</v>
      </c>
      <c r="W186" s="35">
        <v>0</v>
      </c>
    </row>
    <row r="187" spans="1:23" ht="12.95" customHeight="1" x14ac:dyDescent="0.2">
      <c r="A187" s="14" t="s">
        <v>20</v>
      </c>
      <c r="B187" s="15" t="s">
        <v>332</v>
      </c>
      <c r="C187" s="16" t="s">
        <v>333</v>
      </c>
      <c r="D187" s="23">
        <v>40597650</v>
      </c>
      <c r="E187" s="24">
        <v>40597650</v>
      </c>
      <c r="F187" s="24">
        <v>293485</v>
      </c>
      <c r="G187" s="31">
        <f t="shared" si="35"/>
        <v>7.229113015162208E-3</v>
      </c>
      <c r="H187" s="23">
        <v>0</v>
      </c>
      <c r="I187" s="24">
        <v>277209</v>
      </c>
      <c r="J187" s="24">
        <v>16276</v>
      </c>
      <c r="K187" s="23">
        <v>293485</v>
      </c>
      <c r="L187" s="23">
        <v>0</v>
      </c>
      <c r="M187" s="24">
        <v>0</v>
      </c>
      <c r="N187" s="24">
        <v>0</v>
      </c>
      <c r="O187" s="23">
        <v>0</v>
      </c>
      <c r="P187" s="23">
        <v>0</v>
      </c>
      <c r="Q187" s="24">
        <v>0</v>
      </c>
      <c r="R187" s="24">
        <v>0</v>
      </c>
      <c r="S187" s="23">
        <v>0</v>
      </c>
      <c r="T187" s="23">
        <v>0</v>
      </c>
      <c r="U187" s="24">
        <v>0</v>
      </c>
      <c r="V187" s="24">
        <v>0</v>
      </c>
      <c r="W187" s="35">
        <v>0</v>
      </c>
    </row>
    <row r="188" spans="1:23" ht="12.95" customHeight="1" x14ac:dyDescent="0.2">
      <c r="A188" s="14" t="s">
        <v>35</v>
      </c>
      <c r="B188" s="15" t="s">
        <v>334</v>
      </c>
      <c r="C188" s="16" t="s">
        <v>335</v>
      </c>
      <c r="D188" s="23">
        <v>30420000</v>
      </c>
      <c r="E188" s="24">
        <v>30420000</v>
      </c>
      <c r="F188" s="24">
        <v>29295728</v>
      </c>
      <c r="G188" s="31">
        <f t="shared" si="35"/>
        <v>0.96304168310322158</v>
      </c>
      <c r="H188" s="23">
        <v>5699979</v>
      </c>
      <c r="I188" s="24">
        <v>20139434</v>
      </c>
      <c r="J188" s="24">
        <v>3456315</v>
      </c>
      <c r="K188" s="23">
        <v>29295728</v>
      </c>
      <c r="L188" s="23">
        <v>0</v>
      </c>
      <c r="M188" s="24">
        <v>0</v>
      </c>
      <c r="N188" s="24">
        <v>0</v>
      </c>
      <c r="O188" s="23">
        <v>0</v>
      </c>
      <c r="P188" s="23">
        <v>0</v>
      </c>
      <c r="Q188" s="24">
        <v>0</v>
      </c>
      <c r="R188" s="24">
        <v>0</v>
      </c>
      <c r="S188" s="23">
        <v>0</v>
      </c>
      <c r="T188" s="23">
        <v>0</v>
      </c>
      <c r="U188" s="24">
        <v>0</v>
      </c>
      <c r="V188" s="24">
        <v>0</v>
      </c>
      <c r="W188" s="35">
        <v>0</v>
      </c>
    </row>
    <row r="189" spans="1:23" ht="12.95" customHeight="1" x14ac:dyDescent="0.3">
      <c r="A189" s="17" t="s">
        <v>0</v>
      </c>
      <c r="B189" s="18" t="s">
        <v>336</v>
      </c>
      <c r="C189" s="19" t="s">
        <v>0</v>
      </c>
      <c r="D189" s="25">
        <f>SUM(D184:D188)</f>
        <v>787533628</v>
      </c>
      <c r="E189" s="26">
        <f>SUM(E184:E188)</f>
        <v>787533628</v>
      </c>
      <c r="F189" s="26">
        <f>SUM(F184:F188)</f>
        <v>203361253</v>
      </c>
      <c r="G189" s="32">
        <f t="shared" si="35"/>
        <v>0.25822548494399022</v>
      </c>
      <c r="H189" s="25">
        <f t="shared" ref="H189:W189" si="38">SUM(H184:H188)</f>
        <v>49885054</v>
      </c>
      <c r="I189" s="26">
        <f t="shared" si="38"/>
        <v>82742120</v>
      </c>
      <c r="J189" s="26">
        <f t="shared" si="38"/>
        <v>70734079</v>
      </c>
      <c r="K189" s="25">
        <f t="shared" si="38"/>
        <v>203361253</v>
      </c>
      <c r="L189" s="25">
        <f t="shared" si="38"/>
        <v>0</v>
      </c>
      <c r="M189" s="26">
        <f t="shared" si="38"/>
        <v>0</v>
      </c>
      <c r="N189" s="26">
        <f t="shared" si="38"/>
        <v>0</v>
      </c>
      <c r="O189" s="25">
        <f t="shared" si="38"/>
        <v>0</v>
      </c>
      <c r="P189" s="25">
        <f t="shared" si="38"/>
        <v>0</v>
      </c>
      <c r="Q189" s="26">
        <f t="shared" si="38"/>
        <v>0</v>
      </c>
      <c r="R189" s="26">
        <f t="shared" si="38"/>
        <v>0</v>
      </c>
      <c r="S189" s="25">
        <f t="shared" si="38"/>
        <v>0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ht="12.95" customHeight="1" x14ac:dyDescent="0.2">
      <c r="A190" s="14" t="s">
        <v>20</v>
      </c>
      <c r="B190" s="15" t="s">
        <v>337</v>
      </c>
      <c r="C190" s="16" t="s">
        <v>338</v>
      </c>
      <c r="D190" s="23">
        <v>5079500</v>
      </c>
      <c r="E190" s="24">
        <v>5079500</v>
      </c>
      <c r="F190" s="24">
        <v>1128749</v>
      </c>
      <c r="G190" s="31">
        <f t="shared" si="35"/>
        <v>0.2222165567477114</v>
      </c>
      <c r="H190" s="23">
        <v>0</v>
      </c>
      <c r="I190" s="24">
        <v>1040771</v>
      </c>
      <c r="J190" s="24">
        <v>87978</v>
      </c>
      <c r="K190" s="23">
        <v>1128749</v>
      </c>
      <c r="L190" s="23">
        <v>0</v>
      </c>
      <c r="M190" s="24">
        <v>0</v>
      </c>
      <c r="N190" s="24">
        <v>0</v>
      </c>
      <c r="O190" s="23">
        <v>0</v>
      </c>
      <c r="P190" s="23">
        <v>0</v>
      </c>
      <c r="Q190" s="24">
        <v>0</v>
      </c>
      <c r="R190" s="24">
        <v>0</v>
      </c>
      <c r="S190" s="23">
        <v>0</v>
      </c>
      <c r="T190" s="23">
        <v>0</v>
      </c>
      <c r="U190" s="24">
        <v>0</v>
      </c>
      <c r="V190" s="24">
        <v>0</v>
      </c>
      <c r="W190" s="35">
        <v>0</v>
      </c>
    </row>
    <row r="191" spans="1:23" ht="12.95" customHeight="1" x14ac:dyDescent="0.2">
      <c r="A191" s="14" t="s">
        <v>20</v>
      </c>
      <c r="B191" s="15" t="s">
        <v>339</v>
      </c>
      <c r="C191" s="16" t="s">
        <v>340</v>
      </c>
      <c r="D191" s="23">
        <v>40552724</v>
      </c>
      <c r="E191" s="24">
        <v>40552724</v>
      </c>
      <c r="F191" s="24">
        <v>4756416</v>
      </c>
      <c r="G191" s="31">
        <f t="shared" si="35"/>
        <v>0.11728967947997772</v>
      </c>
      <c r="H191" s="23">
        <v>56996</v>
      </c>
      <c r="I191" s="24">
        <v>3860767</v>
      </c>
      <c r="J191" s="24">
        <v>838653</v>
      </c>
      <c r="K191" s="23">
        <v>4756416</v>
      </c>
      <c r="L191" s="23">
        <v>0</v>
      </c>
      <c r="M191" s="24">
        <v>0</v>
      </c>
      <c r="N191" s="24">
        <v>0</v>
      </c>
      <c r="O191" s="23">
        <v>0</v>
      </c>
      <c r="P191" s="23">
        <v>0</v>
      </c>
      <c r="Q191" s="24">
        <v>0</v>
      </c>
      <c r="R191" s="24">
        <v>0</v>
      </c>
      <c r="S191" s="23">
        <v>0</v>
      </c>
      <c r="T191" s="23">
        <v>0</v>
      </c>
      <c r="U191" s="24">
        <v>0</v>
      </c>
      <c r="V191" s="24">
        <v>0</v>
      </c>
      <c r="W191" s="35">
        <v>0</v>
      </c>
    </row>
    <row r="192" spans="1:23" ht="12.95" customHeight="1" x14ac:dyDescent="0.2">
      <c r="A192" s="14" t="s">
        <v>20</v>
      </c>
      <c r="B192" s="15" t="s">
        <v>341</v>
      </c>
      <c r="C192" s="16" t="s">
        <v>342</v>
      </c>
      <c r="D192" s="23">
        <v>15045000</v>
      </c>
      <c r="E192" s="24">
        <v>15045000</v>
      </c>
      <c r="F192" s="24">
        <v>348172</v>
      </c>
      <c r="G192" s="31">
        <f t="shared" si="35"/>
        <v>2.3142040545031571E-2</v>
      </c>
      <c r="H192" s="23">
        <v>48269</v>
      </c>
      <c r="I192" s="24">
        <v>26957</v>
      </c>
      <c r="J192" s="24">
        <v>272946</v>
      </c>
      <c r="K192" s="23">
        <v>348172</v>
      </c>
      <c r="L192" s="23">
        <v>0</v>
      </c>
      <c r="M192" s="24">
        <v>0</v>
      </c>
      <c r="N192" s="24">
        <v>0</v>
      </c>
      <c r="O192" s="23">
        <v>0</v>
      </c>
      <c r="P192" s="23">
        <v>0</v>
      </c>
      <c r="Q192" s="24">
        <v>0</v>
      </c>
      <c r="R192" s="24">
        <v>0</v>
      </c>
      <c r="S192" s="23">
        <v>0</v>
      </c>
      <c r="T192" s="23">
        <v>0</v>
      </c>
      <c r="U192" s="24">
        <v>0</v>
      </c>
      <c r="V192" s="24">
        <v>0</v>
      </c>
      <c r="W192" s="35">
        <v>0</v>
      </c>
    </row>
    <row r="193" spans="1:23" ht="12.95" customHeight="1" x14ac:dyDescent="0.2">
      <c r="A193" s="14" t="s">
        <v>20</v>
      </c>
      <c r="B193" s="15" t="s">
        <v>343</v>
      </c>
      <c r="C193" s="16" t="s">
        <v>344</v>
      </c>
      <c r="D193" s="23">
        <v>43258899</v>
      </c>
      <c r="E193" s="24">
        <v>43258899</v>
      </c>
      <c r="F193" s="24">
        <v>8664160</v>
      </c>
      <c r="G193" s="31">
        <f t="shared" si="35"/>
        <v>0.20028618851348945</v>
      </c>
      <c r="H193" s="23">
        <v>820306</v>
      </c>
      <c r="I193" s="24">
        <v>5479169</v>
      </c>
      <c r="J193" s="24">
        <v>2364685</v>
      </c>
      <c r="K193" s="23">
        <v>8664160</v>
      </c>
      <c r="L193" s="23">
        <v>0</v>
      </c>
      <c r="M193" s="24">
        <v>0</v>
      </c>
      <c r="N193" s="24">
        <v>0</v>
      </c>
      <c r="O193" s="23">
        <v>0</v>
      </c>
      <c r="P193" s="23">
        <v>0</v>
      </c>
      <c r="Q193" s="24">
        <v>0</v>
      </c>
      <c r="R193" s="24">
        <v>0</v>
      </c>
      <c r="S193" s="23">
        <v>0</v>
      </c>
      <c r="T193" s="23">
        <v>0</v>
      </c>
      <c r="U193" s="24">
        <v>0</v>
      </c>
      <c r="V193" s="24">
        <v>0</v>
      </c>
      <c r="W193" s="35">
        <v>0</v>
      </c>
    </row>
    <row r="194" spans="1:23" ht="12.95" customHeight="1" x14ac:dyDescent="0.2">
      <c r="A194" s="14" t="s">
        <v>20</v>
      </c>
      <c r="B194" s="15" t="s">
        <v>345</v>
      </c>
      <c r="C194" s="16" t="s">
        <v>346</v>
      </c>
      <c r="D194" s="23">
        <v>45062021</v>
      </c>
      <c r="E194" s="24">
        <v>45062021</v>
      </c>
      <c r="F194" s="24">
        <v>540093</v>
      </c>
      <c r="G194" s="31">
        <f t="shared" si="35"/>
        <v>1.1985547652201396E-2</v>
      </c>
      <c r="H194" s="23">
        <v>984</v>
      </c>
      <c r="I194" s="24">
        <v>141269</v>
      </c>
      <c r="J194" s="24">
        <v>397840</v>
      </c>
      <c r="K194" s="23">
        <v>540093</v>
      </c>
      <c r="L194" s="23">
        <v>0</v>
      </c>
      <c r="M194" s="24">
        <v>0</v>
      </c>
      <c r="N194" s="24">
        <v>0</v>
      </c>
      <c r="O194" s="23">
        <v>0</v>
      </c>
      <c r="P194" s="23">
        <v>0</v>
      </c>
      <c r="Q194" s="24">
        <v>0</v>
      </c>
      <c r="R194" s="24">
        <v>0</v>
      </c>
      <c r="S194" s="23">
        <v>0</v>
      </c>
      <c r="T194" s="23">
        <v>0</v>
      </c>
      <c r="U194" s="24">
        <v>0</v>
      </c>
      <c r="V194" s="24">
        <v>0</v>
      </c>
      <c r="W194" s="35">
        <v>0</v>
      </c>
    </row>
    <row r="195" spans="1:23" ht="12.95" customHeight="1" x14ac:dyDescent="0.2">
      <c r="A195" s="14" t="s">
        <v>35</v>
      </c>
      <c r="B195" s="15" t="s">
        <v>347</v>
      </c>
      <c r="C195" s="16" t="s">
        <v>348</v>
      </c>
      <c r="D195" s="23">
        <v>0</v>
      </c>
      <c r="E195" s="24">
        <v>0</v>
      </c>
      <c r="F195" s="24">
        <v>0</v>
      </c>
      <c r="G195" s="31">
        <f t="shared" si="35"/>
        <v>0</v>
      </c>
      <c r="H195" s="23">
        <v>0</v>
      </c>
      <c r="I195" s="24">
        <v>0</v>
      </c>
      <c r="J195" s="24">
        <v>0</v>
      </c>
      <c r="K195" s="23">
        <v>0</v>
      </c>
      <c r="L195" s="23">
        <v>0</v>
      </c>
      <c r="M195" s="24">
        <v>0</v>
      </c>
      <c r="N195" s="24">
        <v>0</v>
      </c>
      <c r="O195" s="23">
        <v>0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0</v>
      </c>
      <c r="W195" s="35">
        <v>0</v>
      </c>
    </row>
    <row r="196" spans="1:23" ht="12.95" customHeight="1" x14ac:dyDescent="0.3">
      <c r="A196" s="17" t="s">
        <v>0</v>
      </c>
      <c r="B196" s="18" t="s">
        <v>349</v>
      </c>
      <c r="C196" s="19" t="s">
        <v>0</v>
      </c>
      <c r="D196" s="25">
        <f>SUM(D190:D195)</f>
        <v>148998144</v>
      </c>
      <c r="E196" s="26">
        <f>SUM(E190:E195)</f>
        <v>148998144</v>
      </c>
      <c r="F196" s="26">
        <f>SUM(F190:F195)</f>
        <v>15437590</v>
      </c>
      <c r="G196" s="32">
        <f t="shared" si="35"/>
        <v>0.10360927717327807</v>
      </c>
      <c r="H196" s="25">
        <f t="shared" ref="H196:W196" si="39">SUM(H190:H195)</f>
        <v>926555</v>
      </c>
      <c r="I196" s="26">
        <f t="shared" si="39"/>
        <v>10548933</v>
      </c>
      <c r="J196" s="26">
        <f t="shared" si="39"/>
        <v>3962102</v>
      </c>
      <c r="K196" s="25">
        <f t="shared" si="39"/>
        <v>15437590</v>
      </c>
      <c r="L196" s="25">
        <f t="shared" si="39"/>
        <v>0</v>
      </c>
      <c r="M196" s="26">
        <f t="shared" si="39"/>
        <v>0</v>
      </c>
      <c r="N196" s="26">
        <f t="shared" si="39"/>
        <v>0</v>
      </c>
      <c r="O196" s="25">
        <f t="shared" si="39"/>
        <v>0</v>
      </c>
      <c r="P196" s="25">
        <f t="shared" si="39"/>
        <v>0</v>
      </c>
      <c r="Q196" s="26">
        <f t="shared" si="39"/>
        <v>0</v>
      </c>
      <c r="R196" s="26">
        <f t="shared" si="39"/>
        <v>0</v>
      </c>
      <c r="S196" s="25">
        <f t="shared" si="39"/>
        <v>0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ht="12.95" customHeight="1" x14ac:dyDescent="0.2">
      <c r="A197" s="14" t="s">
        <v>20</v>
      </c>
      <c r="B197" s="15" t="s">
        <v>350</v>
      </c>
      <c r="C197" s="16" t="s">
        <v>351</v>
      </c>
      <c r="D197" s="23">
        <v>23569236</v>
      </c>
      <c r="E197" s="24">
        <v>23569236</v>
      </c>
      <c r="F197" s="24">
        <v>1935402</v>
      </c>
      <c r="G197" s="31">
        <f t="shared" si="35"/>
        <v>8.2115601880349456E-2</v>
      </c>
      <c r="H197" s="23">
        <v>0</v>
      </c>
      <c r="I197" s="24">
        <v>1432395</v>
      </c>
      <c r="J197" s="24">
        <v>503007</v>
      </c>
      <c r="K197" s="23">
        <v>1935402</v>
      </c>
      <c r="L197" s="23">
        <v>0</v>
      </c>
      <c r="M197" s="24">
        <v>0</v>
      </c>
      <c r="N197" s="24">
        <v>0</v>
      </c>
      <c r="O197" s="23">
        <v>0</v>
      </c>
      <c r="P197" s="23">
        <v>0</v>
      </c>
      <c r="Q197" s="24">
        <v>0</v>
      </c>
      <c r="R197" s="24">
        <v>0</v>
      </c>
      <c r="S197" s="23">
        <v>0</v>
      </c>
      <c r="T197" s="23">
        <v>0</v>
      </c>
      <c r="U197" s="24">
        <v>0</v>
      </c>
      <c r="V197" s="24">
        <v>0</v>
      </c>
      <c r="W197" s="35">
        <v>0</v>
      </c>
    </row>
    <row r="198" spans="1:23" ht="12.95" customHeight="1" x14ac:dyDescent="0.2">
      <c r="A198" s="14" t="s">
        <v>20</v>
      </c>
      <c r="B198" s="15" t="s">
        <v>352</v>
      </c>
      <c r="C198" s="16" t="s">
        <v>353</v>
      </c>
      <c r="D198" s="23">
        <v>29085331</v>
      </c>
      <c r="E198" s="24">
        <v>29085331</v>
      </c>
      <c r="F198" s="24">
        <v>8443456</v>
      </c>
      <c r="G198" s="31">
        <f t="shared" si="35"/>
        <v>0.29029946401503903</v>
      </c>
      <c r="H198" s="23">
        <v>1271105</v>
      </c>
      <c r="I198" s="24">
        <v>2571495</v>
      </c>
      <c r="J198" s="24">
        <v>4600856</v>
      </c>
      <c r="K198" s="23">
        <v>8443456</v>
      </c>
      <c r="L198" s="23">
        <v>0</v>
      </c>
      <c r="M198" s="24">
        <v>0</v>
      </c>
      <c r="N198" s="24">
        <v>0</v>
      </c>
      <c r="O198" s="23">
        <v>0</v>
      </c>
      <c r="P198" s="23">
        <v>0</v>
      </c>
      <c r="Q198" s="24">
        <v>0</v>
      </c>
      <c r="R198" s="24">
        <v>0</v>
      </c>
      <c r="S198" s="23">
        <v>0</v>
      </c>
      <c r="T198" s="23">
        <v>0</v>
      </c>
      <c r="U198" s="24">
        <v>0</v>
      </c>
      <c r="V198" s="24">
        <v>0</v>
      </c>
      <c r="W198" s="35">
        <v>0</v>
      </c>
    </row>
    <row r="199" spans="1:23" ht="12.95" customHeight="1" x14ac:dyDescent="0.2">
      <c r="A199" s="14" t="s">
        <v>20</v>
      </c>
      <c r="B199" s="15" t="s">
        <v>354</v>
      </c>
      <c r="C199" s="16" t="s">
        <v>355</v>
      </c>
      <c r="D199" s="23">
        <v>17507199</v>
      </c>
      <c r="E199" s="24">
        <v>17507199</v>
      </c>
      <c r="F199" s="24">
        <v>9492318</v>
      </c>
      <c r="G199" s="31">
        <f t="shared" si="35"/>
        <v>0.54219512784426571</v>
      </c>
      <c r="H199" s="23">
        <v>3170590</v>
      </c>
      <c r="I199" s="24">
        <v>4279497</v>
      </c>
      <c r="J199" s="24">
        <v>2042231</v>
      </c>
      <c r="K199" s="23">
        <v>9492318</v>
      </c>
      <c r="L199" s="23">
        <v>0</v>
      </c>
      <c r="M199" s="24">
        <v>0</v>
      </c>
      <c r="N199" s="24">
        <v>0</v>
      </c>
      <c r="O199" s="23">
        <v>0</v>
      </c>
      <c r="P199" s="23">
        <v>0</v>
      </c>
      <c r="Q199" s="24">
        <v>0</v>
      </c>
      <c r="R199" s="24">
        <v>0</v>
      </c>
      <c r="S199" s="23">
        <v>0</v>
      </c>
      <c r="T199" s="23">
        <v>0</v>
      </c>
      <c r="U199" s="24">
        <v>0</v>
      </c>
      <c r="V199" s="24">
        <v>0</v>
      </c>
      <c r="W199" s="35">
        <v>0</v>
      </c>
    </row>
    <row r="200" spans="1:23" ht="12.95" customHeight="1" x14ac:dyDescent="0.2">
      <c r="A200" s="14" t="s">
        <v>20</v>
      </c>
      <c r="B200" s="15" t="s">
        <v>356</v>
      </c>
      <c r="C200" s="16" t="s">
        <v>357</v>
      </c>
      <c r="D200" s="23">
        <v>42799360</v>
      </c>
      <c r="E200" s="24">
        <v>42799360</v>
      </c>
      <c r="F200" s="24">
        <v>5294773</v>
      </c>
      <c r="G200" s="31">
        <f t="shared" si="35"/>
        <v>0.12371149942429045</v>
      </c>
      <c r="H200" s="23">
        <v>785208</v>
      </c>
      <c r="I200" s="24">
        <v>1478</v>
      </c>
      <c r="J200" s="24">
        <v>4508087</v>
      </c>
      <c r="K200" s="23">
        <v>5294773</v>
      </c>
      <c r="L200" s="23">
        <v>0</v>
      </c>
      <c r="M200" s="24">
        <v>0</v>
      </c>
      <c r="N200" s="24">
        <v>0</v>
      </c>
      <c r="O200" s="23">
        <v>0</v>
      </c>
      <c r="P200" s="23">
        <v>0</v>
      </c>
      <c r="Q200" s="24">
        <v>0</v>
      </c>
      <c r="R200" s="24">
        <v>0</v>
      </c>
      <c r="S200" s="23">
        <v>0</v>
      </c>
      <c r="T200" s="23">
        <v>0</v>
      </c>
      <c r="U200" s="24">
        <v>0</v>
      </c>
      <c r="V200" s="24">
        <v>0</v>
      </c>
      <c r="W200" s="35">
        <v>0</v>
      </c>
    </row>
    <row r="201" spans="1:23" ht="12.95" customHeight="1" x14ac:dyDescent="0.2">
      <c r="A201" s="14" t="s">
        <v>35</v>
      </c>
      <c r="B201" s="15" t="s">
        <v>358</v>
      </c>
      <c r="C201" s="16" t="s">
        <v>359</v>
      </c>
      <c r="D201" s="23">
        <v>88711859</v>
      </c>
      <c r="E201" s="24">
        <v>88711859</v>
      </c>
      <c r="F201" s="24">
        <v>11775547</v>
      </c>
      <c r="G201" s="31">
        <f t="shared" si="35"/>
        <v>0.13273926544589715</v>
      </c>
      <c r="H201" s="23">
        <v>0</v>
      </c>
      <c r="I201" s="24">
        <v>6309993</v>
      </c>
      <c r="J201" s="24">
        <v>5465554</v>
      </c>
      <c r="K201" s="23">
        <v>11775547</v>
      </c>
      <c r="L201" s="23">
        <v>0</v>
      </c>
      <c r="M201" s="24">
        <v>0</v>
      </c>
      <c r="N201" s="24">
        <v>0</v>
      </c>
      <c r="O201" s="23">
        <v>0</v>
      </c>
      <c r="P201" s="23">
        <v>0</v>
      </c>
      <c r="Q201" s="24">
        <v>0</v>
      </c>
      <c r="R201" s="24">
        <v>0</v>
      </c>
      <c r="S201" s="23">
        <v>0</v>
      </c>
      <c r="T201" s="23">
        <v>0</v>
      </c>
      <c r="U201" s="24">
        <v>0</v>
      </c>
      <c r="V201" s="24">
        <v>0</v>
      </c>
      <c r="W201" s="35">
        <v>0</v>
      </c>
    </row>
    <row r="202" spans="1:23" ht="12.95" customHeight="1" x14ac:dyDescent="0.3">
      <c r="A202" s="17" t="s">
        <v>0</v>
      </c>
      <c r="B202" s="18" t="s">
        <v>360</v>
      </c>
      <c r="C202" s="19" t="s">
        <v>0</v>
      </c>
      <c r="D202" s="25">
        <f>SUM(D197:D201)</f>
        <v>201672985</v>
      </c>
      <c r="E202" s="26">
        <f>SUM(E197:E201)</f>
        <v>201672985</v>
      </c>
      <c r="F202" s="26">
        <f>SUM(F197:F201)</f>
        <v>36941496</v>
      </c>
      <c r="G202" s="32">
        <f t="shared" si="35"/>
        <v>0.18317523291481008</v>
      </c>
      <c r="H202" s="25">
        <f t="shared" ref="H202:W202" si="40">SUM(H197:H201)</f>
        <v>5226903</v>
      </c>
      <c r="I202" s="26">
        <f t="shared" si="40"/>
        <v>14594858</v>
      </c>
      <c r="J202" s="26">
        <f t="shared" si="40"/>
        <v>17119735</v>
      </c>
      <c r="K202" s="25">
        <f t="shared" si="40"/>
        <v>36941496</v>
      </c>
      <c r="L202" s="25">
        <f t="shared" si="40"/>
        <v>0</v>
      </c>
      <c r="M202" s="26">
        <f t="shared" si="40"/>
        <v>0</v>
      </c>
      <c r="N202" s="26">
        <f t="shared" si="40"/>
        <v>0</v>
      </c>
      <c r="O202" s="25">
        <f t="shared" si="40"/>
        <v>0</v>
      </c>
      <c r="P202" s="25">
        <f t="shared" si="40"/>
        <v>0</v>
      </c>
      <c r="Q202" s="26">
        <f t="shared" si="40"/>
        <v>0</v>
      </c>
      <c r="R202" s="26">
        <f t="shared" si="40"/>
        <v>0</v>
      </c>
      <c r="S202" s="25">
        <f t="shared" si="40"/>
        <v>0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2.95" customHeight="1" x14ac:dyDescent="0.3">
      <c r="A203" s="17" t="s">
        <v>0</v>
      </c>
      <c r="B203" s="18" t="s">
        <v>361</v>
      </c>
      <c r="C203" s="19" t="s">
        <v>0</v>
      </c>
      <c r="D203" s="25">
        <f>SUM(D171:D176,D178:D182,D184:D188,D190:D195,D197:D201)</f>
        <v>1668522418</v>
      </c>
      <c r="E203" s="26">
        <f>SUM(E171:E176,E178:E182,E184:E188,E190:E195,E197:E201)</f>
        <v>1668522418</v>
      </c>
      <c r="F203" s="26">
        <f>SUM(F171:F176,F178:F182,F184:F188,F190:F195,F197:F201)</f>
        <v>401383338</v>
      </c>
      <c r="G203" s="32">
        <f t="shared" si="35"/>
        <v>0.24056214868309908</v>
      </c>
      <c r="H203" s="25">
        <f t="shared" ref="H203:W203" si="41">SUM(H171:H176,H178:H182,H184:H188,H190:H195,H197:H201)</f>
        <v>82117376</v>
      </c>
      <c r="I203" s="26">
        <f t="shared" si="41"/>
        <v>168124941</v>
      </c>
      <c r="J203" s="26">
        <f t="shared" si="41"/>
        <v>151141021</v>
      </c>
      <c r="K203" s="25">
        <f t="shared" si="41"/>
        <v>401383338</v>
      </c>
      <c r="L203" s="25">
        <f t="shared" si="41"/>
        <v>0</v>
      </c>
      <c r="M203" s="26">
        <f t="shared" si="41"/>
        <v>0</v>
      </c>
      <c r="N203" s="26">
        <f t="shared" si="41"/>
        <v>0</v>
      </c>
      <c r="O203" s="25">
        <f t="shared" si="41"/>
        <v>0</v>
      </c>
      <c r="P203" s="25">
        <f t="shared" si="41"/>
        <v>0</v>
      </c>
      <c r="Q203" s="26">
        <f t="shared" si="41"/>
        <v>0</v>
      </c>
      <c r="R203" s="26">
        <f t="shared" si="41"/>
        <v>0</v>
      </c>
      <c r="S203" s="25">
        <f t="shared" si="41"/>
        <v>0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2.95" customHeight="1" x14ac:dyDescent="0.3">
      <c r="A204" s="10"/>
      <c r="B204" s="11" t="s">
        <v>594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2.95" customHeight="1" x14ac:dyDescent="0.3">
      <c r="A205" s="13" t="s">
        <v>0</v>
      </c>
      <c r="B205" s="11" t="s">
        <v>362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ht="12.95" customHeight="1" x14ac:dyDescent="0.2">
      <c r="A206" s="14" t="s">
        <v>20</v>
      </c>
      <c r="B206" s="15" t="s">
        <v>363</v>
      </c>
      <c r="C206" s="16" t="s">
        <v>364</v>
      </c>
      <c r="D206" s="23">
        <v>75479908</v>
      </c>
      <c r="E206" s="24">
        <v>75479908</v>
      </c>
      <c r="F206" s="24">
        <v>5236483</v>
      </c>
      <c r="G206" s="31">
        <f t="shared" ref="G206:G229" si="42">IF(($D206     =0),0,($F206     /$D206     ))</f>
        <v>6.9375852975337493E-2</v>
      </c>
      <c r="H206" s="23">
        <v>0</v>
      </c>
      <c r="I206" s="24">
        <v>0</v>
      </c>
      <c r="J206" s="24">
        <v>5236483</v>
      </c>
      <c r="K206" s="23">
        <v>5236483</v>
      </c>
      <c r="L206" s="23">
        <v>0</v>
      </c>
      <c r="M206" s="24">
        <v>0</v>
      </c>
      <c r="N206" s="24">
        <v>0</v>
      </c>
      <c r="O206" s="23">
        <v>0</v>
      </c>
      <c r="P206" s="23">
        <v>0</v>
      </c>
      <c r="Q206" s="24">
        <v>0</v>
      </c>
      <c r="R206" s="24">
        <v>0</v>
      </c>
      <c r="S206" s="23">
        <v>0</v>
      </c>
      <c r="T206" s="23">
        <v>0</v>
      </c>
      <c r="U206" s="24">
        <v>0</v>
      </c>
      <c r="V206" s="24">
        <v>0</v>
      </c>
      <c r="W206" s="35">
        <v>0</v>
      </c>
    </row>
    <row r="207" spans="1:23" ht="12.95" customHeight="1" x14ac:dyDescent="0.2">
      <c r="A207" s="14" t="s">
        <v>20</v>
      </c>
      <c r="B207" s="15" t="s">
        <v>365</v>
      </c>
      <c r="C207" s="16" t="s">
        <v>366</v>
      </c>
      <c r="D207" s="23">
        <v>41562539</v>
      </c>
      <c r="E207" s="24">
        <v>41562539</v>
      </c>
      <c r="F207" s="24">
        <v>7200771</v>
      </c>
      <c r="G207" s="31">
        <f t="shared" si="42"/>
        <v>0.17325147051290588</v>
      </c>
      <c r="H207" s="23">
        <v>1071179</v>
      </c>
      <c r="I207" s="24">
        <v>2379978</v>
      </c>
      <c r="J207" s="24">
        <v>3749614</v>
      </c>
      <c r="K207" s="23">
        <v>7200771</v>
      </c>
      <c r="L207" s="23">
        <v>0</v>
      </c>
      <c r="M207" s="24">
        <v>0</v>
      </c>
      <c r="N207" s="24">
        <v>0</v>
      </c>
      <c r="O207" s="23">
        <v>0</v>
      </c>
      <c r="P207" s="23">
        <v>0</v>
      </c>
      <c r="Q207" s="24">
        <v>0</v>
      </c>
      <c r="R207" s="24">
        <v>0</v>
      </c>
      <c r="S207" s="23">
        <v>0</v>
      </c>
      <c r="T207" s="23">
        <v>0</v>
      </c>
      <c r="U207" s="24">
        <v>0</v>
      </c>
      <c r="V207" s="24">
        <v>0</v>
      </c>
      <c r="W207" s="35">
        <v>0</v>
      </c>
    </row>
    <row r="208" spans="1:23" ht="12.95" customHeight="1" x14ac:dyDescent="0.2">
      <c r="A208" s="14" t="s">
        <v>20</v>
      </c>
      <c r="B208" s="15" t="s">
        <v>367</v>
      </c>
      <c r="C208" s="16" t="s">
        <v>368</v>
      </c>
      <c r="D208" s="23">
        <v>34602303</v>
      </c>
      <c r="E208" s="24">
        <v>34602303</v>
      </c>
      <c r="F208" s="24">
        <v>4775086</v>
      </c>
      <c r="G208" s="31">
        <f t="shared" si="42"/>
        <v>0.13799908058142835</v>
      </c>
      <c r="H208" s="23">
        <v>0</v>
      </c>
      <c r="I208" s="24">
        <v>638174</v>
      </c>
      <c r="J208" s="24">
        <v>4136912</v>
      </c>
      <c r="K208" s="23">
        <v>4775086</v>
      </c>
      <c r="L208" s="23">
        <v>0</v>
      </c>
      <c r="M208" s="24">
        <v>0</v>
      </c>
      <c r="N208" s="24">
        <v>0</v>
      </c>
      <c r="O208" s="23">
        <v>0</v>
      </c>
      <c r="P208" s="23">
        <v>0</v>
      </c>
      <c r="Q208" s="24">
        <v>0</v>
      </c>
      <c r="R208" s="24">
        <v>0</v>
      </c>
      <c r="S208" s="23">
        <v>0</v>
      </c>
      <c r="T208" s="23">
        <v>0</v>
      </c>
      <c r="U208" s="24">
        <v>0</v>
      </c>
      <c r="V208" s="24">
        <v>0</v>
      </c>
      <c r="W208" s="35">
        <v>0</v>
      </c>
    </row>
    <row r="209" spans="1:23" ht="12.95" customHeight="1" x14ac:dyDescent="0.2">
      <c r="A209" s="14" t="s">
        <v>20</v>
      </c>
      <c r="B209" s="15" t="s">
        <v>369</v>
      </c>
      <c r="C209" s="16" t="s">
        <v>370</v>
      </c>
      <c r="D209" s="23">
        <v>26934141</v>
      </c>
      <c r="E209" s="24">
        <v>26934141</v>
      </c>
      <c r="F209" s="24">
        <v>2665979</v>
      </c>
      <c r="G209" s="31">
        <f t="shared" si="42"/>
        <v>9.898140059488067E-2</v>
      </c>
      <c r="H209" s="23">
        <v>218285</v>
      </c>
      <c r="I209" s="24">
        <v>1370544</v>
      </c>
      <c r="J209" s="24">
        <v>1077150</v>
      </c>
      <c r="K209" s="23">
        <v>2665979</v>
      </c>
      <c r="L209" s="23">
        <v>0</v>
      </c>
      <c r="M209" s="24">
        <v>0</v>
      </c>
      <c r="N209" s="24">
        <v>0</v>
      </c>
      <c r="O209" s="23">
        <v>0</v>
      </c>
      <c r="P209" s="23">
        <v>0</v>
      </c>
      <c r="Q209" s="24">
        <v>0</v>
      </c>
      <c r="R209" s="24">
        <v>0</v>
      </c>
      <c r="S209" s="23">
        <v>0</v>
      </c>
      <c r="T209" s="23">
        <v>0</v>
      </c>
      <c r="U209" s="24">
        <v>0</v>
      </c>
      <c r="V209" s="24">
        <v>0</v>
      </c>
      <c r="W209" s="35">
        <v>0</v>
      </c>
    </row>
    <row r="210" spans="1:23" ht="12.95" customHeight="1" x14ac:dyDescent="0.2">
      <c r="A210" s="14" t="s">
        <v>20</v>
      </c>
      <c r="B210" s="15" t="s">
        <v>371</v>
      </c>
      <c r="C210" s="16" t="s">
        <v>372</v>
      </c>
      <c r="D210" s="23">
        <v>52034890</v>
      </c>
      <c r="E210" s="24">
        <v>52034890</v>
      </c>
      <c r="F210" s="24">
        <v>6540429</v>
      </c>
      <c r="G210" s="31">
        <f t="shared" si="42"/>
        <v>0.12569314550295005</v>
      </c>
      <c r="H210" s="23">
        <v>2585529</v>
      </c>
      <c r="I210" s="24">
        <v>3180607</v>
      </c>
      <c r="J210" s="24">
        <v>774293</v>
      </c>
      <c r="K210" s="23">
        <v>6540429</v>
      </c>
      <c r="L210" s="23">
        <v>0</v>
      </c>
      <c r="M210" s="24">
        <v>0</v>
      </c>
      <c r="N210" s="24">
        <v>0</v>
      </c>
      <c r="O210" s="23">
        <v>0</v>
      </c>
      <c r="P210" s="23">
        <v>0</v>
      </c>
      <c r="Q210" s="24">
        <v>0</v>
      </c>
      <c r="R210" s="24">
        <v>0</v>
      </c>
      <c r="S210" s="23">
        <v>0</v>
      </c>
      <c r="T210" s="23">
        <v>0</v>
      </c>
      <c r="U210" s="24">
        <v>0</v>
      </c>
      <c r="V210" s="24">
        <v>0</v>
      </c>
      <c r="W210" s="35">
        <v>0</v>
      </c>
    </row>
    <row r="211" spans="1:23" ht="12.95" customHeight="1" x14ac:dyDescent="0.2">
      <c r="A211" s="14" t="s">
        <v>20</v>
      </c>
      <c r="B211" s="15" t="s">
        <v>373</v>
      </c>
      <c r="C211" s="16" t="s">
        <v>374</v>
      </c>
      <c r="D211" s="23">
        <v>13999116</v>
      </c>
      <c r="E211" s="24">
        <v>13999116</v>
      </c>
      <c r="F211" s="24">
        <v>1280360</v>
      </c>
      <c r="G211" s="31">
        <f t="shared" si="42"/>
        <v>9.1460060763836809E-2</v>
      </c>
      <c r="H211" s="23">
        <v>12236</v>
      </c>
      <c r="I211" s="24">
        <v>426309</v>
      </c>
      <c r="J211" s="24">
        <v>841815</v>
      </c>
      <c r="K211" s="23">
        <v>1280360</v>
      </c>
      <c r="L211" s="23">
        <v>0</v>
      </c>
      <c r="M211" s="24">
        <v>0</v>
      </c>
      <c r="N211" s="24">
        <v>0</v>
      </c>
      <c r="O211" s="23">
        <v>0</v>
      </c>
      <c r="P211" s="23">
        <v>0</v>
      </c>
      <c r="Q211" s="24">
        <v>0</v>
      </c>
      <c r="R211" s="24">
        <v>0</v>
      </c>
      <c r="S211" s="23">
        <v>0</v>
      </c>
      <c r="T211" s="23">
        <v>0</v>
      </c>
      <c r="U211" s="24">
        <v>0</v>
      </c>
      <c r="V211" s="24">
        <v>0</v>
      </c>
      <c r="W211" s="35">
        <v>0</v>
      </c>
    </row>
    <row r="212" spans="1:23" ht="12.95" customHeight="1" x14ac:dyDescent="0.2">
      <c r="A212" s="14" t="s">
        <v>20</v>
      </c>
      <c r="B212" s="15" t="s">
        <v>375</v>
      </c>
      <c r="C212" s="16" t="s">
        <v>376</v>
      </c>
      <c r="D212" s="23">
        <v>143324887</v>
      </c>
      <c r="E212" s="24">
        <v>143324887</v>
      </c>
      <c r="F212" s="24">
        <v>19144729</v>
      </c>
      <c r="G212" s="31">
        <f t="shared" si="42"/>
        <v>0.13357574808344347</v>
      </c>
      <c r="H212" s="23">
        <v>3413921</v>
      </c>
      <c r="I212" s="24">
        <v>5686640</v>
      </c>
      <c r="J212" s="24">
        <v>10044168</v>
      </c>
      <c r="K212" s="23">
        <v>19144729</v>
      </c>
      <c r="L212" s="23">
        <v>0</v>
      </c>
      <c r="M212" s="24">
        <v>0</v>
      </c>
      <c r="N212" s="24">
        <v>0</v>
      </c>
      <c r="O212" s="23">
        <v>0</v>
      </c>
      <c r="P212" s="23">
        <v>0</v>
      </c>
      <c r="Q212" s="24">
        <v>0</v>
      </c>
      <c r="R212" s="24">
        <v>0</v>
      </c>
      <c r="S212" s="23">
        <v>0</v>
      </c>
      <c r="T212" s="23">
        <v>0</v>
      </c>
      <c r="U212" s="24">
        <v>0</v>
      </c>
      <c r="V212" s="24">
        <v>0</v>
      </c>
      <c r="W212" s="35">
        <v>0</v>
      </c>
    </row>
    <row r="213" spans="1:23" ht="12.95" customHeight="1" x14ac:dyDescent="0.2">
      <c r="A213" s="14" t="s">
        <v>35</v>
      </c>
      <c r="B213" s="15" t="s">
        <v>377</v>
      </c>
      <c r="C213" s="16" t="s">
        <v>378</v>
      </c>
      <c r="D213" s="23">
        <v>25621782</v>
      </c>
      <c r="E213" s="24">
        <v>25621782</v>
      </c>
      <c r="F213" s="24">
        <v>29828090</v>
      </c>
      <c r="G213" s="31">
        <f t="shared" si="42"/>
        <v>1.1641692213289458</v>
      </c>
      <c r="H213" s="23">
        <v>4100353</v>
      </c>
      <c r="I213" s="24">
        <v>11821003</v>
      </c>
      <c r="J213" s="24">
        <v>13906734</v>
      </c>
      <c r="K213" s="23">
        <v>29828090</v>
      </c>
      <c r="L213" s="23">
        <v>0</v>
      </c>
      <c r="M213" s="24">
        <v>0</v>
      </c>
      <c r="N213" s="24">
        <v>0</v>
      </c>
      <c r="O213" s="23">
        <v>0</v>
      </c>
      <c r="P213" s="23">
        <v>0</v>
      </c>
      <c r="Q213" s="24">
        <v>0</v>
      </c>
      <c r="R213" s="24">
        <v>0</v>
      </c>
      <c r="S213" s="23">
        <v>0</v>
      </c>
      <c r="T213" s="23">
        <v>0</v>
      </c>
      <c r="U213" s="24">
        <v>0</v>
      </c>
      <c r="V213" s="24">
        <v>0</v>
      </c>
      <c r="W213" s="35">
        <v>0</v>
      </c>
    </row>
    <row r="214" spans="1:23" ht="12.95" customHeight="1" x14ac:dyDescent="0.3">
      <c r="A214" s="17" t="s">
        <v>0</v>
      </c>
      <c r="B214" s="18" t="s">
        <v>379</v>
      </c>
      <c r="C214" s="19" t="s">
        <v>0</v>
      </c>
      <c r="D214" s="25">
        <f>SUM(D206:D213)</f>
        <v>413559566</v>
      </c>
      <c r="E214" s="26">
        <f>SUM(E206:E213)</f>
        <v>413559566</v>
      </c>
      <c r="F214" s="26">
        <f>SUM(F206:F213)</f>
        <v>76671927</v>
      </c>
      <c r="G214" s="32">
        <f t="shared" si="42"/>
        <v>0.18539512395174532</v>
      </c>
      <c r="H214" s="25">
        <f t="shared" ref="H214:W214" si="43">SUM(H206:H213)</f>
        <v>11401503</v>
      </c>
      <c r="I214" s="26">
        <f t="shared" si="43"/>
        <v>25503255</v>
      </c>
      <c r="J214" s="26">
        <f t="shared" si="43"/>
        <v>39767169</v>
      </c>
      <c r="K214" s="25">
        <f t="shared" si="43"/>
        <v>76671927</v>
      </c>
      <c r="L214" s="25">
        <f t="shared" si="43"/>
        <v>0</v>
      </c>
      <c r="M214" s="26">
        <f t="shared" si="43"/>
        <v>0</v>
      </c>
      <c r="N214" s="26">
        <f t="shared" si="43"/>
        <v>0</v>
      </c>
      <c r="O214" s="25">
        <f t="shared" si="43"/>
        <v>0</v>
      </c>
      <c r="P214" s="25">
        <f t="shared" si="43"/>
        <v>0</v>
      </c>
      <c r="Q214" s="26">
        <f t="shared" si="43"/>
        <v>0</v>
      </c>
      <c r="R214" s="26">
        <f t="shared" si="43"/>
        <v>0</v>
      </c>
      <c r="S214" s="25">
        <f t="shared" si="43"/>
        <v>0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ht="12.95" customHeight="1" x14ac:dyDescent="0.2">
      <c r="A215" s="14" t="s">
        <v>20</v>
      </c>
      <c r="B215" s="15" t="s">
        <v>380</v>
      </c>
      <c r="C215" s="16" t="s">
        <v>381</v>
      </c>
      <c r="D215" s="23">
        <v>15617200</v>
      </c>
      <c r="E215" s="24">
        <v>15617200</v>
      </c>
      <c r="F215" s="24">
        <v>6643822</v>
      </c>
      <c r="G215" s="31">
        <f t="shared" si="42"/>
        <v>0.42541697615449631</v>
      </c>
      <c r="H215" s="23">
        <v>0</v>
      </c>
      <c r="I215" s="24">
        <v>1100111</v>
      </c>
      <c r="J215" s="24">
        <v>5543711</v>
      </c>
      <c r="K215" s="23">
        <v>6643822</v>
      </c>
      <c r="L215" s="23">
        <v>0</v>
      </c>
      <c r="M215" s="24">
        <v>0</v>
      </c>
      <c r="N215" s="24">
        <v>0</v>
      </c>
      <c r="O215" s="23">
        <v>0</v>
      </c>
      <c r="P215" s="23">
        <v>0</v>
      </c>
      <c r="Q215" s="24">
        <v>0</v>
      </c>
      <c r="R215" s="24">
        <v>0</v>
      </c>
      <c r="S215" s="23">
        <v>0</v>
      </c>
      <c r="T215" s="23">
        <v>0</v>
      </c>
      <c r="U215" s="24">
        <v>0</v>
      </c>
      <c r="V215" s="24">
        <v>0</v>
      </c>
      <c r="W215" s="35">
        <v>0</v>
      </c>
    </row>
    <row r="216" spans="1:23" ht="12.95" customHeight="1" x14ac:dyDescent="0.2">
      <c r="A216" s="14" t="s">
        <v>20</v>
      </c>
      <c r="B216" s="15" t="s">
        <v>382</v>
      </c>
      <c r="C216" s="16" t="s">
        <v>383</v>
      </c>
      <c r="D216" s="23">
        <v>226725592</v>
      </c>
      <c r="E216" s="24">
        <v>226725592</v>
      </c>
      <c r="F216" s="24">
        <v>31053309</v>
      </c>
      <c r="G216" s="31">
        <f t="shared" si="42"/>
        <v>0.13696428676653319</v>
      </c>
      <c r="H216" s="23">
        <v>3318997</v>
      </c>
      <c r="I216" s="24">
        <v>16324230</v>
      </c>
      <c r="J216" s="24">
        <v>11410082</v>
      </c>
      <c r="K216" s="23">
        <v>31053309</v>
      </c>
      <c r="L216" s="23">
        <v>0</v>
      </c>
      <c r="M216" s="24">
        <v>0</v>
      </c>
      <c r="N216" s="24">
        <v>0</v>
      </c>
      <c r="O216" s="23">
        <v>0</v>
      </c>
      <c r="P216" s="23">
        <v>0</v>
      </c>
      <c r="Q216" s="24">
        <v>0</v>
      </c>
      <c r="R216" s="24">
        <v>0</v>
      </c>
      <c r="S216" s="23">
        <v>0</v>
      </c>
      <c r="T216" s="23">
        <v>0</v>
      </c>
      <c r="U216" s="24">
        <v>0</v>
      </c>
      <c r="V216" s="24">
        <v>0</v>
      </c>
      <c r="W216" s="35">
        <v>0</v>
      </c>
    </row>
    <row r="217" spans="1:23" ht="12.95" customHeight="1" x14ac:dyDescent="0.2">
      <c r="A217" s="14" t="s">
        <v>20</v>
      </c>
      <c r="B217" s="15" t="s">
        <v>384</v>
      </c>
      <c r="C217" s="16" t="s">
        <v>385</v>
      </c>
      <c r="D217" s="23">
        <v>195068539</v>
      </c>
      <c r="E217" s="24">
        <v>172082912</v>
      </c>
      <c r="F217" s="24">
        <v>54855526</v>
      </c>
      <c r="G217" s="31">
        <f t="shared" si="42"/>
        <v>0.28121154893152711</v>
      </c>
      <c r="H217" s="23">
        <v>15676916</v>
      </c>
      <c r="I217" s="24">
        <v>25565240</v>
      </c>
      <c r="J217" s="24">
        <v>13613370</v>
      </c>
      <c r="K217" s="23">
        <v>54855526</v>
      </c>
      <c r="L217" s="23">
        <v>0</v>
      </c>
      <c r="M217" s="24">
        <v>0</v>
      </c>
      <c r="N217" s="24">
        <v>0</v>
      </c>
      <c r="O217" s="23">
        <v>0</v>
      </c>
      <c r="P217" s="23">
        <v>0</v>
      </c>
      <c r="Q217" s="24">
        <v>0</v>
      </c>
      <c r="R217" s="24">
        <v>0</v>
      </c>
      <c r="S217" s="23">
        <v>0</v>
      </c>
      <c r="T217" s="23">
        <v>0</v>
      </c>
      <c r="U217" s="24">
        <v>0</v>
      </c>
      <c r="V217" s="24">
        <v>0</v>
      </c>
      <c r="W217" s="35">
        <v>0</v>
      </c>
    </row>
    <row r="218" spans="1:23" ht="12.95" customHeight="1" x14ac:dyDescent="0.2">
      <c r="A218" s="14" t="s">
        <v>20</v>
      </c>
      <c r="B218" s="15" t="s">
        <v>386</v>
      </c>
      <c r="C218" s="16" t="s">
        <v>387</v>
      </c>
      <c r="D218" s="23">
        <v>19710090</v>
      </c>
      <c r="E218" s="24">
        <v>19710090</v>
      </c>
      <c r="F218" s="24">
        <v>1947124</v>
      </c>
      <c r="G218" s="31">
        <f t="shared" si="42"/>
        <v>9.8788184122954287E-2</v>
      </c>
      <c r="H218" s="23">
        <v>0</v>
      </c>
      <c r="I218" s="24">
        <v>5625</v>
      </c>
      <c r="J218" s="24">
        <v>1941499</v>
      </c>
      <c r="K218" s="23">
        <v>1947124</v>
      </c>
      <c r="L218" s="23">
        <v>0</v>
      </c>
      <c r="M218" s="24">
        <v>0</v>
      </c>
      <c r="N218" s="24">
        <v>0</v>
      </c>
      <c r="O218" s="23">
        <v>0</v>
      </c>
      <c r="P218" s="23">
        <v>0</v>
      </c>
      <c r="Q218" s="24">
        <v>0</v>
      </c>
      <c r="R218" s="24">
        <v>0</v>
      </c>
      <c r="S218" s="23">
        <v>0</v>
      </c>
      <c r="T218" s="23">
        <v>0</v>
      </c>
      <c r="U218" s="24">
        <v>0</v>
      </c>
      <c r="V218" s="24">
        <v>0</v>
      </c>
      <c r="W218" s="35">
        <v>0</v>
      </c>
    </row>
    <row r="219" spans="1:23" ht="12.95" customHeight="1" x14ac:dyDescent="0.2">
      <c r="A219" s="14" t="s">
        <v>20</v>
      </c>
      <c r="B219" s="15" t="s">
        <v>388</v>
      </c>
      <c r="C219" s="16" t="s">
        <v>389</v>
      </c>
      <c r="D219" s="23">
        <v>57368381</v>
      </c>
      <c r="E219" s="24">
        <v>57368381</v>
      </c>
      <c r="F219" s="24">
        <v>16480935</v>
      </c>
      <c r="G219" s="31">
        <f t="shared" si="42"/>
        <v>0.28728255378167289</v>
      </c>
      <c r="H219" s="23">
        <v>1375012</v>
      </c>
      <c r="I219" s="24">
        <v>7987098</v>
      </c>
      <c r="J219" s="24">
        <v>7118825</v>
      </c>
      <c r="K219" s="23">
        <v>16480935</v>
      </c>
      <c r="L219" s="23">
        <v>0</v>
      </c>
      <c r="M219" s="24">
        <v>0</v>
      </c>
      <c r="N219" s="24">
        <v>0</v>
      </c>
      <c r="O219" s="23">
        <v>0</v>
      </c>
      <c r="P219" s="23">
        <v>0</v>
      </c>
      <c r="Q219" s="24">
        <v>0</v>
      </c>
      <c r="R219" s="24">
        <v>0</v>
      </c>
      <c r="S219" s="23">
        <v>0</v>
      </c>
      <c r="T219" s="23">
        <v>0</v>
      </c>
      <c r="U219" s="24">
        <v>0</v>
      </c>
      <c r="V219" s="24">
        <v>0</v>
      </c>
      <c r="W219" s="35">
        <v>0</v>
      </c>
    </row>
    <row r="220" spans="1:23" ht="12.95" customHeight="1" x14ac:dyDescent="0.2">
      <c r="A220" s="14" t="s">
        <v>20</v>
      </c>
      <c r="B220" s="15" t="s">
        <v>390</v>
      </c>
      <c r="C220" s="16" t="s">
        <v>391</v>
      </c>
      <c r="D220" s="23">
        <v>69050670</v>
      </c>
      <c r="E220" s="24">
        <v>69050670</v>
      </c>
      <c r="F220" s="24">
        <v>24739064</v>
      </c>
      <c r="G220" s="31">
        <f t="shared" si="42"/>
        <v>0.35827406164197972</v>
      </c>
      <c r="H220" s="23">
        <v>7235721</v>
      </c>
      <c r="I220" s="24">
        <v>4746955</v>
      </c>
      <c r="J220" s="24">
        <v>12756388</v>
      </c>
      <c r="K220" s="23">
        <v>24739064</v>
      </c>
      <c r="L220" s="23">
        <v>0</v>
      </c>
      <c r="M220" s="24">
        <v>0</v>
      </c>
      <c r="N220" s="24">
        <v>0</v>
      </c>
      <c r="O220" s="23">
        <v>0</v>
      </c>
      <c r="P220" s="23">
        <v>0</v>
      </c>
      <c r="Q220" s="24">
        <v>0</v>
      </c>
      <c r="R220" s="24">
        <v>0</v>
      </c>
      <c r="S220" s="23">
        <v>0</v>
      </c>
      <c r="T220" s="23">
        <v>0</v>
      </c>
      <c r="U220" s="24">
        <v>0</v>
      </c>
      <c r="V220" s="24">
        <v>0</v>
      </c>
      <c r="W220" s="35">
        <v>0</v>
      </c>
    </row>
    <row r="221" spans="1:23" ht="12.95" customHeight="1" x14ac:dyDescent="0.2">
      <c r="A221" s="14" t="s">
        <v>35</v>
      </c>
      <c r="B221" s="15" t="s">
        <v>392</v>
      </c>
      <c r="C221" s="16" t="s">
        <v>393</v>
      </c>
      <c r="D221" s="23">
        <v>34861240</v>
      </c>
      <c r="E221" s="24">
        <v>34861240</v>
      </c>
      <c r="F221" s="24">
        <v>7064992</v>
      </c>
      <c r="G221" s="31">
        <f t="shared" si="42"/>
        <v>0.20266037582139934</v>
      </c>
      <c r="H221" s="23">
        <v>1311488</v>
      </c>
      <c r="I221" s="24">
        <v>2721491</v>
      </c>
      <c r="J221" s="24">
        <v>3032013</v>
      </c>
      <c r="K221" s="23">
        <v>7064992</v>
      </c>
      <c r="L221" s="23">
        <v>0</v>
      </c>
      <c r="M221" s="24">
        <v>0</v>
      </c>
      <c r="N221" s="24">
        <v>0</v>
      </c>
      <c r="O221" s="23">
        <v>0</v>
      </c>
      <c r="P221" s="23">
        <v>0</v>
      </c>
      <c r="Q221" s="24">
        <v>0</v>
      </c>
      <c r="R221" s="24">
        <v>0</v>
      </c>
      <c r="S221" s="23">
        <v>0</v>
      </c>
      <c r="T221" s="23">
        <v>0</v>
      </c>
      <c r="U221" s="24">
        <v>0</v>
      </c>
      <c r="V221" s="24">
        <v>0</v>
      </c>
      <c r="W221" s="35">
        <v>0</v>
      </c>
    </row>
    <row r="222" spans="1:23" ht="12.95" customHeight="1" x14ac:dyDescent="0.3">
      <c r="A222" s="17" t="s">
        <v>0</v>
      </c>
      <c r="B222" s="18" t="s">
        <v>394</v>
      </c>
      <c r="C222" s="19" t="s">
        <v>0</v>
      </c>
      <c r="D222" s="25">
        <f>SUM(D215:D221)</f>
        <v>618401712</v>
      </c>
      <c r="E222" s="26">
        <f>SUM(E215:E221)</f>
        <v>595416085</v>
      </c>
      <c r="F222" s="26">
        <f>SUM(F215:F221)</f>
        <v>142784772</v>
      </c>
      <c r="G222" s="32">
        <f t="shared" si="42"/>
        <v>0.2308932353020394</v>
      </c>
      <c r="H222" s="25">
        <f t="shared" ref="H222:W222" si="44">SUM(H215:H221)</f>
        <v>28918134</v>
      </c>
      <c r="I222" s="26">
        <f t="shared" si="44"/>
        <v>58450750</v>
      </c>
      <c r="J222" s="26">
        <f t="shared" si="44"/>
        <v>55415888</v>
      </c>
      <c r="K222" s="25">
        <f t="shared" si="44"/>
        <v>142784772</v>
      </c>
      <c r="L222" s="25">
        <f t="shared" si="44"/>
        <v>0</v>
      </c>
      <c r="M222" s="26">
        <f t="shared" si="44"/>
        <v>0</v>
      </c>
      <c r="N222" s="26">
        <f t="shared" si="44"/>
        <v>0</v>
      </c>
      <c r="O222" s="25">
        <f t="shared" si="44"/>
        <v>0</v>
      </c>
      <c r="P222" s="25">
        <f t="shared" si="44"/>
        <v>0</v>
      </c>
      <c r="Q222" s="26">
        <f t="shared" si="44"/>
        <v>0</v>
      </c>
      <c r="R222" s="26">
        <f t="shared" si="44"/>
        <v>0</v>
      </c>
      <c r="S222" s="25">
        <f t="shared" si="44"/>
        <v>0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ht="12.95" customHeight="1" x14ac:dyDescent="0.2">
      <c r="A223" s="14" t="s">
        <v>20</v>
      </c>
      <c r="B223" s="15" t="s">
        <v>395</v>
      </c>
      <c r="C223" s="16" t="s">
        <v>396</v>
      </c>
      <c r="D223" s="23">
        <v>100699928</v>
      </c>
      <c r="E223" s="24">
        <v>100699928</v>
      </c>
      <c r="F223" s="24">
        <v>20309896</v>
      </c>
      <c r="G223" s="31">
        <f t="shared" si="42"/>
        <v>0.20168729415576145</v>
      </c>
      <c r="H223" s="23">
        <v>3895472</v>
      </c>
      <c r="I223" s="24">
        <v>7352165</v>
      </c>
      <c r="J223" s="24">
        <v>9062259</v>
      </c>
      <c r="K223" s="23">
        <v>20309896</v>
      </c>
      <c r="L223" s="23">
        <v>0</v>
      </c>
      <c r="M223" s="24">
        <v>0</v>
      </c>
      <c r="N223" s="24">
        <v>0</v>
      </c>
      <c r="O223" s="23">
        <v>0</v>
      </c>
      <c r="P223" s="23">
        <v>0</v>
      </c>
      <c r="Q223" s="24">
        <v>0</v>
      </c>
      <c r="R223" s="24">
        <v>0</v>
      </c>
      <c r="S223" s="23">
        <v>0</v>
      </c>
      <c r="T223" s="23">
        <v>0</v>
      </c>
      <c r="U223" s="24">
        <v>0</v>
      </c>
      <c r="V223" s="24">
        <v>0</v>
      </c>
      <c r="W223" s="35">
        <v>0</v>
      </c>
    </row>
    <row r="224" spans="1:23" ht="12.95" customHeight="1" x14ac:dyDescent="0.2">
      <c r="A224" s="14" t="s">
        <v>20</v>
      </c>
      <c r="B224" s="15" t="s">
        <v>397</v>
      </c>
      <c r="C224" s="16" t="s">
        <v>398</v>
      </c>
      <c r="D224" s="23">
        <v>46202307</v>
      </c>
      <c r="E224" s="24">
        <v>47022307</v>
      </c>
      <c r="F224" s="24">
        <v>11586644</v>
      </c>
      <c r="G224" s="31">
        <f t="shared" si="42"/>
        <v>0.25078063742574586</v>
      </c>
      <c r="H224" s="23">
        <v>0</v>
      </c>
      <c r="I224" s="24">
        <v>1353307</v>
      </c>
      <c r="J224" s="24">
        <v>10233337</v>
      </c>
      <c r="K224" s="23">
        <v>11586644</v>
      </c>
      <c r="L224" s="23">
        <v>0</v>
      </c>
      <c r="M224" s="24">
        <v>0</v>
      </c>
      <c r="N224" s="24">
        <v>0</v>
      </c>
      <c r="O224" s="23">
        <v>0</v>
      </c>
      <c r="P224" s="23">
        <v>0</v>
      </c>
      <c r="Q224" s="24">
        <v>0</v>
      </c>
      <c r="R224" s="24">
        <v>0</v>
      </c>
      <c r="S224" s="23">
        <v>0</v>
      </c>
      <c r="T224" s="23">
        <v>0</v>
      </c>
      <c r="U224" s="24">
        <v>0</v>
      </c>
      <c r="V224" s="24">
        <v>0</v>
      </c>
      <c r="W224" s="35">
        <v>0</v>
      </c>
    </row>
    <row r="225" spans="1:23" ht="12.95" customHeight="1" x14ac:dyDescent="0.2">
      <c r="A225" s="14" t="s">
        <v>20</v>
      </c>
      <c r="B225" s="15" t="s">
        <v>399</v>
      </c>
      <c r="C225" s="16" t="s">
        <v>400</v>
      </c>
      <c r="D225" s="23">
        <v>119969496</v>
      </c>
      <c r="E225" s="24">
        <v>119969496</v>
      </c>
      <c r="F225" s="24">
        <v>27013187</v>
      </c>
      <c r="G225" s="31">
        <f t="shared" si="42"/>
        <v>0.22516712915089682</v>
      </c>
      <c r="H225" s="23">
        <v>5990406</v>
      </c>
      <c r="I225" s="24">
        <v>11037571</v>
      </c>
      <c r="J225" s="24">
        <v>9985210</v>
      </c>
      <c r="K225" s="23">
        <v>27013187</v>
      </c>
      <c r="L225" s="23">
        <v>0</v>
      </c>
      <c r="M225" s="24">
        <v>0</v>
      </c>
      <c r="N225" s="24">
        <v>0</v>
      </c>
      <c r="O225" s="23">
        <v>0</v>
      </c>
      <c r="P225" s="23">
        <v>0</v>
      </c>
      <c r="Q225" s="24">
        <v>0</v>
      </c>
      <c r="R225" s="24">
        <v>0</v>
      </c>
      <c r="S225" s="23">
        <v>0</v>
      </c>
      <c r="T225" s="23">
        <v>0</v>
      </c>
      <c r="U225" s="24">
        <v>0</v>
      </c>
      <c r="V225" s="24">
        <v>0</v>
      </c>
      <c r="W225" s="35">
        <v>0</v>
      </c>
    </row>
    <row r="226" spans="1:23" ht="12.95" customHeight="1" x14ac:dyDescent="0.2">
      <c r="A226" s="14" t="s">
        <v>20</v>
      </c>
      <c r="B226" s="15" t="s">
        <v>401</v>
      </c>
      <c r="C226" s="16" t="s">
        <v>402</v>
      </c>
      <c r="D226" s="23">
        <v>373267816</v>
      </c>
      <c r="E226" s="24">
        <v>373267816</v>
      </c>
      <c r="F226" s="24">
        <v>91087000</v>
      </c>
      <c r="G226" s="31">
        <f t="shared" si="42"/>
        <v>0.24402586050976333</v>
      </c>
      <c r="H226" s="23">
        <v>22240757</v>
      </c>
      <c r="I226" s="24">
        <v>32054654</v>
      </c>
      <c r="J226" s="24">
        <v>36791589</v>
      </c>
      <c r="K226" s="23">
        <v>91087000</v>
      </c>
      <c r="L226" s="23">
        <v>0</v>
      </c>
      <c r="M226" s="24">
        <v>0</v>
      </c>
      <c r="N226" s="24">
        <v>0</v>
      </c>
      <c r="O226" s="23">
        <v>0</v>
      </c>
      <c r="P226" s="23">
        <v>0</v>
      </c>
      <c r="Q226" s="24">
        <v>0</v>
      </c>
      <c r="R226" s="24">
        <v>0</v>
      </c>
      <c r="S226" s="23">
        <v>0</v>
      </c>
      <c r="T226" s="23">
        <v>0</v>
      </c>
      <c r="U226" s="24">
        <v>0</v>
      </c>
      <c r="V226" s="24">
        <v>0</v>
      </c>
      <c r="W226" s="35">
        <v>0</v>
      </c>
    </row>
    <row r="227" spans="1:23" ht="12.95" customHeight="1" x14ac:dyDescent="0.2">
      <c r="A227" s="14" t="s">
        <v>35</v>
      </c>
      <c r="B227" s="15" t="s">
        <v>403</v>
      </c>
      <c r="C227" s="16" t="s">
        <v>404</v>
      </c>
      <c r="D227" s="23">
        <v>15390105</v>
      </c>
      <c r="E227" s="24">
        <v>15390105</v>
      </c>
      <c r="F227" s="24">
        <v>7136694</v>
      </c>
      <c r="G227" s="31">
        <f t="shared" si="42"/>
        <v>0.4637196432383015</v>
      </c>
      <c r="H227" s="23">
        <v>4109514</v>
      </c>
      <c r="I227" s="24">
        <v>663943</v>
      </c>
      <c r="J227" s="24">
        <v>2363237</v>
      </c>
      <c r="K227" s="23">
        <v>7136694</v>
      </c>
      <c r="L227" s="23">
        <v>0</v>
      </c>
      <c r="M227" s="24">
        <v>0</v>
      </c>
      <c r="N227" s="24">
        <v>0</v>
      </c>
      <c r="O227" s="23">
        <v>0</v>
      </c>
      <c r="P227" s="23">
        <v>0</v>
      </c>
      <c r="Q227" s="24">
        <v>0</v>
      </c>
      <c r="R227" s="24">
        <v>0</v>
      </c>
      <c r="S227" s="23">
        <v>0</v>
      </c>
      <c r="T227" s="23">
        <v>0</v>
      </c>
      <c r="U227" s="24">
        <v>0</v>
      </c>
      <c r="V227" s="24">
        <v>0</v>
      </c>
      <c r="W227" s="35">
        <v>0</v>
      </c>
    </row>
    <row r="228" spans="1:23" ht="12.95" customHeight="1" x14ac:dyDescent="0.3">
      <c r="A228" s="17" t="s">
        <v>0</v>
      </c>
      <c r="B228" s="18" t="s">
        <v>405</v>
      </c>
      <c r="C228" s="19" t="s">
        <v>0</v>
      </c>
      <c r="D228" s="25">
        <f>SUM(D223:D227)</f>
        <v>655529652</v>
      </c>
      <c r="E228" s="26">
        <f>SUM(E223:E227)</f>
        <v>656349652</v>
      </c>
      <c r="F228" s="26">
        <f>SUM(F223:F227)</f>
        <v>157133421</v>
      </c>
      <c r="G228" s="32">
        <f t="shared" si="42"/>
        <v>0.2397045206431028</v>
      </c>
      <c r="H228" s="25">
        <f t="shared" ref="H228:W228" si="45">SUM(H223:H227)</f>
        <v>36236149</v>
      </c>
      <c r="I228" s="26">
        <f t="shared" si="45"/>
        <v>52461640</v>
      </c>
      <c r="J228" s="26">
        <f t="shared" si="45"/>
        <v>68435632</v>
      </c>
      <c r="K228" s="25">
        <f t="shared" si="45"/>
        <v>157133421</v>
      </c>
      <c r="L228" s="25">
        <f t="shared" si="45"/>
        <v>0</v>
      </c>
      <c r="M228" s="26">
        <f t="shared" si="45"/>
        <v>0</v>
      </c>
      <c r="N228" s="26">
        <f t="shared" si="45"/>
        <v>0</v>
      </c>
      <c r="O228" s="25">
        <f t="shared" si="45"/>
        <v>0</v>
      </c>
      <c r="P228" s="25">
        <f t="shared" si="45"/>
        <v>0</v>
      </c>
      <c r="Q228" s="26">
        <f t="shared" si="45"/>
        <v>0</v>
      </c>
      <c r="R228" s="26">
        <f t="shared" si="45"/>
        <v>0</v>
      </c>
      <c r="S228" s="25">
        <f t="shared" si="45"/>
        <v>0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2.95" customHeight="1" x14ac:dyDescent="0.3">
      <c r="A229" s="17" t="s">
        <v>0</v>
      </c>
      <c r="B229" s="18" t="s">
        <v>406</v>
      </c>
      <c r="C229" s="19" t="s">
        <v>0</v>
      </c>
      <c r="D229" s="25">
        <f>SUM(D206:D213,D215:D221,D223:D227)</f>
        <v>1687490930</v>
      </c>
      <c r="E229" s="26">
        <f>SUM(E206:E213,E215:E221,E223:E227)</f>
        <v>1665325303</v>
      </c>
      <c r="F229" s="26">
        <f>SUM(F206:F213,F215:F221,F223:F227)</f>
        <v>376590120</v>
      </c>
      <c r="G229" s="32">
        <f t="shared" si="42"/>
        <v>0.22316571502994687</v>
      </c>
      <c r="H229" s="25">
        <f t="shared" ref="H229:W229" si="46">SUM(H206:H213,H215:H221,H223:H227)</f>
        <v>76555786</v>
      </c>
      <c r="I229" s="26">
        <f t="shared" si="46"/>
        <v>136415645</v>
      </c>
      <c r="J229" s="26">
        <f t="shared" si="46"/>
        <v>163618689</v>
      </c>
      <c r="K229" s="25">
        <f t="shared" si="46"/>
        <v>376590120</v>
      </c>
      <c r="L229" s="25">
        <f t="shared" si="46"/>
        <v>0</v>
      </c>
      <c r="M229" s="26">
        <f t="shared" si="46"/>
        <v>0</v>
      </c>
      <c r="N229" s="26">
        <f t="shared" si="46"/>
        <v>0</v>
      </c>
      <c r="O229" s="25">
        <f t="shared" si="46"/>
        <v>0</v>
      </c>
      <c r="P229" s="25">
        <f t="shared" si="46"/>
        <v>0</v>
      </c>
      <c r="Q229" s="26">
        <f t="shared" si="46"/>
        <v>0</v>
      </c>
      <c r="R229" s="26">
        <f t="shared" si="46"/>
        <v>0</v>
      </c>
      <c r="S229" s="25">
        <f t="shared" si="46"/>
        <v>0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2.95" customHeight="1" x14ac:dyDescent="0.3">
      <c r="A230" s="10"/>
      <c r="B230" s="11" t="s">
        <v>594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2.95" customHeight="1" x14ac:dyDescent="0.3">
      <c r="A231" s="13" t="s">
        <v>0</v>
      </c>
      <c r="B231" s="11" t="s">
        <v>407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ht="12.95" customHeight="1" x14ac:dyDescent="0.2">
      <c r="A232" s="14" t="s">
        <v>20</v>
      </c>
      <c r="B232" s="15" t="s">
        <v>408</v>
      </c>
      <c r="C232" s="16" t="s">
        <v>409</v>
      </c>
      <c r="D232" s="23">
        <v>21009845</v>
      </c>
      <c r="E232" s="24">
        <v>21009845</v>
      </c>
      <c r="F232" s="24">
        <v>4947280</v>
      </c>
      <c r="G232" s="31">
        <f t="shared" ref="G232:G258" si="47">IF(($D232     =0),0,($F232     /$D232     ))</f>
        <v>0.23547436927783141</v>
      </c>
      <c r="H232" s="23">
        <v>665800</v>
      </c>
      <c r="I232" s="24">
        <v>2869560</v>
      </c>
      <c r="J232" s="24">
        <v>1411920</v>
      </c>
      <c r="K232" s="23">
        <v>4947280</v>
      </c>
      <c r="L232" s="23">
        <v>0</v>
      </c>
      <c r="M232" s="24">
        <v>0</v>
      </c>
      <c r="N232" s="24">
        <v>0</v>
      </c>
      <c r="O232" s="23">
        <v>0</v>
      </c>
      <c r="P232" s="23">
        <v>0</v>
      </c>
      <c r="Q232" s="24">
        <v>0</v>
      </c>
      <c r="R232" s="24">
        <v>0</v>
      </c>
      <c r="S232" s="23">
        <v>0</v>
      </c>
      <c r="T232" s="23">
        <v>0</v>
      </c>
      <c r="U232" s="24">
        <v>0</v>
      </c>
      <c r="V232" s="24">
        <v>0</v>
      </c>
      <c r="W232" s="35">
        <v>0</v>
      </c>
    </row>
    <row r="233" spans="1:23" ht="12.95" customHeight="1" x14ac:dyDescent="0.2">
      <c r="A233" s="14" t="s">
        <v>20</v>
      </c>
      <c r="B233" s="15" t="s">
        <v>410</v>
      </c>
      <c r="C233" s="16" t="s">
        <v>411</v>
      </c>
      <c r="D233" s="23">
        <v>102022954</v>
      </c>
      <c r="E233" s="24">
        <v>102022954</v>
      </c>
      <c r="F233" s="24">
        <v>12738761</v>
      </c>
      <c r="G233" s="31">
        <f t="shared" si="47"/>
        <v>0.12486171494309016</v>
      </c>
      <c r="H233" s="23">
        <v>1279788</v>
      </c>
      <c r="I233" s="24">
        <v>4024652</v>
      </c>
      <c r="J233" s="24">
        <v>7434321</v>
      </c>
      <c r="K233" s="23">
        <v>12738761</v>
      </c>
      <c r="L233" s="23">
        <v>0</v>
      </c>
      <c r="M233" s="24">
        <v>0</v>
      </c>
      <c r="N233" s="24">
        <v>0</v>
      </c>
      <c r="O233" s="23">
        <v>0</v>
      </c>
      <c r="P233" s="23">
        <v>0</v>
      </c>
      <c r="Q233" s="24">
        <v>0</v>
      </c>
      <c r="R233" s="24">
        <v>0</v>
      </c>
      <c r="S233" s="23">
        <v>0</v>
      </c>
      <c r="T233" s="23">
        <v>0</v>
      </c>
      <c r="U233" s="24">
        <v>0</v>
      </c>
      <c r="V233" s="24">
        <v>0</v>
      </c>
      <c r="W233" s="35">
        <v>0</v>
      </c>
    </row>
    <row r="234" spans="1:23" ht="12.95" customHeight="1" x14ac:dyDescent="0.2">
      <c r="A234" s="14" t="s">
        <v>20</v>
      </c>
      <c r="B234" s="15" t="s">
        <v>412</v>
      </c>
      <c r="C234" s="16" t="s">
        <v>413</v>
      </c>
      <c r="D234" s="23">
        <v>276157576</v>
      </c>
      <c r="E234" s="24">
        <v>276157576</v>
      </c>
      <c r="F234" s="24">
        <v>4340463</v>
      </c>
      <c r="G234" s="31">
        <f t="shared" si="47"/>
        <v>1.5717341754187472E-2</v>
      </c>
      <c r="H234" s="23">
        <v>397900</v>
      </c>
      <c r="I234" s="24">
        <v>0</v>
      </c>
      <c r="J234" s="24">
        <v>3942563</v>
      </c>
      <c r="K234" s="23">
        <v>4340463</v>
      </c>
      <c r="L234" s="23">
        <v>0</v>
      </c>
      <c r="M234" s="24">
        <v>0</v>
      </c>
      <c r="N234" s="24">
        <v>0</v>
      </c>
      <c r="O234" s="23">
        <v>0</v>
      </c>
      <c r="P234" s="23">
        <v>0</v>
      </c>
      <c r="Q234" s="24">
        <v>0</v>
      </c>
      <c r="R234" s="24">
        <v>0</v>
      </c>
      <c r="S234" s="23">
        <v>0</v>
      </c>
      <c r="T234" s="23">
        <v>0</v>
      </c>
      <c r="U234" s="24">
        <v>0</v>
      </c>
      <c r="V234" s="24">
        <v>0</v>
      </c>
      <c r="W234" s="35">
        <v>0</v>
      </c>
    </row>
    <row r="235" spans="1:23" ht="12.95" customHeight="1" x14ac:dyDescent="0.2">
      <c r="A235" s="14" t="s">
        <v>20</v>
      </c>
      <c r="B235" s="15" t="s">
        <v>414</v>
      </c>
      <c r="C235" s="16" t="s">
        <v>415</v>
      </c>
      <c r="D235" s="23">
        <v>17510896</v>
      </c>
      <c r="E235" s="24">
        <v>17510896</v>
      </c>
      <c r="F235" s="24">
        <v>613529</v>
      </c>
      <c r="G235" s="31">
        <f t="shared" si="47"/>
        <v>3.5036984972099658E-2</v>
      </c>
      <c r="H235" s="23">
        <v>0</v>
      </c>
      <c r="I235" s="24">
        <v>326945</v>
      </c>
      <c r="J235" s="24">
        <v>286584</v>
      </c>
      <c r="K235" s="23">
        <v>613529</v>
      </c>
      <c r="L235" s="23">
        <v>0</v>
      </c>
      <c r="M235" s="24">
        <v>0</v>
      </c>
      <c r="N235" s="24">
        <v>0</v>
      </c>
      <c r="O235" s="23">
        <v>0</v>
      </c>
      <c r="P235" s="23">
        <v>0</v>
      </c>
      <c r="Q235" s="24">
        <v>0</v>
      </c>
      <c r="R235" s="24">
        <v>0</v>
      </c>
      <c r="S235" s="23">
        <v>0</v>
      </c>
      <c r="T235" s="23">
        <v>0</v>
      </c>
      <c r="U235" s="24">
        <v>0</v>
      </c>
      <c r="V235" s="24">
        <v>0</v>
      </c>
      <c r="W235" s="35">
        <v>0</v>
      </c>
    </row>
    <row r="236" spans="1:23" ht="12.95" customHeight="1" x14ac:dyDescent="0.2">
      <c r="A236" s="14" t="s">
        <v>20</v>
      </c>
      <c r="B236" s="15" t="s">
        <v>416</v>
      </c>
      <c r="C236" s="16" t="s">
        <v>417</v>
      </c>
      <c r="D236" s="23">
        <v>57155000</v>
      </c>
      <c r="E236" s="24">
        <v>57155000</v>
      </c>
      <c r="F236" s="24">
        <v>13365560</v>
      </c>
      <c r="G236" s="31">
        <f t="shared" si="47"/>
        <v>0.23384760738343102</v>
      </c>
      <c r="H236" s="23">
        <v>2485189</v>
      </c>
      <c r="I236" s="24">
        <v>5276764</v>
      </c>
      <c r="J236" s="24">
        <v>5603607</v>
      </c>
      <c r="K236" s="23">
        <v>13365560</v>
      </c>
      <c r="L236" s="23">
        <v>0</v>
      </c>
      <c r="M236" s="24">
        <v>0</v>
      </c>
      <c r="N236" s="24">
        <v>0</v>
      </c>
      <c r="O236" s="23">
        <v>0</v>
      </c>
      <c r="P236" s="23">
        <v>0</v>
      </c>
      <c r="Q236" s="24">
        <v>0</v>
      </c>
      <c r="R236" s="24">
        <v>0</v>
      </c>
      <c r="S236" s="23">
        <v>0</v>
      </c>
      <c r="T236" s="23">
        <v>0</v>
      </c>
      <c r="U236" s="24">
        <v>0</v>
      </c>
      <c r="V236" s="24">
        <v>0</v>
      </c>
      <c r="W236" s="35">
        <v>0</v>
      </c>
    </row>
    <row r="237" spans="1:23" ht="12.95" customHeight="1" x14ac:dyDescent="0.2">
      <c r="A237" s="14" t="s">
        <v>35</v>
      </c>
      <c r="B237" s="15" t="s">
        <v>418</v>
      </c>
      <c r="C237" s="16" t="s">
        <v>419</v>
      </c>
      <c r="D237" s="23">
        <v>3870000</v>
      </c>
      <c r="E237" s="24">
        <v>3870000</v>
      </c>
      <c r="F237" s="24">
        <v>322934</v>
      </c>
      <c r="G237" s="31">
        <f t="shared" si="47"/>
        <v>8.3445478036175705E-2</v>
      </c>
      <c r="H237" s="23">
        <v>0</v>
      </c>
      <c r="I237" s="24">
        <v>297934</v>
      </c>
      <c r="J237" s="24">
        <v>25000</v>
      </c>
      <c r="K237" s="23">
        <v>322934</v>
      </c>
      <c r="L237" s="23">
        <v>0</v>
      </c>
      <c r="M237" s="24">
        <v>0</v>
      </c>
      <c r="N237" s="24">
        <v>0</v>
      </c>
      <c r="O237" s="23">
        <v>0</v>
      </c>
      <c r="P237" s="23">
        <v>0</v>
      </c>
      <c r="Q237" s="24">
        <v>0</v>
      </c>
      <c r="R237" s="24">
        <v>0</v>
      </c>
      <c r="S237" s="23">
        <v>0</v>
      </c>
      <c r="T237" s="23">
        <v>0</v>
      </c>
      <c r="U237" s="24">
        <v>0</v>
      </c>
      <c r="V237" s="24">
        <v>0</v>
      </c>
      <c r="W237" s="35">
        <v>0</v>
      </c>
    </row>
    <row r="238" spans="1:23" ht="12.95" customHeight="1" x14ac:dyDescent="0.3">
      <c r="A238" s="17" t="s">
        <v>0</v>
      </c>
      <c r="B238" s="18" t="s">
        <v>420</v>
      </c>
      <c r="C238" s="19" t="s">
        <v>0</v>
      </c>
      <c r="D238" s="25">
        <f>SUM(D232:D237)</f>
        <v>477726271</v>
      </c>
      <c r="E238" s="26">
        <f>SUM(E232:E237)</f>
        <v>477726271</v>
      </c>
      <c r="F238" s="26">
        <f>SUM(F232:F237)</f>
        <v>36328527</v>
      </c>
      <c r="G238" s="32">
        <f t="shared" si="47"/>
        <v>7.604464984509926E-2</v>
      </c>
      <c r="H238" s="25">
        <f t="shared" ref="H238:W238" si="48">SUM(H232:H237)</f>
        <v>4828677</v>
      </c>
      <c r="I238" s="26">
        <f t="shared" si="48"/>
        <v>12795855</v>
      </c>
      <c r="J238" s="26">
        <f t="shared" si="48"/>
        <v>18703995</v>
      </c>
      <c r="K238" s="25">
        <f t="shared" si="48"/>
        <v>36328527</v>
      </c>
      <c r="L238" s="25">
        <f t="shared" si="48"/>
        <v>0</v>
      </c>
      <c r="M238" s="26">
        <f t="shared" si="48"/>
        <v>0</v>
      </c>
      <c r="N238" s="26">
        <f t="shared" si="48"/>
        <v>0</v>
      </c>
      <c r="O238" s="25">
        <f t="shared" si="48"/>
        <v>0</v>
      </c>
      <c r="P238" s="25">
        <f t="shared" si="48"/>
        <v>0</v>
      </c>
      <c r="Q238" s="26">
        <f t="shared" si="48"/>
        <v>0</v>
      </c>
      <c r="R238" s="26">
        <f t="shared" si="48"/>
        <v>0</v>
      </c>
      <c r="S238" s="25">
        <f t="shared" si="48"/>
        <v>0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ht="12.95" customHeight="1" x14ac:dyDescent="0.2">
      <c r="A239" s="14" t="s">
        <v>20</v>
      </c>
      <c r="B239" s="15" t="s">
        <v>421</v>
      </c>
      <c r="C239" s="16" t="s">
        <v>422</v>
      </c>
      <c r="D239" s="23">
        <v>1619988</v>
      </c>
      <c r="E239" s="24">
        <v>1619988</v>
      </c>
      <c r="F239" s="24">
        <v>4374</v>
      </c>
      <c r="G239" s="31">
        <f t="shared" si="47"/>
        <v>2.7000200001481493E-3</v>
      </c>
      <c r="H239" s="23">
        <v>0</v>
      </c>
      <c r="I239" s="24">
        <v>0</v>
      </c>
      <c r="J239" s="24">
        <v>4374</v>
      </c>
      <c r="K239" s="23">
        <v>4374</v>
      </c>
      <c r="L239" s="23">
        <v>0</v>
      </c>
      <c r="M239" s="24">
        <v>0</v>
      </c>
      <c r="N239" s="24">
        <v>0</v>
      </c>
      <c r="O239" s="23">
        <v>0</v>
      </c>
      <c r="P239" s="23">
        <v>0</v>
      </c>
      <c r="Q239" s="24">
        <v>0</v>
      </c>
      <c r="R239" s="24">
        <v>0</v>
      </c>
      <c r="S239" s="23">
        <v>0</v>
      </c>
      <c r="T239" s="23">
        <v>0</v>
      </c>
      <c r="U239" s="24">
        <v>0</v>
      </c>
      <c r="V239" s="24">
        <v>0</v>
      </c>
      <c r="W239" s="35">
        <v>0</v>
      </c>
    </row>
    <row r="240" spans="1:23" ht="12.95" customHeight="1" x14ac:dyDescent="0.2">
      <c r="A240" s="14" t="s">
        <v>20</v>
      </c>
      <c r="B240" s="15" t="s">
        <v>423</v>
      </c>
      <c r="C240" s="16" t="s">
        <v>424</v>
      </c>
      <c r="D240" s="23">
        <v>592730523</v>
      </c>
      <c r="E240" s="24">
        <v>592730523</v>
      </c>
      <c r="F240" s="24">
        <v>352659</v>
      </c>
      <c r="G240" s="31">
        <f t="shared" si="47"/>
        <v>5.9497357790025602E-4</v>
      </c>
      <c r="H240" s="23">
        <v>0</v>
      </c>
      <c r="I240" s="24">
        <v>0</v>
      </c>
      <c r="J240" s="24">
        <v>352659</v>
      </c>
      <c r="K240" s="23">
        <v>352659</v>
      </c>
      <c r="L240" s="23">
        <v>0</v>
      </c>
      <c r="M240" s="24">
        <v>0</v>
      </c>
      <c r="N240" s="24">
        <v>0</v>
      </c>
      <c r="O240" s="23">
        <v>0</v>
      </c>
      <c r="P240" s="23">
        <v>0</v>
      </c>
      <c r="Q240" s="24">
        <v>0</v>
      </c>
      <c r="R240" s="24">
        <v>0</v>
      </c>
      <c r="S240" s="23">
        <v>0</v>
      </c>
      <c r="T240" s="23">
        <v>0</v>
      </c>
      <c r="U240" s="24">
        <v>0</v>
      </c>
      <c r="V240" s="24">
        <v>0</v>
      </c>
      <c r="W240" s="35">
        <v>0</v>
      </c>
    </row>
    <row r="241" spans="1:23" ht="12.95" customHeight="1" x14ac:dyDescent="0.2">
      <c r="A241" s="14" t="s">
        <v>20</v>
      </c>
      <c r="B241" s="15" t="s">
        <v>425</v>
      </c>
      <c r="C241" s="16" t="s">
        <v>426</v>
      </c>
      <c r="D241" s="23">
        <v>67723976</v>
      </c>
      <c r="E241" s="24">
        <v>67723976</v>
      </c>
      <c r="F241" s="24">
        <v>11163636</v>
      </c>
      <c r="G241" s="31">
        <f t="shared" si="47"/>
        <v>0.16484023324324609</v>
      </c>
      <c r="H241" s="23">
        <v>2661632</v>
      </c>
      <c r="I241" s="24">
        <v>5177409</v>
      </c>
      <c r="J241" s="24">
        <v>3324595</v>
      </c>
      <c r="K241" s="23">
        <v>11163636</v>
      </c>
      <c r="L241" s="23">
        <v>0</v>
      </c>
      <c r="M241" s="24">
        <v>0</v>
      </c>
      <c r="N241" s="24">
        <v>0</v>
      </c>
      <c r="O241" s="23">
        <v>0</v>
      </c>
      <c r="P241" s="23">
        <v>0</v>
      </c>
      <c r="Q241" s="24">
        <v>0</v>
      </c>
      <c r="R241" s="24">
        <v>0</v>
      </c>
      <c r="S241" s="23">
        <v>0</v>
      </c>
      <c r="T241" s="23">
        <v>0</v>
      </c>
      <c r="U241" s="24">
        <v>0</v>
      </c>
      <c r="V241" s="24">
        <v>0</v>
      </c>
      <c r="W241" s="35">
        <v>0</v>
      </c>
    </row>
    <row r="242" spans="1:23" ht="12.95" customHeight="1" x14ac:dyDescent="0.2">
      <c r="A242" s="14" t="s">
        <v>20</v>
      </c>
      <c r="B242" s="15" t="s">
        <v>427</v>
      </c>
      <c r="C242" s="16" t="s">
        <v>428</v>
      </c>
      <c r="D242" s="23">
        <v>4599500</v>
      </c>
      <c r="E242" s="24">
        <v>4599500</v>
      </c>
      <c r="F242" s="24">
        <v>0</v>
      </c>
      <c r="G242" s="31">
        <f t="shared" si="47"/>
        <v>0</v>
      </c>
      <c r="H242" s="23">
        <v>0</v>
      </c>
      <c r="I242" s="24">
        <v>0</v>
      </c>
      <c r="J242" s="24">
        <v>0</v>
      </c>
      <c r="K242" s="23">
        <v>0</v>
      </c>
      <c r="L242" s="23">
        <v>0</v>
      </c>
      <c r="M242" s="24">
        <v>0</v>
      </c>
      <c r="N242" s="24">
        <v>0</v>
      </c>
      <c r="O242" s="23">
        <v>0</v>
      </c>
      <c r="P242" s="23">
        <v>0</v>
      </c>
      <c r="Q242" s="24">
        <v>0</v>
      </c>
      <c r="R242" s="24">
        <v>0</v>
      </c>
      <c r="S242" s="23">
        <v>0</v>
      </c>
      <c r="T242" s="23">
        <v>0</v>
      </c>
      <c r="U242" s="24">
        <v>0</v>
      </c>
      <c r="V242" s="24">
        <v>0</v>
      </c>
      <c r="W242" s="35">
        <v>0</v>
      </c>
    </row>
    <row r="243" spans="1:23" ht="12.95" customHeight="1" x14ac:dyDescent="0.2">
      <c r="A243" s="14" t="s">
        <v>20</v>
      </c>
      <c r="B243" s="15" t="s">
        <v>429</v>
      </c>
      <c r="C243" s="16" t="s">
        <v>430</v>
      </c>
      <c r="D243" s="23">
        <v>31173612</v>
      </c>
      <c r="E243" s="24">
        <v>31173612</v>
      </c>
      <c r="F243" s="24">
        <v>585926</v>
      </c>
      <c r="G243" s="31">
        <f t="shared" si="47"/>
        <v>1.8795576207210125E-2</v>
      </c>
      <c r="H243" s="23">
        <v>301476</v>
      </c>
      <c r="I243" s="24">
        <v>101567</v>
      </c>
      <c r="J243" s="24">
        <v>182883</v>
      </c>
      <c r="K243" s="23">
        <v>585926</v>
      </c>
      <c r="L243" s="23">
        <v>0</v>
      </c>
      <c r="M243" s="24">
        <v>0</v>
      </c>
      <c r="N243" s="24">
        <v>0</v>
      </c>
      <c r="O243" s="23">
        <v>0</v>
      </c>
      <c r="P243" s="23">
        <v>0</v>
      </c>
      <c r="Q243" s="24">
        <v>0</v>
      </c>
      <c r="R243" s="24">
        <v>0</v>
      </c>
      <c r="S243" s="23">
        <v>0</v>
      </c>
      <c r="T243" s="23">
        <v>0</v>
      </c>
      <c r="U243" s="24">
        <v>0</v>
      </c>
      <c r="V243" s="24">
        <v>0</v>
      </c>
      <c r="W243" s="35">
        <v>0</v>
      </c>
    </row>
    <row r="244" spans="1:23" ht="12.95" customHeight="1" x14ac:dyDescent="0.2">
      <c r="A244" s="14" t="s">
        <v>35</v>
      </c>
      <c r="B244" s="15" t="s">
        <v>431</v>
      </c>
      <c r="C244" s="16" t="s">
        <v>432</v>
      </c>
      <c r="D244" s="23">
        <v>191700000</v>
      </c>
      <c r="E244" s="24">
        <v>191700000</v>
      </c>
      <c r="F244" s="24">
        <v>110946192</v>
      </c>
      <c r="G244" s="31">
        <f t="shared" si="47"/>
        <v>0.57874904538341154</v>
      </c>
      <c r="H244" s="23">
        <v>0</v>
      </c>
      <c r="I244" s="24">
        <v>53855030</v>
      </c>
      <c r="J244" s="24">
        <v>57091162</v>
      </c>
      <c r="K244" s="23">
        <v>110946192</v>
      </c>
      <c r="L244" s="23">
        <v>0</v>
      </c>
      <c r="M244" s="24">
        <v>0</v>
      </c>
      <c r="N244" s="24">
        <v>0</v>
      </c>
      <c r="O244" s="23">
        <v>0</v>
      </c>
      <c r="P244" s="23">
        <v>0</v>
      </c>
      <c r="Q244" s="24">
        <v>0</v>
      </c>
      <c r="R244" s="24">
        <v>0</v>
      </c>
      <c r="S244" s="23">
        <v>0</v>
      </c>
      <c r="T244" s="23">
        <v>0</v>
      </c>
      <c r="U244" s="24">
        <v>0</v>
      </c>
      <c r="V244" s="24">
        <v>0</v>
      </c>
      <c r="W244" s="35">
        <v>0</v>
      </c>
    </row>
    <row r="245" spans="1:23" ht="12.95" customHeight="1" x14ac:dyDescent="0.3">
      <c r="A245" s="17" t="s">
        <v>0</v>
      </c>
      <c r="B245" s="18" t="s">
        <v>433</v>
      </c>
      <c r="C245" s="19" t="s">
        <v>0</v>
      </c>
      <c r="D245" s="25">
        <f>SUM(D239:D244)</f>
        <v>889547599</v>
      </c>
      <c r="E245" s="26">
        <f>SUM(E239:E244)</f>
        <v>889547599</v>
      </c>
      <c r="F245" s="26">
        <f>SUM(F239:F244)</f>
        <v>123052787</v>
      </c>
      <c r="G245" s="32">
        <f t="shared" si="47"/>
        <v>0.13833187469488073</v>
      </c>
      <c r="H245" s="25">
        <f t="shared" ref="H245:W245" si="49">SUM(H239:H244)</f>
        <v>2963108</v>
      </c>
      <c r="I245" s="26">
        <f t="shared" si="49"/>
        <v>59134006</v>
      </c>
      <c r="J245" s="26">
        <f t="shared" si="49"/>
        <v>60955673</v>
      </c>
      <c r="K245" s="25">
        <f t="shared" si="49"/>
        <v>123052787</v>
      </c>
      <c r="L245" s="25">
        <f t="shared" si="49"/>
        <v>0</v>
      </c>
      <c r="M245" s="26">
        <f t="shared" si="49"/>
        <v>0</v>
      </c>
      <c r="N245" s="26">
        <f t="shared" si="49"/>
        <v>0</v>
      </c>
      <c r="O245" s="25">
        <f t="shared" si="49"/>
        <v>0</v>
      </c>
      <c r="P245" s="25">
        <f t="shared" si="49"/>
        <v>0</v>
      </c>
      <c r="Q245" s="26">
        <f t="shared" si="49"/>
        <v>0</v>
      </c>
      <c r="R245" s="26">
        <f t="shared" si="49"/>
        <v>0</v>
      </c>
      <c r="S245" s="25">
        <f t="shared" si="49"/>
        <v>0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ht="12.95" customHeight="1" x14ac:dyDescent="0.2">
      <c r="A246" s="14" t="s">
        <v>20</v>
      </c>
      <c r="B246" s="15" t="s">
        <v>434</v>
      </c>
      <c r="C246" s="16" t="s">
        <v>435</v>
      </c>
      <c r="D246" s="23">
        <v>3058862</v>
      </c>
      <c r="E246" s="24">
        <v>3058862</v>
      </c>
      <c r="F246" s="24">
        <v>891147</v>
      </c>
      <c r="G246" s="31">
        <f t="shared" si="47"/>
        <v>0.29133285515986013</v>
      </c>
      <c r="H246" s="23">
        <v>780994</v>
      </c>
      <c r="I246" s="24">
        <v>0</v>
      </c>
      <c r="J246" s="24">
        <v>110153</v>
      </c>
      <c r="K246" s="23">
        <v>891147</v>
      </c>
      <c r="L246" s="23">
        <v>0</v>
      </c>
      <c r="M246" s="24">
        <v>0</v>
      </c>
      <c r="N246" s="24">
        <v>0</v>
      </c>
      <c r="O246" s="23">
        <v>0</v>
      </c>
      <c r="P246" s="23">
        <v>0</v>
      </c>
      <c r="Q246" s="24">
        <v>0</v>
      </c>
      <c r="R246" s="24">
        <v>0</v>
      </c>
      <c r="S246" s="23">
        <v>0</v>
      </c>
      <c r="T246" s="23">
        <v>0</v>
      </c>
      <c r="U246" s="24">
        <v>0</v>
      </c>
      <c r="V246" s="24">
        <v>0</v>
      </c>
      <c r="W246" s="35">
        <v>0</v>
      </c>
    </row>
    <row r="247" spans="1:23" ht="12.95" customHeight="1" x14ac:dyDescent="0.2">
      <c r="A247" s="14" t="s">
        <v>20</v>
      </c>
      <c r="B247" s="15" t="s">
        <v>436</v>
      </c>
      <c r="C247" s="16" t="s">
        <v>437</v>
      </c>
      <c r="D247" s="23">
        <v>1324224</v>
      </c>
      <c r="E247" s="24">
        <v>1324224</v>
      </c>
      <c r="F247" s="24">
        <v>131726</v>
      </c>
      <c r="G247" s="31">
        <f t="shared" si="47"/>
        <v>9.9474107099705181E-2</v>
      </c>
      <c r="H247" s="23">
        <v>3300</v>
      </c>
      <c r="I247" s="24">
        <v>32016</v>
      </c>
      <c r="J247" s="24">
        <v>96410</v>
      </c>
      <c r="K247" s="23">
        <v>131726</v>
      </c>
      <c r="L247" s="23">
        <v>0</v>
      </c>
      <c r="M247" s="24">
        <v>0</v>
      </c>
      <c r="N247" s="24">
        <v>0</v>
      </c>
      <c r="O247" s="23">
        <v>0</v>
      </c>
      <c r="P247" s="23">
        <v>0</v>
      </c>
      <c r="Q247" s="24">
        <v>0</v>
      </c>
      <c r="R247" s="24">
        <v>0</v>
      </c>
      <c r="S247" s="23">
        <v>0</v>
      </c>
      <c r="T247" s="23">
        <v>0</v>
      </c>
      <c r="U247" s="24">
        <v>0</v>
      </c>
      <c r="V247" s="24">
        <v>0</v>
      </c>
      <c r="W247" s="35">
        <v>0</v>
      </c>
    </row>
    <row r="248" spans="1:23" ht="12.95" customHeight="1" x14ac:dyDescent="0.2">
      <c r="A248" s="14" t="s">
        <v>20</v>
      </c>
      <c r="B248" s="15" t="s">
        <v>438</v>
      </c>
      <c r="C248" s="16" t="s">
        <v>439</v>
      </c>
      <c r="D248" s="23">
        <v>21424550</v>
      </c>
      <c r="E248" s="24">
        <v>21424550</v>
      </c>
      <c r="F248" s="24">
        <v>9800948</v>
      </c>
      <c r="G248" s="31">
        <f t="shared" si="47"/>
        <v>0.45746342396923156</v>
      </c>
      <c r="H248" s="23">
        <v>0</v>
      </c>
      <c r="I248" s="24">
        <v>7572624</v>
      </c>
      <c r="J248" s="24">
        <v>2228324</v>
      </c>
      <c r="K248" s="23">
        <v>9800948</v>
      </c>
      <c r="L248" s="23">
        <v>0</v>
      </c>
      <c r="M248" s="24">
        <v>0</v>
      </c>
      <c r="N248" s="24">
        <v>0</v>
      </c>
      <c r="O248" s="23">
        <v>0</v>
      </c>
      <c r="P248" s="23">
        <v>0</v>
      </c>
      <c r="Q248" s="24">
        <v>0</v>
      </c>
      <c r="R248" s="24">
        <v>0</v>
      </c>
      <c r="S248" s="23">
        <v>0</v>
      </c>
      <c r="T248" s="23">
        <v>0</v>
      </c>
      <c r="U248" s="24">
        <v>0</v>
      </c>
      <c r="V248" s="24">
        <v>0</v>
      </c>
      <c r="W248" s="35">
        <v>0</v>
      </c>
    </row>
    <row r="249" spans="1:23" ht="12.95" customHeight="1" x14ac:dyDescent="0.2">
      <c r="A249" s="14" t="s">
        <v>20</v>
      </c>
      <c r="B249" s="15" t="s">
        <v>440</v>
      </c>
      <c r="C249" s="16" t="s">
        <v>441</v>
      </c>
      <c r="D249" s="23">
        <v>6382000</v>
      </c>
      <c r="E249" s="24">
        <v>6382000</v>
      </c>
      <c r="F249" s="24">
        <v>4179366</v>
      </c>
      <c r="G249" s="31">
        <f t="shared" si="47"/>
        <v>0.65486775305546852</v>
      </c>
      <c r="H249" s="23">
        <v>574706</v>
      </c>
      <c r="I249" s="24">
        <v>690452</v>
      </c>
      <c r="J249" s="24">
        <v>2914208</v>
      </c>
      <c r="K249" s="23">
        <v>4179366</v>
      </c>
      <c r="L249" s="23">
        <v>0</v>
      </c>
      <c r="M249" s="24">
        <v>0</v>
      </c>
      <c r="N249" s="24">
        <v>0</v>
      </c>
      <c r="O249" s="23">
        <v>0</v>
      </c>
      <c r="P249" s="23">
        <v>0</v>
      </c>
      <c r="Q249" s="24">
        <v>0</v>
      </c>
      <c r="R249" s="24">
        <v>0</v>
      </c>
      <c r="S249" s="23">
        <v>0</v>
      </c>
      <c r="T249" s="23">
        <v>0</v>
      </c>
      <c r="U249" s="24">
        <v>0</v>
      </c>
      <c r="V249" s="24">
        <v>0</v>
      </c>
      <c r="W249" s="35">
        <v>0</v>
      </c>
    </row>
    <row r="250" spans="1:23" ht="12.95" customHeight="1" x14ac:dyDescent="0.2">
      <c r="A250" s="14" t="s">
        <v>20</v>
      </c>
      <c r="B250" s="15" t="s">
        <v>442</v>
      </c>
      <c r="C250" s="16" t="s">
        <v>443</v>
      </c>
      <c r="D250" s="23">
        <v>10927680</v>
      </c>
      <c r="E250" s="24">
        <v>10927680</v>
      </c>
      <c r="F250" s="24">
        <v>218984</v>
      </c>
      <c r="G250" s="31">
        <f t="shared" si="47"/>
        <v>2.0039386219215791E-2</v>
      </c>
      <c r="H250" s="23">
        <v>27950</v>
      </c>
      <c r="I250" s="24">
        <v>181084</v>
      </c>
      <c r="J250" s="24">
        <v>9950</v>
      </c>
      <c r="K250" s="23">
        <v>218984</v>
      </c>
      <c r="L250" s="23">
        <v>0</v>
      </c>
      <c r="M250" s="24">
        <v>0</v>
      </c>
      <c r="N250" s="24">
        <v>0</v>
      </c>
      <c r="O250" s="23">
        <v>0</v>
      </c>
      <c r="P250" s="23">
        <v>0</v>
      </c>
      <c r="Q250" s="24">
        <v>0</v>
      </c>
      <c r="R250" s="24">
        <v>0</v>
      </c>
      <c r="S250" s="23">
        <v>0</v>
      </c>
      <c r="T250" s="23">
        <v>0</v>
      </c>
      <c r="U250" s="24">
        <v>0</v>
      </c>
      <c r="V250" s="24">
        <v>0</v>
      </c>
      <c r="W250" s="35">
        <v>0</v>
      </c>
    </row>
    <row r="251" spans="1:23" ht="12.95" customHeight="1" x14ac:dyDescent="0.2">
      <c r="A251" s="14" t="s">
        <v>35</v>
      </c>
      <c r="B251" s="15" t="s">
        <v>444</v>
      </c>
      <c r="C251" s="16" t="s">
        <v>445</v>
      </c>
      <c r="D251" s="23">
        <v>24100000</v>
      </c>
      <c r="E251" s="24">
        <v>24100000</v>
      </c>
      <c r="F251" s="24">
        <v>3041002</v>
      </c>
      <c r="G251" s="31">
        <f t="shared" si="47"/>
        <v>0.12618265560165975</v>
      </c>
      <c r="H251" s="23">
        <v>212076</v>
      </c>
      <c r="I251" s="24">
        <v>53163</v>
      </c>
      <c r="J251" s="24">
        <v>2775763</v>
      </c>
      <c r="K251" s="23">
        <v>3041002</v>
      </c>
      <c r="L251" s="23">
        <v>0</v>
      </c>
      <c r="M251" s="24">
        <v>0</v>
      </c>
      <c r="N251" s="24">
        <v>0</v>
      </c>
      <c r="O251" s="23">
        <v>0</v>
      </c>
      <c r="P251" s="23">
        <v>0</v>
      </c>
      <c r="Q251" s="24">
        <v>0</v>
      </c>
      <c r="R251" s="24">
        <v>0</v>
      </c>
      <c r="S251" s="23">
        <v>0</v>
      </c>
      <c r="T251" s="23">
        <v>0</v>
      </c>
      <c r="U251" s="24">
        <v>0</v>
      </c>
      <c r="V251" s="24">
        <v>0</v>
      </c>
      <c r="W251" s="35">
        <v>0</v>
      </c>
    </row>
    <row r="252" spans="1:23" ht="12.95" customHeight="1" x14ac:dyDescent="0.3">
      <c r="A252" s="17" t="s">
        <v>0</v>
      </c>
      <c r="B252" s="18" t="s">
        <v>446</v>
      </c>
      <c r="C252" s="19" t="s">
        <v>0</v>
      </c>
      <c r="D252" s="25">
        <f>SUM(D246:D251)</f>
        <v>67217316</v>
      </c>
      <c r="E252" s="26">
        <f>SUM(E246:E251)</f>
        <v>67217316</v>
      </c>
      <c r="F252" s="26">
        <f>SUM(F246:F251)</f>
        <v>18263173</v>
      </c>
      <c r="G252" s="32">
        <f t="shared" si="47"/>
        <v>0.27170339559526596</v>
      </c>
      <c r="H252" s="25">
        <f t="shared" ref="H252:W252" si="50">SUM(H246:H251)</f>
        <v>1599026</v>
      </c>
      <c r="I252" s="26">
        <f t="shared" si="50"/>
        <v>8529339</v>
      </c>
      <c r="J252" s="26">
        <f t="shared" si="50"/>
        <v>8134808</v>
      </c>
      <c r="K252" s="25">
        <f t="shared" si="50"/>
        <v>18263173</v>
      </c>
      <c r="L252" s="25">
        <f t="shared" si="50"/>
        <v>0</v>
      </c>
      <c r="M252" s="26">
        <f t="shared" si="50"/>
        <v>0</v>
      </c>
      <c r="N252" s="26">
        <f t="shared" si="50"/>
        <v>0</v>
      </c>
      <c r="O252" s="25">
        <f t="shared" si="50"/>
        <v>0</v>
      </c>
      <c r="P252" s="25">
        <f t="shared" si="50"/>
        <v>0</v>
      </c>
      <c r="Q252" s="26">
        <f t="shared" si="50"/>
        <v>0</v>
      </c>
      <c r="R252" s="26">
        <f t="shared" si="50"/>
        <v>0</v>
      </c>
      <c r="S252" s="25">
        <f t="shared" si="50"/>
        <v>0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ht="12.95" customHeight="1" x14ac:dyDescent="0.2">
      <c r="A253" s="14" t="s">
        <v>20</v>
      </c>
      <c r="B253" s="15" t="s">
        <v>447</v>
      </c>
      <c r="C253" s="16" t="s">
        <v>448</v>
      </c>
      <c r="D253" s="23">
        <v>278401658</v>
      </c>
      <c r="E253" s="24">
        <v>278401658</v>
      </c>
      <c r="F253" s="24">
        <v>57940537</v>
      </c>
      <c r="G253" s="31">
        <f t="shared" si="47"/>
        <v>0.20811850552987726</v>
      </c>
      <c r="H253" s="23">
        <v>8528226</v>
      </c>
      <c r="I253" s="24">
        <v>39140803</v>
      </c>
      <c r="J253" s="24">
        <v>10271508</v>
      </c>
      <c r="K253" s="23">
        <v>57940537</v>
      </c>
      <c r="L253" s="23">
        <v>0</v>
      </c>
      <c r="M253" s="24">
        <v>0</v>
      </c>
      <c r="N253" s="24">
        <v>0</v>
      </c>
      <c r="O253" s="23">
        <v>0</v>
      </c>
      <c r="P253" s="23">
        <v>0</v>
      </c>
      <c r="Q253" s="24">
        <v>0</v>
      </c>
      <c r="R253" s="24">
        <v>0</v>
      </c>
      <c r="S253" s="23">
        <v>0</v>
      </c>
      <c r="T253" s="23">
        <v>0</v>
      </c>
      <c r="U253" s="24">
        <v>0</v>
      </c>
      <c r="V253" s="24">
        <v>0</v>
      </c>
      <c r="W253" s="35">
        <v>0</v>
      </c>
    </row>
    <row r="254" spans="1:23" ht="12.95" customHeight="1" x14ac:dyDescent="0.2">
      <c r="A254" s="14" t="s">
        <v>20</v>
      </c>
      <c r="B254" s="15" t="s">
        <v>449</v>
      </c>
      <c r="C254" s="16" t="s">
        <v>450</v>
      </c>
      <c r="D254" s="23">
        <v>35486690</v>
      </c>
      <c r="E254" s="24">
        <v>35486690</v>
      </c>
      <c r="F254" s="24">
        <v>3034305</v>
      </c>
      <c r="G254" s="31">
        <f t="shared" si="47"/>
        <v>8.5505438799730271E-2</v>
      </c>
      <c r="H254" s="23">
        <v>0</v>
      </c>
      <c r="I254" s="24">
        <v>760665</v>
      </c>
      <c r="J254" s="24">
        <v>2273640</v>
      </c>
      <c r="K254" s="23">
        <v>3034305</v>
      </c>
      <c r="L254" s="23">
        <v>0</v>
      </c>
      <c r="M254" s="24">
        <v>0</v>
      </c>
      <c r="N254" s="24">
        <v>0</v>
      </c>
      <c r="O254" s="23">
        <v>0</v>
      </c>
      <c r="P254" s="23">
        <v>0</v>
      </c>
      <c r="Q254" s="24">
        <v>0</v>
      </c>
      <c r="R254" s="24">
        <v>0</v>
      </c>
      <c r="S254" s="23">
        <v>0</v>
      </c>
      <c r="T254" s="23">
        <v>0</v>
      </c>
      <c r="U254" s="24">
        <v>0</v>
      </c>
      <c r="V254" s="24">
        <v>0</v>
      </c>
      <c r="W254" s="35">
        <v>0</v>
      </c>
    </row>
    <row r="255" spans="1:23" ht="12.95" customHeight="1" x14ac:dyDescent="0.2">
      <c r="A255" s="14" t="s">
        <v>20</v>
      </c>
      <c r="B255" s="15" t="s">
        <v>451</v>
      </c>
      <c r="C255" s="16" t="s">
        <v>452</v>
      </c>
      <c r="D255" s="23">
        <v>95161480</v>
      </c>
      <c r="E255" s="24">
        <v>95161480</v>
      </c>
      <c r="F255" s="24">
        <v>994222</v>
      </c>
      <c r="G255" s="31">
        <f t="shared" si="47"/>
        <v>1.0447735785530028E-2</v>
      </c>
      <c r="H255" s="23">
        <v>24176266</v>
      </c>
      <c r="I255" s="24">
        <v>41403727</v>
      </c>
      <c r="J255" s="24">
        <v>-64585771</v>
      </c>
      <c r="K255" s="23">
        <v>994222</v>
      </c>
      <c r="L255" s="23">
        <v>0</v>
      </c>
      <c r="M255" s="24">
        <v>0</v>
      </c>
      <c r="N255" s="24">
        <v>0</v>
      </c>
      <c r="O255" s="23">
        <v>0</v>
      </c>
      <c r="P255" s="23">
        <v>0</v>
      </c>
      <c r="Q255" s="24">
        <v>0</v>
      </c>
      <c r="R255" s="24">
        <v>0</v>
      </c>
      <c r="S255" s="23">
        <v>0</v>
      </c>
      <c r="T255" s="23">
        <v>0</v>
      </c>
      <c r="U255" s="24">
        <v>0</v>
      </c>
      <c r="V255" s="24">
        <v>0</v>
      </c>
      <c r="W255" s="35">
        <v>0</v>
      </c>
    </row>
    <row r="256" spans="1:23" ht="12.95" customHeight="1" x14ac:dyDescent="0.2">
      <c r="A256" s="14" t="s">
        <v>35</v>
      </c>
      <c r="B256" s="15" t="s">
        <v>453</v>
      </c>
      <c r="C256" s="16" t="s">
        <v>454</v>
      </c>
      <c r="D256" s="23">
        <v>1422000</v>
      </c>
      <c r="E256" s="24">
        <v>1422000</v>
      </c>
      <c r="F256" s="24">
        <v>0</v>
      </c>
      <c r="G256" s="31">
        <f t="shared" si="47"/>
        <v>0</v>
      </c>
      <c r="H256" s="23">
        <v>0</v>
      </c>
      <c r="I256" s="24">
        <v>0</v>
      </c>
      <c r="J256" s="24">
        <v>0</v>
      </c>
      <c r="K256" s="23">
        <v>0</v>
      </c>
      <c r="L256" s="23">
        <v>0</v>
      </c>
      <c r="M256" s="24">
        <v>0</v>
      </c>
      <c r="N256" s="24">
        <v>0</v>
      </c>
      <c r="O256" s="23">
        <v>0</v>
      </c>
      <c r="P256" s="23">
        <v>0</v>
      </c>
      <c r="Q256" s="24">
        <v>0</v>
      </c>
      <c r="R256" s="24">
        <v>0</v>
      </c>
      <c r="S256" s="23">
        <v>0</v>
      </c>
      <c r="T256" s="23">
        <v>0</v>
      </c>
      <c r="U256" s="24">
        <v>0</v>
      </c>
      <c r="V256" s="24">
        <v>0</v>
      </c>
      <c r="W256" s="35">
        <v>0</v>
      </c>
    </row>
    <row r="257" spans="1:23" ht="12.95" customHeight="1" x14ac:dyDescent="0.3">
      <c r="A257" s="17" t="s">
        <v>0</v>
      </c>
      <c r="B257" s="18" t="s">
        <v>455</v>
      </c>
      <c r="C257" s="19" t="s">
        <v>0</v>
      </c>
      <c r="D257" s="25">
        <f>SUM(D253:D256)</f>
        <v>410471828</v>
      </c>
      <c r="E257" s="26">
        <f>SUM(E253:E256)</f>
        <v>410471828</v>
      </c>
      <c r="F257" s="26">
        <f>SUM(F253:F256)</f>
        <v>61969064</v>
      </c>
      <c r="G257" s="32">
        <f t="shared" si="47"/>
        <v>0.15097032189015416</v>
      </c>
      <c r="H257" s="25">
        <f t="shared" ref="H257:W257" si="51">SUM(H253:H256)</f>
        <v>32704492</v>
      </c>
      <c r="I257" s="26">
        <f t="shared" si="51"/>
        <v>81305195</v>
      </c>
      <c r="J257" s="26">
        <f t="shared" si="51"/>
        <v>-52040623</v>
      </c>
      <c r="K257" s="25">
        <f t="shared" si="51"/>
        <v>61969064</v>
      </c>
      <c r="L257" s="25">
        <f t="shared" si="51"/>
        <v>0</v>
      </c>
      <c r="M257" s="26">
        <f t="shared" si="51"/>
        <v>0</v>
      </c>
      <c r="N257" s="26">
        <f t="shared" si="51"/>
        <v>0</v>
      </c>
      <c r="O257" s="25">
        <f t="shared" si="51"/>
        <v>0</v>
      </c>
      <c r="P257" s="25">
        <f t="shared" si="51"/>
        <v>0</v>
      </c>
      <c r="Q257" s="26">
        <f t="shared" si="51"/>
        <v>0</v>
      </c>
      <c r="R257" s="26">
        <f t="shared" si="51"/>
        <v>0</v>
      </c>
      <c r="S257" s="25">
        <f t="shared" si="51"/>
        <v>0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2.95" customHeight="1" x14ac:dyDescent="0.3">
      <c r="A258" s="17" t="s">
        <v>0</v>
      </c>
      <c r="B258" s="18" t="s">
        <v>456</v>
      </c>
      <c r="C258" s="19" t="s">
        <v>0</v>
      </c>
      <c r="D258" s="25">
        <f>SUM(D232:D237,D239:D244,D246:D251,D253:D256)</f>
        <v>1844963014</v>
      </c>
      <c r="E258" s="26">
        <f>SUM(E232:E237,E239:E244,E246:E251,E253:E256)</f>
        <v>1844963014</v>
      </c>
      <c r="F258" s="26">
        <f>SUM(F232:F237,F239:F244,F246:F251,F253:F256)</f>
        <v>239613551</v>
      </c>
      <c r="G258" s="32">
        <f t="shared" si="47"/>
        <v>0.12987444690313993</v>
      </c>
      <c r="H258" s="25">
        <f t="shared" ref="H258:W258" si="52">SUM(H232:H237,H239:H244,H246:H251,H253:H256)</f>
        <v>42095303</v>
      </c>
      <c r="I258" s="26">
        <f t="shared" si="52"/>
        <v>161764395</v>
      </c>
      <c r="J258" s="26">
        <f t="shared" si="52"/>
        <v>35753853</v>
      </c>
      <c r="K258" s="25">
        <f t="shared" si="52"/>
        <v>239613551</v>
      </c>
      <c r="L258" s="25">
        <f t="shared" si="52"/>
        <v>0</v>
      </c>
      <c r="M258" s="26">
        <f t="shared" si="52"/>
        <v>0</v>
      </c>
      <c r="N258" s="26">
        <f t="shared" si="52"/>
        <v>0</v>
      </c>
      <c r="O258" s="25">
        <f t="shared" si="52"/>
        <v>0</v>
      </c>
      <c r="P258" s="25">
        <f t="shared" si="52"/>
        <v>0</v>
      </c>
      <c r="Q258" s="26">
        <f t="shared" si="52"/>
        <v>0</v>
      </c>
      <c r="R258" s="26">
        <f t="shared" si="52"/>
        <v>0</v>
      </c>
      <c r="S258" s="25">
        <f t="shared" si="52"/>
        <v>0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2.95" customHeight="1" x14ac:dyDescent="0.3">
      <c r="A259" s="10"/>
      <c r="B259" s="11" t="s">
        <v>594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12.95" customHeight="1" x14ac:dyDescent="0.3">
      <c r="A260" s="13" t="s">
        <v>0</v>
      </c>
      <c r="B260" s="11" t="s">
        <v>457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ht="12.95" customHeight="1" x14ac:dyDescent="0.2">
      <c r="A261" s="14" t="s">
        <v>20</v>
      </c>
      <c r="B261" s="15" t="s">
        <v>458</v>
      </c>
      <c r="C261" s="16" t="s">
        <v>459</v>
      </c>
      <c r="D261" s="23">
        <v>14530000</v>
      </c>
      <c r="E261" s="24">
        <v>14530000</v>
      </c>
      <c r="F261" s="24">
        <v>986296</v>
      </c>
      <c r="G261" s="31">
        <f t="shared" ref="G261:G297" si="53">IF(($D261     =0),0,($F261     /$D261     ))</f>
        <v>6.7879972470750172E-2</v>
      </c>
      <c r="H261" s="23">
        <v>100524</v>
      </c>
      <c r="I261" s="24">
        <v>555174</v>
      </c>
      <c r="J261" s="24">
        <v>330598</v>
      </c>
      <c r="K261" s="23">
        <v>986296</v>
      </c>
      <c r="L261" s="23">
        <v>0</v>
      </c>
      <c r="M261" s="24">
        <v>0</v>
      </c>
      <c r="N261" s="24">
        <v>0</v>
      </c>
      <c r="O261" s="23">
        <v>0</v>
      </c>
      <c r="P261" s="23">
        <v>0</v>
      </c>
      <c r="Q261" s="24">
        <v>0</v>
      </c>
      <c r="R261" s="24">
        <v>0</v>
      </c>
      <c r="S261" s="23">
        <v>0</v>
      </c>
      <c r="T261" s="23">
        <v>0</v>
      </c>
      <c r="U261" s="24">
        <v>0</v>
      </c>
      <c r="V261" s="24">
        <v>0</v>
      </c>
      <c r="W261" s="35">
        <v>0</v>
      </c>
    </row>
    <row r="262" spans="1:23" ht="12.95" customHeight="1" x14ac:dyDescent="0.2">
      <c r="A262" s="14" t="s">
        <v>20</v>
      </c>
      <c r="B262" s="15" t="s">
        <v>460</v>
      </c>
      <c r="C262" s="16" t="s">
        <v>461</v>
      </c>
      <c r="D262" s="23">
        <v>35074281</v>
      </c>
      <c r="E262" s="24">
        <v>35074281</v>
      </c>
      <c r="F262" s="24">
        <v>2208115</v>
      </c>
      <c r="G262" s="31">
        <f t="shared" si="53"/>
        <v>6.2955388878819782E-2</v>
      </c>
      <c r="H262" s="23">
        <v>1340032</v>
      </c>
      <c r="I262" s="24">
        <v>1151193</v>
      </c>
      <c r="J262" s="24">
        <v>-283110</v>
      </c>
      <c r="K262" s="23">
        <v>2208115</v>
      </c>
      <c r="L262" s="23">
        <v>0</v>
      </c>
      <c r="M262" s="24">
        <v>0</v>
      </c>
      <c r="N262" s="24">
        <v>0</v>
      </c>
      <c r="O262" s="23">
        <v>0</v>
      </c>
      <c r="P262" s="23">
        <v>0</v>
      </c>
      <c r="Q262" s="24">
        <v>0</v>
      </c>
      <c r="R262" s="24">
        <v>0</v>
      </c>
      <c r="S262" s="23">
        <v>0</v>
      </c>
      <c r="T262" s="23">
        <v>0</v>
      </c>
      <c r="U262" s="24">
        <v>0</v>
      </c>
      <c r="V262" s="24">
        <v>0</v>
      </c>
      <c r="W262" s="35">
        <v>0</v>
      </c>
    </row>
    <row r="263" spans="1:23" ht="12.95" customHeight="1" x14ac:dyDescent="0.2">
      <c r="A263" s="14" t="s">
        <v>20</v>
      </c>
      <c r="B263" s="15" t="s">
        <v>462</v>
      </c>
      <c r="C263" s="16" t="s">
        <v>463</v>
      </c>
      <c r="D263" s="23">
        <v>40608879</v>
      </c>
      <c r="E263" s="24">
        <v>40608879</v>
      </c>
      <c r="F263" s="24">
        <v>5002224</v>
      </c>
      <c r="G263" s="31">
        <f t="shared" si="53"/>
        <v>0.12318054876619471</v>
      </c>
      <c r="H263" s="23">
        <v>0</v>
      </c>
      <c r="I263" s="24">
        <v>4870970</v>
      </c>
      <c r="J263" s="24">
        <v>131254</v>
      </c>
      <c r="K263" s="23">
        <v>5002224</v>
      </c>
      <c r="L263" s="23">
        <v>0</v>
      </c>
      <c r="M263" s="24">
        <v>0</v>
      </c>
      <c r="N263" s="24">
        <v>0</v>
      </c>
      <c r="O263" s="23">
        <v>0</v>
      </c>
      <c r="P263" s="23">
        <v>0</v>
      </c>
      <c r="Q263" s="24">
        <v>0</v>
      </c>
      <c r="R263" s="24">
        <v>0</v>
      </c>
      <c r="S263" s="23">
        <v>0</v>
      </c>
      <c r="T263" s="23">
        <v>0</v>
      </c>
      <c r="U263" s="24">
        <v>0</v>
      </c>
      <c r="V263" s="24">
        <v>0</v>
      </c>
      <c r="W263" s="35">
        <v>0</v>
      </c>
    </row>
    <row r="264" spans="1:23" ht="12.95" customHeight="1" x14ac:dyDescent="0.2">
      <c r="A264" s="14" t="s">
        <v>35</v>
      </c>
      <c r="B264" s="15" t="s">
        <v>464</v>
      </c>
      <c r="C264" s="16" t="s">
        <v>465</v>
      </c>
      <c r="D264" s="23">
        <v>119119</v>
      </c>
      <c r="E264" s="24">
        <v>119119</v>
      </c>
      <c r="F264" s="24">
        <v>16449</v>
      </c>
      <c r="G264" s="31">
        <f t="shared" si="53"/>
        <v>0.13808880195434817</v>
      </c>
      <c r="H264" s="23">
        <v>0</v>
      </c>
      <c r="I264" s="24">
        <v>0</v>
      </c>
      <c r="J264" s="24">
        <v>16449</v>
      </c>
      <c r="K264" s="23">
        <v>16449</v>
      </c>
      <c r="L264" s="23">
        <v>0</v>
      </c>
      <c r="M264" s="24">
        <v>0</v>
      </c>
      <c r="N264" s="24">
        <v>0</v>
      </c>
      <c r="O264" s="23">
        <v>0</v>
      </c>
      <c r="P264" s="23">
        <v>0</v>
      </c>
      <c r="Q264" s="24">
        <v>0</v>
      </c>
      <c r="R264" s="24">
        <v>0</v>
      </c>
      <c r="S264" s="23">
        <v>0</v>
      </c>
      <c r="T264" s="23">
        <v>0</v>
      </c>
      <c r="U264" s="24">
        <v>0</v>
      </c>
      <c r="V264" s="24">
        <v>0</v>
      </c>
      <c r="W264" s="35">
        <v>0</v>
      </c>
    </row>
    <row r="265" spans="1:23" ht="12.95" customHeight="1" x14ac:dyDescent="0.3">
      <c r="A265" s="17" t="s">
        <v>0</v>
      </c>
      <c r="B265" s="18" t="s">
        <v>466</v>
      </c>
      <c r="C265" s="19" t="s">
        <v>0</v>
      </c>
      <c r="D265" s="25">
        <f>SUM(D261:D264)</f>
        <v>90332279</v>
      </c>
      <c r="E265" s="26">
        <f>SUM(E261:E264)</f>
        <v>90332279</v>
      </c>
      <c r="F265" s="26">
        <f>SUM(F261:F264)</f>
        <v>8213084</v>
      </c>
      <c r="G265" s="32">
        <f t="shared" si="53"/>
        <v>9.092081026761209E-2</v>
      </c>
      <c r="H265" s="25">
        <f t="shared" ref="H265:W265" si="54">SUM(H261:H264)</f>
        <v>1440556</v>
      </c>
      <c r="I265" s="26">
        <f t="shared" si="54"/>
        <v>6577337</v>
      </c>
      <c r="J265" s="26">
        <f t="shared" si="54"/>
        <v>195191</v>
      </c>
      <c r="K265" s="25">
        <f t="shared" si="54"/>
        <v>8213084</v>
      </c>
      <c r="L265" s="25">
        <f t="shared" si="54"/>
        <v>0</v>
      </c>
      <c r="M265" s="26">
        <f t="shared" si="54"/>
        <v>0</v>
      </c>
      <c r="N265" s="26">
        <f t="shared" si="54"/>
        <v>0</v>
      </c>
      <c r="O265" s="25">
        <f t="shared" si="54"/>
        <v>0</v>
      </c>
      <c r="P265" s="25">
        <f t="shared" si="54"/>
        <v>0</v>
      </c>
      <c r="Q265" s="26">
        <f t="shared" si="54"/>
        <v>0</v>
      </c>
      <c r="R265" s="26">
        <f t="shared" si="54"/>
        <v>0</v>
      </c>
      <c r="S265" s="25">
        <f t="shared" si="54"/>
        <v>0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ht="12.95" customHeight="1" x14ac:dyDescent="0.2">
      <c r="A266" s="14" t="s">
        <v>20</v>
      </c>
      <c r="B266" s="15" t="s">
        <v>467</v>
      </c>
      <c r="C266" s="16" t="s">
        <v>468</v>
      </c>
      <c r="D266" s="23">
        <v>2752513</v>
      </c>
      <c r="E266" s="24">
        <v>2752513</v>
      </c>
      <c r="F266" s="24">
        <v>111272</v>
      </c>
      <c r="G266" s="31">
        <f t="shared" si="53"/>
        <v>4.0425603802779493E-2</v>
      </c>
      <c r="H266" s="23">
        <v>28772</v>
      </c>
      <c r="I266" s="24">
        <v>0</v>
      </c>
      <c r="J266" s="24">
        <v>82500</v>
      </c>
      <c r="K266" s="23">
        <v>111272</v>
      </c>
      <c r="L266" s="23">
        <v>0</v>
      </c>
      <c r="M266" s="24">
        <v>0</v>
      </c>
      <c r="N266" s="24">
        <v>0</v>
      </c>
      <c r="O266" s="23">
        <v>0</v>
      </c>
      <c r="P266" s="23">
        <v>0</v>
      </c>
      <c r="Q266" s="24">
        <v>0</v>
      </c>
      <c r="R266" s="24">
        <v>0</v>
      </c>
      <c r="S266" s="23">
        <v>0</v>
      </c>
      <c r="T266" s="23">
        <v>0</v>
      </c>
      <c r="U266" s="24">
        <v>0</v>
      </c>
      <c r="V266" s="24">
        <v>0</v>
      </c>
      <c r="W266" s="35">
        <v>0</v>
      </c>
    </row>
    <row r="267" spans="1:23" ht="12.95" customHeight="1" x14ac:dyDescent="0.2">
      <c r="A267" s="14" t="s">
        <v>20</v>
      </c>
      <c r="B267" s="15" t="s">
        <v>469</v>
      </c>
      <c r="C267" s="16" t="s">
        <v>470</v>
      </c>
      <c r="D267" s="23">
        <v>35647511</v>
      </c>
      <c r="E267" s="24">
        <v>35647511</v>
      </c>
      <c r="F267" s="24">
        <v>1456134</v>
      </c>
      <c r="G267" s="31">
        <f t="shared" si="53"/>
        <v>4.0848125413300247E-2</v>
      </c>
      <c r="H267" s="23">
        <v>310562</v>
      </c>
      <c r="I267" s="24">
        <v>410258</v>
      </c>
      <c r="J267" s="24">
        <v>735314</v>
      </c>
      <c r="K267" s="23">
        <v>1456134</v>
      </c>
      <c r="L267" s="23">
        <v>0</v>
      </c>
      <c r="M267" s="24">
        <v>0</v>
      </c>
      <c r="N267" s="24">
        <v>0</v>
      </c>
      <c r="O267" s="23">
        <v>0</v>
      </c>
      <c r="P267" s="23">
        <v>0</v>
      </c>
      <c r="Q267" s="24">
        <v>0</v>
      </c>
      <c r="R267" s="24">
        <v>0</v>
      </c>
      <c r="S267" s="23">
        <v>0</v>
      </c>
      <c r="T267" s="23">
        <v>0</v>
      </c>
      <c r="U267" s="24">
        <v>0</v>
      </c>
      <c r="V267" s="24">
        <v>0</v>
      </c>
      <c r="W267" s="35">
        <v>0</v>
      </c>
    </row>
    <row r="268" spans="1:23" ht="12.95" customHeight="1" x14ac:dyDescent="0.2">
      <c r="A268" s="14" t="s">
        <v>20</v>
      </c>
      <c r="B268" s="15" t="s">
        <v>471</v>
      </c>
      <c r="C268" s="16" t="s">
        <v>472</v>
      </c>
      <c r="D268" s="23">
        <v>1681626</v>
      </c>
      <c r="E268" s="24">
        <v>1681626</v>
      </c>
      <c r="F268" s="24">
        <v>0</v>
      </c>
      <c r="G268" s="31">
        <f t="shared" si="53"/>
        <v>0</v>
      </c>
      <c r="H268" s="23">
        <v>0</v>
      </c>
      <c r="I268" s="24">
        <v>0</v>
      </c>
      <c r="J268" s="24">
        <v>0</v>
      </c>
      <c r="K268" s="23">
        <v>0</v>
      </c>
      <c r="L268" s="23">
        <v>0</v>
      </c>
      <c r="M268" s="24">
        <v>0</v>
      </c>
      <c r="N268" s="24">
        <v>0</v>
      </c>
      <c r="O268" s="23">
        <v>0</v>
      </c>
      <c r="P268" s="23">
        <v>0</v>
      </c>
      <c r="Q268" s="24">
        <v>0</v>
      </c>
      <c r="R268" s="24">
        <v>0</v>
      </c>
      <c r="S268" s="23">
        <v>0</v>
      </c>
      <c r="T268" s="23">
        <v>0</v>
      </c>
      <c r="U268" s="24">
        <v>0</v>
      </c>
      <c r="V268" s="24">
        <v>0</v>
      </c>
      <c r="W268" s="35">
        <v>0</v>
      </c>
    </row>
    <row r="269" spans="1:23" ht="12.95" customHeight="1" x14ac:dyDescent="0.2">
      <c r="A269" s="14" t="s">
        <v>20</v>
      </c>
      <c r="B269" s="15" t="s">
        <v>473</v>
      </c>
      <c r="C269" s="16" t="s">
        <v>474</v>
      </c>
      <c r="D269" s="23">
        <v>12771145</v>
      </c>
      <c r="E269" s="24">
        <v>12771145</v>
      </c>
      <c r="F269" s="24">
        <v>3008997</v>
      </c>
      <c r="G269" s="31">
        <f t="shared" si="53"/>
        <v>0.23560902330996947</v>
      </c>
      <c r="H269" s="23">
        <v>547634</v>
      </c>
      <c r="I269" s="24">
        <v>1160464</v>
      </c>
      <c r="J269" s="24">
        <v>1300899</v>
      </c>
      <c r="K269" s="23">
        <v>3008997</v>
      </c>
      <c r="L269" s="23">
        <v>0</v>
      </c>
      <c r="M269" s="24">
        <v>0</v>
      </c>
      <c r="N269" s="24">
        <v>0</v>
      </c>
      <c r="O269" s="23">
        <v>0</v>
      </c>
      <c r="P269" s="23">
        <v>0</v>
      </c>
      <c r="Q269" s="24">
        <v>0</v>
      </c>
      <c r="R269" s="24">
        <v>0</v>
      </c>
      <c r="S269" s="23">
        <v>0</v>
      </c>
      <c r="T269" s="23">
        <v>0</v>
      </c>
      <c r="U269" s="24">
        <v>0</v>
      </c>
      <c r="V269" s="24">
        <v>0</v>
      </c>
      <c r="W269" s="35">
        <v>0</v>
      </c>
    </row>
    <row r="270" spans="1:23" ht="12.95" customHeight="1" x14ac:dyDescent="0.2">
      <c r="A270" s="14" t="s">
        <v>20</v>
      </c>
      <c r="B270" s="15" t="s">
        <v>475</v>
      </c>
      <c r="C270" s="16" t="s">
        <v>476</v>
      </c>
      <c r="D270" s="23">
        <v>1852412</v>
      </c>
      <c r="E270" s="24">
        <v>1852412</v>
      </c>
      <c r="F270" s="24">
        <v>89411</v>
      </c>
      <c r="G270" s="31">
        <f t="shared" si="53"/>
        <v>4.8267340094968074E-2</v>
      </c>
      <c r="H270" s="23">
        <v>0</v>
      </c>
      <c r="I270" s="24">
        <v>39543</v>
      </c>
      <c r="J270" s="24">
        <v>49868</v>
      </c>
      <c r="K270" s="23">
        <v>89411</v>
      </c>
      <c r="L270" s="23">
        <v>0</v>
      </c>
      <c r="M270" s="24">
        <v>0</v>
      </c>
      <c r="N270" s="24">
        <v>0</v>
      </c>
      <c r="O270" s="23">
        <v>0</v>
      </c>
      <c r="P270" s="23">
        <v>0</v>
      </c>
      <c r="Q270" s="24">
        <v>0</v>
      </c>
      <c r="R270" s="24">
        <v>0</v>
      </c>
      <c r="S270" s="23">
        <v>0</v>
      </c>
      <c r="T270" s="23">
        <v>0</v>
      </c>
      <c r="U270" s="24">
        <v>0</v>
      </c>
      <c r="V270" s="24">
        <v>0</v>
      </c>
      <c r="W270" s="35">
        <v>0</v>
      </c>
    </row>
    <row r="271" spans="1:23" ht="12.95" customHeight="1" x14ac:dyDescent="0.2">
      <c r="A271" s="14" t="s">
        <v>20</v>
      </c>
      <c r="B271" s="15" t="s">
        <v>477</v>
      </c>
      <c r="C271" s="16" t="s">
        <v>478</v>
      </c>
      <c r="D271" s="23">
        <v>2471510</v>
      </c>
      <c r="E271" s="24">
        <v>2471510</v>
      </c>
      <c r="F271" s="24">
        <v>69092</v>
      </c>
      <c r="G271" s="31">
        <f t="shared" si="53"/>
        <v>2.7955379504837122E-2</v>
      </c>
      <c r="H271" s="23">
        <v>17636</v>
      </c>
      <c r="I271" s="24">
        <v>0</v>
      </c>
      <c r="J271" s="24">
        <v>51456</v>
      </c>
      <c r="K271" s="23">
        <v>69092</v>
      </c>
      <c r="L271" s="23">
        <v>0</v>
      </c>
      <c r="M271" s="24">
        <v>0</v>
      </c>
      <c r="N271" s="24">
        <v>0</v>
      </c>
      <c r="O271" s="23">
        <v>0</v>
      </c>
      <c r="P271" s="23">
        <v>0</v>
      </c>
      <c r="Q271" s="24">
        <v>0</v>
      </c>
      <c r="R271" s="24">
        <v>0</v>
      </c>
      <c r="S271" s="23">
        <v>0</v>
      </c>
      <c r="T271" s="23">
        <v>0</v>
      </c>
      <c r="U271" s="24">
        <v>0</v>
      </c>
      <c r="V271" s="24">
        <v>0</v>
      </c>
      <c r="W271" s="35">
        <v>0</v>
      </c>
    </row>
    <row r="272" spans="1:23" ht="12.95" customHeight="1" x14ac:dyDescent="0.2">
      <c r="A272" s="14" t="s">
        <v>35</v>
      </c>
      <c r="B272" s="15" t="s">
        <v>479</v>
      </c>
      <c r="C272" s="16" t="s">
        <v>480</v>
      </c>
      <c r="D272" s="23">
        <v>714014</v>
      </c>
      <c r="E272" s="24">
        <v>714014</v>
      </c>
      <c r="F272" s="24">
        <v>108537</v>
      </c>
      <c r="G272" s="31">
        <f t="shared" si="53"/>
        <v>0.15200962446114502</v>
      </c>
      <c r="H272" s="23">
        <v>8359</v>
      </c>
      <c r="I272" s="24">
        <v>16997</v>
      </c>
      <c r="J272" s="24">
        <v>83181</v>
      </c>
      <c r="K272" s="23">
        <v>108537</v>
      </c>
      <c r="L272" s="23">
        <v>0</v>
      </c>
      <c r="M272" s="24">
        <v>0</v>
      </c>
      <c r="N272" s="24">
        <v>0</v>
      </c>
      <c r="O272" s="23">
        <v>0</v>
      </c>
      <c r="P272" s="23">
        <v>0</v>
      </c>
      <c r="Q272" s="24">
        <v>0</v>
      </c>
      <c r="R272" s="24">
        <v>0</v>
      </c>
      <c r="S272" s="23">
        <v>0</v>
      </c>
      <c r="T272" s="23">
        <v>0</v>
      </c>
      <c r="U272" s="24">
        <v>0</v>
      </c>
      <c r="V272" s="24">
        <v>0</v>
      </c>
      <c r="W272" s="35">
        <v>0</v>
      </c>
    </row>
    <row r="273" spans="1:23" ht="12.95" customHeight="1" x14ac:dyDescent="0.3">
      <c r="A273" s="17" t="s">
        <v>0</v>
      </c>
      <c r="B273" s="18" t="s">
        <v>481</v>
      </c>
      <c r="C273" s="19" t="s">
        <v>0</v>
      </c>
      <c r="D273" s="25">
        <f>SUM(D266:D272)</f>
        <v>57890731</v>
      </c>
      <c r="E273" s="26">
        <f>SUM(E266:E272)</f>
        <v>57890731</v>
      </c>
      <c r="F273" s="26">
        <f>SUM(F266:F272)</f>
        <v>4843443</v>
      </c>
      <c r="G273" s="32">
        <f t="shared" si="53"/>
        <v>8.3665258951385504E-2</v>
      </c>
      <c r="H273" s="25">
        <f t="shared" ref="H273:W273" si="55">SUM(H266:H272)</f>
        <v>912963</v>
      </c>
      <c r="I273" s="26">
        <f t="shared" si="55"/>
        <v>1627262</v>
      </c>
      <c r="J273" s="26">
        <f t="shared" si="55"/>
        <v>2303218</v>
      </c>
      <c r="K273" s="25">
        <f t="shared" si="55"/>
        <v>4843443</v>
      </c>
      <c r="L273" s="25">
        <f t="shared" si="55"/>
        <v>0</v>
      </c>
      <c r="M273" s="26">
        <f t="shared" si="55"/>
        <v>0</v>
      </c>
      <c r="N273" s="26">
        <f t="shared" si="55"/>
        <v>0</v>
      </c>
      <c r="O273" s="25">
        <f t="shared" si="55"/>
        <v>0</v>
      </c>
      <c r="P273" s="25">
        <f t="shared" si="55"/>
        <v>0</v>
      </c>
      <c r="Q273" s="26">
        <f t="shared" si="55"/>
        <v>0</v>
      </c>
      <c r="R273" s="26">
        <f t="shared" si="55"/>
        <v>0</v>
      </c>
      <c r="S273" s="25">
        <f t="shared" si="55"/>
        <v>0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ht="12.95" customHeight="1" x14ac:dyDescent="0.2">
      <c r="A274" s="14" t="s">
        <v>20</v>
      </c>
      <c r="B274" s="15" t="s">
        <v>482</v>
      </c>
      <c r="C274" s="16" t="s">
        <v>483</v>
      </c>
      <c r="D274" s="23">
        <v>4356305</v>
      </c>
      <c r="E274" s="24">
        <v>4356305</v>
      </c>
      <c r="F274" s="24">
        <v>230637</v>
      </c>
      <c r="G274" s="31">
        <f t="shared" si="53"/>
        <v>5.29432626962529E-2</v>
      </c>
      <c r="H274" s="23">
        <v>0</v>
      </c>
      <c r="I274" s="24">
        <v>0</v>
      </c>
      <c r="J274" s="24">
        <v>230637</v>
      </c>
      <c r="K274" s="23">
        <v>230637</v>
      </c>
      <c r="L274" s="23">
        <v>0</v>
      </c>
      <c r="M274" s="24">
        <v>0</v>
      </c>
      <c r="N274" s="24">
        <v>0</v>
      </c>
      <c r="O274" s="23">
        <v>0</v>
      </c>
      <c r="P274" s="23">
        <v>0</v>
      </c>
      <c r="Q274" s="24">
        <v>0</v>
      </c>
      <c r="R274" s="24">
        <v>0</v>
      </c>
      <c r="S274" s="23">
        <v>0</v>
      </c>
      <c r="T274" s="23">
        <v>0</v>
      </c>
      <c r="U274" s="24">
        <v>0</v>
      </c>
      <c r="V274" s="24">
        <v>0</v>
      </c>
      <c r="W274" s="35">
        <v>0</v>
      </c>
    </row>
    <row r="275" spans="1:23" ht="12.95" customHeight="1" x14ac:dyDescent="0.2">
      <c r="A275" s="14" t="s">
        <v>20</v>
      </c>
      <c r="B275" s="15" t="s">
        <v>484</v>
      </c>
      <c r="C275" s="16" t="s">
        <v>485</v>
      </c>
      <c r="D275" s="23">
        <v>8544800</v>
      </c>
      <c r="E275" s="24">
        <v>8544800</v>
      </c>
      <c r="F275" s="24">
        <v>618874</v>
      </c>
      <c r="G275" s="31">
        <f t="shared" si="53"/>
        <v>7.2426973129856756E-2</v>
      </c>
      <c r="H275" s="23">
        <v>29939</v>
      </c>
      <c r="I275" s="24">
        <v>497277</v>
      </c>
      <c r="J275" s="24">
        <v>91658</v>
      </c>
      <c r="K275" s="23">
        <v>618874</v>
      </c>
      <c r="L275" s="23">
        <v>0</v>
      </c>
      <c r="M275" s="24">
        <v>0</v>
      </c>
      <c r="N275" s="24">
        <v>0</v>
      </c>
      <c r="O275" s="23">
        <v>0</v>
      </c>
      <c r="P275" s="23">
        <v>0</v>
      </c>
      <c r="Q275" s="24">
        <v>0</v>
      </c>
      <c r="R275" s="24">
        <v>0</v>
      </c>
      <c r="S275" s="23">
        <v>0</v>
      </c>
      <c r="T275" s="23">
        <v>0</v>
      </c>
      <c r="U275" s="24">
        <v>0</v>
      </c>
      <c r="V275" s="24">
        <v>0</v>
      </c>
      <c r="W275" s="35">
        <v>0</v>
      </c>
    </row>
    <row r="276" spans="1:23" ht="12.95" customHeight="1" x14ac:dyDescent="0.2">
      <c r="A276" s="14" t="s">
        <v>20</v>
      </c>
      <c r="B276" s="15" t="s">
        <v>486</v>
      </c>
      <c r="C276" s="16" t="s">
        <v>487</v>
      </c>
      <c r="D276" s="23">
        <v>3048056</v>
      </c>
      <c r="E276" s="24">
        <v>3048056</v>
      </c>
      <c r="F276" s="24">
        <v>457713</v>
      </c>
      <c r="G276" s="31">
        <f t="shared" si="53"/>
        <v>0.1501655481395355</v>
      </c>
      <c r="H276" s="23">
        <v>0</v>
      </c>
      <c r="I276" s="24">
        <v>0</v>
      </c>
      <c r="J276" s="24">
        <v>457713</v>
      </c>
      <c r="K276" s="23">
        <v>457713</v>
      </c>
      <c r="L276" s="23">
        <v>0</v>
      </c>
      <c r="M276" s="24">
        <v>0</v>
      </c>
      <c r="N276" s="24">
        <v>0</v>
      </c>
      <c r="O276" s="23">
        <v>0</v>
      </c>
      <c r="P276" s="23">
        <v>0</v>
      </c>
      <c r="Q276" s="24">
        <v>0</v>
      </c>
      <c r="R276" s="24">
        <v>0</v>
      </c>
      <c r="S276" s="23">
        <v>0</v>
      </c>
      <c r="T276" s="23">
        <v>0</v>
      </c>
      <c r="U276" s="24">
        <v>0</v>
      </c>
      <c r="V276" s="24">
        <v>0</v>
      </c>
      <c r="W276" s="35">
        <v>0</v>
      </c>
    </row>
    <row r="277" spans="1:23" ht="12.95" customHeight="1" x14ac:dyDescent="0.2">
      <c r="A277" s="14" t="s">
        <v>20</v>
      </c>
      <c r="B277" s="15" t="s">
        <v>488</v>
      </c>
      <c r="C277" s="16" t="s">
        <v>489</v>
      </c>
      <c r="D277" s="23">
        <v>6100551</v>
      </c>
      <c r="E277" s="24">
        <v>6100551</v>
      </c>
      <c r="F277" s="24">
        <v>538851</v>
      </c>
      <c r="G277" s="31">
        <f t="shared" si="53"/>
        <v>8.8328251005523925E-2</v>
      </c>
      <c r="H277" s="23">
        <v>0</v>
      </c>
      <c r="I277" s="24">
        <v>0</v>
      </c>
      <c r="J277" s="24">
        <v>538851</v>
      </c>
      <c r="K277" s="23">
        <v>538851</v>
      </c>
      <c r="L277" s="23">
        <v>0</v>
      </c>
      <c r="M277" s="24">
        <v>0</v>
      </c>
      <c r="N277" s="24">
        <v>0</v>
      </c>
      <c r="O277" s="23">
        <v>0</v>
      </c>
      <c r="P277" s="23">
        <v>0</v>
      </c>
      <c r="Q277" s="24">
        <v>0</v>
      </c>
      <c r="R277" s="24">
        <v>0</v>
      </c>
      <c r="S277" s="23">
        <v>0</v>
      </c>
      <c r="T277" s="23">
        <v>0</v>
      </c>
      <c r="U277" s="24">
        <v>0</v>
      </c>
      <c r="V277" s="24">
        <v>0</v>
      </c>
      <c r="W277" s="35">
        <v>0</v>
      </c>
    </row>
    <row r="278" spans="1:23" ht="12.95" customHeight="1" x14ac:dyDescent="0.2">
      <c r="A278" s="14" t="s">
        <v>20</v>
      </c>
      <c r="B278" s="15" t="s">
        <v>490</v>
      </c>
      <c r="C278" s="16" t="s">
        <v>491</v>
      </c>
      <c r="D278" s="23">
        <v>1924289</v>
      </c>
      <c r="E278" s="24">
        <v>1924289</v>
      </c>
      <c r="F278" s="24">
        <v>459290</v>
      </c>
      <c r="G278" s="31">
        <f t="shared" si="53"/>
        <v>0.23868036453983782</v>
      </c>
      <c r="H278" s="23">
        <v>164805</v>
      </c>
      <c r="I278" s="24">
        <v>125660</v>
      </c>
      <c r="J278" s="24">
        <v>168825</v>
      </c>
      <c r="K278" s="23">
        <v>459290</v>
      </c>
      <c r="L278" s="23">
        <v>0</v>
      </c>
      <c r="M278" s="24">
        <v>0</v>
      </c>
      <c r="N278" s="24">
        <v>0</v>
      </c>
      <c r="O278" s="23">
        <v>0</v>
      </c>
      <c r="P278" s="23">
        <v>0</v>
      </c>
      <c r="Q278" s="24">
        <v>0</v>
      </c>
      <c r="R278" s="24">
        <v>0</v>
      </c>
      <c r="S278" s="23">
        <v>0</v>
      </c>
      <c r="T278" s="23">
        <v>0</v>
      </c>
      <c r="U278" s="24">
        <v>0</v>
      </c>
      <c r="V278" s="24">
        <v>0</v>
      </c>
      <c r="W278" s="35">
        <v>0</v>
      </c>
    </row>
    <row r="279" spans="1:23" ht="12.95" customHeight="1" x14ac:dyDescent="0.2">
      <c r="A279" s="14" t="s">
        <v>20</v>
      </c>
      <c r="B279" s="15" t="s">
        <v>492</v>
      </c>
      <c r="C279" s="16" t="s">
        <v>493</v>
      </c>
      <c r="D279" s="23">
        <v>5408279</v>
      </c>
      <c r="E279" s="24">
        <v>5408279</v>
      </c>
      <c r="F279" s="24">
        <v>37741</v>
      </c>
      <c r="G279" s="31">
        <f t="shared" si="53"/>
        <v>6.9783751910727975E-3</v>
      </c>
      <c r="H279" s="23">
        <v>0</v>
      </c>
      <c r="I279" s="24">
        <v>0</v>
      </c>
      <c r="J279" s="24">
        <v>37741</v>
      </c>
      <c r="K279" s="23">
        <v>37741</v>
      </c>
      <c r="L279" s="23">
        <v>0</v>
      </c>
      <c r="M279" s="24">
        <v>0</v>
      </c>
      <c r="N279" s="24">
        <v>0</v>
      </c>
      <c r="O279" s="23">
        <v>0</v>
      </c>
      <c r="P279" s="23">
        <v>0</v>
      </c>
      <c r="Q279" s="24">
        <v>0</v>
      </c>
      <c r="R279" s="24">
        <v>0</v>
      </c>
      <c r="S279" s="23">
        <v>0</v>
      </c>
      <c r="T279" s="23">
        <v>0</v>
      </c>
      <c r="U279" s="24">
        <v>0</v>
      </c>
      <c r="V279" s="24">
        <v>0</v>
      </c>
      <c r="W279" s="35">
        <v>0</v>
      </c>
    </row>
    <row r="280" spans="1:23" ht="12.95" customHeight="1" x14ac:dyDescent="0.2">
      <c r="A280" s="14" t="s">
        <v>20</v>
      </c>
      <c r="B280" s="15" t="s">
        <v>494</v>
      </c>
      <c r="C280" s="16" t="s">
        <v>495</v>
      </c>
      <c r="D280" s="23">
        <v>5746564</v>
      </c>
      <c r="E280" s="24">
        <v>5746564</v>
      </c>
      <c r="F280" s="24">
        <v>1581922</v>
      </c>
      <c r="G280" s="31">
        <f t="shared" si="53"/>
        <v>0.27528136813581122</v>
      </c>
      <c r="H280" s="23">
        <v>532241</v>
      </c>
      <c r="I280" s="24">
        <v>111313</v>
      </c>
      <c r="J280" s="24">
        <v>938368</v>
      </c>
      <c r="K280" s="23">
        <v>1581922</v>
      </c>
      <c r="L280" s="23">
        <v>0</v>
      </c>
      <c r="M280" s="24">
        <v>0</v>
      </c>
      <c r="N280" s="24">
        <v>0</v>
      </c>
      <c r="O280" s="23">
        <v>0</v>
      </c>
      <c r="P280" s="23">
        <v>0</v>
      </c>
      <c r="Q280" s="24">
        <v>0</v>
      </c>
      <c r="R280" s="24">
        <v>0</v>
      </c>
      <c r="S280" s="23">
        <v>0</v>
      </c>
      <c r="T280" s="23">
        <v>0</v>
      </c>
      <c r="U280" s="24">
        <v>0</v>
      </c>
      <c r="V280" s="24">
        <v>0</v>
      </c>
      <c r="W280" s="35">
        <v>0</v>
      </c>
    </row>
    <row r="281" spans="1:23" ht="12.95" customHeight="1" x14ac:dyDescent="0.2">
      <c r="A281" s="14" t="s">
        <v>20</v>
      </c>
      <c r="B281" s="15" t="s">
        <v>496</v>
      </c>
      <c r="C281" s="16" t="s">
        <v>497</v>
      </c>
      <c r="D281" s="23">
        <v>9795881</v>
      </c>
      <c r="E281" s="24">
        <v>9795881</v>
      </c>
      <c r="F281" s="24">
        <v>313779</v>
      </c>
      <c r="G281" s="31">
        <f t="shared" si="53"/>
        <v>3.2031728437697436E-2</v>
      </c>
      <c r="H281" s="23">
        <v>46199</v>
      </c>
      <c r="I281" s="24">
        <v>155125</v>
      </c>
      <c r="J281" s="24">
        <v>112455</v>
      </c>
      <c r="K281" s="23">
        <v>313779</v>
      </c>
      <c r="L281" s="23">
        <v>0</v>
      </c>
      <c r="M281" s="24">
        <v>0</v>
      </c>
      <c r="N281" s="24">
        <v>0</v>
      </c>
      <c r="O281" s="23">
        <v>0</v>
      </c>
      <c r="P281" s="23">
        <v>0</v>
      </c>
      <c r="Q281" s="24">
        <v>0</v>
      </c>
      <c r="R281" s="24">
        <v>0</v>
      </c>
      <c r="S281" s="23">
        <v>0</v>
      </c>
      <c r="T281" s="23">
        <v>0</v>
      </c>
      <c r="U281" s="24">
        <v>0</v>
      </c>
      <c r="V281" s="24">
        <v>0</v>
      </c>
      <c r="W281" s="35">
        <v>0</v>
      </c>
    </row>
    <row r="282" spans="1:23" ht="12.95" customHeight="1" x14ac:dyDescent="0.2">
      <c r="A282" s="14" t="s">
        <v>35</v>
      </c>
      <c r="B282" s="15" t="s">
        <v>498</v>
      </c>
      <c r="C282" s="16" t="s">
        <v>499</v>
      </c>
      <c r="D282" s="23">
        <v>470000</v>
      </c>
      <c r="E282" s="24">
        <v>470000</v>
      </c>
      <c r="F282" s="24">
        <v>59717</v>
      </c>
      <c r="G282" s="31">
        <f t="shared" si="53"/>
        <v>0.12705744680851064</v>
      </c>
      <c r="H282" s="23">
        <v>22936</v>
      </c>
      <c r="I282" s="24">
        <v>19010</v>
      </c>
      <c r="J282" s="24">
        <v>17771</v>
      </c>
      <c r="K282" s="23">
        <v>59717</v>
      </c>
      <c r="L282" s="23">
        <v>0</v>
      </c>
      <c r="M282" s="24">
        <v>0</v>
      </c>
      <c r="N282" s="24">
        <v>0</v>
      </c>
      <c r="O282" s="23">
        <v>0</v>
      </c>
      <c r="P282" s="23">
        <v>0</v>
      </c>
      <c r="Q282" s="24">
        <v>0</v>
      </c>
      <c r="R282" s="24">
        <v>0</v>
      </c>
      <c r="S282" s="23">
        <v>0</v>
      </c>
      <c r="T282" s="23">
        <v>0</v>
      </c>
      <c r="U282" s="24">
        <v>0</v>
      </c>
      <c r="V282" s="24">
        <v>0</v>
      </c>
      <c r="W282" s="35">
        <v>0</v>
      </c>
    </row>
    <row r="283" spans="1:23" ht="12.95" customHeight="1" x14ac:dyDescent="0.3">
      <c r="A283" s="17" t="s">
        <v>0</v>
      </c>
      <c r="B283" s="18" t="s">
        <v>500</v>
      </c>
      <c r="C283" s="19" t="s">
        <v>0</v>
      </c>
      <c r="D283" s="25">
        <f>SUM(D274:D282)</f>
        <v>45394725</v>
      </c>
      <c r="E283" s="26">
        <f>SUM(E274:E282)</f>
        <v>45394725</v>
      </c>
      <c r="F283" s="26">
        <f>SUM(F274:F282)</f>
        <v>4298524</v>
      </c>
      <c r="G283" s="32">
        <f t="shared" si="53"/>
        <v>9.4692147600850096E-2</v>
      </c>
      <c r="H283" s="25">
        <f t="shared" ref="H283:W283" si="56">SUM(H274:H282)</f>
        <v>796120</v>
      </c>
      <c r="I283" s="26">
        <f t="shared" si="56"/>
        <v>908385</v>
      </c>
      <c r="J283" s="26">
        <f t="shared" si="56"/>
        <v>2594019</v>
      </c>
      <c r="K283" s="25">
        <f t="shared" si="56"/>
        <v>4298524</v>
      </c>
      <c r="L283" s="25">
        <f t="shared" si="56"/>
        <v>0</v>
      </c>
      <c r="M283" s="26">
        <f t="shared" si="56"/>
        <v>0</v>
      </c>
      <c r="N283" s="26">
        <f t="shared" si="56"/>
        <v>0</v>
      </c>
      <c r="O283" s="25">
        <f t="shared" si="56"/>
        <v>0</v>
      </c>
      <c r="P283" s="25">
        <f t="shared" si="56"/>
        <v>0</v>
      </c>
      <c r="Q283" s="26">
        <f t="shared" si="56"/>
        <v>0</v>
      </c>
      <c r="R283" s="26">
        <f t="shared" si="56"/>
        <v>0</v>
      </c>
      <c r="S283" s="25">
        <f t="shared" si="56"/>
        <v>0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ht="12.95" customHeight="1" x14ac:dyDescent="0.2">
      <c r="A284" s="14" t="s">
        <v>20</v>
      </c>
      <c r="B284" s="15" t="s">
        <v>501</v>
      </c>
      <c r="C284" s="16" t="s">
        <v>502</v>
      </c>
      <c r="D284" s="23">
        <v>0</v>
      </c>
      <c r="E284" s="24">
        <v>0</v>
      </c>
      <c r="F284" s="24">
        <v>0</v>
      </c>
      <c r="G284" s="31">
        <f t="shared" si="53"/>
        <v>0</v>
      </c>
      <c r="H284" s="23">
        <v>0</v>
      </c>
      <c r="I284" s="24">
        <v>0</v>
      </c>
      <c r="J284" s="24">
        <v>0</v>
      </c>
      <c r="K284" s="23">
        <v>0</v>
      </c>
      <c r="L284" s="23">
        <v>0</v>
      </c>
      <c r="M284" s="24">
        <v>0</v>
      </c>
      <c r="N284" s="24">
        <v>0</v>
      </c>
      <c r="O284" s="23">
        <v>0</v>
      </c>
      <c r="P284" s="23">
        <v>0</v>
      </c>
      <c r="Q284" s="24">
        <v>0</v>
      </c>
      <c r="R284" s="24">
        <v>0</v>
      </c>
      <c r="S284" s="23">
        <v>0</v>
      </c>
      <c r="T284" s="23">
        <v>0</v>
      </c>
      <c r="U284" s="24">
        <v>0</v>
      </c>
      <c r="V284" s="24">
        <v>0</v>
      </c>
      <c r="W284" s="35">
        <v>0</v>
      </c>
    </row>
    <row r="285" spans="1:23" ht="12.95" customHeight="1" x14ac:dyDescent="0.2">
      <c r="A285" s="14" t="s">
        <v>20</v>
      </c>
      <c r="B285" s="15" t="s">
        <v>503</v>
      </c>
      <c r="C285" s="16" t="s">
        <v>504</v>
      </c>
      <c r="D285" s="23">
        <v>764500</v>
      </c>
      <c r="E285" s="24">
        <v>764500</v>
      </c>
      <c r="F285" s="24">
        <v>21506</v>
      </c>
      <c r="G285" s="31">
        <f t="shared" si="53"/>
        <v>2.813080444735121E-2</v>
      </c>
      <c r="H285" s="23">
        <v>0</v>
      </c>
      <c r="I285" s="24">
        <v>0</v>
      </c>
      <c r="J285" s="24">
        <v>21506</v>
      </c>
      <c r="K285" s="23">
        <v>21506</v>
      </c>
      <c r="L285" s="23">
        <v>0</v>
      </c>
      <c r="M285" s="24">
        <v>0</v>
      </c>
      <c r="N285" s="24">
        <v>0</v>
      </c>
      <c r="O285" s="23">
        <v>0</v>
      </c>
      <c r="P285" s="23">
        <v>0</v>
      </c>
      <c r="Q285" s="24">
        <v>0</v>
      </c>
      <c r="R285" s="24">
        <v>0</v>
      </c>
      <c r="S285" s="23">
        <v>0</v>
      </c>
      <c r="T285" s="23">
        <v>0</v>
      </c>
      <c r="U285" s="24">
        <v>0</v>
      </c>
      <c r="V285" s="24">
        <v>0</v>
      </c>
      <c r="W285" s="35">
        <v>0</v>
      </c>
    </row>
    <row r="286" spans="1:23" ht="12.95" customHeight="1" x14ac:dyDescent="0.2">
      <c r="A286" s="14" t="s">
        <v>20</v>
      </c>
      <c r="B286" s="15" t="s">
        <v>505</v>
      </c>
      <c r="C286" s="16" t="s">
        <v>506</v>
      </c>
      <c r="D286" s="23">
        <v>90548972</v>
      </c>
      <c r="E286" s="24">
        <v>90548972</v>
      </c>
      <c r="F286" s="24">
        <v>365271</v>
      </c>
      <c r="G286" s="31">
        <f t="shared" si="53"/>
        <v>4.0339607610343714E-3</v>
      </c>
      <c r="H286" s="23">
        <v>0</v>
      </c>
      <c r="I286" s="24">
        <v>504</v>
      </c>
      <c r="J286" s="24">
        <v>364767</v>
      </c>
      <c r="K286" s="23">
        <v>365271</v>
      </c>
      <c r="L286" s="23">
        <v>0</v>
      </c>
      <c r="M286" s="24">
        <v>0</v>
      </c>
      <c r="N286" s="24">
        <v>0</v>
      </c>
      <c r="O286" s="23">
        <v>0</v>
      </c>
      <c r="P286" s="23">
        <v>0</v>
      </c>
      <c r="Q286" s="24">
        <v>0</v>
      </c>
      <c r="R286" s="24">
        <v>0</v>
      </c>
      <c r="S286" s="23">
        <v>0</v>
      </c>
      <c r="T286" s="23">
        <v>0</v>
      </c>
      <c r="U286" s="24">
        <v>0</v>
      </c>
      <c r="V286" s="24">
        <v>0</v>
      </c>
      <c r="W286" s="35">
        <v>0</v>
      </c>
    </row>
    <row r="287" spans="1:23" ht="12.95" customHeight="1" x14ac:dyDescent="0.2">
      <c r="A287" s="14" t="s">
        <v>20</v>
      </c>
      <c r="B287" s="15" t="s">
        <v>507</v>
      </c>
      <c r="C287" s="16" t="s">
        <v>508</v>
      </c>
      <c r="D287" s="23">
        <v>0</v>
      </c>
      <c r="E287" s="24">
        <v>0</v>
      </c>
      <c r="F287" s="24">
        <v>0</v>
      </c>
      <c r="G287" s="31">
        <f t="shared" si="53"/>
        <v>0</v>
      </c>
      <c r="H287" s="23">
        <v>0</v>
      </c>
      <c r="I287" s="24">
        <v>0</v>
      </c>
      <c r="J287" s="24">
        <v>0</v>
      </c>
      <c r="K287" s="23">
        <v>0</v>
      </c>
      <c r="L287" s="23">
        <v>0</v>
      </c>
      <c r="M287" s="24">
        <v>0</v>
      </c>
      <c r="N287" s="24">
        <v>0</v>
      </c>
      <c r="O287" s="23">
        <v>0</v>
      </c>
      <c r="P287" s="23">
        <v>0</v>
      </c>
      <c r="Q287" s="24">
        <v>0</v>
      </c>
      <c r="R287" s="24">
        <v>0</v>
      </c>
      <c r="S287" s="23">
        <v>0</v>
      </c>
      <c r="T287" s="23">
        <v>0</v>
      </c>
      <c r="U287" s="24">
        <v>0</v>
      </c>
      <c r="V287" s="24">
        <v>0</v>
      </c>
      <c r="W287" s="35">
        <v>0</v>
      </c>
    </row>
    <row r="288" spans="1:23" ht="12.95" customHeight="1" x14ac:dyDescent="0.2">
      <c r="A288" s="14" t="s">
        <v>20</v>
      </c>
      <c r="B288" s="15" t="s">
        <v>509</v>
      </c>
      <c r="C288" s="16" t="s">
        <v>510</v>
      </c>
      <c r="D288" s="23">
        <v>7682390</v>
      </c>
      <c r="E288" s="24">
        <v>7682390</v>
      </c>
      <c r="F288" s="24">
        <v>962695</v>
      </c>
      <c r="G288" s="31">
        <f t="shared" si="53"/>
        <v>0.12531191465156025</v>
      </c>
      <c r="H288" s="23">
        <v>388055</v>
      </c>
      <c r="I288" s="24">
        <v>354204</v>
      </c>
      <c r="J288" s="24">
        <v>220436</v>
      </c>
      <c r="K288" s="23">
        <v>962695</v>
      </c>
      <c r="L288" s="23">
        <v>0</v>
      </c>
      <c r="M288" s="24">
        <v>0</v>
      </c>
      <c r="N288" s="24">
        <v>0</v>
      </c>
      <c r="O288" s="23">
        <v>0</v>
      </c>
      <c r="P288" s="23">
        <v>0</v>
      </c>
      <c r="Q288" s="24">
        <v>0</v>
      </c>
      <c r="R288" s="24">
        <v>0</v>
      </c>
      <c r="S288" s="23">
        <v>0</v>
      </c>
      <c r="T288" s="23">
        <v>0</v>
      </c>
      <c r="U288" s="24">
        <v>0</v>
      </c>
      <c r="V288" s="24">
        <v>0</v>
      </c>
      <c r="W288" s="35">
        <v>0</v>
      </c>
    </row>
    <row r="289" spans="1:23" ht="12.95" customHeight="1" x14ac:dyDescent="0.2">
      <c r="A289" s="14" t="s">
        <v>35</v>
      </c>
      <c r="B289" s="15" t="s">
        <v>511</v>
      </c>
      <c r="C289" s="16" t="s">
        <v>512</v>
      </c>
      <c r="D289" s="23">
        <v>140000</v>
      </c>
      <c r="E289" s="24">
        <v>140000</v>
      </c>
      <c r="F289" s="24">
        <v>33500</v>
      </c>
      <c r="G289" s="31">
        <f t="shared" si="53"/>
        <v>0.2392857142857143</v>
      </c>
      <c r="H289" s="23">
        <v>0</v>
      </c>
      <c r="I289" s="24">
        <v>0</v>
      </c>
      <c r="J289" s="24">
        <v>33500</v>
      </c>
      <c r="K289" s="23">
        <v>33500</v>
      </c>
      <c r="L289" s="23">
        <v>0</v>
      </c>
      <c r="M289" s="24">
        <v>0</v>
      </c>
      <c r="N289" s="24">
        <v>0</v>
      </c>
      <c r="O289" s="23">
        <v>0</v>
      </c>
      <c r="P289" s="23">
        <v>0</v>
      </c>
      <c r="Q289" s="24">
        <v>0</v>
      </c>
      <c r="R289" s="24">
        <v>0</v>
      </c>
      <c r="S289" s="23">
        <v>0</v>
      </c>
      <c r="T289" s="23">
        <v>0</v>
      </c>
      <c r="U289" s="24">
        <v>0</v>
      </c>
      <c r="V289" s="24">
        <v>0</v>
      </c>
      <c r="W289" s="35">
        <v>0</v>
      </c>
    </row>
    <row r="290" spans="1:23" ht="12.95" customHeight="1" x14ac:dyDescent="0.3">
      <c r="A290" s="17" t="s">
        <v>0</v>
      </c>
      <c r="B290" s="18" t="s">
        <v>513</v>
      </c>
      <c r="C290" s="19" t="s">
        <v>0</v>
      </c>
      <c r="D290" s="25">
        <f>SUM(D284:D289)</f>
        <v>99135862</v>
      </c>
      <c r="E290" s="26">
        <f>SUM(E284:E289)</f>
        <v>99135862</v>
      </c>
      <c r="F290" s="26">
        <f>SUM(F284:F289)</f>
        <v>1382972</v>
      </c>
      <c r="G290" s="32">
        <f t="shared" si="53"/>
        <v>1.3950269580547955E-2</v>
      </c>
      <c r="H290" s="25">
        <f t="shared" ref="H290:W290" si="57">SUM(H284:H289)</f>
        <v>388055</v>
      </c>
      <c r="I290" s="26">
        <f t="shared" si="57"/>
        <v>354708</v>
      </c>
      <c r="J290" s="26">
        <f t="shared" si="57"/>
        <v>640209</v>
      </c>
      <c r="K290" s="25">
        <f t="shared" si="57"/>
        <v>1382972</v>
      </c>
      <c r="L290" s="25">
        <f t="shared" si="57"/>
        <v>0</v>
      </c>
      <c r="M290" s="26">
        <f t="shared" si="57"/>
        <v>0</v>
      </c>
      <c r="N290" s="26">
        <f t="shared" si="57"/>
        <v>0</v>
      </c>
      <c r="O290" s="25">
        <f t="shared" si="57"/>
        <v>0</v>
      </c>
      <c r="P290" s="25">
        <f t="shared" si="57"/>
        <v>0</v>
      </c>
      <c r="Q290" s="26">
        <f t="shared" si="57"/>
        <v>0</v>
      </c>
      <c r="R290" s="26">
        <f t="shared" si="57"/>
        <v>0</v>
      </c>
      <c r="S290" s="25">
        <f t="shared" si="57"/>
        <v>0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ht="12.95" customHeight="1" x14ac:dyDescent="0.2">
      <c r="A291" s="14" t="s">
        <v>20</v>
      </c>
      <c r="B291" s="15" t="s">
        <v>514</v>
      </c>
      <c r="C291" s="16" t="s">
        <v>515</v>
      </c>
      <c r="D291" s="23">
        <v>341907955</v>
      </c>
      <c r="E291" s="24">
        <v>341907955</v>
      </c>
      <c r="F291" s="24">
        <v>69093099</v>
      </c>
      <c r="G291" s="31">
        <f t="shared" si="53"/>
        <v>0.20208099282159142</v>
      </c>
      <c r="H291" s="23">
        <v>3599254</v>
      </c>
      <c r="I291" s="24">
        <v>39010477</v>
      </c>
      <c r="J291" s="24">
        <v>26483368</v>
      </c>
      <c r="K291" s="23">
        <v>69093099</v>
      </c>
      <c r="L291" s="23">
        <v>0</v>
      </c>
      <c r="M291" s="24">
        <v>0</v>
      </c>
      <c r="N291" s="24">
        <v>0</v>
      </c>
      <c r="O291" s="23">
        <v>0</v>
      </c>
      <c r="P291" s="23">
        <v>0</v>
      </c>
      <c r="Q291" s="24">
        <v>0</v>
      </c>
      <c r="R291" s="24">
        <v>0</v>
      </c>
      <c r="S291" s="23">
        <v>0</v>
      </c>
      <c r="T291" s="23">
        <v>0</v>
      </c>
      <c r="U291" s="24">
        <v>0</v>
      </c>
      <c r="V291" s="24">
        <v>0</v>
      </c>
      <c r="W291" s="35">
        <v>0</v>
      </c>
    </row>
    <row r="292" spans="1:23" ht="12.95" customHeight="1" x14ac:dyDescent="0.2">
      <c r="A292" s="14" t="s">
        <v>20</v>
      </c>
      <c r="B292" s="15" t="s">
        <v>516</v>
      </c>
      <c r="C292" s="16" t="s">
        <v>517</v>
      </c>
      <c r="D292" s="23">
        <v>680000</v>
      </c>
      <c r="E292" s="24">
        <v>680000</v>
      </c>
      <c r="F292" s="24">
        <v>0</v>
      </c>
      <c r="G292" s="31">
        <f t="shared" si="53"/>
        <v>0</v>
      </c>
      <c r="H292" s="23">
        <v>0</v>
      </c>
      <c r="I292" s="24">
        <v>0</v>
      </c>
      <c r="J292" s="24">
        <v>0</v>
      </c>
      <c r="K292" s="23">
        <v>0</v>
      </c>
      <c r="L292" s="23">
        <v>0</v>
      </c>
      <c r="M292" s="24">
        <v>0</v>
      </c>
      <c r="N292" s="24">
        <v>0</v>
      </c>
      <c r="O292" s="23">
        <v>0</v>
      </c>
      <c r="P292" s="23">
        <v>0</v>
      </c>
      <c r="Q292" s="24">
        <v>0</v>
      </c>
      <c r="R292" s="24">
        <v>0</v>
      </c>
      <c r="S292" s="23">
        <v>0</v>
      </c>
      <c r="T292" s="23">
        <v>0</v>
      </c>
      <c r="U292" s="24">
        <v>0</v>
      </c>
      <c r="V292" s="24">
        <v>0</v>
      </c>
      <c r="W292" s="35">
        <v>0</v>
      </c>
    </row>
    <row r="293" spans="1:23" ht="12.95" customHeight="1" x14ac:dyDescent="0.2">
      <c r="A293" s="14" t="s">
        <v>20</v>
      </c>
      <c r="B293" s="15" t="s">
        <v>518</v>
      </c>
      <c r="C293" s="16" t="s">
        <v>519</v>
      </c>
      <c r="D293" s="23">
        <v>4500000</v>
      </c>
      <c r="E293" s="24">
        <v>4500000</v>
      </c>
      <c r="F293" s="24">
        <v>880618</v>
      </c>
      <c r="G293" s="31">
        <f t="shared" si="53"/>
        <v>0.19569288888888889</v>
      </c>
      <c r="H293" s="23">
        <v>352114</v>
      </c>
      <c r="I293" s="24">
        <v>528504</v>
      </c>
      <c r="J293" s="24">
        <v>0</v>
      </c>
      <c r="K293" s="23">
        <v>880618</v>
      </c>
      <c r="L293" s="23">
        <v>0</v>
      </c>
      <c r="M293" s="24">
        <v>0</v>
      </c>
      <c r="N293" s="24">
        <v>0</v>
      </c>
      <c r="O293" s="23">
        <v>0</v>
      </c>
      <c r="P293" s="23">
        <v>0</v>
      </c>
      <c r="Q293" s="24">
        <v>0</v>
      </c>
      <c r="R293" s="24">
        <v>0</v>
      </c>
      <c r="S293" s="23">
        <v>0</v>
      </c>
      <c r="T293" s="23">
        <v>0</v>
      </c>
      <c r="U293" s="24">
        <v>0</v>
      </c>
      <c r="V293" s="24">
        <v>0</v>
      </c>
      <c r="W293" s="35">
        <v>0</v>
      </c>
    </row>
    <row r="294" spans="1:23" ht="12.95" customHeight="1" x14ac:dyDescent="0.2">
      <c r="A294" s="14" t="s">
        <v>20</v>
      </c>
      <c r="B294" s="15" t="s">
        <v>520</v>
      </c>
      <c r="C294" s="16" t="s">
        <v>521</v>
      </c>
      <c r="D294" s="23">
        <v>20490000</v>
      </c>
      <c r="E294" s="24">
        <v>20490000</v>
      </c>
      <c r="F294" s="24">
        <v>14027032</v>
      </c>
      <c r="G294" s="31">
        <f t="shared" si="53"/>
        <v>0.68457940458760369</v>
      </c>
      <c r="H294" s="23">
        <v>363060</v>
      </c>
      <c r="I294" s="24">
        <v>7384610</v>
      </c>
      <c r="J294" s="24">
        <v>6279362</v>
      </c>
      <c r="K294" s="23">
        <v>14027032</v>
      </c>
      <c r="L294" s="23">
        <v>0</v>
      </c>
      <c r="M294" s="24">
        <v>0</v>
      </c>
      <c r="N294" s="24">
        <v>0</v>
      </c>
      <c r="O294" s="23">
        <v>0</v>
      </c>
      <c r="P294" s="23">
        <v>0</v>
      </c>
      <c r="Q294" s="24">
        <v>0</v>
      </c>
      <c r="R294" s="24">
        <v>0</v>
      </c>
      <c r="S294" s="23">
        <v>0</v>
      </c>
      <c r="T294" s="23">
        <v>0</v>
      </c>
      <c r="U294" s="24">
        <v>0</v>
      </c>
      <c r="V294" s="24">
        <v>0</v>
      </c>
      <c r="W294" s="35">
        <v>0</v>
      </c>
    </row>
    <row r="295" spans="1:23" ht="12.95" customHeight="1" x14ac:dyDescent="0.2">
      <c r="A295" s="14" t="s">
        <v>35</v>
      </c>
      <c r="B295" s="15" t="s">
        <v>522</v>
      </c>
      <c r="C295" s="16" t="s">
        <v>523</v>
      </c>
      <c r="D295" s="23">
        <v>5872142</v>
      </c>
      <c r="E295" s="24">
        <v>5872142</v>
      </c>
      <c r="F295" s="24">
        <v>864187</v>
      </c>
      <c r="G295" s="31">
        <f t="shared" si="53"/>
        <v>0.14716725174561515</v>
      </c>
      <c r="H295" s="23">
        <v>62806</v>
      </c>
      <c r="I295" s="24">
        <v>570938</v>
      </c>
      <c r="J295" s="24">
        <v>230443</v>
      </c>
      <c r="K295" s="23">
        <v>864187</v>
      </c>
      <c r="L295" s="23">
        <v>0</v>
      </c>
      <c r="M295" s="24">
        <v>0</v>
      </c>
      <c r="N295" s="24">
        <v>0</v>
      </c>
      <c r="O295" s="23">
        <v>0</v>
      </c>
      <c r="P295" s="23">
        <v>0</v>
      </c>
      <c r="Q295" s="24">
        <v>0</v>
      </c>
      <c r="R295" s="24">
        <v>0</v>
      </c>
      <c r="S295" s="23">
        <v>0</v>
      </c>
      <c r="T295" s="23">
        <v>0</v>
      </c>
      <c r="U295" s="24">
        <v>0</v>
      </c>
      <c r="V295" s="24">
        <v>0</v>
      </c>
      <c r="W295" s="35">
        <v>0</v>
      </c>
    </row>
    <row r="296" spans="1:23" ht="12.95" customHeight="1" x14ac:dyDescent="0.3">
      <c r="A296" s="17" t="s">
        <v>0</v>
      </c>
      <c r="B296" s="18" t="s">
        <v>524</v>
      </c>
      <c r="C296" s="19" t="s">
        <v>0</v>
      </c>
      <c r="D296" s="25">
        <f>SUM(D291:D295)</f>
        <v>373450097</v>
      </c>
      <c r="E296" s="26">
        <f>SUM(E291:E295)</f>
        <v>373450097</v>
      </c>
      <c r="F296" s="26">
        <f>SUM(F291:F295)</f>
        <v>84864936</v>
      </c>
      <c r="G296" s="32">
        <f t="shared" si="53"/>
        <v>0.22724571952648334</v>
      </c>
      <c r="H296" s="25">
        <f t="shared" ref="H296:W296" si="58">SUM(H291:H295)</f>
        <v>4377234</v>
      </c>
      <c r="I296" s="26">
        <f t="shared" si="58"/>
        <v>47494529</v>
      </c>
      <c r="J296" s="26">
        <f t="shared" si="58"/>
        <v>32993173</v>
      </c>
      <c r="K296" s="25">
        <f t="shared" si="58"/>
        <v>84864936</v>
      </c>
      <c r="L296" s="25">
        <f t="shared" si="58"/>
        <v>0</v>
      </c>
      <c r="M296" s="26">
        <f t="shared" si="58"/>
        <v>0</v>
      </c>
      <c r="N296" s="26">
        <f t="shared" si="58"/>
        <v>0</v>
      </c>
      <c r="O296" s="25">
        <f t="shared" si="58"/>
        <v>0</v>
      </c>
      <c r="P296" s="25">
        <f t="shared" si="58"/>
        <v>0</v>
      </c>
      <c r="Q296" s="26">
        <f t="shared" si="58"/>
        <v>0</v>
      </c>
      <c r="R296" s="26">
        <f t="shared" si="58"/>
        <v>0</v>
      </c>
      <c r="S296" s="25">
        <f t="shared" si="58"/>
        <v>0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2.95" customHeight="1" x14ac:dyDescent="0.3">
      <c r="A297" s="17" t="s">
        <v>0</v>
      </c>
      <c r="B297" s="18" t="s">
        <v>525</v>
      </c>
      <c r="C297" s="19" t="s">
        <v>0</v>
      </c>
      <c r="D297" s="25">
        <f>SUM(D261:D264,D266:D272,D274:D282,D284:D289,D291:D295)</f>
        <v>666203694</v>
      </c>
      <c r="E297" s="26">
        <f>SUM(E261:E264,E266:E272,E274:E282,E284:E289,E291:E295)</f>
        <v>666203694</v>
      </c>
      <c r="F297" s="26">
        <f>SUM(F261:F264,F266:F272,F274:F282,F284:F289,F291:F295)</f>
        <v>103602959</v>
      </c>
      <c r="G297" s="32">
        <f t="shared" si="53"/>
        <v>0.15551243551045216</v>
      </c>
      <c r="H297" s="25">
        <f t="shared" ref="H297:W297" si="59">SUM(H261:H264,H266:H272,H274:H282,H284:H289,H291:H295)</f>
        <v>7914928</v>
      </c>
      <c r="I297" s="26">
        <f t="shared" si="59"/>
        <v>56962221</v>
      </c>
      <c r="J297" s="26">
        <f t="shared" si="59"/>
        <v>38725810</v>
      </c>
      <c r="K297" s="25">
        <f t="shared" si="59"/>
        <v>103602959</v>
      </c>
      <c r="L297" s="25">
        <f t="shared" si="59"/>
        <v>0</v>
      </c>
      <c r="M297" s="26">
        <f t="shared" si="59"/>
        <v>0</v>
      </c>
      <c r="N297" s="26">
        <f t="shared" si="59"/>
        <v>0</v>
      </c>
      <c r="O297" s="25">
        <f t="shared" si="59"/>
        <v>0</v>
      </c>
      <c r="P297" s="25">
        <f t="shared" si="59"/>
        <v>0</v>
      </c>
      <c r="Q297" s="26">
        <f t="shared" si="59"/>
        <v>0</v>
      </c>
      <c r="R297" s="26">
        <f t="shared" si="59"/>
        <v>0</v>
      </c>
      <c r="S297" s="25">
        <f t="shared" si="59"/>
        <v>0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2.95" customHeight="1" x14ac:dyDescent="0.3">
      <c r="A298" s="10"/>
      <c r="B298" s="11" t="s">
        <v>594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12.95" customHeight="1" x14ac:dyDescent="0.3">
      <c r="A299" s="13" t="s">
        <v>0</v>
      </c>
      <c r="B299" s="11" t="s">
        <v>526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ht="12.95" customHeight="1" x14ac:dyDescent="0.2">
      <c r="A300" s="14" t="s">
        <v>14</v>
      </c>
      <c r="B300" s="15" t="s">
        <v>527</v>
      </c>
      <c r="C300" s="16" t="s">
        <v>528</v>
      </c>
      <c r="D300" s="23">
        <v>5525753021</v>
      </c>
      <c r="E300" s="24">
        <v>5525753021</v>
      </c>
      <c r="F300" s="24">
        <v>176363339</v>
      </c>
      <c r="G300" s="31">
        <f t="shared" ref="G300:G337" si="60">IF(($D300     =0),0,($F300     /$D300     ))</f>
        <v>3.1916616310890308E-2</v>
      </c>
      <c r="H300" s="23">
        <v>53856436</v>
      </c>
      <c r="I300" s="24">
        <v>64023352</v>
      </c>
      <c r="J300" s="24">
        <v>58483551</v>
      </c>
      <c r="K300" s="23">
        <v>176363339</v>
      </c>
      <c r="L300" s="23">
        <v>0</v>
      </c>
      <c r="M300" s="24">
        <v>0</v>
      </c>
      <c r="N300" s="24">
        <v>0</v>
      </c>
      <c r="O300" s="23">
        <v>0</v>
      </c>
      <c r="P300" s="23">
        <v>0</v>
      </c>
      <c r="Q300" s="24">
        <v>0</v>
      </c>
      <c r="R300" s="24">
        <v>0</v>
      </c>
      <c r="S300" s="23">
        <v>0</v>
      </c>
      <c r="T300" s="23">
        <v>0</v>
      </c>
      <c r="U300" s="24">
        <v>0</v>
      </c>
      <c r="V300" s="24">
        <v>0</v>
      </c>
      <c r="W300" s="35">
        <v>0</v>
      </c>
    </row>
    <row r="301" spans="1:23" ht="12.95" customHeight="1" x14ac:dyDescent="0.3">
      <c r="A301" s="17" t="s">
        <v>0</v>
      </c>
      <c r="B301" s="18" t="s">
        <v>19</v>
      </c>
      <c r="C301" s="19" t="s">
        <v>0</v>
      </c>
      <c r="D301" s="25">
        <f>D300</f>
        <v>5525753021</v>
      </c>
      <c r="E301" s="26">
        <f>E300</f>
        <v>5525753021</v>
      </c>
      <c r="F301" s="26">
        <f>F300</f>
        <v>176363339</v>
      </c>
      <c r="G301" s="32">
        <f t="shared" si="60"/>
        <v>3.1916616310890308E-2</v>
      </c>
      <c r="H301" s="25">
        <f t="shared" ref="H301:W301" si="61">H300</f>
        <v>53856436</v>
      </c>
      <c r="I301" s="26">
        <f t="shared" si="61"/>
        <v>64023352</v>
      </c>
      <c r="J301" s="26">
        <f t="shared" si="61"/>
        <v>58483551</v>
      </c>
      <c r="K301" s="25">
        <f t="shared" si="61"/>
        <v>176363339</v>
      </c>
      <c r="L301" s="25">
        <f t="shared" si="61"/>
        <v>0</v>
      </c>
      <c r="M301" s="26">
        <f t="shared" si="61"/>
        <v>0</v>
      </c>
      <c r="N301" s="26">
        <f t="shared" si="61"/>
        <v>0</v>
      </c>
      <c r="O301" s="25">
        <f t="shared" si="61"/>
        <v>0</v>
      </c>
      <c r="P301" s="25">
        <f t="shared" si="61"/>
        <v>0</v>
      </c>
      <c r="Q301" s="26">
        <f t="shared" si="61"/>
        <v>0</v>
      </c>
      <c r="R301" s="26">
        <f t="shared" si="61"/>
        <v>0</v>
      </c>
      <c r="S301" s="25">
        <f t="shared" si="61"/>
        <v>0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ht="12.95" customHeight="1" x14ac:dyDescent="0.2">
      <c r="A302" s="14" t="s">
        <v>20</v>
      </c>
      <c r="B302" s="15" t="s">
        <v>529</v>
      </c>
      <c r="C302" s="16" t="s">
        <v>530</v>
      </c>
      <c r="D302" s="23">
        <v>7633983</v>
      </c>
      <c r="E302" s="24">
        <v>7633983</v>
      </c>
      <c r="F302" s="24">
        <v>1243843</v>
      </c>
      <c r="G302" s="31">
        <f t="shared" si="60"/>
        <v>0.16293499736638134</v>
      </c>
      <c r="H302" s="23">
        <v>0</v>
      </c>
      <c r="I302" s="24">
        <v>690993</v>
      </c>
      <c r="J302" s="24">
        <v>552850</v>
      </c>
      <c r="K302" s="23">
        <v>1243843</v>
      </c>
      <c r="L302" s="23">
        <v>0</v>
      </c>
      <c r="M302" s="24">
        <v>0</v>
      </c>
      <c r="N302" s="24">
        <v>0</v>
      </c>
      <c r="O302" s="23">
        <v>0</v>
      </c>
      <c r="P302" s="23">
        <v>0</v>
      </c>
      <c r="Q302" s="24">
        <v>0</v>
      </c>
      <c r="R302" s="24">
        <v>0</v>
      </c>
      <c r="S302" s="23">
        <v>0</v>
      </c>
      <c r="T302" s="23">
        <v>0</v>
      </c>
      <c r="U302" s="24">
        <v>0</v>
      </c>
      <c r="V302" s="24">
        <v>0</v>
      </c>
      <c r="W302" s="35">
        <v>0</v>
      </c>
    </row>
    <row r="303" spans="1:23" ht="12.95" customHeight="1" x14ac:dyDescent="0.2">
      <c r="A303" s="14" t="s">
        <v>20</v>
      </c>
      <c r="B303" s="15" t="s">
        <v>531</v>
      </c>
      <c r="C303" s="16" t="s">
        <v>532</v>
      </c>
      <c r="D303" s="23">
        <v>40162064</v>
      </c>
      <c r="E303" s="24">
        <v>40162064</v>
      </c>
      <c r="F303" s="24">
        <v>8123377</v>
      </c>
      <c r="G303" s="31">
        <f t="shared" si="60"/>
        <v>0.20226492841602961</v>
      </c>
      <c r="H303" s="23">
        <v>1997201</v>
      </c>
      <c r="I303" s="24">
        <v>2947495</v>
      </c>
      <c r="J303" s="24">
        <v>3178681</v>
      </c>
      <c r="K303" s="23">
        <v>8123377</v>
      </c>
      <c r="L303" s="23">
        <v>0</v>
      </c>
      <c r="M303" s="24">
        <v>0</v>
      </c>
      <c r="N303" s="24">
        <v>0</v>
      </c>
      <c r="O303" s="23">
        <v>0</v>
      </c>
      <c r="P303" s="23">
        <v>0</v>
      </c>
      <c r="Q303" s="24">
        <v>0</v>
      </c>
      <c r="R303" s="24">
        <v>0</v>
      </c>
      <c r="S303" s="23">
        <v>0</v>
      </c>
      <c r="T303" s="23">
        <v>0</v>
      </c>
      <c r="U303" s="24">
        <v>0</v>
      </c>
      <c r="V303" s="24">
        <v>0</v>
      </c>
      <c r="W303" s="35">
        <v>0</v>
      </c>
    </row>
    <row r="304" spans="1:23" ht="12.95" customHeight="1" x14ac:dyDescent="0.2">
      <c r="A304" s="14" t="s">
        <v>20</v>
      </c>
      <c r="B304" s="15" t="s">
        <v>533</v>
      </c>
      <c r="C304" s="16" t="s">
        <v>534</v>
      </c>
      <c r="D304" s="23">
        <v>33745212</v>
      </c>
      <c r="E304" s="24">
        <v>33655212</v>
      </c>
      <c r="F304" s="24">
        <v>4954610</v>
      </c>
      <c r="G304" s="31">
        <f t="shared" si="60"/>
        <v>0.14682408870330996</v>
      </c>
      <c r="H304" s="23">
        <v>933127</v>
      </c>
      <c r="I304" s="24">
        <v>1906541</v>
      </c>
      <c r="J304" s="24">
        <v>2114942</v>
      </c>
      <c r="K304" s="23">
        <v>4954610</v>
      </c>
      <c r="L304" s="23">
        <v>0</v>
      </c>
      <c r="M304" s="24">
        <v>0</v>
      </c>
      <c r="N304" s="24">
        <v>0</v>
      </c>
      <c r="O304" s="23">
        <v>0</v>
      </c>
      <c r="P304" s="23">
        <v>0</v>
      </c>
      <c r="Q304" s="24">
        <v>0</v>
      </c>
      <c r="R304" s="24">
        <v>0</v>
      </c>
      <c r="S304" s="23">
        <v>0</v>
      </c>
      <c r="T304" s="23">
        <v>0</v>
      </c>
      <c r="U304" s="24">
        <v>0</v>
      </c>
      <c r="V304" s="24">
        <v>0</v>
      </c>
      <c r="W304" s="35">
        <v>0</v>
      </c>
    </row>
    <row r="305" spans="1:23" ht="12.95" customHeight="1" x14ac:dyDescent="0.2">
      <c r="A305" s="14" t="s">
        <v>20</v>
      </c>
      <c r="B305" s="15" t="s">
        <v>535</v>
      </c>
      <c r="C305" s="16" t="s">
        <v>536</v>
      </c>
      <c r="D305" s="23">
        <v>70118183</v>
      </c>
      <c r="E305" s="24">
        <v>69830581</v>
      </c>
      <c r="F305" s="24">
        <v>13229297</v>
      </c>
      <c r="G305" s="31">
        <f t="shared" si="60"/>
        <v>0.18867141779757757</v>
      </c>
      <c r="H305" s="23">
        <v>1281623</v>
      </c>
      <c r="I305" s="24">
        <v>5553495</v>
      </c>
      <c r="J305" s="24">
        <v>6394179</v>
      </c>
      <c r="K305" s="23">
        <v>13229297</v>
      </c>
      <c r="L305" s="23">
        <v>0</v>
      </c>
      <c r="M305" s="24">
        <v>0</v>
      </c>
      <c r="N305" s="24">
        <v>0</v>
      </c>
      <c r="O305" s="23">
        <v>0</v>
      </c>
      <c r="P305" s="23">
        <v>0</v>
      </c>
      <c r="Q305" s="24">
        <v>0</v>
      </c>
      <c r="R305" s="24">
        <v>0</v>
      </c>
      <c r="S305" s="23">
        <v>0</v>
      </c>
      <c r="T305" s="23">
        <v>0</v>
      </c>
      <c r="U305" s="24">
        <v>0</v>
      </c>
      <c r="V305" s="24">
        <v>0</v>
      </c>
      <c r="W305" s="35">
        <v>0</v>
      </c>
    </row>
    <row r="306" spans="1:23" ht="12.95" customHeight="1" x14ac:dyDescent="0.2">
      <c r="A306" s="14" t="s">
        <v>20</v>
      </c>
      <c r="B306" s="15" t="s">
        <v>537</v>
      </c>
      <c r="C306" s="16" t="s">
        <v>538</v>
      </c>
      <c r="D306" s="23">
        <v>66390977</v>
      </c>
      <c r="E306" s="24">
        <v>66390977</v>
      </c>
      <c r="F306" s="24">
        <v>14236218</v>
      </c>
      <c r="G306" s="31">
        <f t="shared" si="60"/>
        <v>0.21443001207829793</v>
      </c>
      <c r="H306" s="23">
        <v>3439172</v>
      </c>
      <c r="I306" s="24">
        <v>4160183</v>
      </c>
      <c r="J306" s="24">
        <v>6636863</v>
      </c>
      <c r="K306" s="23">
        <v>14236218</v>
      </c>
      <c r="L306" s="23">
        <v>0</v>
      </c>
      <c r="M306" s="24">
        <v>0</v>
      </c>
      <c r="N306" s="24">
        <v>0</v>
      </c>
      <c r="O306" s="23">
        <v>0</v>
      </c>
      <c r="P306" s="23">
        <v>0</v>
      </c>
      <c r="Q306" s="24">
        <v>0</v>
      </c>
      <c r="R306" s="24">
        <v>0</v>
      </c>
      <c r="S306" s="23">
        <v>0</v>
      </c>
      <c r="T306" s="23">
        <v>0</v>
      </c>
      <c r="U306" s="24">
        <v>0</v>
      </c>
      <c r="V306" s="24">
        <v>0</v>
      </c>
      <c r="W306" s="35">
        <v>0</v>
      </c>
    </row>
    <row r="307" spans="1:23" ht="12.95" customHeight="1" x14ac:dyDescent="0.2">
      <c r="A307" s="14" t="s">
        <v>35</v>
      </c>
      <c r="B307" s="15" t="s">
        <v>539</v>
      </c>
      <c r="C307" s="16" t="s">
        <v>540</v>
      </c>
      <c r="D307" s="23">
        <v>11706362</v>
      </c>
      <c r="E307" s="24">
        <v>11706362</v>
      </c>
      <c r="F307" s="24">
        <v>1163118</v>
      </c>
      <c r="G307" s="31">
        <f t="shared" si="60"/>
        <v>9.9357768023917256E-2</v>
      </c>
      <c r="H307" s="23">
        <v>488</v>
      </c>
      <c r="I307" s="24">
        <v>525058</v>
      </c>
      <c r="J307" s="24">
        <v>637572</v>
      </c>
      <c r="K307" s="23">
        <v>1163118</v>
      </c>
      <c r="L307" s="23">
        <v>0</v>
      </c>
      <c r="M307" s="24">
        <v>0</v>
      </c>
      <c r="N307" s="24">
        <v>0</v>
      </c>
      <c r="O307" s="23">
        <v>0</v>
      </c>
      <c r="P307" s="23">
        <v>0</v>
      </c>
      <c r="Q307" s="24">
        <v>0</v>
      </c>
      <c r="R307" s="24">
        <v>0</v>
      </c>
      <c r="S307" s="23">
        <v>0</v>
      </c>
      <c r="T307" s="23">
        <v>0</v>
      </c>
      <c r="U307" s="24">
        <v>0</v>
      </c>
      <c r="V307" s="24">
        <v>0</v>
      </c>
      <c r="W307" s="35">
        <v>0</v>
      </c>
    </row>
    <row r="308" spans="1:23" ht="12.95" customHeight="1" x14ac:dyDescent="0.3">
      <c r="A308" s="17" t="s">
        <v>0</v>
      </c>
      <c r="B308" s="18" t="s">
        <v>541</v>
      </c>
      <c r="C308" s="19" t="s">
        <v>0</v>
      </c>
      <c r="D308" s="25">
        <f>SUM(D302:D307)</f>
        <v>229756781</v>
      </c>
      <c r="E308" s="26">
        <f>SUM(E302:E307)</f>
        <v>229379179</v>
      </c>
      <c r="F308" s="26">
        <f>SUM(F302:F307)</f>
        <v>42950463</v>
      </c>
      <c r="G308" s="32">
        <f t="shared" si="60"/>
        <v>0.18693882641052495</v>
      </c>
      <c r="H308" s="25">
        <f t="shared" ref="H308:W308" si="62">SUM(H302:H307)</f>
        <v>7651611</v>
      </c>
      <c r="I308" s="26">
        <f t="shared" si="62"/>
        <v>15783765</v>
      </c>
      <c r="J308" s="26">
        <f t="shared" si="62"/>
        <v>19515087</v>
      </c>
      <c r="K308" s="25">
        <f t="shared" si="62"/>
        <v>42950463</v>
      </c>
      <c r="L308" s="25">
        <f t="shared" si="62"/>
        <v>0</v>
      </c>
      <c r="M308" s="26">
        <f t="shared" si="62"/>
        <v>0</v>
      </c>
      <c r="N308" s="26">
        <f t="shared" si="62"/>
        <v>0</v>
      </c>
      <c r="O308" s="25">
        <f t="shared" si="62"/>
        <v>0</v>
      </c>
      <c r="P308" s="25">
        <f t="shared" si="62"/>
        <v>0</v>
      </c>
      <c r="Q308" s="26">
        <f t="shared" si="62"/>
        <v>0</v>
      </c>
      <c r="R308" s="26">
        <f t="shared" si="62"/>
        <v>0</v>
      </c>
      <c r="S308" s="25">
        <f t="shared" si="62"/>
        <v>0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ht="12.95" customHeight="1" x14ac:dyDescent="0.2">
      <c r="A309" s="14" t="s">
        <v>20</v>
      </c>
      <c r="B309" s="15" t="s">
        <v>542</v>
      </c>
      <c r="C309" s="16" t="s">
        <v>543</v>
      </c>
      <c r="D309" s="23">
        <v>29342867</v>
      </c>
      <c r="E309" s="24">
        <v>29098267</v>
      </c>
      <c r="F309" s="24">
        <v>3876333</v>
      </c>
      <c r="G309" s="31">
        <f t="shared" si="60"/>
        <v>0.13210478035428508</v>
      </c>
      <c r="H309" s="23">
        <v>516273</v>
      </c>
      <c r="I309" s="24">
        <v>1354407</v>
      </c>
      <c r="J309" s="24">
        <v>2005653</v>
      </c>
      <c r="K309" s="23">
        <v>3876333</v>
      </c>
      <c r="L309" s="23">
        <v>0</v>
      </c>
      <c r="M309" s="24">
        <v>0</v>
      </c>
      <c r="N309" s="24">
        <v>0</v>
      </c>
      <c r="O309" s="23">
        <v>0</v>
      </c>
      <c r="P309" s="23">
        <v>0</v>
      </c>
      <c r="Q309" s="24">
        <v>0</v>
      </c>
      <c r="R309" s="24">
        <v>0</v>
      </c>
      <c r="S309" s="23">
        <v>0</v>
      </c>
      <c r="T309" s="23">
        <v>0</v>
      </c>
      <c r="U309" s="24">
        <v>0</v>
      </c>
      <c r="V309" s="24">
        <v>0</v>
      </c>
      <c r="W309" s="35">
        <v>0</v>
      </c>
    </row>
    <row r="310" spans="1:23" ht="12.95" customHeight="1" x14ac:dyDescent="0.2">
      <c r="A310" s="14" t="s">
        <v>20</v>
      </c>
      <c r="B310" s="15" t="s">
        <v>544</v>
      </c>
      <c r="C310" s="16" t="s">
        <v>545</v>
      </c>
      <c r="D310" s="23">
        <v>337186074</v>
      </c>
      <c r="E310" s="24">
        <v>337159543</v>
      </c>
      <c r="F310" s="24">
        <v>59491351</v>
      </c>
      <c r="G310" s="31">
        <f t="shared" si="60"/>
        <v>0.17643478063687767</v>
      </c>
      <c r="H310" s="23">
        <v>13830169</v>
      </c>
      <c r="I310" s="24">
        <v>22331691</v>
      </c>
      <c r="J310" s="24">
        <v>23329491</v>
      </c>
      <c r="K310" s="23">
        <v>59491351</v>
      </c>
      <c r="L310" s="23">
        <v>0</v>
      </c>
      <c r="M310" s="24">
        <v>0</v>
      </c>
      <c r="N310" s="24">
        <v>0</v>
      </c>
      <c r="O310" s="23">
        <v>0</v>
      </c>
      <c r="P310" s="23">
        <v>0</v>
      </c>
      <c r="Q310" s="24">
        <v>0</v>
      </c>
      <c r="R310" s="24">
        <v>0</v>
      </c>
      <c r="S310" s="23">
        <v>0</v>
      </c>
      <c r="T310" s="23">
        <v>0</v>
      </c>
      <c r="U310" s="24">
        <v>0</v>
      </c>
      <c r="V310" s="24">
        <v>0</v>
      </c>
      <c r="W310" s="35">
        <v>0</v>
      </c>
    </row>
    <row r="311" spans="1:23" ht="12.95" customHeight="1" x14ac:dyDescent="0.2">
      <c r="A311" s="14" t="s">
        <v>20</v>
      </c>
      <c r="B311" s="15" t="s">
        <v>546</v>
      </c>
      <c r="C311" s="16" t="s">
        <v>547</v>
      </c>
      <c r="D311" s="23">
        <v>113858845</v>
      </c>
      <c r="E311" s="24">
        <v>113878845</v>
      </c>
      <c r="F311" s="24">
        <v>6839797</v>
      </c>
      <c r="G311" s="31">
        <f t="shared" si="60"/>
        <v>6.0072601298564024E-2</v>
      </c>
      <c r="H311" s="23">
        <v>793711</v>
      </c>
      <c r="I311" s="24">
        <v>2499962</v>
      </c>
      <c r="J311" s="24">
        <v>3546124</v>
      </c>
      <c r="K311" s="23">
        <v>6839797</v>
      </c>
      <c r="L311" s="23">
        <v>0</v>
      </c>
      <c r="M311" s="24">
        <v>0</v>
      </c>
      <c r="N311" s="24">
        <v>0</v>
      </c>
      <c r="O311" s="23">
        <v>0</v>
      </c>
      <c r="P311" s="23">
        <v>0</v>
      </c>
      <c r="Q311" s="24">
        <v>0</v>
      </c>
      <c r="R311" s="24">
        <v>0</v>
      </c>
      <c r="S311" s="23">
        <v>0</v>
      </c>
      <c r="T311" s="23">
        <v>0</v>
      </c>
      <c r="U311" s="24">
        <v>0</v>
      </c>
      <c r="V311" s="24">
        <v>0</v>
      </c>
      <c r="W311" s="35">
        <v>0</v>
      </c>
    </row>
    <row r="312" spans="1:23" ht="12.95" customHeight="1" x14ac:dyDescent="0.2">
      <c r="A312" s="14" t="s">
        <v>20</v>
      </c>
      <c r="B312" s="15" t="s">
        <v>548</v>
      </c>
      <c r="C312" s="16" t="s">
        <v>549</v>
      </c>
      <c r="D312" s="23">
        <v>103949290</v>
      </c>
      <c r="E312" s="24">
        <v>103949290</v>
      </c>
      <c r="F312" s="24">
        <v>10463894</v>
      </c>
      <c r="G312" s="31">
        <f t="shared" si="60"/>
        <v>0.1006634484949344</v>
      </c>
      <c r="H312" s="23">
        <v>1513852</v>
      </c>
      <c r="I312" s="24">
        <v>3762717</v>
      </c>
      <c r="J312" s="24">
        <v>5187325</v>
      </c>
      <c r="K312" s="23">
        <v>10463894</v>
      </c>
      <c r="L312" s="23">
        <v>0</v>
      </c>
      <c r="M312" s="24">
        <v>0</v>
      </c>
      <c r="N312" s="24">
        <v>0</v>
      </c>
      <c r="O312" s="23">
        <v>0</v>
      </c>
      <c r="P312" s="23">
        <v>0</v>
      </c>
      <c r="Q312" s="24">
        <v>0</v>
      </c>
      <c r="R312" s="24">
        <v>0</v>
      </c>
      <c r="S312" s="23">
        <v>0</v>
      </c>
      <c r="T312" s="23">
        <v>0</v>
      </c>
      <c r="U312" s="24">
        <v>0</v>
      </c>
      <c r="V312" s="24">
        <v>0</v>
      </c>
      <c r="W312" s="35">
        <v>0</v>
      </c>
    </row>
    <row r="313" spans="1:23" ht="12.95" customHeight="1" x14ac:dyDescent="0.2">
      <c r="A313" s="14" t="s">
        <v>20</v>
      </c>
      <c r="B313" s="15" t="s">
        <v>550</v>
      </c>
      <c r="C313" s="16" t="s">
        <v>551</v>
      </c>
      <c r="D313" s="23">
        <v>39759326</v>
      </c>
      <c r="E313" s="24">
        <v>39425341</v>
      </c>
      <c r="F313" s="24">
        <v>5226032</v>
      </c>
      <c r="G313" s="31">
        <f t="shared" si="60"/>
        <v>0.13144166478073596</v>
      </c>
      <c r="H313" s="23">
        <v>486571</v>
      </c>
      <c r="I313" s="24">
        <v>2314653</v>
      </c>
      <c r="J313" s="24">
        <v>2424808</v>
      </c>
      <c r="K313" s="23">
        <v>5226032</v>
      </c>
      <c r="L313" s="23">
        <v>0</v>
      </c>
      <c r="M313" s="24">
        <v>0</v>
      </c>
      <c r="N313" s="24">
        <v>0</v>
      </c>
      <c r="O313" s="23">
        <v>0</v>
      </c>
      <c r="P313" s="23">
        <v>0</v>
      </c>
      <c r="Q313" s="24">
        <v>0</v>
      </c>
      <c r="R313" s="24">
        <v>0</v>
      </c>
      <c r="S313" s="23">
        <v>0</v>
      </c>
      <c r="T313" s="23">
        <v>0</v>
      </c>
      <c r="U313" s="24">
        <v>0</v>
      </c>
      <c r="V313" s="24">
        <v>0</v>
      </c>
      <c r="W313" s="35">
        <v>0</v>
      </c>
    </row>
    <row r="314" spans="1:23" ht="12.95" customHeight="1" x14ac:dyDescent="0.2">
      <c r="A314" s="14" t="s">
        <v>35</v>
      </c>
      <c r="B314" s="15" t="s">
        <v>552</v>
      </c>
      <c r="C314" s="16" t="s">
        <v>553</v>
      </c>
      <c r="D314" s="23">
        <v>10622432</v>
      </c>
      <c r="E314" s="24">
        <v>10622432</v>
      </c>
      <c r="F314" s="24">
        <v>971455</v>
      </c>
      <c r="G314" s="31">
        <f t="shared" si="60"/>
        <v>9.145316251494949E-2</v>
      </c>
      <c r="H314" s="23">
        <v>209550</v>
      </c>
      <c r="I314" s="24">
        <v>270842</v>
      </c>
      <c r="J314" s="24">
        <v>491063</v>
      </c>
      <c r="K314" s="23">
        <v>971455</v>
      </c>
      <c r="L314" s="23">
        <v>0</v>
      </c>
      <c r="M314" s="24">
        <v>0</v>
      </c>
      <c r="N314" s="24">
        <v>0</v>
      </c>
      <c r="O314" s="23">
        <v>0</v>
      </c>
      <c r="P314" s="23">
        <v>0</v>
      </c>
      <c r="Q314" s="24">
        <v>0</v>
      </c>
      <c r="R314" s="24">
        <v>0</v>
      </c>
      <c r="S314" s="23">
        <v>0</v>
      </c>
      <c r="T314" s="23">
        <v>0</v>
      </c>
      <c r="U314" s="24">
        <v>0</v>
      </c>
      <c r="V314" s="24">
        <v>0</v>
      </c>
      <c r="W314" s="35">
        <v>0</v>
      </c>
    </row>
    <row r="315" spans="1:23" ht="12.95" customHeight="1" x14ac:dyDescent="0.3">
      <c r="A315" s="17" t="s">
        <v>0</v>
      </c>
      <c r="B315" s="18" t="s">
        <v>554</v>
      </c>
      <c r="C315" s="19" t="s">
        <v>0</v>
      </c>
      <c r="D315" s="25">
        <f>SUM(D309:D314)</f>
        <v>634718834</v>
      </c>
      <c r="E315" s="26">
        <f>SUM(E309:E314)</f>
        <v>634133718</v>
      </c>
      <c r="F315" s="26">
        <f>SUM(F309:F314)</f>
        <v>86868862</v>
      </c>
      <c r="G315" s="32">
        <f t="shared" si="60"/>
        <v>0.1368619573686701</v>
      </c>
      <c r="H315" s="25">
        <f t="shared" ref="H315:W315" si="63">SUM(H309:H314)</f>
        <v>17350126</v>
      </c>
      <c r="I315" s="26">
        <f t="shared" si="63"/>
        <v>32534272</v>
      </c>
      <c r="J315" s="26">
        <f t="shared" si="63"/>
        <v>36984464</v>
      </c>
      <c r="K315" s="25">
        <f t="shared" si="63"/>
        <v>86868862</v>
      </c>
      <c r="L315" s="25">
        <f t="shared" si="63"/>
        <v>0</v>
      </c>
      <c r="M315" s="26">
        <f t="shared" si="63"/>
        <v>0</v>
      </c>
      <c r="N315" s="26">
        <f t="shared" si="63"/>
        <v>0</v>
      </c>
      <c r="O315" s="25">
        <f t="shared" si="63"/>
        <v>0</v>
      </c>
      <c r="P315" s="25">
        <f t="shared" si="63"/>
        <v>0</v>
      </c>
      <c r="Q315" s="26">
        <f t="shared" si="63"/>
        <v>0</v>
      </c>
      <c r="R315" s="26">
        <f t="shared" si="63"/>
        <v>0</v>
      </c>
      <c r="S315" s="25">
        <f t="shared" si="63"/>
        <v>0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ht="12.95" customHeight="1" x14ac:dyDescent="0.2">
      <c r="A316" s="14" t="s">
        <v>20</v>
      </c>
      <c r="B316" s="15" t="s">
        <v>555</v>
      </c>
      <c r="C316" s="16" t="s">
        <v>556</v>
      </c>
      <c r="D316" s="23">
        <v>149167856</v>
      </c>
      <c r="E316" s="24">
        <v>149202856</v>
      </c>
      <c r="F316" s="24">
        <v>29762278</v>
      </c>
      <c r="G316" s="31">
        <f t="shared" si="60"/>
        <v>0.19952206057047572</v>
      </c>
      <c r="H316" s="23">
        <v>6715705</v>
      </c>
      <c r="I316" s="24">
        <v>11419021</v>
      </c>
      <c r="J316" s="24">
        <v>11627552</v>
      </c>
      <c r="K316" s="23">
        <v>29762278</v>
      </c>
      <c r="L316" s="23">
        <v>0</v>
      </c>
      <c r="M316" s="24">
        <v>0</v>
      </c>
      <c r="N316" s="24">
        <v>0</v>
      </c>
      <c r="O316" s="23">
        <v>0</v>
      </c>
      <c r="P316" s="23">
        <v>0</v>
      </c>
      <c r="Q316" s="24">
        <v>0</v>
      </c>
      <c r="R316" s="24">
        <v>0</v>
      </c>
      <c r="S316" s="23">
        <v>0</v>
      </c>
      <c r="T316" s="23">
        <v>0</v>
      </c>
      <c r="U316" s="24">
        <v>0</v>
      </c>
      <c r="V316" s="24">
        <v>0</v>
      </c>
      <c r="W316" s="35">
        <v>0</v>
      </c>
    </row>
    <row r="317" spans="1:23" ht="12.95" customHeight="1" x14ac:dyDescent="0.2">
      <c r="A317" s="14" t="s">
        <v>20</v>
      </c>
      <c r="B317" s="15" t="s">
        <v>557</v>
      </c>
      <c r="C317" s="16" t="s">
        <v>558</v>
      </c>
      <c r="D317" s="23">
        <v>293295744</v>
      </c>
      <c r="E317" s="24">
        <v>293295744</v>
      </c>
      <c r="F317" s="24">
        <v>46980956</v>
      </c>
      <c r="G317" s="31">
        <f t="shared" si="60"/>
        <v>0.16018287670754608</v>
      </c>
      <c r="H317" s="23">
        <v>10683406</v>
      </c>
      <c r="I317" s="24">
        <v>16294512</v>
      </c>
      <c r="J317" s="24">
        <v>20003038</v>
      </c>
      <c r="K317" s="23">
        <v>46980956</v>
      </c>
      <c r="L317" s="23">
        <v>0</v>
      </c>
      <c r="M317" s="24">
        <v>0</v>
      </c>
      <c r="N317" s="24">
        <v>0</v>
      </c>
      <c r="O317" s="23">
        <v>0</v>
      </c>
      <c r="P317" s="23">
        <v>0</v>
      </c>
      <c r="Q317" s="24">
        <v>0</v>
      </c>
      <c r="R317" s="24">
        <v>0</v>
      </c>
      <c r="S317" s="23">
        <v>0</v>
      </c>
      <c r="T317" s="23">
        <v>0</v>
      </c>
      <c r="U317" s="24">
        <v>0</v>
      </c>
      <c r="V317" s="24">
        <v>0</v>
      </c>
      <c r="W317" s="35">
        <v>0</v>
      </c>
    </row>
    <row r="318" spans="1:23" ht="12.95" customHeight="1" x14ac:dyDescent="0.2">
      <c r="A318" s="14" t="s">
        <v>20</v>
      </c>
      <c r="B318" s="15" t="s">
        <v>559</v>
      </c>
      <c r="C318" s="16" t="s">
        <v>560</v>
      </c>
      <c r="D318" s="23">
        <v>86695773</v>
      </c>
      <c r="E318" s="24">
        <v>86695773</v>
      </c>
      <c r="F318" s="24">
        <v>21478723</v>
      </c>
      <c r="G318" s="31">
        <f t="shared" si="60"/>
        <v>0.24774821489855106</v>
      </c>
      <c r="H318" s="23">
        <v>7226148</v>
      </c>
      <c r="I318" s="24">
        <v>7077827</v>
      </c>
      <c r="J318" s="24">
        <v>7174748</v>
      </c>
      <c r="K318" s="23">
        <v>21478723</v>
      </c>
      <c r="L318" s="23">
        <v>0</v>
      </c>
      <c r="M318" s="24">
        <v>0</v>
      </c>
      <c r="N318" s="24">
        <v>0</v>
      </c>
      <c r="O318" s="23">
        <v>0</v>
      </c>
      <c r="P318" s="23">
        <v>0</v>
      </c>
      <c r="Q318" s="24">
        <v>0</v>
      </c>
      <c r="R318" s="24">
        <v>0</v>
      </c>
      <c r="S318" s="23">
        <v>0</v>
      </c>
      <c r="T318" s="23">
        <v>0</v>
      </c>
      <c r="U318" s="24">
        <v>0</v>
      </c>
      <c r="V318" s="24">
        <v>0</v>
      </c>
      <c r="W318" s="35">
        <v>0</v>
      </c>
    </row>
    <row r="319" spans="1:23" ht="12.95" customHeight="1" x14ac:dyDescent="0.2">
      <c r="A319" s="14" t="s">
        <v>20</v>
      </c>
      <c r="B319" s="15" t="s">
        <v>561</v>
      </c>
      <c r="C319" s="16" t="s">
        <v>562</v>
      </c>
      <c r="D319" s="23">
        <v>24109137</v>
      </c>
      <c r="E319" s="24">
        <v>24007582</v>
      </c>
      <c r="F319" s="24">
        <v>2337562</v>
      </c>
      <c r="G319" s="31">
        <f t="shared" si="60"/>
        <v>9.6957514489216273E-2</v>
      </c>
      <c r="H319" s="23">
        <v>488060</v>
      </c>
      <c r="I319" s="24">
        <v>974780</v>
      </c>
      <c r="J319" s="24">
        <v>874722</v>
      </c>
      <c r="K319" s="23">
        <v>2337562</v>
      </c>
      <c r="L319" s="23">
        <v>0</v>
      </c>
      <c r="M319" s="24">
        <v>0</v>
      </c>
      <c r="N319" s="24">
        <v>0</v>
      </c>
      <c r="O319" s="23">
        <v>0</v>
      </c>
      <c r="P319" s="23">
        <v>0</v>
      </c>
      <c r="Q319" s="24">
        <v>0</v>
      </c>
      <c r="R319" s="24">
        <v>0</v>
      </c>
      <c r="S319" s="23">
        <v>0</v>
      </c>
      <c r="T319" s="23">
        <v>0</v>
      </c>
      <c r="U319" s="24">
        <v>0</v>
      </c>
      <c r="V319" s="24">
        <v>0</v>
      </c>
      <c r="W319" s="35">
        <v>0</v>
      </c>
    </row>
    <row r="320" spans="1:23" ht="12.95" customHeight="1" x14ac:dyDescent="0.2">
      <c r="A320" s="14" t="s">
        <v>35</v>
      </c>
      <c r="B320" s="15" t="s">
        <v>563</v>
      </c>
      <c r="C320" s="16" t="s">
        <v>564</v>
      </c>
      <c r="D320" s="23">
        <v>10889073</v>
      </c>
      <c r="E320" s="24">
        <v>11236073</v>
      </c>
      <c r="F320" s="24">
        <v>1231908</v>
      </c>
      <c r="G320" s="31">
        <f t="shared" si="60"/>
        <v>0.11313249530056416</v>
      </c>
      <c r="H320" s="23">
        <v>37727</v>
      </c>
      <c r="I320" s="24">
        <v>596286</v>
      </c>
      <c r="J320" s="24">
        <v>597895</v>
      </c>
      <c r="K320" s="23">
        <v>1231908</v>
      </c>
      <c r="L320" s="23">
        <v>0</v>
      </c>
      <c r="M320" s="24">
        <v>0</v>
      </c>
      <c r="N320" s="24">
        <v>0</v>
      </c>
      <c r="O320" s="23">
        <v>0</v>
      </c>
      <c r="P320" s="23">
        <v>0</v>
      </c>
      <c r="Q320" s="24">
        <v>0</v>
      </c>
      <c r="R320" s="24">
        <v>0</v>
      </c>
      <c r="S320" s="23">
        <v>0</v>
      </c>
      <c r="T320" s="23">
        <v>0</v>
      </c>
      <c r="U320" s="24">
        <v>0</v>
      </c>
      <c r="V320" s="24">
        <v>0</v>
      </c>
      <c r="W320" s="35">
        <v>0</v>
      </c>
    </row>
    <row r="321" spans="1:23" ht="12.95" customHeight="1" x14ac:dyDescent="0.3">
      <c r="A321" s="17" t="s">
        <v>0</v>
      </c>
      <c r="B321" s="18" t="s">
        <v>565</v>
      </c>
      <c r="C321" s="19" t="s">
        <v>0</v>
      </c>
      <c r="D321" s="25">
        <f>SUM(D316:D320)</f>
        <v>564157583</v>
      </c>
      <c r="E321" s="26">
        <f>SUM(E316:E320)</f>
        <v>564438028</v>
      </c>
      <c r="F321" s="26">
        <f>SUM(F316:F320)</f>
        <v>101791427</v>
      </c>
      <c r="G321" s="32">
        <f t="shared" si="60"/>
        <v>0.18043084072132379</v>
      </c>
      <c r="H321" s="25">
        <f t="shared" ref="H321:W321" si="64">SUM(H316:H320)</f>
        <v>25151046</v>
      </c>
      <c r="I321" s="26">
        <f t="shared" si="64"/>
        <v>36362426</v>
      </c>
      <c r="J321" s="26">
        <f t="shared" si="64"/>
        <v>40277955</v>
      </c>
      <c r="K321" s="25">
        <f t="shared" si="64"/>
        <v>101791427</v>
      </c>
      <c r="L321" s="25">
        <f t="shared" si="64"/>
        <v>0</v>
      </c>
      <c r="M321" s="26">
        <f t="shared" si="64"/>
        <v>0</v>
      </c>
      <c r="N321" s="26">
        <f t="shared" si="64"/>
        <v>0</v>
      </c>
      <c r="O321" s="25">
        <f t="shared" si="64"/>
        <v>0</v>
      </c>
      <c r="P321" s="25">
        <f t="shared" si="64"/>
        <v>0</v>
      </c>
      <c r="Q321" s="26">
        <f t="shared" si="64"/>
        <v>0</v>
      </c>
      <c r="R321" s="26">
        <f t="shared" si="64"/>
        <v>0</v>
      </c>
      <c r="S321" s="25">
        <f t="shared" si="64"/>
        <v>0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ht="12.95" customHeight="1" x14ac:dyDescent="0.2">
      <c r="A322" s="14" t="s">
        <v>20</v>
      </c>
      <c r="B322" s="15" t="s">
        <v>566</v>
      </c>
      <c r="C322" s="16" t="s">
        <v>567</v>
      </c>
      <c r="D322" s="23">
        <v>27720640</v>
      </c>
      <c r="E322" s="24">
        <v>27720640</v>
      </c>
      <c r="F322" s="24">
        <v>7881336</v>
      </c>
      <c r="G322" s="31">
        <f t="shared" si="60"/>
        <v>0.28431291629630484</v>
      </c>
      <c r="H322" s="23">
        <v>3066824</v>
      </c>
      <c r="I322" s="24">
        <v>2253321</v>
      </c>
      <c r="J322" s="24">
        <v>2561191</v>
      </c>
      <c r="K322" s="23">
        <v>7881336</v>
      </c>
      <c r="L322" s="23">
        <v>0</v>
      </c>
      <c r="M322" s="24">
        <v>0</v>
      </c>
      <c r="N322" s="24">
        <v>0</v>
      </c>
      <c r="O322" s="23">
        <v>0</v>
      </c>
      <c r="P322" s="23">
        <v>0</v>
      </c>
      <c r="Q322" s="24">
        <v>0</v>
      </c>
      <c r="R322" s="24">
        <v>0</v>
      </c>
      <c r="S322" s="23">
        <v>0</v>
      </c>
      <c r="T322" s="23">
        <v>0</v>
      </c>
      <c r="U322" s="24">
        <v>0</v>
      </c>
      <c r="V322" s="24">
        <v>0</v>
      </c>
      <c r="W322" s="35">
        <v>0</v>
      </c>
    </row>
    <row r="323" spans="1:23" ht="12.95" customHeight="1" x14ac:dyDescent="0.2">
      <c r="A323" s="14" t="s">
        <v>20</v>
      </c>
      <c r="B323" s="15" t="s">
        <v>568</v>
      </c>
      <c r="C323" s="16" t="s">
        <v>569</v>
      </c>
      <c r="D323" s="23">
        <v>108390614</v>
      </c>
      <c r="E323" s="24">
        <v>108390614</v>
      </c>
      <c r="F323" s="24">
        <v>21450884</v>
      </c>
      <c r="G323" s="31">
        <f t="shared" si="60"/>
        <v>0.1979035195796566</v>
      </c>
      <c r="H323" s="23">
        <v>6133006</v>
      </c>
      <c r="I323" s="24">
        <v>7371335</v>
      </c>
      <c r="J323" s="24">
        <v>7946543</v>
      </c>
      <c r="K323" s="23">
        <v>21450884</v>
      </c>
      <c r="L323" s="23">
        <v>0</v>
      </c>
      <c r="M323" s="24">
        <v>0</v>
      </c>
      <c r="N323" s="24">
        <v>0</v>
      </c>
      <c r="O323" s="23">
        <v>0</v>
      </c>
      <c r="P323" s="23">
        <v>0</v>
      </c>
      <c r="Q323" s="24">
        <v>0</v>
      </c>
      <c r="R323" s="24">
        <v>0</v>
      </c>
      <c r="S323" s="23">
        <v>0</v>
      </c>
      <c r="T323" s="23">
        <v>0</v>
      </c>
      <c r="U323" s="24">
        <v>0</v>
      </c>
      <c r="V323" s="24">
        <v>0</v>
      </c>
      <c r="W323" s="35">
        <v>0</v>
      </c>
    </row>
    <row r="324" spans="1:23" ht="12.95" customHeight="1" x14ac:dyDescent="0.2">
      <c r="A324" s="14" t="s">
        <v>20</v>
      </c>
      <c r="B324" s="15" t="s">
        <v>570</v>
      </c>
      <c r="C324" s="16" t="s">
        <v>571</v>
      </c>
      <c r="D324" s="23">
        <v>153290948</v>
      </c>
      <c r="E324" s="24">
        <v>152615923</v>
      </c>
      <c r="F324" s="24">
        <v>27664715</v>
      </c>
      <c r="G324" s="31">
        <f t="shared" si="60"/>
        <v>0.18047194150042051</v>
      </c>
      <c r="H324" s="23">
        <v>5925943</v>
      </c>
      <c r="I324" s="24">
        <v>9676269</v>
      </c>
      <c r="J324" s="24">
        <v>12062503</v>
      </c>
      <c r="K324" s="23">
        <v>27664715</v>
      </c>
      <c r="L324" s="23">
        <v>0</v>
      </c>
      <c r="M324" s="24">
        <v>0</v>
      </c>
      <c r="N324" s="24">
        <v>0</v>
      </c>
      <c r="O324" s="23">
        <v>0</v>
      </c>
      <c r="P324" s="23">
        <v>0</v>
      </c>
      <c r="Q324" s="24">
        <v>0</v>
      </c>
      <c r="R324" s="24">
        <v>0</v>
      </c>
      <c r="S324" s="23">
        <v>0</v>
      </c>
      <c r="T324" s="23">
        <v>0</v>
      </c>
      <c r="U324" s="24">
        <v>0</v>
      </c>
      <c r="V324" s="24">
        <v>0</v>
      </c>
      <c r="W324" s="35">
        <v>0</v>
      </c>
    </row>
    <row r="325" spans="1:23" ht="12.95" customHeight="1" x14ac:dyDescent="0.2">
      <c r="A325" s="14" t="s">
        <v>20</v>
      </c>
      <c r="B325" s="15" t="s">
        <v>572</v>
      </c>
      <c r="C325" s="16" t="s">
        <v>573</v>
      </c>
      <c r="D325" s="23">
        <v>234408663</v>
      </c>
      <c r="E325" s="24">
        <v>229353733</v>
      </c>
      <c r="F325" s="24">
        <v>29898684</v>
      </c>
      <c r="G325" s="31">
        <f t="shared" si="60"/>
        <v>0.12754939863293363</v>
      </c>
      <c r="H325" s="23">
        <v>3895057</v>
      </c>
      <c r="I325" s="24">
        <v>9972062</v>
      </c>
      <c r="J325" s="24">
        <v>16031565</v>
      </c>
      <c r="K325" s="23">
        <v>29898684</v>
      </c>
      <c r="L325" s="23">
        <v>0</v>
      </c>
      <c r="M325" s="24">
        <v>0</v>
      </c>
      <c r="N325" s="24">
        <v>0</v>
      </c>
      <c r="O325" s="23">
        <v>0</v>
      </c>
      <c r="P325" s="23">
        <v>0</v>
      </c>
      <c r="Q325" s="24">
        <v>0</v>
      </c>
      <c r="R325" s="24">
        <v>0</v>
      </c>
      <c r="S325" s="23">
        <v>0</v>
      </c>
      <c r="T325" s="23">
        <v>0</v>
      </c>
      <c r="U325" s="24">
        <v>0</v>
      </c>
      <c r="V325" s="24">
        <v>0</v>
      </c>
      <c r="W325" s="35">
        <v>0</v>
      </c>
    </row>
    <row r="326" spans="1:23" ht="12.95" customHeight="1" x14ac:dyDescent="0.2">
      <c r="A326" s="14" t="s">
        <v>20</v>
      </c>
      <c r="B326" s="15" t="s">
        <v>574</v>
      </c>
      <c r="C326" s="16" t="s">
        <v>575</v>
      </c>
      <c r="D326" s="23">
        <v>23946200</v>
      </c>
      <c r="E326" s="24">
        <v>23946200</v>
      </c>
      <c r="F326" s="24">
        <v>4659790</v>
      </c>
      <c r="G326" s="31">
        <f t="shared" si="60"/>
        <v>0.19459413184555377</v>
      </c>
      <c r="H326" s="23">
        <v>954950</v>
      </c>
      <c r="I326" s="24">
        <v>1742449</v>
      </c>
      <c r="J326" s="24">
        <v>1962391</v>
      </c>
      <c r="K326" s="23">
        <v>4659790</v>
      </c>
      <c r="L326" s="23">
        <v>0</v>
      </c>
      <c r="M326" s="24">
        <v>0</v>
      </c>
      <c r="N326" s="24">
        <v>0</v>
      </c>
      <c r="O326" s="23">
        <v>0</v>
      </c>
      <c r="P326" s="23">
        <v>0</v>
      </c>
      <c r="Q326" s="24">
        <v>0</v>
      </c>
      <c r="R326" s="24">
        <v>0</v>
      </c>
      <c r="S326" s="23">
        <v>0</v>
      </c>
      <c r="T326" s="23">
        <v>0</v>
      </c>
      <c r="U326" s="24">
        <v>0</v>
      </c>
      <c r="V326" s="24">
        <v>0</v>
      </c>
      <c r="W326" s="35">
        <v>0</v>
      </c>
    </row>
    <row r="327" spans="1:23" ht="12.95" customHeight="1" x14ac:dyDescent="0.2">
      <c r="A327" s="14" t="s">
        <v>20</v>
      </c>
      <c r="B327" s="15" t="s">
        <v>576</v>
      </c>
      <c r="C327" s="16" t="s">
        <v>577</v>
      </c>
      <c r="D327" s="23">
        <v>47306491</v>
      </c>
      <c r="E327" s="24">
        <v>47306491</v>
      </c>
      <c r="F327" s="24">
        <v>1015294</v>
      </c>
      <c r="G327" s="31">
        <f t="shared" si="60"/>
        <v>2.1462044183323595E-2</v>
      </c>
      <c r="H327" s="23">
        <v>93412</v>
      </c>
      <c r="I327" s="24">
        <v>158085</v>
      </c>
      <c r="J327" s="24">
        <v>763797</v>
      </c>
      <c r="K327" s="23">
        <v>1015294</v>
      </c>
      <c r="L327" s="23">
        <v>0</v>
      </c>
      <c r="M327" s="24">
        <v>0</v>
      </c>
      <c r="N327" s="24">
        <v>0</v>
      </c>
      <c r="O327" s="23">
        <v>0</v>
      </c>
      <c r="P327" s="23">
        <v>0</v>
      </c>
      <c r="Q327" s="24">
        <v>0</v>
      </c>
      <c r="R327" s="24">
        <v>0</v>
      </c>
      <c r="S327" s="23">
        <v>0</v>
      </c>
      <c r="T327" s="23">
        <v>0</v>
      </c>
      <c r="U327" s="24">
        <v>0</v>
      </c>
      <c r="V327" s="24">
        <v>0</v>
      </c>
      <c r="W327" s="35">
        <v>0</v>
      </c>
    </row>
    <row r="328" spans="1:23" ht="12.95" customHeight="1" x14ac:dyDescent="0.2">
      <c r="A328" s="14" t="s">
        <v>20</v>
      </c>
      <c r="B328" s="15" t="s">
        <v>578</v>
      </c>
      <c r="C328" s="16" t="s">
        <v>579</v>
      </c>
      <c r="D328" s="23">
        <v>74265825</v>
      </c>
      <c r="E328" s="24">
        <v>74265825</v>
      </c>
      <c r="F328" s="24">
        <v>9980186</v>
      </c>
      <c r="G328" s="31">
        <f t="shared" si="60"/>
        <v>0.13438463788694194</v>
      </c>
      <c r="H328" s="23">
        <v>13400</v>
      </c>
      <c r="I328" s="24">
        <v>2388143</v>
      </c>
      <c r="J328" s="24">
        <v>7578643</v>
      </c>
      <c r="K328" s="23">
        <v>9980186</v>
      </c>
      <c r="L328" s="23">
        <v>0</v>
      </c>
      <c r="M328" s="24">
        <v>0</v>
      </c>
      <c r="N328" s="24">
        <v>0</v>
      </c>
      <c r="O328" s="23">
        <v>0</v>
      </c>
      <c r="P328" s="23">
        <v>0</v>
      </c>
      <c r="Q328" s="24">
        <v>0</v>
      </c>
      <c r="R328" s="24">
        <v>0</v>
      </c>
      <c r="S328" s="23">
        <v>0</v>
      </c>
      <c r="T328" s="23">
        <v>0</v>
      </c>
      <c r="U328" s="24">
        <v>0</v>
      </c>
      <c r="V328" s="24">
        <v>0</v>
      </c>
      <c r="W328" s="35">
        <v>0</v>
      </c>
    </row>
    <row r="329" spans="1:23" ht="12.95" customHeight="1" x14ac:dyDescent="0.2">
      <c r="A329" s="14" t="s">
        <v>35</v>
      </c>
      <c r="B329" s="15" t="s">
        <v>580</v>
      </c>
      <c r="C329" s="16" t="s">
        <v>581</v>
      </c>
      <c r="D329" s="23">
        <v>4685650</v>
      </c>
      <c r="E329" s="24">
        <v>4685650</v>
      </c>
      <c r="F329" s="24">
        <v>417565</v>
      </c>
      <c r="G329" s="31">
        <f t="shared" si="60"/>
        <v>8.9115704331309428E-2</v>
      </c>
      <c r="H329" s="23">
        <v>2930</v>
      </c>
      <c r="I329" s="24">
        <v>196069</v>
      </c>
      <c r="J329" s="24">
        <v>218566</v>
      </c>
      <c r="K329" s="23">
        <v>417565</v>
      </c>
      <c r="L329" s="23">
        <v>0</v>
      </c>
      <c r="M329" s="24">
        <v>0</v>
      </c>
      <c r="N329" s="24">
        <v>0</v>
      </c>
      <c r="O329" s="23">
        <v>0</v>
      </c>
      <c r="P329" s="23">
        <v>0</v>
      </c>
      <c r="Q329" s="24">
        <v>0</v>
      </c>
      <c r="R329" s="24">
        <v>0</v>
      </c>
      <c r="S329" s="23">
        <v>0</v>
      </c>
      <c r="T329" s="23">
        <v>0</v>
      </c>
      <c r="U329" s="24">
        <v>0</v>
      </c>
      <c r="V329" s="24">
        <v>0</v>
      </c>
      <c r="W329" s="35">
        <v>0</v>
      </c>
    </row>
    <row r="330" spans="1:23" ht="12.95" customHeight="1" x14ac:dyDescent="0.3">
      <c r="A330" s="17" t="s">
        <v>0</v>
      </c>
      <c r="B330" s="18" t="s">
        <v>582</v>
      </c>
      <c r="C330" s="19" t="s">
        <v>0</v>
      </c>
      <c r="D330" s="25">
        <f>SUM(D322:D329)</f>
        <v>674015031</v>
      </c>
      <c r="E330" s="26">
        <f>SUM(E322:E329)</f>
        <v>668285076</v>
      </c>
      <c r="F330" s="26">
        <f>SUM(F322:F329)</f>
        <v>102968454</v>
      </c>
      <c r="G330" s="32">
        <f t="shared" si="60"/>
        <v>0.15276878001849784</v>
      </c>
      <c r="H330" s="25">
        <f t="shared" ref="H330:W330" si="65">SUM(H322:H329)</f>
        <v>20085522</v>
      </c>
      <c r="I330" s="26">
        <f t="shared" si="65"/>
        <v>33757733</v>
      </c>
      <c r="J330" s="26">
        <f t="shared" si="65"/>
        <v>49125199</v>
      </c>
      <c r="K330" s="25">
        <f t="shared" si="65"/>
        <v>102968454</v>
      </c>
      <c r="L330" s="25">
        <f t="shared" si="65"/>
        <v>0</v>
      </c>
      <c r="M330" s="26">
        <f t="shared" si="65"/>
        <v>0</v>
      </c>
      <c r="N330" s="26">
        <f t="shared" si="65"/>
        <v>0</v>
      </c>
      <c r="O330" s="25">
        <f t="shared" si="65"/>
        <v>0</v>
      </c>
      <c r="P330" s="25">
        <f t="shared" si="65"/>
        <v>0</v>
      </c>
      <c r="Q330" s="26">
        <f t="shared" si="65"/>
        <v>0</v>
      </c>
      <c r="R330" s="26">
        <f t="shared" si="65"/>
        <v>0</v>
      </c>
      <c r="S330" s="25">
        <f t="shared" si="65"/>
        <v>0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ht="12.95" customHeight="1" x14ac:dyDescent="0.2">
      <c r="A331" s="14" t="s">
        <v>20</v>
      </c>
      <c r="B331" s="15" t="s">
        <v>583</v>
      </c>
      <c r="C331" s="16" t="s">
        <v>584</v>
      </c>
      <c r="D331" s="23">
        <v>1792320</v>
      </c>
      <c r="E331" s="24">
        <v>1792320</v>
      </c>
      <c r="F331" s="24">
        <v>188189</v>
      </c>
      <c r="G331" s="31">
        <f t="shared" si="60"/>
        <v>0.10499743349401892</v>
      </c>
      <c r="H331" s="23">
        <v>453</v>
      </c>
      <c r="I331" s="24">
        <v>89766</v>
      </c>
      <c r="J331" s="24">
        <v>97970</v>
      </c>
      <c r="K331" s="23">
        <v>188189</v>
      </c>
      <c r="L331" s="23">
        <v>0</v>
      </c>
      <c r="M331" s="24">
        <v>0</v>
      </c>
      <c r="N331" s="24">
        <v>0</v>
      </c>
      <c r="O331" s="23">
        <v>0</v>
      </c>
      <c r="P331" s="23">
        <v>0</v>
      </c>
      <c r="Q331" s="24">
        <v>0</v>
      </c>
      <c r="R331" s="24">
        <v>0</v>
      </c>
      <c r="S331" s="23">
        <v>0</v>
      </c>
      <c r="T331" s="23">
        <v>0</v>
      </c>
      <c r="U331" s="24">
        <v>0</v>
      </c>
      <c r="V331" s="24">
        <v>0</v>
      </c>
      <c r="W331" s="35">
        <v>0</v>
      </c>
    </row>
    <row r="332" spans="1:23" ht="12.95" customHeight="1" x14ac:dyDescent="0.2">
      <c r="A332" s="14" t="s">
        <v>20</v>
      </c>
      <c r="B332" s="15" t="s">
        <v>585</v>
      </c>
      <c r="C332" s="16" t="s">
        <v>586</v>
      </c>
      <c r="D332" s="23">
        <v>17209745</v>
      </c>
      <c r="E332" s="24">
        <v>17209745</v>
      </c>
      <c r="F332" s="24">
        <v>3777346</v>
      </c>
      <c r="G332" s="31">
        <f t="shared" si="60"/>
        <v>0.21948878382567552</v>
      </c>
      <c r="H332" s="23">
        <v>1451029</v>
      </c>
      <c r="I332" s="24">
        <v>1087107</v>
      </c>
      <c r="J332" s="24">
        <v>1239210</v>
      </c>
      <c r="K332" s="23">
        <v>3777346</v>
      </c>
      <c r="L332" s="23">
        <v>0</v>
      </c>
      <c r="M332" s="24">
        <v>0</v>
      </c>
      <c r="N332" s="24">
        <v>0</v>
      </c>
      <c r="O332" s="23">
        <v>0</v>
      </c>
      <c r="P332" s="23">
        <v>0</v>
      </c>
      <c r="Q332" s="24">
        <v>0</v>
      </c>
      <c r="R332" s="24">
        <v>0</v>
      </c>
      <c r="S332" s="23">
        <v>0</v>
      </c>
      <c r="T332" s="23">
        <v>0</v>
      </c>
      <c r="U332" s="24">
        <v>0</v>
      </c>
      <c r="V332" s="24">
        <v>0</v>
      </c>
      <c r="W332" s="35">
        <v>0</v>
      </c>
    </row>
    <row r="333" spans="1:23" ht="12.95" customHeight="1" x14ac:dyDescent="0.2">
      <c r="A333" s="14" t="s">
        <v>20</v>
      </c>
      <c r="B333" s="15" t="s">
        <v>587</v>
      </c>
      <c r="C333" s="16" t="s">
        <v>588</v>
      </c>
      <c r="D333" s="23">
        <v>6665050</v>
      </c>
      <c r="E333" s="24">
        <v>6665050</v>
      </c>
      <c r="F333" s="24">
        <v>927501</v>
      </c>
      <c r="G333" s="31">
        <f t="shared" si="60"/>
        <v>0.13915889603228784</v>
      </c>
      <c r="H333" s="23">
        <v>174318</v>
      </c>
      <c r="I333" s="24">
        <v>0</v>
      </c>
      <c r="J333" s="24">
        <v>753183</v>
      </c>
      <c r="K333" s="23">
        <v>927501</v>
      </c>
      <c r="L333" s="23">
        <v>0</v>
      </c>
      <c r="M333" s="24">
        <v>0</v>
      </c>
      <c r="N333" s="24">
        <v>0</v>
      </c>
      <c r="O333" s="23">
        <v>0</v>
      </c>
      <c r="P333" s="23">
        <v>0</v>
      </c>
      <c r="Q333" s="24">
        <v>0</v>
      </c>
      <c r="R333" s="24">
        <v>0</v>
      </c>
      <c r="S333" s="23">
        <v>0</v>
      </c>
      <c r="T333" s="23">
        <v>0</v>
      </c>
      <c r="U333" s="24">
        <v>0</v>
      </c>
      <c r="V333" s="24">
        <v>0</v>
      </c>
      <c r="W333" s="35">
        <v>0</v>
      </c>
    </row>
    <row r="334" spans="1:23" ht="12.95" customHeight="1" x14ac:dyDescent="0.2">
      <c r="A334" s="14" t="s">
        <v>35</v>
      </c>
      <c r="B334" s="15" t="s">
        <v>589</v>
      </c>
      <c r="C334" s="16" t="s">
        <v>590</v>
      </c>
      <c r="D334" s="23">
        <v>2334831</v>
      </c>
      <c r="E334" s="24">
        <v>2334831</v>
      </c>
      <c r="F334" s="24">
        <v>705086</v>
      </c>
      <c r="G334" s="31">
        <f t="shared" si="60"/>
        <v>0.30198588248999608</v>
      </c>
      <c r="H334" s="23">
        <v>67560</v>
      </c>
      <c r="I334" s="24">
        <v>306669</v>
      </c>
      <c r="J334" s="24">
        <v>330857</v>
      </c>
      <c r="K334" s="23">
        <v>705086</v>
      </c>
      <c r="L334" s="23">
        <v>0</v>
      </c>
      <c r="M334" s="24">
        <v>0</v>
      </c>
      <c r="N334" s="24">
        <v>0</v>
      </c>
      <c r="O334" s="23">
        <v>0</v>
      </c>
      <c r="P334" s="23">
        <v>0</v>
      </c>
      <c r="Q334" s="24">
        <v>0</v>
      </c>
      <c r="R334" s="24">
        <v>0</v>
      </c>
      <c r="S334" s="23">
        <v>0</v>
      </c>
      <c r="T334" s="23">
        <v>0</v>
      </c>
      <c r="U334" s="24">
        <v>0</v>
      </c>
      <c r="V334" s="24">
        <v>0</v>
      </c>
      <c r="W334" s="35">
        <v>0</v>
      </c>
    </row>
    <row r="335" spans="1:23" ht="12.95" customHeight="1" x14ac:dyDescent="0.3">
      <c r="A335" s="17" t="s">
        <v>0</v>
      </c>
      <c r="B335" s="18" t="s">
        <v>591</v>
      </c>
      <c r="C335" s="19" t="s">
        <v>0</v>
      </c>
      <c r="D335" s="25">
        <f>SUM(D331:D334)</f>
        <v>28001946</v>
      </c>
      <c r="E335" s="26">
        <f>SUM(E331:E334)</f>
        <v>28001946</v>
      </c>
      <c r="F335" s="26">
        <f>SUM(F331:F334)</f>
        <v>5598122</v>
      </c>
      <c r="G335" s="32">
        <f t="shared" si="60"/>
        <v>0.19991903419855178</v>
      </c>
      <c r="H335" s="25">
        <f t="shared" ref="H335:W335" si="66">SUM(H331:H334)</f>
        <v>1693360</v>
      </c>
      <c r="I335" s="26">
        <f t="shared" si="66"/>
        <v>1483542</v>
      </c>
      <c r="J335" s="26">
        <f t="shared" si="66"/>
        <v>2421220</v>
      </c>
      <c r="K335" s="25">
        <f t="shared" si="66"/>
        <v>5598122</v>
      </c>
      <c r="L335" s="25">
        <f t="shared" si="66"/>
        <v>0</v>
      </c>
      <c r="M335" s="26">
        <f t="shared" si="66"/>
        <v>0</v>
      </c>
      <c r="N335" s="26">
        <f t="shared" si="66"/>
        <v>0</v>
      </c>
      <c r="O335" s="25">
        <f t="shared" si="66"/>
        <v>0</v>
      </c>
      <c r="P335" s="25">
        <f t="shared" si="66"/>
        <v>0</v>
      </c>
      <c r="Q335" s="26">
        <f t="shared" si="66"/>
        <v>0</v>
      </c>
      <c r="R335" s="26">
        <f t="shared" si="66"/>
        <v>0</v>
      </c>
      <c r="S335" s="25">
        <f t="shared" si="66"/>
        <v>0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2.95" customHeight="1" x14ac:dyDescent="0.3">
      <c r="A336" s="17" t="s">
        <v>0</v>
      </c>
      <c r="B336" s="18" t="s">
        <v>592</v>
      </c>
      <c r="C336" s="19" t="s">
        <v>0</v>
      </c>
      <c r="D336" s="25">
        <f>SUM(D300,D302:D307,D309:D314,D316:D320,D322:D329,D331:D334)</f>
        <v>7656403196</v>
      </c>
      <c r="E336" s="26">
        <f>SUM(E300,E302:E307,E309:E314,E316:E320,E322:E329,E331:E334)</f>
        <v>7649990968</v>
      </c>
      <c r="F336" s="26">
        <f>SUM(F300,F302:F307,F309:F314,F316:F320,F322:F329,F331:F334)</f>
        <v>516540667</v>
      </c>
      <c r="G336" s="32">
        <f t="shared" si="60"/>
        <v>6.7465186168599478E-2</v>
      </c>
      <c r="H336" s="25">
        <f t="shared" ref="H336:W336" si="67">SUM(H300,H302:H307,H309:H314,H316:H320,H322:H329,H331:H334)</f>
        <v>125788101</v>
      </c>
      <c r="I336" s="26">
        <f t="shared" si="67"/>
        <v>183945090</v>
      </c>
      <c r="J336" s="26">
        <f t="shared" si="67"/>
        <v>206807476</v>
      </c>
      <c r="K336" s="25">
        <f t="shared" si="67"/>
        <v>516540667</v>
      </c>
      <c r="L336" s="25">
        <f t="shared" si="67"/>
        <v>0</v>
      </c>
      <c r="M336" s="26">
        <f t="shared" si="67"/>
        <v>0</v>
      </c>
      <c r="N336" s="26">
        <f t="shared" si="67"/>
        <v>0</v>
      </c>
      <c r="O336" s="25">
        <f t="shared" si="67"/>
        <v>0</v>
      </c>
      <c r="P336" s="25">
        <f t="shared" si="67"/>
        <v>0</v>
      </c>
      <c r="Q336" s="26">
        <f t="shared" si="67"/>
        <v>0</v>
      </c>
      <c r="R336" s="26">
        <f t="shared" si="67"/>
        <v>0</v>
      </c>
      <c r="S336" s="25">
        <f t="shared" si="67"/>
        <v>0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2.95" customHeight="1" x14ac:dyDescent="0.3">
      <c r="A337" s="20" t="s">
        <v>0</v>
      </c>
      <c r="B337" s="21" t="s">
        <v>593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34445818113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34421525997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4789637613</v>
      </c>
      <c r="G337" s="34">
        <f t="shared" si="60"/>
        <v>0.13904844986661444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963012906</v>
      </c>
      <c r="I337" s="30">
        <f t="shared" si="68"/>
        <v>1885613278</v>
      </c>
      <c r="J337" s="30">
        <f t="shared" si="68"/>
        <v>1941011429</v>
      </c>
      <c r="K337" s="29">
        <f t="shared" si="68"/>
        <v>4789637613</v>
      </c>
      <c r="L337" s="29">
        <f t="shared" si="68"/>
        <v>0</v>
      </c>
      <c r="M337" s="30">
        <f t="shared" si="68"/>
        <v>0</v>
      </c>
      <c r="N337" s="30">
        <f t="shared" si="68"/>
        <v>0</v>
      </c>
      <c r="O337" s="29">
        <f t="shared" si="68"/>
        <v>0</v>
      </c>
      <c r="P337" s="29">
        <f t="shared" si="68"/>
        <v>0</v>
      </c>
      <c r="Q337" s="30">
        <f t="shared" si="68"/>
        <v>0</v>
      </c>
      <c r="R337" s="30">
        <f t="shared" si="68"/>
        <v>0</v>
      </c>
      <c r="S337" s="29">
        <f t="shared" si="68"/>
        <v>0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ht="12.95" customHeight="1" x14ac:dyDescent="0.2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ht="12.95" customHeight="1" x14ac:dyDescent="0.2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ht="12.95" customHeight="1" x14ac:dyDescent="0.2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ht="12.95" customHeight="1" x14ac:dyDescent="0.2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ht="12.95" customHeight="1" x14ac:dyDescent="0.2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ht="12.95" customHeight="1" x14ac:dyDescent="0.2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ht="12.95" customHeight="1" x14ac:dyDescent="0.2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ht="12.95" customHeight="1" x14ac:dyDescent="0.2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ht="12.95" customHeight="1" x14ac:dyDescent="0.2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ht="12.95" customHeight="1" x14ac:dyDescent="0.2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ht="12.95" customHeight="1" x14ac:dyDescent="0.2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ht="12.95" customHeight="1" x14ac:dyDescent="0.2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ht="12.95" customHeight="1" x14ac:dyDescent="0.2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ht="12.95" customHeight="1" x14ac:dyDescent="0.2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ht="12.95" customHeight="1" x14ac:dyDescent="0.2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ht="12.95" customHeight="1" x14ac:dyDescent="0.2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ht="12.95" customHeight="1" x14ac:dyDescent="0.2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ht="12.95" customHeight="1" x14ac:dyDescent="0.2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ht="12.95" customHeight="1" x14ac:dyDescent="0.2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ht="12.95" customHeight="1" x14ac:dyDescent="0.2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ht="12.95" customHeight="1" x14ac:dyDescent="0.2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ht="12.95" customHeight="1" x14ac:dyDescent="0.2">
      <c r="B359" s="1"/>
    </row>
    <row r="360" spans="2:23" ht="12.95" customHeight="1" x14ac:dyDescent="0.2">
      <c r="B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B15BDE1AF5247A2C08C59CF169AFC" ma:contentTypeVersion="" ma:contentTypeDescription="Create a new document." ma:contentTypeScope="" ma:versionID="363d5c93a3038518048110f357a637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2C9DBE-4924-44C6-AAA2-7B5E1F9FB0E5}"/>
</file>

<file path=customXml/itemProps2.xml><?xml version="1.0" encoding="utf-8"?>
<ds:datastoreItem xmlns:ds="http://schemas.openxmlformats.org/officeDocument/2006/customXml" ds:itemID="{0B4BB836-33D5-484F-9344-599BC6401BD1}"/>
</file>

<file path=customXml/itemProps3.xml><?xml version="1.0" encoding="utf-8"?>
<ds:datastoreItem xmlns:ds="http://schemas.openxmlformats.org/officeDocument/2006/customXml" ds:itemID="{86D769DF-5FA1-4701-BF89-18A48C8330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R&amp;M</vt:lpstr>
      <vt:lpstr>'R&amp;M'!Print_Area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2023-10-17T20:04:38Z</dcterms:created>
  <dcterms:modified xsi:type="dcterms:W3CDTF">2023-10-17T20:08:04Z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0x0101003F0B15BDE1AF5247A2C08C59CF169AFC</vt:lpwstr>
  </property>
</Properties>
</file>