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4D672602-AE20-4044-96C9-CDFFE5F7F6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F45" i="12" s="1"/>
  <c r="AD45" i="12"/>
  <c r="W45" i="12"/>
  <c r="X45" i="12" s="1"/>
  <c r="V45" i="12"/>
  <c r="S45" i="12"/>
  <c r="R45" i="12"/>
  <c r="T45" i="12" s="1"/>
  <c r="O45" i="12"/>
  <c r="P45" i="12" s="1"/>
  <c r="N45" i="12"/>
  <c r="K45" i="12"/>
  <c r="AA45" i="12" s="1"/>
  <c r="J45" i="12"/>
  <c r="H45" i="12"/>
  <c r="G45" i="12"/>
  <c r="E45" i="12"/>
  <c r="D45" i="12"/>
  <c r="F45" i="12" s="1"/>
  <c r="AI44" i="12"/>
  <c r="AH44" i="12"/>
  <c r="AG44" i="12"/>
  <c r="AJ44" i="12" s="1"/>
  <c r="AE44" i="12"/>
  <c r="AD44" i="12"/>
  <c r="AF44" i="12" s="1"/>
  <c r="AK44" i="12" s="1"/>
  <c r="W44" i="12"/>
  <c r="V44" i="12"/>
  <c r="X44" i="12" s="1"/>
  <c r="Y44" i="12" s="1"/>
  <c r="S44" i="12"/>
  <c r="R44" i="12"/>
  <c r="O44" i="12"/>
  <c r="N44" i="12"/>
  <c r="P44" i="12" s="1"/>
  <c r="K44" i="12"/>
  <c r="AA44" i="12" s="1"/>
  <c r="J44" i="12"/>
  <c r="L44" i="12" s="1"/>
  <c r="I44" i="12"/>
  <c r="H44" i="12"/>
  <c r="G44" i="12"/>
  <c r="E44" i="12"/>
  <c r="D44" i="12"/>
  <c r="AJ43" i="12"/>
  <c r="AF43" i="12"/>
  <c r="AA43" i="12"/>
  <c r="Z43" i="12"/>
  <c r="X43" i="12"/>
  <c r="T43" i="12"/>
  <c r="P43" i="12"/>
  <c r="L43" i="12"/>
  <c r="I43" i="12"/>
  <c r="Y43" i="12" s="1"/>
  <c r="F43" i="12"/>
  <c r="M43" i="12" s="1"/>
  <c r="AJ42" i="12"/>
  <c r="AF42" i="12"/>
  <c r="AA42" i="12"/>
  <c r="Z42" i="12"/>
  <c r="AB42" i="12" s="1"/>
  <c r="X42" i="12"/>
  <c r="U42" i="12"/>
  <c r="T42" i="12"/>
  <c r="P42" i="12"/>
  <c r="AK42" i="12" s="1"/>
  <c r="L42" i="12"/>
  <c r="I42" i="12"/>
  <c r="Y42" i="12" s="1"/>
  <c r="F42" i="12"/>
  <c r="AJ41" i="12"/>
  <c r="AF41" i="12"/>
  <c r="AK41" i="12" s="1"/>
  <c r="AA41" i="12"/>
  <c r="Z41" i="12"/>
  <c r="X41" i="12"/>
  <c r="Y41" i="12" s="1"/>
  <c r="T41" i="12"/>
  <c r="P41" i="12"/>
  <c r="L41" i="12"/>
  <c r="I41" i="12"/>
  <c r="F41" i="12"/>
  <c r="AJ40" i="12"/>
  <c r="AF40" i="12"/>
  <c r="AA40" i="12"/>
  <c r="Z40" i="12"/>
  <c r="AB40" i="12" s="1"/>
  <c r="X40" i="12"/>
  <c r="T40" i="12"/>
  <c r="P40" i="12"/>
  <c r="AK40" i="12" s="1"/>
  <c r="L40" i="12"/>
  <c r="M40" i="12" s="1"/>
  <c r="I40" i="12"/>
  <c r="U40" i="12" s="1"/>
  <c r="F40" i="12"/>
  <c r="AI39" i="12"/>
  <c r="AH39" i="12"/>
  <c r="AG39" i="12"/>
  <c r="AJ39" i="12" s="1"/>
  <c r="AE39" i="12"/>
  <c r="AD39" i="12"/>
  <c r="W39" i="12"/>
  <c r="X39" i="12" s="1"/>
  <c r="V39" i="12"/>
  <c r="S39" i="12"/>
  <c r="R39" i="12"/>
  <c r="O39" i="12"/>
  <c r="P39" i="12" s="1"/>
  <c r="N39" i="12"/>
  <c r="K39" i="12"/>
  <c r="AA39" i="12" s="1"/>
  <c r="J39" i="12"/>
  <c r="L39" i="12" s="1"/>
  <c r="H39" i="12"/>
  <c r="G39" i="12"/>
  <c r="E39" i="12"/>
  <c r="D39" i="12"/>
  <c r="F39" i="12" s="1"/>
  <c r="AJ38" i="12"/>
  <c r="AF38" i="12"/>
  <c r="AK38" i="12" s="1"/>
  <c r="AB38" i="12"/>
  <c r="AC38" i="12" s="1"/>
  <c r="AA38" i="12"/>
  <c r="Z38" i="12"/>
  <c r="X38" i="12"/>
  <c r="T38" i="12"/>
  <c r="P38" i="12"/>
  <c r="L38" i="12"/>
  <c r="I38" i="12"/>
  <c r="Y38" i="12" s="1"/>
  <c r="F38" i="12"/>
  <c r="M38" i="12" s="1"/>
  <c r="AJ37" i="12"/>
  <c r="AF37" i="12"/>
  <c r="AA37" i="12"/>
  <c r="Z37" i="12"/>
  <c r="AB37" i="12" s="1"/>
  <c r="X37" i="12"/>
  <c r="T37" i="12"/>
  <c r="U37" i="12" s="1"/>
  <c r="Q37" i="12"/>
  <c r="P37" i="12"/>
  <c r="L37" i="12"/>
  <c r="I37" i="12"/>
  <c r="F37" i="12"/>
  <c r="M37" i="12" s="1"/>
  <c r="AJ36" i="12"/>
  <c r="AF36" i="12"/>
  <c r="AK36" i="12" s="1"/>
  <c r="AA36" i="12"/>
  <c r="Z36" i="12"/>
  <c r="X36" i="12"/>
  <c r="T36" i="12"/>
  <c r="P36" i="12"/>
  <c r="L36" i="12"/>
  <c r="I36" i="12"/>
  <c r="Y36" i="12" s="1"/>
  <c r="F36" i="12"/>
  <c r="M36" i="12" s="1"/>
  <c r="AJ35" i="12"/>
  <c r="AF35" i="12"/>
  <c r="AA35" i="12"/>
  <c r="Z35" i="12"/>
  <c r="AB35" i="12" s="1"/>
  <c r="X35" i="12"/>
  <c r="T35" i="12"/>
  <c r="U35" i="12" s="1"/>
  <c r="P35" i="12"/>
  <c r="AK35" i="12" s="1"/>
  <c r="L35" i="12"/>
  <c r="I35" i="12"/>
  <c r="Y35" i="12" s="1"/>
  <c r="F35" i="12"/>
  <c r="AJ34" i="12"/>
  <c r="AF34" i="12"/>
  <c r="AK34" i="12" s="1"/>
  <c r="AA34" i="12"/>
  <c r="Z34" i="12"/>
  <c r="X34" i="12"/>
  <c r="T34" i="12"/>
  <c r="P34" i="12"/>
  <c r="L34" i="12"/>
  <c r="I34" i="12"/>
  <c r="F34" i="12"/>
  <c r="AK33" i="12"/>
  <c r="AJ33" i="12"/>
  <c r="AF33" i="12"/>
  <c r="AA33" i="12"/>
  <c r="Z33" i="12"/>
  <c r="X33" i="12"/>
  <c r="T33" i="12"/>
  <c r="P33" i="12"/>
  <c r="L33" i="12"/>
  <c r="M33" i="12" s="1"/>
  <c r="I33" i="12"/>
  <c r="F33" i="12"/>
  <c r="AJ32" i="12"/>
  <c r="AF32" i="12"/>
  <c r="AA32" i="12"/>
  <c r="Z32" i="12"/>
  <c r="AB32" i="12" s="1"/>
  <c r="AC32" i="12" s="1"/>
  <c r="X32" i="12"/>
  <c r="T32" i="12"/>
  <c r="P32" i="12"/>
  <c r="Q32" i="12" s="1"/>
  <c r="L32" i="12"/>
  <c r="M32" i="12" s="1"/>
  <c r="I32" i="12"/>
  <c r="F32" i="12"/>
  <c r="AJ31" i="12"/>
  <c r="AF31" i="12"/>
  <c r="AK31" i="12" s="1"/>
  <c r="AA31" i="12"/>
  <c r="Z31" i="12"/>
  <c r="X31" i="12"/>
  <c r="T31" i="12"/>
  <c r="P31" i="12"/>
  <c r="L31" i="12"/>
  <c r="I31" i="12"/>
  <c r="Y31" i="12" s="1"/>
  <c r="F31" i="12"/>
  <c r="M31" i="12" s="1"/>
  <c r="AI30" i="12"/>
  <c r="AH30" i="12"/>
  <c r="AG30" i="12"/>
  <c r="AE30" i="12"/>
  <c r="AD30" i="12"/>
  <c r="AF30" i="12" s="1"/>
  <c r="Z30" i="12"/>
  <c r="X30" i="12"/>
  <c r="W30" i="12"/>
  <c r="V30" i="12"/>
  <c r="S30" i="12"/>
  <c r="R30" i="12"/>
  <c r="O30" i="12"/>
  <c r="N30" i="12"/>
  <c r="K30" i="12"/>
  <c r="AA30" i="12" s="1"/>
  <c r="J30" i="12"/>
  <c r="I30" i="12"/>
  <c r="Y30" i="12" s="1"/>
  <c r="H30" i="12"/>
  <c r="G30" i="12"/>
  <c r="E30" i="12"/>
  <c r="D30" i="12"/>
  <c r="F30" i="12" s="1"/>
  <c r="AJ29" i="12"/>
  <c r="AF29" i="12"/>
  <c r="AK29" i="12" s="1"/>
  <c r="AA29" i="12"/>
  <c r="Z29" i="12"/>
  <c r="X29" i="12"/>
  <c r="T29" i="12"/>
  <c r="P29" i="12"/>
  <c r="L29" i="12"/>
  <c r="I29" i="12"/>
  <c r="Y29" i="12" s="1"/>
  <c r="F29" i="12"/>
  <c r="M29" i="12" s="1"/>
  <c r="AJ28" i="12"/>
  <c r="AF28" i="12"/>
  <c r="AA28" i="12"/>
  <c r="Z28" i="12"/>
  <c r="AB28" i="12" s="1"/>
  <c r="X28" i="12"/>
  <c r="T28" i="12"/>
  <c r="U28" i="12" s="1"/>
  <c r="P28" i="12"/>
  <c r="AK28" i="12" s="1"/>
  <c r="L28" i="12"/>
  <c r="I28" i="12"/>
  <c r="F28" i="12"/>
  <c r="AJ27" i="12"/>
  <c r="AF27" i="12"/>
  <c r="AK27" i="12" s="1"/>
  <c r="AA27" i="12"/>
  <c r="Z27" i="12"/>
  <c r="X27" i="12"/>
  <c r="T27" i="12"/>
  <c r="P27" i="12"/>
  <c r="L27" i="12"/>
  <c r="I27" i="12"/>
  <c r="U27" i="12" s="1"/>
  <c r="F27" i="12"/>
  <c r="AK26" i="12"/>
  <c r="AJ26" i="12"/>
  <c r="AF26" i="12"/>
  <c r="AA26" i="12"/>
  <c r="Z26" i="12"/>
  <c r="X26" i="12"/>
  <c r="T26" i="12"/>
  <c r="P26" i="12"/>
  <c r="L26" i="12"/>
  <c r="M26" i="12" s="1"/>
  <c r="I26" i="12"/>
  <c r="U26" i="12" s="1"/>
  <c r="F26" i="12"/>
  <c r="AJ25" i="12"/>
  <c r="AF25" i="12"/>
  <c r="AA25" i="12"/>
  <c r="Z25" i="12"/>
  <c r="X25" i="12"/>
  <c r="T25" i="12"/>
  <c r="P25" i="12"/>
  <c r="Q25" i="12" s="1"/>
  <c r="L25" i="12"/>
  <c r="I25" i="12"/>
  <c r="F25" i="12"/>
  <c r="AI24" i="12"/>
  <c r="AH24" i="12"/>
  <c r="AG24" i="12"/>
  <c r="AF24" i="12"/>
  <c r="AE24" i="12"/>
  <c r="AD24" i="12"/>
  <c r="W24" i="12"/>
  <c r="V24" i="12"/>
  <c r="X24" i="12" s="1"/>
  <c r="S24" i="12"/>
  <c r="R24" i="12"/>
  <c r="T24" i="12" s="1"/>
  <c r="P24" i="12"/>
  <c r="O24" i="12"/>
  <c r="N24" i="12"/>
  <c r="K24" i="12"/>
  <c r="J24" i="12"/>
  <c r="L24" i="12" s="1"/>
  <c r="H24" i="12"/>
  <c r="I24" i="12" s="1"/>
  <c r="G24" i="12"/>
  <c r="E24" i="12"/>
  <c r="D24" i="12"/>
  <c r="AJ23" i="12"/>
  <c r="AF23" i="12"/>
  <c r="AA23" i="12"/>
  <c r="Z23" i="12"/>
  <c r="AB23" i="12" s="1"/>
  <c r="X23" i="12"/>
  <c r="T23" i="12"/>
  <c r="U23" i="12" s="1"/>
  <c r="P23" i="12"/>
  <c r="L23" i="12"/>
  <c r="I23" i="12"/>
  <c r="F23" i="12"/>
  <c r="AJ22" i="12"/>
  <c r="AF22" i="12"/>
  <c r="AK22" i="12" s="1"/>
  <c r="AA22" i="12"/>
  <c r="Z22" i="12"/>
  <c r="X22" i="12"/>
  <c r="T22" i="12"/>
  <c r="P22" i="12"/>
  <c r="L22" i="12"/>
  <c r="I22" i="12"/>
  <c r="Y22" i="12" s="1"/>
  <c r="F22" i="12"/>
  <c r="M22" i="12" s="1"/>
  <c r="AJ21" i="12"/>
  <c r="AF21" i="12"/>
  <c r="AA21" i="12"/>
  <c r="Z21" i="12"/>
  <c r="AB21" i="12" s="1"/>
  <c r="X21" i="12"/>
  <c r="T21" i="12"/>
  <c r="U21" i="12" s="1"/>
  <c r="P21" i="12"/>
  <c r="AK21" i="12" s="1"/>
  <c r="L21" i="12"/>
  <c r="I21" i="12"/>
  <c r="F21" i="12"/>
  <c r="AJ20" i="12"/>
  <c r="AF20" i="12"/>
  <c r="AK20" i="12" s="1"/>
  <c r="AA20" i="12"/>
  <c r="Z20" i="12"/>
  <c r="X20" i="12"/>
  <c r="T20" i="12"/>
  <c r="P20" i="12"/>
  <c r="L20" i="12"/>
  <c r="I20" i="12"/>
  <c r="Y20" i="12" s="1"/>
  <c r="F20" i="12"/>
  <c r="AJ19" i="12"/>
  <c r="AF19" i="12"/>
  <c r="AA19" i="12"/>
  <c r="Z19" i="12"/>
  <c r="X19" i="12"/>
  <c r="T19" i="12"/>
  <c r="P19" i="12"/>
  <c r="AK19" i="12" s="1"/>
  <c r="L19" i="12"/>
  <c r="M19" i="12" s="1"/>
  <c r="I19" i="12"/>
  <c r="U19" i="12" s="1"/>
  <c r="F19" i="12"/>
  <c r="AJ18" i="12"/>
  <c r="AF18" i="12"/>
  <c r="AA18" i="12"/>
  <c r="Z18" i="12"/>
  <c r="X18" i="12"/>
  <c r="T18" i="12"/>
  <c r="P18" i="12"/>
  <c r="Q18" i="12" s="1"/>
  <c r="L18" i="12"/>
  <c r="I18" i="12"/>
  <c r="F18" i="12"/>
  <c r="AI17" i="12"/>
  <c r="AH17" i="12"/>
  <c r="AG17" i="12"/>
  <c r="AF17" i="12"/>
  <c r="AE17" i="12"/>
  <c r="AD17" i="12"/>
  <c r="W17" i="12"/>
  <c r="V17" i="12"/>
  <c r="X17" i="12" s="1"/>
  <c r="S17" i="12"/>
  <c r="R17" i="12"/>
  <c r="T17" i="12" s="1"/>
  <c r="P17" i="12"/>
  <c r="O17" i="12"/>
  <c r="N17" i="12"/>
  <c r="K17" i="12"/>
  <c r="J17" i="12"/>
  <c r="L17" i="12" s="1"/>
  <c r="H17" i="12"/>
  <c r="I17" i="12" s="1"/>
  <c r="G17" i="12"/>
  <c r="E17" i="12"/>
  <c r="D17" i="12"/>
  <c r="AJ16" i="12"/>
  <c r="AF16" i="12"/>
  <c r="AA16" i="12"/>
  <c r="Z16" i="12"/>
  <c r="AB16" i="12" s="1"/>
  <c r="X16" i="12"/>
  <c r="T16" i="12"/>
  <c r="U16" i="12" s="1"/>
  <c r="P16" i="12"/>
  <c r="L16" i="12"/>
  <c r="I16" i="12"/>
  <c r="F16" i="12"/>
  <c r="AJ15" i="12"/>
  <c r="AF15" i="12"/>
  <c r="AK15" i="12" s="1"/>
  <c r="AA15" i="12"/>
  <c r="Z15" i="12"/>
  <c r="X15" i="12"/>
  <c r="T15" i="12"/>
  <c r="P15" i="12"/>
  <c r="L15" i="12"/>
  <c r="I15" i="12"/>
  <c r="Y15" i="12" s="1"/>
  <c r="F15" i="12"/>
  <c r="M15" i="12" s="1"/>
  <c r="AJ14" i="12"/>
  <c r="AF14" i="12"/>
  <c r="AA14" i="12"/>
  <c r="Z14" i="12"/>
  <c r="AB14" i="12" s="1"/>
  <c r="X14" i="12"/>
  <c r="T14" i="12"/>
  <c r="U14" i="12" s="1"/>
  <c r="P14" i="12"/>
  <c r="AK14" i="12" s="1"/>
  <c r="L14" i="12"/>
  <c r="I14" i="12"/>
  <c r="F14" i="12"/>
  <c r="AJ13" i="12"/>
  <c r="AF13" i="12"/>
  <c r="AK13" i="12" s="1"/>
  <c r="AA13" i="12"/>
  <c r="Z13" i="12"/>
  <c r="X13" i="12"/>
  <c r="T13" i="12"/>
  <c r="P13" i="12"/>
  <c r="L13" i="12"/>
  <c r="I13" i="12"/>
  <c r="Y13" i="12" s="1"/>
  <c r="F13" i="12"/>
  <c r="AJ12" i="12"/>
  <c r="AF12" i="12"/>
  <c r="AA12" i="12"/>
  <c r="Z12" i="12"/>
  <c r="X12" i="12"/>
  <c r="T12" i="12"/>
  <c r="P12" i="12"/>
  <c r="AK12" i="12" s="1"/>
  <c r="L12" i="12"/>
  <c r="M12" i="12" s="1"/>
  <c r="I12" i="12"/>
  <c r="U12" i="12" s="1"/>
  <c r="F12" i="12"/>
  <c r="AJ11" i="12"/>
  <c r="AF11" i="12"/>
  <c r="AA11" i="12"/>
  <c r="Z11" i="12"/>
  <c r="X11" i="12"/>
  <c r="T11" i="12"/>
  <c r="P11" i="12"/>
  <c r="L11" i="12"/>
  <c r="I11" i="12"/>
  <c r="F11" i="12"/>
  <c r="AI10" i="12"/>
  <c r="AH10" i="12"/>
  <c r="AG10" i="12"/>
  <c r="AF10" i="12"/>
  <c r="AE10" i="12"/>
  <c r="AD10" i="12"/>
  <c r="W10" i="12"/>
  <c r="V10" i="12"/>
  <c r="X10" i="12" s="1"/>
  <c r="S10" i="12"/>
  <c r="R10" i="12"/>
  <c r="T10" i="12" s="1"/>
  <c r="P10" i="12"/>
  <c r="O10" i="12"/>
  <c r="N10" i="12"/>
  <c r="K10" i="12"/>
  <c r="J10" i="12"/>
  <c r="L10" i="12" s="1"/>
  <c r="H10" i="12"/>
  <c r="I10" i="12" s="1"/>
  <c r="G10" i="12"/>
  <c r="E10" i="12"/>
  <c r="D10" i="12"/>
  <c r="AJ9" i="12"/>
  <c r="AF9" i="12"/>
  <c r="AA9" i="12"/>
  <c r="Z9" i="12"/>
  <c r="AB9" i="12" s="1"/>
  <c r="X9" i="12"/>
  <c r="T9" i="12"/>
  <c r="Q9" i="12"/>
  <c r="P9" i="12"/>
  <c r="L9" i="12"/>
  <c r="I9" i="12"/>
  <c r="Y9" i="12" s="1"/>
  <c r="F9" i="12"/>
  <c r="AI35" i="11"/>
  <c r="AJ35" i="11" s="1"/>
  <c r="AH35" i="11"/>
  <c r="AG35" i="11"/>
  <c r="AE35" i="11"/>
  <c r="AD35" i="11"/>
  <c r="W35" i="11"/>
  <c r="V35" i="11"/>
  <c r="X35" i="11" s="1"/>
  <c r="S35" i="11"/>
  <c r="R35" i="11"/>
  <c r="O35" i="11"/>
  <c r="N35" i="11"/>
  <c r="K35" i="11"/>
  <c r="L35" i="11" s="1"/>
  <c r="J35" i="11"/>
  <c r="H35" i="11"/>
  <c r="G35" i="11"/>
  <c r="I35" i="11" s="1"/>
  <c r="E35" i="11"/>
  <c r="D35" i="11"/>
  <c r="F35" i="11" s="1"/>
  <c r="AJ34" i="11"/>
  <c r="AI34" i="11"/>
  <c r="AH34" i="11"/>
  <c r="AG34" i="11"/>
  <c r="AE34" i="11"/>
  <c r="AD34" i="11"/>
  <c r="AF34" i="11" s="1"/>
  <c r="AK34" i="11" s="1"/>
  <c r="W34" i="11"/>
  <c r="V34" i="11"/>
  <c r="X34" i="11" s="1"/>
  <c r="T34" i="11"/>
  <c r="S34" i="11"/>
  <c r="R34" i="11"/>
  <c r="O34" i="11"/>
  <c r="N34" i="11"/>
  <c r="P34" i="11" s="1"/>
  <c r="K34" i="11"/>
  <c r="AA34" i="11" s="1"/>
  <c r="J34" i="11"/>
  <c r="Z34" i="11" s="1"/>
  <c r="AB34" i="11" s="1"/>
  <c r="H34" i="11"/>
  <c r="G34" i="11"/>
  <c r="E34" i="11"/>
  <c r="F34" i="11" s="1"/>
  <c r="D34" i="11"/>
  <c r="AJ33" i="11"/>
  <c r="AF33" i="11"/>
  <c r="AK33" i="11" s="1"/>
  <c r="AA33" i="11"/>
  <c r="Z33" i="11"/>
  <c r="AB33" i="11" s="1"/>
  <c r="AC33" i="11" s="1"/>
  <c r="X33" i="11"/>
  <c r="T33" i="11"/>
  <c r="P33" i="11"/>
  <c r="L33" i="11"/>
  <c r="I33" i="11"/>
  <c r="U33" i="11" s="1"/>
  <c r="F33" i="11"/>
  <c r="AJ32" i="11"/>
  <c r="AF32" i="11"/>
  <c r="AK32" i="11" s="1"/>
  <c r="AA32" i="11"/>
  <c r="AB32" i="11" s="1"/>
  <c r="AC32" i="11" s="1"/>
  <c r="Z32" i="11"/>
  <c r="X32" i="11"/>
  <c r="T32" i="11"/>
  <c r="P32" i="11"/>
  <c r="Q32" i="11" s="1"/>
  <c r="L32" i="11"/>
  <c r="I32" i="11"/>
  <c r="Y32" i="11" s="1"/>
  <c r="F32" i="11"/>
  <c r="M32" i="11" s="1"/>
  <c r="AJ31" i="11"/>
  <c r="AF31" i="11"/>
  <c r="AA31" i="11"/>
  <c r="AB31" i="11" s="1"/>
  <c r="Z31" i="11"/>
  <c r="X31" i="11"/>
  <c r="T31" i="11"/>
  <c r="U31" i="11" s="1"/>
  <c r="P31" i="11"/>
  <c r="L31" i="11"/>
  <c r="I31" i="11"/>
  <c r="F31" i="11"/>
  <c r="M31" i="11" s="1"/>
  <c r="AJ30" i="11"/>
  <c r="AF30" i="11"/>
  <c r="AC30" i="11"/>
  <c r="AB30" i="11"/>
  <c r="AA30" i="11"/>
  <c r="Z30" i="11"/>
  <c r="X30" i="11"/>
  <c r="T30" i="11"/>
  <c r="U30" i="11" s="1"/>
  <c r="P30" i="11"/>
  <c r="L30" i="11"/>
  <c r="I30" i="11"/>
  <c r="F30" i="11"/>
  <c r="AI29" i="11"/>
  <c r="AH29" i="11"/>
  <c r="AG29" i="11"/>
  <c r="AE29" i="11"/>
  <c r="AD29" i="11"/>
  <c r="AF29" i="11" s="1"/>
  <c r="W29" i="11"/>
  <c r="V29" i="11"/>
  <c r="S29" i="11"/>
  <c r="T29" i="11" s="1"/>
  <c r="R29" i="11"/>
  <c r="O29" i="11"/>
  <c r="N29" i="11"/>
  <c r="P29" i="11" s="1"/>
  <c r="K29" i="11"/>
  <c r="J29" i="11"/>
  <c r="Z29" i="11" s="1"/>
  <c r="H29" i="11"/>
  <c r="G29" i="11"/>
  <c r="E29" i="11"/>
  <c r="D29" i="11"/>
  <c r="AK28" i="11"/>
  <c r="AJ28" i="11"/>
  <c r="AF28" i="11"/>
  <c r="AA28" i="11"/>
  <c r="Z28" i="11"/>
  <c r="X28" i="11"/>
  <c r="T28" i="11"/>
  <c r="P28" i="11"/>
  <c r="L28" i="11"/>
  <c r="I28" i="11"/>
  <c r="U28" i="11" s="1"/>
  <c r="F28" i="11"/>
  <c r="AK27" i="11"/>
  <c r="AJ27" i="11"/>
  <c r="AF27" i="11"/>
  <c r="AA27" i="11"/>
  <c r="Z27" i="11"/>
  <c r="AB27" i="11" s="1"/>
  <c r="X27" i="11"/>
  <c r="T27" i="11"/>
  <c r="P27" i="11"/>
  <c r="L27" i="11"/>
  <c r="M27" i="11" s="1"/>
  <c r="I27" i="11"/>
  <c r="F27" i="11"/>
  <c r="AC27" i="11" s="1"/>
  <c r="AJ26" i="11"/>
  <c r="AF26" i="11"/>
  <c r="AA26" i="11"/>
  <c r="Z26" i="11"/>
  <c r="AB26" i="11" s="1"/>
  <c r="AC26" i="11" s="1"/>
  <c r="X26" i="11"/>
  <c r="T26" i="11"/>
  <c r="P26" i="11"/>
  <c r="Q26" i="11" s="1"/>
  <c r="L26" i="11"/>
  <c r="M26" i="11" s="1"/>
  <c r="I26" i="11"/>
  <c r="F26" i="11"/>
  <c r="AJ25" i="11"/>
  <c r="AF25" i="11"/>
  <c r="AK25" i="11" s="1"/>
  <c r="AA25" i="11"/>
  <c r="Z25" i="11"/>
  <c r="X25" i="11"/>
  <c r="U25" i="11"/>
  <c r="T25" i="11"/>
  <c r="P25" i="11"/>
  <c r="L25" i="11"/>
  <c r="I25" i="11"/>
  <c r="F25" i="11"/>
  <c r="M25" i="11" s="1"/>
  <c r="AJ24" i="11"/>
  <c r="AF24" i="11"/>
  <c r="AA24" i="11"/>
  <c r="Z24" i="11"/>
  <c r="AB24" i="11" s="1"/>
  <c r="AC24" i="11" s="1"/>
  <c r="X24" i="11"/>
  <c r="T24" i="11"/>
  <c r="P24" i="11"/>
  <c r="Q24" i="11" s="1"/>
  <c r="L24" i="11"/>
  <c r="I24" i="11"/>
  <c r="F24" i="11"/>
  <c r="AJ23" i="11"/>
  <c r="AF23" i="11"/>
  <c r="AA23" i="11"/>
  <c r="Z23" i="11"/>
  <c r="X23" i="11"/>
  <c r="T23" i="11"/>
  <c r="P23" i="11"/>
  <c r="L23" i="11"/>
  <c r="I23" i="11"/>
  <c r="F23" i="11"/>
  <c r="AI22" i="11"/>
  <c r="AJ22" i="11" s="1"/>
  <c r="AH22" i="11"/>
  <c r="AG22" i="11"/>
  <c r="AE22" i="11"/>
  <c r="AD22" i="11"/>
  <c r="AF22" i="11" s="1"/>
  <c r="W22" i="11"/>
  <c r="V22" i="11"/>
  <c r="S22" i="11"/>
  <c r="T22" i="11" s="1"/>
  <c r="R22" i="11"/>
  <c r="O22" i="11"/>
  <c r="N22" i="11"/>
  <c r="K22" i="11"/>
  <c r="J22" i="11"/>
  <c r="Z22" i="11" s="1"/>
  <c r="H22" i="11"/>
  <c r="G22" i="11"/>
  <c r="E22" i="11"/>
  <c r="D22" i="11"/>
  <c r="AJ21" i="11"/>
  <c r="AF21" i="11"/>
  <c r="AA21" i="11"/>
  <c r="Z21" i="11"/>
  <c r="AB21" i="11" s="1"/>
  <c r="X21" i="11"/>
  <c r="Y21" i="11" s="1"/>
  <c r="T21" i="11"/>
  <c r="P21" i="11"/>
  <c r="AK21" i="11" s="1"/>
  <c r="L21" i="11"/>
  <c r="I21" i="11"/>
  <c r="F21" i="11"/>
  <c r="AJ20" i="11"/>
  <c r="AF20" i="11"/>
  <c r="AA20" i="11"/>
  <c r="Z20" i="11"/>
  <c r="X20" i="11"/>
  <c r="T20" i="11"/>
  <c r="P20" i="11"/>
  <c r="AK20" i="11" s="1"/>
  <c r="L20" i="11"/>
  <c r="M20" i="11" s="1"/>
  <c r="I20" i="11"/>
  <c r="U20" i="11" s="1"/>
  <c r="F20" i="11"/>
  <c r="Q20" i="11" s="1"/>
  <c r="AJ19" i="11"/>
  <c r="AF19" i="11"/>
  <c r="AK19" i="11" s="1"/>
  <c r="AA19" i="11"/>
  <c r="Z19" i="11"/>
  <c r="AB19" i="11" s="1"/>
  <c r="X19" i="11"/>
  <c r="T19" i="11"/>
  <c r="P19" i="11"/>
  <c r="L19" i="11"/>
  <c r="M19" i="11" s="1"/>
  <c r="I19" i="11"/>
  <c r="F19" i="11"/>
  <c r="AJ18" i="11"/>
  <c r="AF18" i="11"/>
  <c r="AA18" i="11"/>
  <c r="Z18" i="11"/>
  <c r="X18" i="11"/>
  <c r="U18" i="11"/>
  <c r="T18" i="11"/>
  <c r="P18" i="11"/>
  <c r="AK18" i="11" s="1"/>
  <c r="L18" i="11"/>
  <c r="I18" i="11"/>
  <c r="Y18" i="11" s="1"/>
  <c r="F18" i="11"/>
  <c r="M18" i="11" s="1"/>
  <c r="AJ17" i="11"/>
  <c r="AF17" i="11"/>
  <c r="AB17" i="11"/>
  <c r="AA17" i="11"/>
  <c r="Z17" i="11"/>
  <c r="X17" i="11"/>
  <c r="T17" i="11"/>
  <c r="P17" i="11"/>
  <c r="Q17" i="11" s="1"/>
  <c r="L17" i="11"/>
  <c r="I17" i="11"/>
  <c r="Y17" i="11" s="1"/>
  <c r="F17" i="11"/>
  <c r="M17" i="11" s="1"/>
  <c r="AJ16" i="11"/>
  <c r="AF16" i="11"/>
  <c r="AA16" i="11"/>
  <c r="AB16" i="11" s="1"/>
  <c r="Z16" i="11"/>
  <c r="X16" i="11"/>
  <c r="T16" i="11"/>
  <c r="U16" i="11" s="1"/>
  <c r="P16" i="11"/>
  <c r="L16" i="11"/>
  <c r="I16" i="11"/>
  <c r="F16" i="11"/>
  <c r="AI15" i="11"/>
  <c r="AH15" i="11"/>
  <c r="AG15" i="11"/>
  <c r="AE15" i="11"/>
  <c r="AF15" i="11" s="1"/>
  <c r="AD15" i="11"/>
  <c r="W15" i="11"/>
  <c r="V15" i="11"/>
  <c r="S15" i="11"/>
  <c r="T15" i="11" s="1"/>
  <c r="R15" i="11"/>
  <c r="O15" i="11"/>
  <c r="P15" i="11" s="1"/>
  <c r="N15" i="11"/>
  <c r="K15" i="11"/>
  <c r="J15" i="11"/>
  <c r="H15" i="11"/>
  <c r="G15" i="11"/>
  <c r="I15" i="11" s="1"/>
  <c r="E15" i="11"/>
  <c r="D15" i="11"/>
  <c r="AK14" i="11"/>
  <c r="AJ14" i="11"/>
  <c r="AF14" i="11"/>
  <c r="AA14" i="11"/>
  <c r="Z14" i="11"/>
  <c r="AB14" i="11" s="1"/>
  <c r="X14" i="11"/>
  <c r="T14" i="11"/>
  <c r="P14" i="11"/>
  <c r="L14" i="11"/>
  <c r="I14" i="11"/>
  <c r="F14" i="11"/>
  <c r="AC14" i="11" s="1"/>
  <c r="AJ13" i="11"/>
  <c r="AF13" i="11"/>
  <c r="AK13" i="11" s="1"/>
  <c r="AA13" i="11"/>
  <c r="Z13" i="11"/>
  <c r="X13" i="11"/>
  <c r="T13" i="11"/>
  <c r="P13" i="11"/>
  <c r="L13" i="11"/>
  <c r="I13" i="11"/>
  <c r="F13" i="11"/>
  <c r="Q13" i="11" s="1"/>
  <c r="AJ12" i="11"/>
  <c r="AF12" i="11"/>
  <c r="AK12" i="11" s="1"/>
  <c r="AA12" i="11"/>
  <c r="Z12" i="11"/>
  <c r="X12" i="11"/>
  <c r="T12" i="11"/>
  <c r="P12" i="11"/>
  <c r="L12" i="11"/>
  <c r="I12" i="11"/>
  <c r="F12" i="11"/>
  <c r="AJ11" i="11"/>
  <c r="AF11" i="11"/>
  <c r="AA11" i="11"/>
  <c r="Z11" i="11"/>
  <c r="X11" i="11"/>
  <c r="U11" i="11"/>
  <c r="T11" i="11"/>
  <c r="P11" i="11"/>
  <c r="AK11" i="11" s="1"/>
  <c r="M11" i="11"/>
  <c r="L11" i="11"/>
  <c r="I11" i="11"/>
  <c r="F11" i="11"/>
  <c r="AJ10" i="11"/>
  <c r="AF10" i="11"/>
  <c r="AK10" i="11" s="1"/>
  <c r="AA10" i="11"/>
  <c r="Z10" i="11"/>
  <c r="AB10" i="11" s="1"/>
  <c r="AC10" i="11" s="1"/>
  <c r="X10" i="11"/>
  <c r="T10" i="11"/>
  <c r="P10" i="11"/>
  <c r="Q10" i="11" s="1"/>
  <c r="L10" i="11"/>
  <c r="I10" i="11"/>
  <c r="Y10" i="11" s="1"/>
  <c r="F10" i="11"/>
  <c r="AJ9" i="11"/>
  <c r="AF9" i="11"/>
  <c r="AA9" i="11"/>
  <c r="Z9" i="11"/>
  <c r="AB9" i="11" s="1"/>
  <c r="AC9" i="11" s="1"/>
  <c r="X9" i="11"/>
  <c r="T9" i="11"/>
  <c r="U9" i="11" s="1"/>
  <c r="Q9" i="11"/>
  <c r="P9" i="11"/>
  <c r="L9" i="11"/>
  <c r="I9" i="11"/>
  <c r="F9" i="11"/>
  <c r="AI45" i="10"/>
  <c r="AJ45" i="10" s="1"/>
  <c r="AH45" i="10"/>
  <c r="AG45" i="10"/>
  <c r="AE45" i="10"/>
  <c r="AD45" i="10"/>
  <c r="W45" i="10"/>
  <c r="V45" i="10"/>
  <c r="S45" i="10"/>
  <c r="R45" i="10"/>
  <c r="O45" i="10"/>
  <c r="N45" i="10"/>
  <c r="K45" i="10"/>
  <c r="L45" i="10" s="1"/>
  <c r="J45" i="10"/>
  <c r="Z45" i="10" s="1"/>
  <c r="H45" i="10"/>
  <c r="G45" i="10"/>
  <c r="E45" i="10"/>
  <c r="D45" i="10"/>
  <c r="F45" i="10" s="1"/>
  <c r="AJ44" i="10"/>
  <c r="AI44" i="10"/>
  <c r="AH44" i="10"/>
  <c r="AG44" i="10"/>
  <c r="AE44" i="10"/>
  <c r="AD44" i="10"/>
  <c r="W44" i="10"/>
  <c r="V44" i="10"/>
  <c r="X44" i="10" s="1"/>
  <c r="S44" i="10"/>
  <c r="R44" i="10"/>
  <c r="T44" i="10" s="1"/>
  <c r="O44" i="10"/>
  <c r="N44" i="10"/>
  <c r="K44" i="10"/>
  <c r="J44" i="10"/>
  <c r="Z44" i="10" s="1"/>
  <c r="H44" i="10"/>
  <c r="G44" i="10"/>
  <c r="E44" i="10"/>
  <c r="F44" i="10" s="1"/>
  <c r="D44" i="10"/>
  <c r="AJ43" i="10"/>
  <c r="AF43" i="10"/>
  <c r="AA43" i="10"/>
  <c r="Z43" i="10"/>
  <c r="AB43" i="10" s="1"/>
  <c r="AC43" i="10" s="1"/>
  <c r="X43" i="10"/>
  <c r="T43" i="10"/>
  <c r="Q43" i="10"/>
  <c r="P43" i="10"/>
  <c r="L43" i="10"/>
  <c r="M43" i="10" s="1"/>
  <c r="I43" i="10"/>
  <c r="U43" i="10" s="1"/>
  <c r="F43" i="10"/>
  <c r="AJ42" i="10"/>
  <c r="AF42" i="10"/>
  <c r="AK42" i="10" s="1"/>
  <c r="AA42" i="10"/>
  <c r="Z42" i="10"/>
  <c r="X42" i="10"/>
  <c r="T42" i="10"/>
  <c r="P42" i="10"/>
  <c r="Q42" i="10" s="1"/>
  <c r="L42" i="10"/>
  <c r="M42" i="10" s="1"/>
  <c r="I42" i="10"/>
  <c r="Y42" i="10" s="1"/>
  <c r="F42" i="10"/>
  <c r="AJ41" i="10"/>
  <c r="AF41" i="10"/>
  <c r="AB41" i="10"/>
  <c r="AC41" i="10" s="1"/>
  <c r="AA41" i="10"/>
  <c r="Z41" i="10"/>
  <c r="X41" i="10"/>
  <c r="U41" i="10"/>
  <c r="T41" i="10"/>
  <c r="P41" i="10"/>
  <c r="Q41" i="10" s="1"/>
  <c r="M41" i="10"/>
  <c r="L41" i="10"/>
  <c r="I41" i="10"/>
  <c r="F41" i="10"/>
  <c r="AJ40" i="10"/>
  <c r="AF40" i="10"/>
  <c r="AK40" i="10" s="1"/>
  <c r="AB40" i="10"/>
  <c r="AA40" i="10"/>
  <c r="Z40" i="10"/>
  <c r="X40" i="10"/>
  <c r="T40" i="10"/>
  <c r="P40" i="10"/>
  <c r="L40" i="10"/>
  <c r="I40" i="10"/>
  <c r="Y40" i="10" s="1"/>
  <c r="F40" i="10"/>
  <c r="M40" i="10" s="1"/>
  <c r="AJ39" i="10"/>
  <c r="AF39" i="10"/>
  <c r="AA39" i="10"/>
  <c r="Z39" i="10"/>
  <c r="AB39" i="10" s="1"/>
  <c r="AC39" i="10" s="1"/>
  <c r="X39" i="10"/>
  <c r="T39" i="10"/>
  <c r="Q39" i="10"/>
  <c r="P39" i="10"/>
  <c r="L39" i="10"/>
  <c r="I39" i="10"/>
  <c r="F39" i="10"/>
  <c r="AI38" i="10"/>
  <c r="AH38" i="10"/>
  <c r="AG38" i="10"/>
  <c r="AJ38" i="10" s="1"/>
  <c r="AE38" i="10"/>
  <c r="AD38" i="10"/>
  <c r="W38" i="10"/>
  <c r="V38" i="10"/>
  <c r="S38" i="10"/>
  <c r="T38" i="10" s="1"/>
  <c r="R38" i="10"/>
  <c r="O38" i="10"/>
  <c r="N38" i="10"/>
  <c r="K38" i="10"/>
  <c r="J38" i="10"/>
  <c r="H38" i="10"/>
  <c r="G38" i="10"/>
  <c r="I38" i="10" s="1"/>
  <c r="E38" i="10"/>
  <c r="D38" i="10"/>
  <c r="F38" i="10" s="1"/>
  <c r="AJ37" i="10"/>
  <c r="AF37" i="10"/>
  <c r="AA37" i="10"/>
  <c r="Z37" i="10"/>
  <c r="X37" i="10"/>
  <c r="T37" i="10"/>
  <c r="P37" i="10"/>
  <c r="L37" i="10"/>
  <c r="I37" i="10"/>
  <c r="F37" i="10"/>
  <c r="AJ36" i="10"/>
  <c r="AF36" i="10"/>
  <c r="AA36" i="10"/>
  <c r="Z36" i="10"/>
  <c r="AB36" i="10" s="1"/>
  <c r="AC36" i="10" s="1"/>
  <c r="X36" i="10"/>
  <c r="T36" i="10"/>
  <c r="Q36" i="10"/>
  <c r="P36" i="10"/>
  <c r="L36" i="10"/>
  <c r="I36" i="10"/>
  <c r="F36" i="10"/>
  <c r="AJ35" i="10"/>
  <c r="AF35" i="10"/>
  <c r="AA35" i="10"/>
  <c r="AB35" i="10" s="1"/>
  <c r="Z35" i="10"/>
  <c r="X35" i="10"/>
  <c r="T35" i="10"/>
  <c r="U35" i="10" s="1"/>
  <c r="P35" i="10"/>
  <c r="L35" i="10"/>
  <c r="I35" i="10"/>
  <c r="F35" i="10"/>
  <c r="M35" i="10" s="1"/>
  <c r="AJ34" i="10"/>
  <c r="AF34" i="10"/>
  <c r="AB34" i="10"/>
  <c r="AC34" i="10" s="1"/>
  <c r="AA34" i="10"/>
  <c r="Z34" i="10"/>
  <c r="X34" i="10"/>
  <c r="T34" i="10"/>
  <c r="P34" i="10"/>
  <c r="Q34" i="10" s="1"/>
  <c r="L34" i="10"/>
  <c r="I34" i="10"/>
  <c r="F34" i="10"/>
  <c r="M34" i="10" s="1"/>
  <c r="AJ33" i="10"/>
  <c r="AF33" i="10"/>
  <c r="AC33" i="10"/>
  <c r="AB33" i="10"/>
  <c r="AA33" i="10"/>
  <c r="Z33" i="10"/>
  <c r="X33" i="10"/>
  <c r="T33" i="10"/>
  <c r="Q33" i="10"/>
  <c r="P33" i="10"/>
  <c r="L33" i="10"/>
  <c r="I33" i="10"/>
  <c r="Y33" i="10" s="1"/>
  <c r="F33" i="10"/>
  <c r="AJ32" i="10"/>
  <c r="AF32" i="10"/>
  <c r="AK32" i="10" s="1"/>
  <c r="AA32" i="10"/>
  <c r="Z32" i="10"/>
  <c r="AB32" i="10" s="1"/>
  <c r="AC32" i="10" s="1"/>
  <c r="X32" i="10"/>
  <c r="T32" i="10"/>
  <c r="U32" i="10" s="1"/>
  <c r="Q32" i="10"/>
  <c r="P32" i="10"/>
  <c r="L32" i="10"/>
  <c r="I32" i="10"/>
  <c r="Y32" i="10" s="1"/>
  <c r="F32" i="10"/>
  <c r="AJ31" i="10"/>
  <c r="AI31" i="10"/>
  <c r="AH31" i="10"/>
  <c r="AG31" i="10"/>
  <c r="AE31" i="10"/>
  <c r="AD31" i="10"/>
  <c r="AF31" i="10" s="1"/>
  <c r="W31" i="10"/>
  <c r="V31" i="10"/>
  <c r="X31" i="10" s="1"/>
  <c r="S31" i="10"/>
  <c r="R31" i="10"/>
  <c r="T31" i="10" s="1"/>
  <c r="O31" i="10"/>
  <c r="N31" i="10"/>
  <c r="K31" i="10"/>
  <c r="J31" i="10"/>
  <c r="Z31" i="10" s="1"/>
  <c r="H31" i="10"/>
  <c r="G31" i="10"/>
  <c r="E31" i="10"/>
  <c r="D31" i="10"/>
  <c r="AJ30" i="10"/>
  <c r="AF30" i="10"/>
  <c r="AA30" i="10"/>
  <c r="Z30" i="10"/>
  <c r="AB30" i="10" s="1"/>
  <c r="X30" i="10"/>
  <c r="T30" i="10"/>
  <c r="P30" i="10"/>
  <c r="AK30" i="10" s="1"/>
  <c r="L30" i="10"/>
  <c r="I30" i="10"/>
  <c r="U30" i="10" s="1"/>
  <c r="F30" i="10"/>
  <c r="AJ29" i="10"/>
  <c r="AF29" i="10"/>
  <c r="AK29" i="10" s="1"/>
  <c r="AA29" i="10"/>
  <c r="Z29" i="10"/>
  <c r="X29" i="10"/>
  <c r="T29" i="10"/>
  <c r="P29" i="10"/>
  <c r="L29" i="10"/>
  <c r="I29" i="10"/>
  <c r="F29" i="10"/>
  <c r="Q29" i="10" s="1"/>
  <c r="AJ28" i="10"/>
  <c r="AF28" i="10"/>
  <c r="AK28" i="10" s="1"/>
  <c r="AA28" i="10"/>
  <c r="AB28" i="10" s="1"/>
  <c r="Z28" i="10"/>
  <c r="X28" i="10"/>
  <c r="T28" i="10"/>
  <c r="P28" i="10"/>
  <c r="L28" i="10"/>
  <c r="I28" i="10"/>
  <c r="Y28" i="10" s="1"/>
  <c r="F28" i="10"/>
  <c r="M28" i="10" s="1"/>
  <c r="AJ27" i="10"/>
  <c r="AF27" i="10"/>
  <c r="AK27" i="10" s="1"/>
  <c r="AA27" i="10"/>
  <c r="Z27" i="10"/>
  <c r="AB27" i="10" s="1"/>
  <c r="X27" i="10"/>
  <c r="U27" i="10"/>
  <c r="T27" i="10"/>
  <c r="P27" i="10"/>
  <c r="L27" i="10"/>
  <c r="I27" i="10"/>
  <c r="Y27" i="10" s="1"/>
  <c r="F27" i="10"/>
  <c r="M27" i="10" s="1"/>
  <c r="AJ26" i="10"/>
  <c r="AF26" i="10"/>
  <c r="AA26" i="10"/>
  <c r="Z26" i="10"/>
  <c r="AB26" i="10" s="1"/>
  <c r="AC26" i="10" s="1"/>
  <c r="X26" i="10"/>
  <c r="T26" i="10"/>
  <c r="U26" i="10" s="1"/>
  <c r="P26" i="10"/>
  <c r="L26" i="10"/>
  <c r="I26" i="10"/>
  <c r="F26" i="10"/>
  <c r="AJ25" i="10"/>
  <c r="AF25" i="10"/>
  <c r="AK25" i="10" s="1"/>
  <c r="AA25" i="10"/>
  <c r="Z25" i="10"/>
  <c r="X25" i="10"/>
  <c r="T25" i="10"/>
  <c r="U25" i="10" s="1"/>
  <c r="P25" i="10"/>
  <c r="L25" i="10"/>
  <c r="I25" i="10"/>
  <c r="F25" i="10"/>
  <c r="AJ24" i="10"/>
  <c r="AF24" i="10"/>
  <c r="AK24" i="10" s="1"/>
  <c r="AA24" i="10"/>
  <c r="Z24" i="10"/>
  <c r="AB24" i="10" s="1"/>
  <c r="X24" i="10"/>
  <c r="T24" i="10"/>
  <c r="P24" i="10"/>
  <c r="L24" i="10"/>
  <c r="I24" i="10"/>
  <c r="F24" i="10"/>
  <c r="AJ23" i="10"/>
  <c r="AF23" i="10"/>
  <c r="AK23" i="10" s="1"/>
  <c r="AA23" i="10"/>
  <c r="Z23" i="10"/>
  <c r="X23" i="10"/>
  <c r="T23" i="10"/>
  <c r="P23" i="10"/>
  <c r="L23" i="10"/>
  <c r="I23" i="10"/>
  <c r="F23" i="10"/>
  <c r="AJ22" i="10"/>
  <c r="AF22" i="10"/>
  <c r="AA22" i="10"/>
  <c r="Z22" i="10"/>
  <c r="AB22" i="10" s="1"/>
  <c r="X22" i="10"/>
  <c r="T22" i="10"/>
  <c r="P22" i="10"/>
  <c r="AK22" i="10" s="1"/>
  <c r="L22" i="10"/>
  <c r="I22" i="10"/>
  <c r="U22" i="10" s="1"/>
  <c r="F22" i="10"/>
  <c r="AI21" i="10"/>
  <c r="AH21" i="10"/>
  <c r="AG21" i="10"/>
  <c r="AE21" i="10"/>
  <c r="AD21" i="10"/>
  <c r="W21" i="10"/>
  <c r="V21" i="10"/>
  <c r="S21" i="10"/>
  <c r="R21" i="10"/>
  <c r="T21" i="10" s="1"/>
  <c r="O21" i="10"/>
  <c r="P21" i="10" s="1"/>
  <c r="N21" i="10"/>
  <c r="K21" i="10"/>
  <c r="J21" i="10"/>
  <c r="L21" i="10" s="1"/>
  <c r="H21" i="10"/>
  <c r="G21" i="10"/>
  <c r="I21" i="10" s="1"/>
  <c r="E21" i="10"/>
  <c r="D21" i="10"/>
  <c r="AJ20" i="10"/>
  <c r="AF20" i="10"/>
  <c r="AK20" i="10" s="1"/>
  <c r="AA20" i="10"/>
  <c r="Z20" i="10"/>
  <c r="AB20" i="10" s="1"/>
  <c r="X20" i="10"/>
  <c r="T20" i="10"/>
  <c r="U20" i="10" s="1"/>
  <c r="P20" i="10"/>
  <c r="L20" i="10"/>
  <c r="I20" i="10"/>
  <c r="Y20" i="10" s="1"/>
  <c r="F20" i="10"/>
  <c r="M20" i="10" s="1"/>
  <c r="AJ19" i="10"/>
  <c r="AF19" i="10"/>
  <c r="AA19" i="10"/>
  <c r="Z19" i="10"/>
  <c r="AB19" i="10" s="1"/>
  <c r="AC19" i="10" s="1"/>
  <c r="X19" i="10"/>
  <c r="T19" i="10"/>
  <c r="U19" i="10" s="1"/>
  <c r="P19" i="10"/>
  <c r="L19" i="10"/>
  <c r="I19" i="10"/>
  <c r="F19" i="10"/>
  <c r="AJ18" i="10"/>
  <c r="AF18" i="10"/>
  <c r="AK18" i="10" s="1"/>
  <c r="AA18" i="10"/>
  <c r="Z18" i="10"/>
  <c r="X18" i="10"/>
  <c r="T18" i="10"/>
  <c r="P18" i="10"/>
  <c r="Q18" i="10" s="1"/>
  <c r="L18" i="10"/>
  <c r="M18" i="10" s="1"/>
  <c r="I18" i="10"/>
  <c r="F18" i="10"/>
  <c r="AJ17" i="10"/>
  <c r="AF17" i="10"/>
  <c r="AA17" i="10"/>
  <c r="Z17" i="10"/>
  <c r="X17" i="10"/>
  <c r="U17" i="10"/>
  <c r="T17" i="10"/>
  <c r="P17" i="10"/>
  <c r="AK17" i="10" s="1"/>
  <c r="L17" i="10"/>
  <c r="I17" i="10"/>
  <c r="F17" i="10"/>
  <c r="AJ16" i="10"/>
  <c r="AF16" i="10"/>
  <c r="AK16" i="10" s="1"/>
  <c r="AA16" i="10"/>
  <c r="Z16" i="10"/>
  <c r="X16" i="10"/>
  <c r="T16" i="10"/>
  <c r="P16" i="10"/>
  <c r="L16" i="10"/>
  <c r="I16" i="10"/>
  <c r="F16" i="10"/>
  <c r="AJ15" i="10"/>
  <c r="AF15" i="10"/>
  <c r="AA15" i="10"/>
  <c r="Z15" i="10"/>
  <c r="X15" i="10"/>
  <c r="T15" i="10"/>
  <c r="P15" i="10"/>
  <c r="L15" i="10"/>
  <c r="I15" i="10"/>
  <c r="F15" i="10"/>
  <c r="AJ14" i="10"/>
  <c r="AF14" i="10"/>
  <c r="AA14" i="10"/>
  <c r="Z14" i="10"/>
  <c r="X14" i="10"/>
  <c r="T14" i="10"/>
  <c r="P14" i="10"/>
  <c r="L14" i="10"/>
  <c r="M14" i="10" s="1"/>
  <c r="I14" i="10"/>
  <c r="F14" i="10"/>
  <c r="AI13" i="10"/>
  <c r="AH13" i="10"/>
  <c r="AG13" i="10"/>
  <c r="AJ13" i="10" s="1"/>
  <c r="AE13" i="10"/>
  <c r="AD13" i="10"/>
  <c r="AF13" i="10" s="1"/>
  <c r="W13" i="10"/>
  <c r="X13" i="10" s="1"/>
  <c r="V13" i="10"/>
  <c r="S13" i="10"/>
  <c r="R13" i="10"/>
  <c r="O13" i="10"/>
  <c r="N13" i="10"/>
  <c r="K13" i="10"/>
  <c r="J13" i="10"/>
  <c r="H13" i="10"/>
  <c r="G13" i="10"/>
  <c r="E13" i="10"/>
  <c r="D13" i="10"/>
  <c r="AJ12" i="10"/>
  <c r="AF12" i="10"/>
  <c r="AA12" i="10"/>
  <c r="Z12" i="10"/>
  <c r="AB12" i="10" s="1"/>
  <c r="AC12" i="10" s="1"/>
  <c r="X12" i="10"/>
  <c r="T12" i="10"/>
  <c r="P12" i="10"/>
  <c r="Q12" i="10" s="1"/>
  <c r="L12" i="10"/>
  <c r="I12" i="10"/>
  <c r="F12" i="10"/>
  <c r="AJ11" i="10"/>
  <c r="AF11" i="10"/>
  <c r="AK11" i="10" s="1"/>
  <c r="AA11" i="10"/>
  <c r="Z11" i="10"/>
  <c r="AB11" i="10" s="1"/>
  <c r="AC11" i="10" s="1"/>
  <c r="X11" i="10"/>
  <c r="T11" i="10"/>
  <c r="Q11" i="10"/>
  <c r="P11" i="10"/>
  <c r="L11" i="10"/>
  <c r="M11" i="10" s="1"/>
  <c r="I11" i="10"/>
  <c r="F11" i="10"/>
  <c r="AJ10" i="10"/>
  <c r="AF10" i="10"/>
  <c r="AA10" i="10"/>
  <c r="Z10" i="10"/>
  <c r="X10" i="10"/>
  <c r="U10" i="10"/>
  <c r="T10" i="10"/>
  <c r="P10" i="10"/>
  <c r="AK10" i="10" s="1"/>
  <c r="L10" i="10"/>
  <c r="I10" i="10"/>
  <c r="F10" i="10"/>
  <c r="AJ9" i="10"/>
  <c r="AF9" i="10"/>
  <c r="AK9" i="10" s="1"/>
  <c r="AA9" i="10"/>
  <c r="Z9" i="10"/>
  <c r="X9" i="10"/>
  <c r="T9" i="10"/>
  <c r="P9" i="10"/>
  <c r="L9" i="10"/>
  <c r="I9" i="10"/>
  <c r="F9" i="10"/>
  <c r="AI32" i="9"/>
  <c r="AH32" i="9"/>
  <c r="AG32" i="9"/>
  <c r="AJ32" i="9" s="1"/>
  <c r="AE32" i="9"/>
  <c r="AD32" i="9"/>
  <c r="W32" i="9"/>
  <c r="V32" i="9"/>
  <c r="X32" i="9" s="1"/>
  <c r="S32" i="9"/>
  <c r="R32" i="9"/>
  <c r="O32" i="9"/>
  <c r="N32" i="9"/>
  <c r="K32" i="9"/>
  <c r="J32" i="9"/>
  <c r="L32" i="9" s="1"/>
  <c r="H32" i="9"/>
  <c r="G32" i="9"/>
  <c r="I32" i="9" s="1"/>
  <c r="E32" i="9"/>
  <c r="D32" i="9"/>
  <c r="F32" i="9" s="1"/>
  <c r="AI31" i="9"/>
  <c r="AH31" i="9"/>
  <c r="AG31" i="9"/>
  <c r="AE31" i="9"/>
  <c r="AD31" i="9"/>
  <c r="AF31" i="9" s="1"/>
  <c r="W31" i="9"/>
  <c r="V31" i="9"/>
  <c r="S31" i="9"/>
  <c r="T31" i="9" s="1"/>
  <c r="R31" i="9"/>
  <c r="O31" i="9"/>
  <c r="P31" i="9" s="1"/>
  <c r="N31" i="9"/>
  <c r="K31" i="9"/>
  <c r="J31" i="9"/>
  <c r="Z31" i="9" s="1"/>
  <c r="H31" i="9"/>
  <c r="I31" i="9" s="1"/>
  <c r="G31" i="9"/>
  <c r="E31" i="9"/>
  <c r="D31" i="9"/>
  <c r="F31" i="9" s="1"/>
  <c r="AJ30" i="9"/>
  <c r="AF30" i="9"/>
  <c r="AA30" i="9"/>
  <c r="AB30" i="9" s="1"/>
  <c r="AC30" i="9" s="1"/>
  <c r="Z30" i="9"/>
  <c r="X30" i="9"/>
  <c r="T30" i="9"/>
  <c r="P30" i="9"/>
  <c r="L30" i="9"/>
  <c r="I30" i="9"/>
  <c r="F30" i="9"/>
  <c r="AJ29" i="9"/>
  <c r="AF29" i="9"/>
  <c r="AK29" i="9" s="1"/>
  <c r="AA29" i="9"/>
  <c r="Z29" i="9"/>
  <c r="X29" i="9"/>
  <c r="T29" i="9"/>
  <c r="U29" i="9" s="1"/>
  <c r="P29" i="9"/>
  <c r="L29" i="9"/>
  <c r="I29" i="9"/>
  <c r="F29" i="9"/>
  <c r="AJ28" i="9"/>
  <c r="AF28" i="9"/>
  <c r="AK28" i="9" s="1"/>
  <c r="AA28" i="9"/>
  <c r="Z28" i="9"/>
  <c r="AB28" i="9" s="1"/>
  <c r="X28" i="9"/>
  <c r="T28" i="9"/>
  <c r="P28" i="9"/>
  <c r="L28" i="9"/>
  <c r="I28" i="9"/>
  <c r="F28" i="9"/>
  <c r="AJ27" i="9"/>
  <c r="AF27" i="9"/>
  <c r="AK27" i="9" s="1"/>
  <c r="AA27" i="9"/>
  <c r="Z27" i="9"/>
  <c r="AB27" i="9" s="1"/>
  <c r="X27" i="9"/>
  <c r="T27" i="9"/>
  <c r="P27" i="9"/>
  <c r="L27" i="9"/>
  <c r="I27" i="9"/>
  <c r="F27" i="9"/>
  <c r="AJ26" i="9"/>
  <c r="AF26" i="9"/>
  <c r="AK26" i="9" s="1"/>
  <c r="AA26" i="9"/>
  <c r="Z26" i="9"/>
  <c r="AB26" i="9" s="1"/>
  <c r="X26" i="9"/>
  <c r="T26" i="9"/>
  <c r="P26" i="9"/>
  <c r="L26" i="9"/>
  <c r="I26" i="9"/>
  <c r="Y26" i="9" s="1"/>
  <c r="F26" i="9"/>
  <c r="AI25" i="9"/>
  <c r="AH25" i="9"/>
  <c r="AG25" i="9"/>
  <c r="AJ25" i="9" s="1"/>
  <c r="AE25" i="9"/>
  <c r="AD25" i="9"/>
  <c r="W25" i="9"/>
  <c r="X25" i="9" s="1"/>
  <c r="V25" i="9"/>
  <c r="S25" i="9"/>
  <c r="R25" i="9"/>
  <c r="O25" i="9"/>
  <c r="N25" i="9"/>
  <c r="K25" i="9"/>
  <c r="J25" i="9"/>
  <c r="L25" i="9" s="1"/>
  <c r="H25" i="9"/>
  <c r="G25" i="9"/>
  <c r="E25" i="9"/>
  <c r="D25" i="9"/>
  <c r="F25" i="9" s="1"/>
  <c r="AJ24" i="9"/>
  <c r="AF24" i="9"/>
  <c r="AB24" i="9"/>
  <c r="AA24" i="9"/>
  <c r="Z24" i="9"/>
  <c r="X24" i="9"/>
  <c r="T24" i="9"/>
  <c r="P24" i="9"/>
  <c r="AK24" i="9" s="1"/>
  <c r="L24" i="9"/>
  <c r="I24" i="9"/>
  <c r="F24" i="9"/>
  <c r="M24" i="9" s="1"/>
  <c r="AJ23" i="9"/>
  <c r="AF23" i="9"/>
  <c r="AA23" i="9"/>
  <c r="AB23" i="9" s="1"/>
  <c r="Z23" i="9"/>
  <c r="X23" i="9"/>
  <c r="T23" i="9"/>
  <c r="P23" i="9"/>
  <c r="L23" i="9"/>
  <c r="I23" i="9"/>
  <c r="F23" i="9"/>
  <c r="AJ22" i="9"/>
  <c r="AF22" i="9"/>
  <c r="AK22" i="9" s="1"/>
  <c r="AA22" i="9"/>
  <c r="Z22" i="9"/>
  <c r="X22" i="9"/>
  <c r="T22" i="9"/>
  <c r="P22" i="9"/>
  <c r="L22" i="9"/>
  <c r="I22" i="9"/>
  <c r="Y22" i="9" s="1"/>
  <c r="F22" i="9"/>
  <c r="AJ21" i="9"/>
  <c r="AF21" i="9"/>
  <c r="AA21" i="9"/>
  <c r="Z21" i="9"/>
  <c r="AB21" i="9" s="1"/>
  <c r="X21" i="9"/>
  <c r="T21" i="9"/>
  <c r="U21" i="9" s="1"/>
  <c r="P21" i="9"/>
  <c r="AK21" i="9" s="1"/>
  <c r="L21" i="9"/>
  <c r="I21" i="9"/>
  <c r="Y21" i="9" s="1"/>
  <c r="F21" i="9"/>
  <c r="AJ20" i="9"/>
  <c r="AF20" i="9"/>
  <c r="AB20" i="9"/>
  <c r="AA20" i="9"/>
  <c r="Z20" i="9"/>
  <c r="X20" i="9"/>
  <c r="T20" i="9"/>
  <c r="P20" i="9"/>
  <c r="AK20" i="9" s="1"/>
  <c r="L20" i="9"/>
  <c r="I20" i="9"/>
  <c r="Y20" i="9" s="1"/>
  <c r="F20" i="9"/>
  <c r="AC20" i="9" s="1"/>
  <c r="AJ19" i="9"/>
  <c r="AF19" i="9"/>
  <c r="AA19" i="9"/>
  <c r="Z19" i="9"/>
  <c r="AB19" i="9" s="1"/>
  <c r="Y19" i="9"/>
  <c r="X19" i="9"/>
  <c r="T19" i="9"/>
  <c r="Q19" i="9"/>
  <c r="P19" i="9"/>
  <c r="L19" i="9"/>
  <c r="I19" i="9"/>
  <c r="F19" i="9"/>
  <c r="M19" i="9" s="1"/>
  <c r="AJ18" i="9"/>
  <c r="AF18" i="9"/>
  <c r="AA18" i="9"/>
  <c r="Z18" i="9"/>
  <c r="AB18" i="9" s="1"/>
  <c r="AC18" i="9" s="1"/>
  <c r="X18" i="9"/>
  <c r="T18" i="9"/>
  <c r="P18" i="9"/>
  <c r="L18" i="9"/>
  <c r="M18" i="9" s="1"/>
  <c r="I18" i="9"/>
  <c r="F18" i="9"/>
  <c r="Q18" i="9" s="1"/>
  <c r="AI17" i="9"/>
  <c r="AH17" i="9"/>
  <c r="AG17" i="9"/>
  <c r="AE17" i="9"/>
  <c r="AD17" i="9"/>
  <c r="AF17" i="9" s="1"/>
  <c r="AK17" i="9" s="1"/>
  <c r="W17" i="9"/>
  <c r="V17" i="9"/>
  <c r="X17" i="9" s="1"/>
  <c r="S17" i="9"/>
  <c r="T17" i="9" s="1"/>
  <c r="R17" i="9"/>
  <c r="O17" i="9"/>
  <c r="P17" i="9" s="1"/>
  <c r="N17" i="9"/>
  <c r="K17" i="9"/>
  <c r="AA17" i="9" s="1"/>
  <c r="J17" i="9"/>
  <c r="Z17" i="9" s="1"/>
  <c r="H17" i="9"/>
  <c r="I17" i="9" s="1"/>
  <c r="G17" i="9"/>
  <c r="E17" i="9"/>
  <c r="D17" i="9"/>
  <c r="F17" i="9" s="1"/>
  <c r="AJ16" i="9"/>
  <c r="AF16" i="9"/>
  <c r="AC16" i="9"/>
  <c r="AA16" i="9"/>
  <c r="AB16" i="9" s="1"/>
  <c r="Z16" i="9"/>
  <c r="X16" i="9"/>
  <c r="T16" i="9"/>
  <c r="P16" i="9"/>
  <c r="L16" i="9"/>
  <c r="I16" i="9"/>
  <c r="F16" i="9"/>
  <c r="AJ15" i="9"/>
  <c r="AF15" i="9"/>
  <c r="AK15" i="9" s="1"/>
  <c r="AA15" i="9"/>
  <c r="Z15" i="9"/>
  <c r="X15" i="9"/>
  <c r="T15" i="9"/>
  <c r="U15" i="9" s="1"/>
  <c r="P15" i="9"/>
  <c r="L15" i="9"/>
  <c r="I15" i="9"/>
  <c r="F15" i="9"/>
  <c r="AJ14" i="9"/>
  <c r="AF14" i="9"/>
  <c r="AK14" i="9" s="1"/>
  <c r="AA14" i="9"/>
  <c r="Z14" i="9"/>
  <c r="AB14" i="9" s="1"/>
  <c r="X14" i="9"/>
  <c r="T14" i="9"/>
  <c r="P14" i="9"/>
  <c r="L14" i="9"/>
  <c r="I14" i="9"/>
  <c r="F14" i="9"/>
  <c r="AJ13" i="9"/>
  <c r="AF13" i="9"/>
  <c r="AK13" i="9" s="1"/>
  <c r="AA13" i="9"/>
  <c r="Z13" i="9"/>
  <c r="AB13" i="9" s="1"/>
  <c r="X13" i="9"/>
  <c r="T13" i="9"/>
  <c r="P13" i="9"/>
  <c r="L13" i="9"/>
  <c r="I13" i="9"/>
  <c r="F13" i="9"/>
  <c r="AJ12" i="9"/>
  <c r="AF12" i="9"/>
  <c r="AA12" i="9"/>
  <c r="Z12" i="9"/>
  <c r="X12" i="9"/>
  <c r="T12" i="9"/>
  <c r="Q12" i="9"/>
  <c r="P12" i="9"/>
  <c r="L12" i="9"/>
  <c r="I12" i="9"/>
  <c r="F12" i="9"/>
  <c r="AJ11" i="9"/>
  <c r="AF11" i="9"/>
  <c r="AA11" i="9"/>
  <c r="Z11" i="9"/>
  <c r="AB11" i="9" s="1"/>
  <c r="AC11" i="9" s="1"/>
  <c r="X11" i="9"/>
  <c r="T11" i="9"/>
  <c r="Q11" i="9"/>
  <c r="P11" i="9"/>
  <c r="L11" i="9"/>
  <c r="I11" i="9"/>
  <c r="F11" i="9"/>
  <c r="AJ10" i="9"/>
  <c r="AF10" i="9"/>
  <c r="AA10" i="9"/>
  <c r="AB10" i="9" s="1"/>
  <c r="Z10" i="9"/>
  <c r="X10" i="9"/>
  <c r="T10" i="9"/>
  <c r="P10" i="9"/>
  <c r="L10" i="9"/>
  <c r="I10" i="9"/>
  <c r="F10" i="9"/>
  <c r="AC10" i="9" s="1"/>
  <c r="AJ9" i="9"/>
  <c r="AF9" i="9"/>
  <c r="AA9" i="9"/>
  <c r="Z9" i="9"/>
  <c r="AB9" i="9" s="1"/>
  <c r="AC9" i="9" s="1"/>
  <c r="X9" i="9"/>
  <c r="U9" i="9"/>
  <c r="T9" i="9"/>
  <c r="P9" i="9"/>
  <c r="L9" i="9"/>
  <c r="I9" i="9"/>
  <c r="Y9" i="9" s="1"/>
  <c r="F9" i="9"/>
  <c r="M9" i="9" s="1"/>
  <c r="AI41" i="8"/>
  <c r="AH41" i="8"/>
  <c r="AG41" i="8"/>
  <c r="AJ41" i="8" s="1"/>
  <c r="AE41" i="8"/>
  <c r="AD41" i="8"/>
  <c r="W41" i="8"/>
  <c r="V41" i="8"/>
  <c r="S41" i="8"/>
  <c r="R41" i="8"/>
  <c r="T41" i="8" s="1"/>
  <c r="O41" i="8"/>
  <c r="N41" i="8"/>
  <c r="P41" i="8" s="1"/>
  <c r="K41" i="8"/>
  <c r="AA41" i="8" s="1"/>
  <c r="J41" i="8"/>
  <c r="H41" i="8"/>
  <c r="G41" i="8"/>
  <c r="I41" i="8" s="1"/>
  <c r="E41" i="8"/>
  <c r="D41" i="8"/>
  <c r="AI40" i="8"/>
  <c r="AJ40" i="8" s="1"/>
  <c r="AH40" i="8"/>
  <c r="AG40" i="8"/>
  <c r="AE40" i="8"/>
  <c r="AD40" i="8"/>
  <c r="AF40" i="8" s="1"/>
  <c r="W40" i="8"/>
  <c r="V40" i="8"/>
  <c r="S40" i="8"/>
  <c r="T40" i="8" s="1"/>
  <c r="R40" i="8"/>
  <c r="O40" i="8"/>
  <c r="N40" i="8"/>
  <c r="L40" i="8"/>
  <c r="K40" i="8"/>
  <c r="AA40" i="8" s="1"/>
  <c r="J40" i="8"/>
  <c r="H40" i="8"/>
  <c r="I40" i="8" s="1"/>
  <c r="G40" i="8"/>
  <c r="E40" i="8"/>
  <c r="D40" i="8"/>
  <c r="F40" i="8" s="1"/>
  <c r="AK39" i="8"/>
  <c r="AJ39" i="8"/>
  <c r="AF39" i="8"/>
  <c r="AA39" i="8"/>
  <c r="Z39" i="8"/>
  <c r="AB39" i="8" s="1"/>
  <c r="X39" i="8"/>
  <c r="T39" i="8"/>
  <c r="P39" i="8"/>
  <c r="L39" i="8"/>
  <c r="I39" i="8"/>
  <c r="F39" i="8"/>
  <c r="AJ38" i="8"/>
  <c r="AF38" i="8"/>
  <c r="AK38" i="8" s="1"/>
  <c r="AA38" i="8"/>
  <c r="Z38" i="8"/>
  <c r="AB38" i="8" s="1"/>
  <c r="X38" i="8"/>
  <c r="T38" i="8"/>
  <c r="P38" i="8"/>
  <c r="L38" i="8"/>
  <c r="I38" i="8"/>
  <c r="F38" i="8"/>
  <c r="AJ37" i="8"/>
  <c r="AF37" i="8"/>
  <c r="AA37" i="8"/>
  <c r="Z37" i="8"/>
  <c r="AB37" i="8" s="1"/>
  <c r="AC37" i="8" s="1"/>
  <c r="X37" i="8"/>
  <c r="T37" i="8"/>
  <c r="P37" i="8"/>
  <c r="M37" i="8"/>
  <c r="L37" i="8"/>
  <c r="I37" i="8"/>
  <c r="F37" i="8"/>
  <c r="AJ36" i="8"/>
  <c r="AF36" i="8"/>
  <c r="AA36" i="8"/>
  <c r="Z36" i="8"/>
  <c r="AB36" i="8" s="1"/>
  <c r="AC36" i="8" s="1"/>
  <c r="X36" i="8"/>
  <c r="T36" i="8"/>
  <c r="P36" i="8"/>
  <c r="Q36" i="8" s="1"/>
  <c r="M36" i="8"/>
  <c r="L36" i="8"/>
  <c r="I36" i="8"/>
  <c r="F36" i="8"/>
  <c r="AJ35" i="8"/>
  <c r="AF35" i="8"/>
  <c r="AA35" i="8"/>
  <c r="AB35" i="8" s="1"/>
  <c r="Z35" i="8"/>
  <c r="X35" i="8"/>
  <c r="T35" i="8"/>
  <c r="P35" i="8"/>
  <c r="L35" i="8"/>
  <c r="I35" i="8"/>
  <c r="Y35" i="8" s="1"/>
  <c r="F35" i="8"/>
  <c r="AI34" i="8"/>
  <c r="AH34" i="8"/>
  <c r="AG34" i="8"/>
  <c r="AE34" i="8"/>
  <c r="AD34" i="8"/>
  <c r="AF34" i="8" s="1"/>
  <c r="X34" i="8"/>
  <c r="W34" i="8"/>
  <c r="V34" i="8"/>
  <c r="S34" i="8"/>
  <c r="R34" i="8"/>
  <c r="T34" i="8" s="1"/>
  <c r="O34" i="8"/>
  <c r="N34" i="8"/>
  <c r="P34" i="8" s="1"/>
  <c r="K34" i="8"/>
  <c r="AA34" i="8" s="1"/>
  <c r="J34" i="8"/>
  <c r="H34" i="8"/>
  <c r="G34" i="8"/>
  <c r="I34" i="8" s="1"/>
  <c r="E34" i="8"/>
  <c r="D34" i="8"/>
  <c r="AJ33" i="8"/>
  <c r="AF33" i="8"/>
  <c r="AK33" i="8" s="1"/>
  <c r="AA33" i="8"/>
  <c r="Z33" i="8"/>
  <c r="X33" i="8"/>
  <c r="T33" i="8"/>
  <c r="P33" i="8"/>
  <c r="L33" i="8"/>
  <c r="I33" i="8"/>
  <c r="F33" i="8"/>
  <c r="AJ32" i="8"/>
  <c r="AF32" i="8"/>
  <c r="AK32" i="8" s="1"/>
  <c r="AA32" i="8"/>
  <c r="Z32" i="8"/>
  <c r="AB32" i="8" s="1"/>
  <c r="X32" i="8"/>
  <c r="T32" i="8"/>
  <c r="P32" i="8"/>
  <c r="L32" i="8"/>
  <c r="I32" i="8"/>
  <c r="F32" i="8"/>
  <c r="AJ31" i="8"/>
  <c r="AF31" i="8"/>
  <c r="AK31" i="8" s="1"/>
  <c r="AA31" i="8"/>
  <c r="Z31" i="8"/>
  <c r="AB31" i="8" s="1"/>
  <c r="X31" i="8"/>
  <c r="T31" i="8"/>
  <c r="P31" i="8"/>
  <c r="L31" i="8"/>
  <c r="I31" i="8"/>
  <c r="U31" i="8" s="1"/>
  <c r="F31" i="8"/>
  <c r="AJ30" i="8"/>
  <c r="AF30" i="8"/>
  <c r="AA30" i="8"/>
  <c r="Z30" i="8"/>
  <c r="X30" i="8"/>
  <c r="U30" i="8"/>
  <c r="T30" i="8"/>
  <c r="P30" i="8"/>
  <c r="L30" i="8"/>
  <c r="M30" i="8" s="1"/>
  <c r="I30" i="8"/>
  <c r="F30" i="8"/>
  <c r="AJ29" i="8"/>
  <c r="AF29" i="8"/>
  <c r="AK29" i="8" s="1"/>
  <c r="AA29" i="8"/>
  <c r="Z29" i="8"/>
  <c r="AB29" i="8" s="1"/>
  <c r="AC29" i="8" s="1"/>
  <c r="X29" i="8"/>
  <c r="T29" i="8"/>
  <c r="P29" i="8"/>
  <c r="L29" i="8"/>
  <c r="I29" i="8"/>
  <c r="F29" i="8"/>
  <c r="M29" i="8" s="1"/>
  <c r="AJ28" i="8"/>
  <c r="AF28" i="8"/>
  <c r="AA28" i="8"/>
  <c r="Z28" i="8"/>
  <c r="AB28" i="8" s="1"/>
  <c r="X28" i="8"/>
  <c r="T28" i="8"/>
  <c r="U28" i="8" s="1"/>
  <c r="P28" i="8"/>
  <c r="L28" i="8"/>
  <c r="I28" i="8"/>
  <c r="F28" i="8"/>
  <c r="M28" i="8" s="1"/>
  <c r="AI27" i="8"/>
  <c r="AH27" i="8"/>
  <c r="AG27" i="8"/>
  <c r="AF27" i="8"/>
  <c r="AK27" i="8" s="1"/>
  <c r="AE27" i="8"/>
  <c r="AD27" i="8"/>
  <c r="W27" i="8"/>
  <c r="X27" i="8" s="1"/>
  <c r="V27" i="8"/>
  <c r="S27" i="8"/>
  <c r="R27" i="8"/>
  <c r="P27" i="8"/>
  <c r="O27" i="8"/>
  <c r="N27" i="8"/>
  <c r="K27" i="8"/>
  <c r="AA27" i="8" s="1"/>
  <c r="J27" i="8"/>
  <c r="L27" i="8" s="1"/>
  <c r="H27" i="8"/>
  <c r="G27" i="8"/>
  <c r="I27" i="8" s="1"/>
  <c r="E27" i="8"/>
  <c r="D27" i="8"/>
  <c r="F27" i="8" s="1"/>
  <c r="AJ26" i="8"/>
  <c r="AF26" i="8"/>
  <c r="AK26" i="8" s="1"/>
  <c r="AA26" i="8"/>
  <c r="Z26" i="8"/>
  <c r="X26" i="8"/>
  <c r="T26" i="8"/>
  <c r="P26" i="8"/>
  <c r="L26" i="8"/>
  <c r="I26" i="8"/>
  <c r="U26" i="8" s="1"/>
  <c r="F26" i="8"/>
  <c r="AJ25" i="8"/>
  <c r="AF25" i="8"/>
  <c r="AK25" i="8" s="1"/>
  <c r="AA25" i="8"/>
  <c r="Z25" i="8"/>
  <c r="X25" i="8"/>
  <c r="T25" i="8"/>
  <c r="P25" i="8"/>
  <c r="L25" i="8"/>
  <c r="I25" i="8"/>
  <c r="U25" i="8" s="1"/>
  <c r="F25" i="8"/>
  <c r="AJ24" i="8"/>
  <c r="AF24" i="8"/>
  <c r="AA24" i="8"/>
  <c r="Z24" i="8"/>
  <c r="AB24" i="8" s="1"/>
  <c r="AC24" i="8" s="1"/>
  <c r="X24" i="8"/>
  <c r="T24" i="8"/>
  <c r="P24" i="8"/>
  <c r="Q24" i="8" s="1"/>
  <c r="L24" i="8"/>
  <c r="M24" i="8" s="1"/>
  <c r="I24" i="8"/>
  <c r="U24" i="8" s="1"/>
  <c r="F24" i="8"/>
  <c r="AJ23" i="8"/>
  <c r="AF23" i="8"/>
  <c r="AA23" i="8"/>
  <c r="Z23" i="8"/>
  <c r="X23" i="8"/>
  <c r="T23" i="8"/>
  <c r="P23" i="8"/>
  <c r="L23" i="8"/>
  <c r="I23" i="8"/>
  <c r="U23" i="8" s="1"/>
  <c r="F23" i="8"/>
  <c r="M23" i="8" s="1"/>
  <c r="AJ22" i="8"/>
  <c r="AF22" i="8"/>
  <c r="AK22" i="8" s="1"/>
  <c r="AB22" i="8"/>
  <c r="AC22" i="8" s="1"/>
  <c r="AA22" i="8"/>
  <c r="Z22" i="8"/>
  <c r="X22" i="8"/>
  <c r="T22" i="8"/>
  <c r="P22" i="8"/>
  <c r="Q22" i="8" s="1"/>
  <c r="M22" i="8"/>
  <c r="L22" i="8"/>
  <c r="I22" i="8"/>
  <c r="Y22" i="8" s="1"/>
  <c r="F22" i="8"/>
  <c r="AI21" i="8"/>
  <c r="AH21" i="8"/>
  <c r="AG21" i="8"/>
  <c r="AJ21" i="8" s="1"/>
  <c r="AE21" i="8"/>
  <c r="AD21" i="8"/>
  <c r="AF21" i="8" s="1"/>
  <c r="W21" i="8"/>
  <c r="V21" i="8"/>
  <c r="X21" i="8" s="1"/>
  <c r="S21" i="8"/>
  <c r="R21" i="8"/>
  <c r="O21" i="8"/>
  <c r="N21" i="8"/>
  <c r="P21" i="8" s="1"/>
  <c r="K21" i="8"/>
  <c r="J21" i="8"/>
  <c r="L21" i="8" s="1"/>
  <c r="H21" i="8"/>
  <c r="I21" i="8" s="1"/>
  <c r="G21" i="8"/>
  <c r="E21" i="8"/>
  <c r="D21" i="8"/>
  <c r="F21" i="8" s="1"/>
  <c r="AJ20" i="8"/>
  <c r="AF20" i="8"/>
  <c r="AA20" i="8"/>
  <c r="Z20" i="8"/>
  <c r="AB20" i="8" s="1"/>
  <c r="X20" i="8"/>
  <c r="T20" i="8"/>
  <c r="P20" i="8"/>
  <c r="L20" i="8"/>
  <c r="I20" i="8"/>
  <c r="Y20" i="8" s="1"/>
  <c r="F20" i="8"/>
  <c r="AJ19" i="8"/>
  <c r="AF19" i="8"/>
  <c r="AA19" i="8"/>
  <c r="Z19" i="8"/>
  <c r="AB19" i="8" s="1"/>
  <c r="X19" i="8"/>
  <c r="U19" i="8"/>
  <c r="T19" i="8"/>
  <c r="P19" i="8"/>
  <c r="AK19" i="8" s="1"/>
  <c r="L19" i="8"/>
  <c r="I19" i="8"/>
  <c r="F19" i="8"/>
  <c r="AJ18" i="8"/>
  <c r="AF18" i="8"/>
  <c r="AK18" i="8" s="1"/>
  <c r="AA18" i="8"/>
  <c r="Z18" i="8"/>
  <c r="AB18" i="8" s="1"/>
  <c r="X18" i="8"/>
  <c r="T18" i="8"/>
  <c r="P18" i="8"/>
  <c r="L18" i="8"/>
  <c r="I18" i="8"/>
  <c r="U18" i="8" s="1"/>
  <c r="F18" i="8"/>
  <c r="AJ17" i="8"/>
  <c r="AF17" i="8"/>
  <c r="AA17" i="8"/>
  <c r="Z17" i="8"/>
  <c r="AB17" i="8" s="1"/>
  <c r="AC17" i="8" s="1"/>
  <c r="X17" i="8"/>
  <c r="T17" i="8"/>
  <c r="P17" i="8"/>
  <c r="Q17" i="8" s="1"/>
  <c r="L17" i="8"/>
  <c r="M17" i="8" s="1"/>
  <c r="I17" i="8"/>
  <c r="U17" i="8" s="1"/>
  <c r="F17" i="8"/>
  <c r="AJ16" i="8"/>
  <c r="AF16" i="8"/>
  <c r="AA16" i="8"/>
  <c r="Z16" i="8"/>
  <c r="X16" i="8"/>
  <c r="T16" i="8"/>
  <c r="P16" i="8"/>
  <c r="L16" i="8"/>
  <c r="I16" i="8"/>
  <c r="F16" i="8"/>
  <c r="M16" i="8" s="1"/>
  <c r="AI15" i="8"/>
  <c r="AH15" i="8"/>
  <c r="AG15" i="8"/>
  <c r="AJ15" i="8" s="1"/>
  <c r="AE15" i="8"/>
  <c r="AD15" i="8"/>
  <c r="AF15" i="8" s="1"/>
  <c r="AK15" i="8" s="1"/>
  <c r="W15" i="8"/>
  <c r="V15" i="8"/>
  <c r="X15" i="8" s="1"/>
  <c r="S15" i="8"/>
  <c r="R15" i="8"/>
  <c r="O15" i="8"/>
  <c r="N15" i="8"/>
  <c r="P15" i="8" s="1"/>
  <c r="K15" i="8"/>
  <c r="J15" i="8"/>
  <c r="L15" i="8" s="1"/>
  <c r="H15" i="8"/>
  <c r="I15" i="8" s="1"/>
  <c r="G15" i="8"/>
  <c r="E15" i="8"/>
  <c r="D15" i="8"/>
  <c r="AJ14" i="8"/>
  <c r="AF14" i="8"/>
  <c r="AA14" i="8"/>
  <c r="Z14" i="8"/>
  <c r="X14" i="8"/>
  <c r="T14" i="8"/>
  <c r="P14" i="8"/>
  <c r="L14" i="8"/>
  <c r="I14" i="8"/>
  <c r="F14" i="8"/>
  <c r="M14" i="8" s="1"/>
  <c r="AJ13" i="8"/>
  <c r="AF13" i="8"/>
  <c r="AK13" i="8" s="1"/>
  <c r="AA13" i="8"/>
  <c r="Z13" i="8"/>
  <c r="AB13" i="8" s="1"/>
  <c r="X13" i="8"/>
  <c r="T13" i="8"/>
  <c r="U13" i="8" s="1"/>
  <c r="P13" i="8"/>
  <c r="L13" i="8"/>
  <c r="I13" i="8"/>
  <c r="F13" i="8"/>
  <c r="AJ12" i="8"/>
  <c r="AF12" i="8"/>
  <c r="AA12" i="8"/>
  <c r="Z12" i="8"/>
  <c r="X12" i="8"/>
  <c r="T12" i="8"/>
  <c r="P12" i="8"/>
  <c r="AK12" i="8" s="1"/>
  <c r="L12" i="8"/>
  <c r="I12" i="8"/>
  <c r="F12" i="8"/>
  <c r="AJ11" i="8"/>
  <c r="AF11" i="8"/>
  <c r="AA11" i="8"/>
  <c r="Z11" i="8"/>
  <c r="AB11" i="8" s="1"/>
  <c r="X11" i="8"/>
  <c r="T11" i="8"/>
  <c r="P11" i="8"/>
  <c r="AK11" i="8" s="1"/>
  <c r="L11" i="8"/>
  <c r="I11" i="8"/>
  <c r="U11" i="8" s="1"/>
  <c r="F11" i="8"/>
  <c r="AJ10" i="8"/>
  <c r="AF10" i="8"/>
  <c r="AA10" i="8"/>
  <c r="Z10" i="8"/>
  <c r="X10" i="8"/>
  <c r="T10" i="8"/>
  <c r="P10" i="8"/>
  <c r="Q10" i="8" s="1"/>
  <c r="L10" i="8"/>
  <c r="I10" i="8"/>
  <c r="F10" i="8"/>
  <c r="AJ9" i="8"/>
  <c r="AF9" i="8"/>
  <c r="AA9" i="8"/>
  <c r="Z9" i="8"/>
  <c r="X9" i="8"/>
  <c r="T9" i="8"/>
  <c r="P9" i="8"/>
  <c r="AK9" i="8" s="1"/>
  <c r="M9" i="8"/>
  <c r="L9" i="8"/>
  <c r="I9" i="8"/>
  <c r="F9" i="8"/>
  <c r="AI74" i="7"/>
  <c r="AH74" i="7"/>
  <c r="AG74" i="7"/>
  <c r="AE74" i="7"/>
  <c r="AF74" i="7" s="1"/>
  <c r="AD74" i="7"/>
  <c r="W74" i="7"/>
  <c r="V74" i="7"/>
  <c r="X74" i="7" s="1"/>
  <c r="S74" i="7"/>
  <c r="R74" i="7"/>
  <c r="O74" i="7"/>
  <c r="P74" i="7" s="1"/>
  <c r="N74" i="7"/>
  <c r="K74" i="7"/>
  <c r="J74" i="7"/>
  <c r="L74" i="7" s="1"/>
  <c r="H74" i="7"/>
  <c r="I74" i="7" s="1"/>
  <c r="G74" i="7"/>
  <c r="E74" i="7"/>
  <c r="D74" i="7"/>
  <c r="AI73" i="7"/>
  <c r="AH73" i="7"/>
  <c r="AG73" i="7"/>
  <c r="AE73" i="7"/>
  <c r="AF73" i="7" s="1"/>
  <c r="AK73" i="7" s="1"/>
  <c r="AD73" i="7"/>
  <c r="W73" i="7"/>
  <c r="V73" i="7"/>
  <c r="S73" i="7"/>
  <c r="R73" i="7"/>
  <c r="O73" i="7"/>
  <c r="P73" i="7" s="1"/>
  <c r="N73" i="7"/>
  <c r="K73" i="7"/>
  <c r="AA73" i="7" s="1"/>
  <c r="J73" i="7"/>
  <c r="H73" i="7"/>
  <c r="G73" i="7"/>
  <c r="E73" i="7"/>
  <c r="D73" i="7"/>
  <c r="AJ72" i="7"/>
  <c r="AF72" i="7"/>
  <c r="AA72" i="7"/>
  <c r="Z72" i="7"/>
  <c r="AB72" i="7" s="1"/>
  <c r="AC72" i="7" s="1"/>
  <c r="X72" i="7"/>
  <c r="T72" i="7"/>
  <c r="P72" i="7"/>
  <c r="Q72" i="7" s="1"/>
  <c r="L72" i="7"/>
  <c r="I72" i="7"/>
  <c r="U72" i="7" s="1"/>
  <c r="F72" i="7"/>
  <c r="AJ71" i="7"/>
  <c r="AF71" i="7"/>
  <c r="AK71" i="7" s="1"/>
  <c r="AA71" i="7"/>
  <c r="Z71" i="7"/>
  <c r="X71" i="7"/>
  <c r="T71" i="7"/>
  <c r="P71" i="7"/>
  <c r="L71" i="7"/>
  <c r="I71" i="7"/>
  <c r="U71" i="7" s="1"/>
  <c r="F71" i="7"/>
  <c r="AJ70" i="7"/>
  <c r="AF70" i="7"/>
  <c r="AK70" i="7" s="1"/>
  <c r="AA70" i="7"/>
  <c r="Z70" i="7"/>
  <c r="X70" i="7"/>
  <c r="Y70" i="7" s="1"/>
  <c r="T70" i="7"/>
  <c r="U70" i="7" s="1"/>
  <c r="P70" i="7"/>
  <c r="L70" i="7"/>
  <c r="M70" i="7" s="1"/>
  <c r="I70" i="7"/>
  <c r="F70" i="7"/>
  <c r="AJ69" i="7"/>
  <c r="AF69" i="7"/>
  <c r="AA69" i="7"/>
  <c r="Z69" i="7"/>
  <c r="X69" i="7"/>
  <c r="T69" i="7"/>
  <c r="P69" i="7"/>
  <c r="AK69" i="7" s="1"/>
  <c r="L69" i="7"/>
  <c r="M69" i="7" s="1"/>
  <c r="I69" i="7"/>
  <c r="U69" i="7" s="1"/>
  <c r="F69" i="7"/>
  <c r="AJ68" i="7"/>
  <c r="AF68" i="7"/>
  <c r="AK68" i="7" s="1"/>
  <c r="AA68" i="7"/>
  <c r="Z68" i="7"/>
  <c r="X68" i="7"/>
  <c r="T68" i="7"/>
  <c r="P68" i="7"/>
  <c r="L68" i="7"/>
  <c r="I68" i="7"/>
  <c r="U68" i="7" s="1"/>
  <c r="F68" i="7"/>
  <c r="AI67" i="7"/>
  <c r="AH67" i="7"/>
  <c r="AG67" i="7"/>
  <c r="AJ67" i="7" s="1"/>
  <c r="AE67" i="7"/>
  <c r="AD67" i="7"/>
  <c r="AF67" i="7" s="1"/>
  <c r="W67" i="7"/>
  <c r="V67" i="7"/>
  <c r="S67" i="7"/>
  <c r="R67" i="7"/>
  <c r="T67" i="7" s="1"/>
  <c r="O67" i="7"/>
  <c r="N67" i="7"/>
  <c r="P67" i="7" s="1"/>
  <c r="K67" i="7"/>
  <c r="J67" i="7"/>
  <c r="L67" i="7" s="1"/>
  <c r="H67" i="7"/>
  <c r="G67" i="7"/>
  <c r="I67" i="7" s="1"/>
  <c r="E67" i="7"/>
  <c r="D67" i="7"/>
  <c r="F67" i="7" s="1"/>
  <c r="AJ66" i="7"/>
  <c r="AF66" i="7"/>
  <c r="AA66" i="7"/>
  <c r="Z66" i="7"/>
  <c r="AB66" i="7" s="1"/>
  <c r="X66" i="7"/>
  <c r="T66" i="7"/>
  <c r="P66" i="7"/>
  <c r="M66" i="7"/>
  <c r="L66" i="7"/>
  <c r="I66" i="7"/>
  <c r="Y66" i="7" s="1"/>
  <c r="F66" i="7"/>
  <c r="AJ65" i="7"/>
  <c r="AF65" i="7"/>
  <c r="AA65" i="7"/>
  <c r="Z65" i="7"/>
  <c r="AB65" i="7" s="1"/>
  <c r="AC65" i="7" s="1"/>
  <c r="X65" i="7"/>
  <c r="U65" i="7"/>
  <c r="T65" i="7"/>
  <c r="P65" i="7"/>
  <c r="AK65" i="7" s="1"/>
  <c r="L65" i="7"/>
  <c r="I65" i="7"/>
  <c r="F65" i="7"/>
  <c r="M65" i="7" s="1"/>
  <c r="AK64" i="7"/>
  <c r="AJ64" i="7"/>
  <c r="AF64" i="7"/>
  <c r="AA64" i="7"/>
  <c r="Z64" i="7"/>
  <c r="AB64" i="7" s="1"/>
  <c r="X64" i="7"/>
  <c r="T64" i="7"/>
  <c r="P64" i="7"/>
  <c r="L64" i="7"/>
  <c r="I64" i="7"/>
  <c r="U64" i="7" s="1"/>
  <c r="F64" i="7"/>
  <c r="AJ63" i="7"/>
  <c r="AF63" i="7"/>
  <c r="AK63" i="7" s="1"/>
  <c r="AA63" i="7"/>
  <c r="Z63" i="7"/>
  <c r="AB63" i="7" s="1"/>
  <c r="X63" i="7"/>
  <c r="T63" i="7"/>
  <c r="U63" i="7" s="1"/>
  <c r="P63" i="7"/>
  <c r="L63" i="7"/>
  <c r="I63" i="7"/>
  <c r="F63" i="7"/>
  <c r="AC63" i="7" s="1"/>
  <c r="AJ62" i="7"/>
  <c r="AF62" i="7"/>
  <c r="AK62" i="7" s="1"/>
  <c r="AA62" i="7"/>
  <c r="Z62" i="7"/>
  <c r="X62" i="7"/>
  <c r="T62" i="7"/>
  <c r="P62" i="7"/>
  <c r="L62" i="7"/>
  <c r="I62" i="7"/>
  <c r="Y62" i="7" s="1"/>
  <c r="F62" i="7"/>
  <c r="AI61" i="7"/>
  <c r="AH61" i="7"/>
  <c r="AG61" i="7"/>
  <c r="AE61" i="7"/>
  <c r="AD61" i="7"/>
  <c r="W61" i="7"/>
  <c r="V61" i="7"/>
  <c r="X61" i="7" s="1"/>
  <c r="S61" i="7"/>
  <c r="R61" i="7"/>
  <c r="T61" i="7" s="1"/>
  <c r="O61" i="7"/>
  <c r="N61" i="7"/>
  <c r="P61" i="7" s="1"/>
  <c r="K61" i="7"/>
  <c r="J61" i="7"/>
  <c r="L61" i="7" s="1"/>
  <c r="H61" i="7"/>
  <c r="I61" i="7" s="1"/>
  <c r="G61" i="7"/>
  <c r="E61" i="7"/>
  <c r="D61" i="7"/>
  <c r="F61" i="7" s="1"/>
  <c r="M61" i="7" s="1"/>
  <c r="AJ60" i="7"/>
  <c r="AF60" i="7"/>
  <c r="AA60" i="7"/>
  <c r="Z60" i="7"/>
  <c r="X60" i="7"/>
  <c r="T60" i="7"/>
  <c r="U60" i="7" s="1"/>
  <c r="P60" i="7"/>
  <c r="L60" i="7"/>
  <c r="I60" i="7"/>
  <c r="F60" i="7"/>
  <c r="AJ59" i="7"/>
  <c r="AF59" i="7"/>
  <c r="AA59" i="7"/>
  <c r="AB59" i="7" s="1"/>
  <c r="Z59" i="7"/>
  <c r="X59" i="7"/>
  <c r="T59" i="7"/>
  <c r="P59" i="7"/>
  <c r="M59" i="7"/>
  <c r="L59" i="7"/>
  <c r="I59" i="7"/>
  <c r="F59" i="7"/>
  <c r="AK58" i="7"/>
  <c r="AJ58" i="7"/>
  <c r="AF58" i="7"/>
  <c r="AA58" i="7"/>
  <c r="AB58" i="7" s="1"/>
  <c r="Z58" i="7"/>
  <c r="X58" i="7"/>
  <c r="T58" i="7"/>
  <c r="P58" i="7"/>
  <c r="L58" i="7"/>
  <c r="I58" i="7"/>
  <c r="U58" i="7" s="1"/>
  <c r="F58" i="7"/>
  <c r="M58" i="7" s="1"/>
  <c r="AJ57" i="7"/>
  <c r="AF57" i="7"/>
  <c r="AA57" i="7"/>
  <c r="Z57" i="7"/>
  <c r="X57" i="7"/>
  <c r="T57" i="7"/>
  <c r="P57" i="7"/>
  <c r="AK57" i="7" s="1"/>
  <c r="L57" i="7"/>
  <c r="I57" i="7"/>
  <c r="Y57" i="7" s="1"/>
  <c r="F57" i="7"/>
  <c r="AJ56" i="7"/>
  <c r="AF56" i="7"/>
  <c r="AA56" i="7"/>
  <c r="Z56" i="7"/>
  <c r="AB56" i="7" s="1"/>
  <c r="X56" i="7"/>
  <c r="T56" i="7"/>
  <c r="P56" i="7"/>
  <c r="L56" i="7"/>
  <c r="M56" i="7" s="1"/>
  <c r="I56" i="7"/>
  <c r="F56" i="7"/>
  <c r="AJ55" i="7"/>
  <c r="AF55" i="7"/>
  <c r="AA55" i="7"/>
  <c r="Z55" i="7"/>
  <c r="AB55" i="7" s="1"/>
  <c r="X55" i="7"/>
  <c r="U55" i="7"/>
  <c r="T55" i="7"/>
  <c r="P55" i="7"/>
  <c r="L55" i="7"/>
  <c r="I55" i="7"/>
  <c r="F55" i="7"/>
  <c r="AI54" i="7"/>
  <c r="AH54" i="7"/>
  <c r="AG54" i="7"/>
  <c r="AJ54" i="7" s="1"/>
  <c r="AE54" i="7"/>
  <c r="AD54" i="7"/>
  <c r="X54" i="7"/>
  <c r="W54" i="7"/>
  <c r="V54" i="7"/>
  <c r="S54" i="7"/>
  <c r="R54" i="7"/>
  <c r="T54" i="7" s="1"/>
  <c r="O54" i="7"/>
  <c r="N54" i="7"/>
  <c r="P54" i="7" s="1"/>
  <c r="K54" i="7"/>
  <c r="AA54" i="7" s="1"/>
  <c r="J54" i="7"/>
  <c r="H54" i="7"/>
  <c r="I54" i="7" s="1"/>
  <c r="G54" i="7"/>
  <c r="F54" i="7"/>
  <c r="E54" i="7"/>
  <c r="D54" i="7"/>
  <c r="AJ53" i="7"/>
  <c r="AF53" i="7"/>
  <c r="AK53" i="7" s="1"/>
  <c r="AA53" i="7"/>
  <c r="Z53" i="7"/>
  <c r="AB53" i="7" s="1"/>
  <c r="X53" i="7"/>
  <c r="U53" i="7"/>
  <c r="T53" i="7"/>
  <c r="P53" i="7"/>
  <c r="L53" i="7"/>
  <c r="M53" i="7" s="1"/>
  <c r="I53" i="7"/>
  <c r="Y53" i="7" s="1"/>
  <c r="F53" i="7"/>
  <c r="Q53" i="7" s="1"/>
  <c r="AJ52" i="7"/>
  <c r="AF52" i="7"/>
  <c r="AK52" i="7" s="1"/>
  <c r="AA52" i="7"/>
  <c r="AB52" i="7" s="1"/>
  <c r="Z52" i="7"/>
  <c r="X52" i="7"/>
  <c r="T52" i="7"/>
  <c r="P52" i="7"/>
  <c r="L52" i="7"/>
  <c r="I52" i="7"/>
  <c r="U52" i="7" s="1"/>
  <c r="F52" i="7"/>
  <c r="M52" i="7" s="1"/>
  <c r="AJ51" i="7"/>
  <c r="AF51" i="7"/>
  <c r="AK51" i="7" s="1"/>
  <c r="AA51" i="7"/>
  <c r="AB51" i="7" s="1"/>
  <c r="Z51" i="7"/>
  <c r="X51" i="7"/>
  <c r="Y51" i="7" s="1"/>
  <c r="T51" i="7"/>
  <c r="P51" i="7"/>
  <c r="L51" i="7"/>
  <c r="I51" i="7"/>
  <c r="U51" i="7" s="1"/>
  <c r="F51" i="7"/>
  <c r="AJ50" i="7"/>
  <c r="AF50" i="7"/>
  <c r="AK50" i="7" s="1"/>
  <c r="AA50" i="7"/>
  <c r="Z50" i="7"/>
  <c r="AB50" i="7" s="1"/>
  <c r="X50" i="7"/>
  <c r="T50" i="7"/>
  <c r="Q50" i="7"/>
  <c r="P50" i="7"/>
  <c r="L50" i="7"/>
  <c r="I50" i="7"/>
  <c r="F50" i="7"/>
  <c r="AJ49" i="7"/>
  <c r="AF49" i="7"/>
  <c r="AK49" i="7" s="1"/>
  <c r="AA49" i="7"/>
  <c r="Z49" i="7"/>
  <c r="AB49" i="7" s="1"/>
  <c r="X49" i="7"/>
  <c r="T49" i="7"/>
  <c r="P49" i="7"/>
  <c r="L49" i="7"/>
  <c r="I49" i="7"/>
  <c r="F49" i="7"/>
  <c r="AI48" i="7"/>
  <c r="AH48" i="7"/>
  <c r="AG48" i="7"/>
  <c r="AE48" i="7"/>
  <c r="AF48" i="7" s="1"/>
  <c r="AD48" i="7"/>
  <c r="W48" i="7"/>
  <c r="V48" i="7"/>
  <c r="T48" i="7"/>
  <c r="S48" i="7"/>
  <c r="R48" i="7"/>
  <c r="O48" i="7"/>
  <c r="N48" i="7"/>
  <c r="K48" i="7"/>
  <c r="J48" i="7"/>
  <c r="H48" i="7"/>
  <c r="G48" i="7"/>
  <c r="E48" i="7"/>
  <c r="D48" i="7"/>
  <c r="AJ47" i="7"/>
  <c r="AF47" i="7"/>
  <c r="AA47" i="7"/>
  <c r="Z47" i="7"/>
  <c r="AB47" i="7" s="1"/>
  <c r="AC47" i="7" s="1"/>
  <c r="Y47" i="7"/>
  <c r="X47" i="7"/>
  <c r="T47" i="7"/>
  <c r="P47" i="7"/>
  <c r="Q47" i="7" s="1"/>
  <c r="L47" i="7"/>
  <c r="M47" i="7" s="1"/>
  <c r="I47" i="7"/>
  <c r="F47" i="7"/>
  <c r="AJ46" i="7"/>
  <c r="AF46" i="7"/>
  <c r="AK46" i="7" s="1"/>
  <c r="AA46" i="7"/>
  <c r="Z46" i="7"/>
  <c r="AB46" i="7" s="1"/>
  <c r="X46" i="7"/>
  <c r="T46" i="7"/>
  <c r="U46" i="7" s="1"/>
  <c r="P46" i="7"/>
  <c r="M46" i="7"/>
  <c r="L46" i="7"/>
  <c r="I46" i="7"/>
  <c r="Y46" i="7" s="1"/>
  <c r="F46" i="7"/>
  <c r="Q46" i="7" s="1"/>
  <c r="AJ45" i="7"/>
  <c r="AF45" i="7"/>
  <c r="AK45" i="7" s="1"/>
  <c r="AA45" i="7"/>
  <c r="Z45" i="7"/>
  <c r="AB45" i="7" s="1"/>
  <c r="X45" i="7"/>
  <c r="T45" i="7"/>
  <c r="P45" i="7"/>
  <c r="L45" i="7"/>
  <c r="M45" i="7" s="1"/>
  <c r="I45" i="7"/>
  <c r="F45" i="7"/>
  <c r="AJ44" i="7"/>
  <c r="AF44" i="7"/>
  <c r="AA44" i="7"/>
  <c r="AB44" i="7" s="1"/>
  <c r="AC44" i="7" s="1"/>
  <c r="Z44" i="7"/>
  <c r="X44" i="7"/>
  <c r="T44" i="7"/>
  <c r="P44" i="7"/>
  <c r="L44" i="7"/>
  <c r="I44" i="7"/>
  <c r="F44" i="7"/>
  <c r="AJ43" i="7"/>
  <c r="AF43" i="7"/>
  <c r="AK43" i="7" s="1"/>
  <c r="AA43" i="7"/>
  <c r="Z43" i="7"/>
  <c r="X43" i="7"/>
  <c r="T43" i="7"/>
  <c r="P43" i="7"/>
  <c r="L43" i="7"/>
  <c r="I43" i="7"/>
  <c r="F43" i="7"/>
  <c r="M43" i="7" s="1"/>
  <c r="AJ42" i="7"/>
  <c r="AF42" i="7"/>
  <c r="AA42" i="7"/>
  <c r="Z42" i="7"/>
  <c r="X42" i="7"/>
  <c r="T42" i="7"/>
  <c r="U42" i="7" s="1"/>
  <c r="P42" i="7"/>
  <c r="L42" i="7"/>
  <c r="M42" i="7" s="1"/>
  <c r="I42" i="7"/>
  <c r="Y42" i="7" s="1"/>
  <c r="F42" i="7"/>
  <c r="AJ41" i="7"/>
  <c r="AI41" i="7"/>
  <c r="AH41" i="7"/>
  <c r="AG41" i="7"/>
  <c r="AF41" i="7"/>
  <c r="AK41" i="7" s="1"/>
  <c r="AE41" i="7"/>
  <c r="AD41" i="7"/>
  <c r="X41" i="7"/>
  <c r="W41" i="7"/>
  <c r="V41" i="7"/>
  <c r="S41" i="7"/>
  <c r="R41" i="7"/>
  <c r="T41" i="7" s="1"/>
  <c r="O41" i="7"/>
  <c r="N41" i="7"/>
  <c r="P41" i="7" s="1"/>
  <c r="K41" i="7"/>
  <c r="J41" i="7"/>
  <c r="I41" i="7"/>
  <c r="Y41" i="7" s="1"/>
  <c r="H41" i="7"/>
  <c r="G41" i="7"/>
  <c r="E41" i="7"/>
  <c r="D41" i="7"/>
  <c r="AJ40" i="7"/>
  <c r="AF40" i="7"/>
  <c r="AA40" i="7"/>
  <c r="Z40" i="7"/>
  <c r="AB40" i="7" s="1"/>
  <c r="AC40" i="7" s="1"/>
  <c r="X40" i="7"/>
  <c r="T40" i="7"/>
  <c r="P40" i="7"/>
  <c r="L40" i="7"/>
  <c r="I40" i="7"/>
  <c r="Y40" i="7" s="1"/>
  <c r="F40" i="7"/>
  <c r="AJ39" i="7"/>
  <c r="AF39" i="7"/>
  <c r="AA39" i="7"/>
  <c r="Z39" i="7"/>
  <c r="X39" i="7"/>
  <c r="T39" i="7"/>
  <c r="Q39" i="7"/>
  <c r="P39" i="7"/>
  <c r="L39" i="7"/>
  <c r="I39" i="7"/>
  <c r="Y39" i="7" s="1"/>
  <c r="F39" i="7"/>
  <c r="AJ38" i="7"/>
  <c r="AF38" i="7"/>
  <c r="AK38" i="7" s="1"/>
  <c r="AA38" i="7"/>
  <c r="Z38" i="7"/>
  <c r="X38" i="7"/>
  <c r="U38" i="7"/>
  <c r="T38" i="7"/>
  <c r="P38" i="7"/>
  <c r="L38" i="7"/>
  <c r="I38" i="7"/>
  <c r="F38" i="7"/>
  <c r="AJ37" i="7"/>
  <c r="AF37" i="7"/>
  <c r="AK37" i="7" s="1"/>
  <c r="AB37" i="7"/>
  <c r="AA37" i="7"/>
  <c r="Z37" i="7"/>
  <c r="X37" i="7"/>
  <c r="U37" i="7"/>
  <c r="T37" i="7"/>
  <c r="P37" i="7"/>
  <c r="L37" i="7"/>
  <c r="I37" i="7"/>
  <c r="F37" i="7"/>
  <c r="AI36" i="7"/>
  <c r="AH36" i="7"/>
  <c r="AG36" i="7"/>
  <c r="AE36" i="7"/>
  <c r="AD36" i="7"/>
  <c r="W36" i="7"/>
  <c r="V36" i="7"/>
  <c r="S36" i="7"/>
  <c r="R36" i="7"/>
  <c r="O36" i="7"/>
  <c r="N36" i="7"/>
  <c r="K36" i="7"/>
  <c r="J36" i="7"/>
  <c r="Z36" i="7" s="1"/>
  <c r="H36" i="7"/>
  <c r="G36" i="7"/>
  <c r="E36" i="7"/>
  <c r="D36" i="7"/>
  <c r="F36" i="7" s="1"/>
  <c r="AJ35" i="7"/>
  <c r="AF35" i="7"/>
  <c r="AA35" i="7"/>
  <c r="Z35" i="7"/>
  <c r="X35" i="7"/>
  <c r="U35" i="7"/>
  <c r="T35" i="7"/>
  <c r="P35" i="7"/>
  <c r="AK35" i="7" s="1"/>
  <c r="L35" i="7"/>
  <c r="I35" i="7"/>
  <c r="F35" i="7"/>
  <c r="M35" i="7" s="1"/>
  <c r="AJ34" i="7"/>
  <c r="AF34" i="7"/>
  <c r="AA34" i="7"/>
  <c r="Z34" i="7"/>
  <c r="AB34" i="7" s="1"/>
  <c r="AC34" i="7" s="1"/>
  <c r="X34" i="7"/>
  <c r="T34" i="7"/>
  <c r="P34" i="7"/>
  <c r="AK34" i="7" s="1"/>
  <c r="L34" i="7"/>
  <c r="I34" i="7"/>
  <c r="F34" i="7"/>
  <c r="AJ33" i="7"/>
  <c r="AF33" i="7"/>
  <c r="AA33" i="7"/>
  <c r="Z33" i="7"/>
  <c r="AB33" i="7" s="1"/>
  <c r="AC33" i="7" s="1"/>
  <c r="X33" i="7"/>
  <c r="Y33" i="7" s="1"/>
  <c r="T33" i="7"/>
  <c r="P33" i="7"/>
  <c r="Q33" i="7" s="1"/>
  <c r="L33" i="7"/>
  <c r="I33" i="7"/>
  <c r="F33" i="7"/>
  <c r="AJ32" i="7"/>
  <c r="AF32" i="7"/>
  <c r="AA32" i="7"/>
  <c r="Z32" i="7"/>
  <c r="X32" i="7"/>
  <c r="T32" i="7"/>
  <c r="Q32" i="7"/>
  <c r="P32" i="7"/>
  <c r="L32" i="7"/>
  <c r="M32" i="7" s="1"/>
  <c r="I32" i="7"/>
  <c r="F32" i="7"/>
  <c r="AJ31" i="7"/>
  <c r="AF31" i="7"/>
  <c r="AA31" i="7"/>
  <c r="Z31" i="7"/>
  <c r="AB31" i="7" s="1"/>
  <c r="X31" i="7"/>
  <c r="U31" i="7"/>
  <c r="T31" i="7"/>
  <c r="P31" i="7"/>
  <c r="L31" i="7"/>
  <c r="I31" i="7"/>
  <c r="F31" i="7"/>
  <c r="AI30" i="7"/>
  <c r="AH30" i="7"/>
  <c r="AG30" i="7"/>
  <c r="AJ30" i="7" s="1"/>
  <c r="AE30" i="7"/>
  <c r="AD30" i="7"/>
  <c r="W30" i="7"/>
  <c r="V30" i="7"/>
  <c r="S30" i="7"/>
  <c r="R30" i="7"/>
  <c r="O30" i="7"/>
  <c r="N30" i="7"/>
  <c r="K30" i="7"/>
  <c r="J30" i="7"/>
  <c r="L30" i="7" s="1"/>
  <c r="H30" i="7"/>
  <c r="G30" i="7"/>
  <c r="I30" i="7" s="1"/>
  <c r="E30" i="7"/>
  <c r="D30" i="7"/>
  <c r="F30" i="7" s="1"/>
  <c r="AJ29" i="7"/>
  <c r="AF29" i="7"/>
  <c r="AA29" i="7"/>
  <c r="Z29" i="7"/>
  <c r="X29" i="7"/>
  <c r="T29" i="7"/>
  <c r="P29" i="7"/>
  <c r="L29" i="7"/>
  <c r="M29" i="7" s="1"/>
  <c r="I29" i="7"/>
  <c r="F29" i="7"/>
  <c r="AJ28" i="7"/>
  <c r="AF28" i="7"/>
  <c r="AA28" i="7"/>
  <c r="Z28" i="7"/>
  <c r="AB28" i="7" s="1"/>
  <c r="X28" i="7"/>
  <c r="U28" i="7"/>
  <c r="T28" i="7"/>
  <c r="P28" i="7"/>
  <c r="L28" i="7"/>
  <c r="I28" i="7"/>
  <c r="F28" i="7"/>
  <c r="AJ27" i="7"/>
  <c r="AF27" i="7"/>
  <c r="AK27" i="7" s="1"/>
  <c r="AA27" i="7"/>
  <c r="AB27" i="7" s="1"/>
  <c r="Z27" i="7"/>
  <c r="X27" i="7"/>
  <c r="Y27" i="7" s="1"/>
  <c r="T27" i="7"/>
  <c r="P27" i="7"/>
  <c r="L27" i="7"/>
  <c r="I27" i="7"/>
  <c r="F27" i="7"/>
  <c r="Q27" i="7" s="1"/>
  <c r="AJ26" i="7"/>
  <c r="AF26" i="7"/>
  <c r="AB26" i="7"/>
  <c r="AC26" i="7" s="1"/>
  <c r="AA26" i="7"/>
  <c r="Z26" i="7"/>
  <c r="X26" i="7"/>
  <c r="T26" i="7"/>
  <c r="P26" i="7"/>
  <c r="L26" i="7"/>
  <c r="M26" i="7" s="1"/>
  <c r="I26" i="7"/>
  <c r="Y26" i="7" s="1"/>
  <c r="F26" i="7"/>
  <c r="Q26" i="7" s="1"/>
  <c r="AI25" i="7"/>
  <c r="AH25" i="7"/>
  <c r="AG25" i="7"/>
  <c r="AE25" i="7"/>
  <c r="AF25" i="7" s="1"/>
  <c r="AD25" i="7"/>
  <c r="Z25" i="7"/>
  <c r="W25" i="7"/>
  <c r="V25" i="7"/>
  <c r="X25" i="7" s="1"/>
  <c r="S25" i="7"/>
  <c r="R25" i="7"/>
  <c r="T25" i="7" s="1"/>
  <c r="O25" i="7"/>
  <c r="N25" i="7"/>
  <c r="K25" i="7"/>
  <c r="J25" i="7"/>
  <c r="H25" i="7"/>
  <c r="G25" i="7"/>
  <c r="E25" i="7"/>
  <c r="D25" i="7"/>
  <c r="AJ24" i="7"/>
  <c r="AF24" i="7"/>
  <c r="AK24" i="7" s="1"/>
  <c r="AA24" i="7"/>
  <c r="AB24" i="7" s="1"/>
  <c r="Z24" i="7"/>
  <c r="X24" i="7"/>
  <c r="Y24" i="7" s="1"/>
  <c r="T24" i="7"/>
  <c r="P24" i="7"/>
  <c r="L24" i="7"/>
  <c r="I24" i="7"/>
  <c r="U24" i="7" s="1"/>
  <c r="F24" i="7"/>
  <c r="AJ23" i="7"/>
  <c r="AF23" i="7"/>
  <c r="AK23" i="7" s="1"/>
  <c r="AA23" i="7"/>
  <c r="Z23" i="7"/>
  <c r="AB23" i="7" s="1"/>
  <c r="X23" i="7"/>
  <c r="T23" i="7"/>
  <c r="P23" i="7"/>
  <c r="L23" i="7"/>
  <c r="I23" i="7"/>
  <c r="F23" i="7"/>
  <c r="AJ22" i="7"/>
  <c r="AF22" i="7"/>
  <c r="AA22" i="7"/>
  <c r="Z22" i="7"/>
  <c r="X22" i="7"/>
  <c r="T22" i="7"/>
  <c r="U22" i="7" s="1"/>
  <c r="P22" i="7"/>
  <c r="L22" i="7"/>
  <c r="I22" i="7"/>
  <c r="F22" i="7"/>
  <c r="AJ21" i="7"/>
  <c r="AF21" i="7"/>
  <c r="AA21" i="7"/>
  <c r="Z21" i="7"/>
  <c r="AB21" i="7" s="1"/>
  <c r="X21" i="7"/>
  <c r="T21" i="7"/>
  <c r="P21" i="7"/>
  <c r="AK21" i="7" s="1"/>
  <c r="L21" i="7"/>
  <c r="I21" i="7"/>
  <c r="Y21" i="7" s="1"/>
  <c r="F21" i="7"/>
  <c r="AJ20" i="7"/>
  <c r="AF20" i="7"/>
  <c r="AA20" i="7"/>
  <c r="Z20" i="7"/>
  <c r="Y20" i="7"/>
  <c r="X20" i="7"/>
  <c r="T20" i="7"/>
  <c r="P20" i="7"/>
  <c r="L20" i="7"/>
  <c r="I20" i="7"/>
  <c r="F20" i="7"/>
  <c r="AJ19" i="7"/>
  <c r="AF19" i="7"/>
  <c r="AA19" i="7"/>
  <c r="Z19" i="7"/>
  <c r="AB19" i="7" s="1"/>
  <c r="AC19" i="7" s="1"/>
  <c r="X19" i="7"/>
  <c r="T19" i="7"/>
  <c r="P19" i="7"/>
  <c r="L19" i="7"/>
  <c r="M19" i="7" s="1"/>
  <c r="I19" i="7"/>
  <c r="F19" i="7"/>
  <c r="AJ18" i="7"/>
  <c r="AF18" i="7"/>
  <c r="AA18" i="7"/>
  <c r="Z18" i="7"/>
  <c r="X18" i="7"/>
  <c r="T18" i="7"/>
  <c r="Q18" i="7"/>
  <c r="P18" i="7"/>
  <c r="L18" i="7"/>
  <c r="I18" i="7"/>
  <c r="Y18" i="7" s="1"/>
  <c r="F18" i="7"/>
  <c r="M18" i="7" s="1"/>
  <c r="AJ17" i="7"/>
  <c r="AF17" i="7"/>
  <c r="AK17" i="7" s="1"/>
  <c r="AB17" i="7"/>
  <c r="AA17" i="7"/>
  <c r="Z17" i="7"/>
  <c r="X17" i="7"/>
  <c r="T17" i="7"/>
  <c r="U17" i="7" s="1"/>
  <c r="P17" i="7"/>
  <c r="L17" i="7"/>
  <c r="I17" i="7"/>
  <c r="F17" i="7"/>
  <c r="M17" i="7" s="1"/>
  <c r="AI16" i="7"/>
  <c r="AH16" i="7"/>
  <c r="AG16" i="7"/>
  <c r="AE16" i="7"/>
  <c r="AD16" i="7"/>
  <c r="W16" i="7"/>
  <c r="V16" i="7"/>
  <c r="X16" i="7" s="1"/>
  <c r="S16" i="7"/>
  <c r="R16" i="7"/>
  <c r="T16" i="7" s="1"/>
  <c r="O16" i="7"/>
  <c r="N16" i="7"/>
  <c r="P16" i="7" s="1"/>
  <c r="L16" i="7"/>
  <c r="K16" i="7"/>
  <c r="AA16" i="7" s="1"/>
  <c r="J16" i="7"/>
  <c r="H16" i="7"/>
  <c r="G16" i="7"/>
  <c r="I16" i="7" s="1"/>
  <c r="Y16" i="7" s="1"/>
  <c r="E16" i="7"/>
  <c r="D16" i="7"/>
  <c r="F16" i="7" s="1"/>
  <c r="AJ15" i="7"/>
  <c r="AF15" i="7"/>
  <c r="AK15" i="7" s="1"/>
  <c r="AA15" i="7"/>
  <c r="Z15" i="7"/>
  <c r="X15" i="7"/>
  <c r="T15" i="7"/>
  <c r="U15" i="7" s="1"/>
  <c r="P15" i="7"/>
  <c r="L15" i="7"/>
  <c r="M15" i="7" s="1"/>
  <c r="I15" i="7"/>
  <c r="F15" i="7"/>
  <c r="AJ14" i="7"/>
  <c r="AF14" i="7"/>
  <c r="AA14" i="7"/>
  <c r="Z14" i="7"/>
  <c r="AB14" i="7" s="1"/>
  <c r="X14" i="7"/>
  <c r="T14" i="7"/>
  <c r="P14" i="7"/>
  <c r="L14" i="7"/>
  <c r="I14" i="7"/>
  <c r="U14" i="7" s="1"/>
  <c r="F14" i="7"/>
  <c r="M14" i="7" s="1"/>
  <c r="AJ13" i="7"/>
  <c r="AF13" i="7"/>
  <c r="AB13" i="7"/>
  <c r="AC13" i="7" s="1"/>
  <c r="AA13" i="7"/>
  <c r="Z13" i="7"/>
  <c r="X13" i="7"/>
  <c r="Y13" i="7" s="1"/>
  <c r="T13" i="7"/>
  <c r="P13" i="7"/>
  <c r="L13" i="7"/>
  <c r="I13" i="7"/>
  <c r="F13" i="7"/>
  <c r="M13" i="7" s="1"/>
  <c r="AJ12" i="7"/>
  <c r="AF12" i="7"/>
  <c r="AB12" i="7"/>
  <c r="AA12" i="7"/>
  <c r="Z12" i="7"/>
  <c r="X12" i="7"/>
  <c r="T12" i="7"/>
  <c r="P12" i="7"/>
  <c r="L12" i="7"/>
  <c r="I12" i="7"/>
  <c r="U12" i="7" s="1"/>
  <c r="F12" i="7"/>
  <c r="AJ11" i="7"/>
  <c r="AF11" i="7"/>
  <c r="AK11" i="7" s="1"/>
  <c r="AA11" i="7"/>
  <c r="Z11" i="7"/>
  <c r="X11" i="7"/>
  <c r="T11" i="7"/>
  <c r="U11" i="7" s="1"/>
  <c r="Q11" i="7"/>
  <c r="P11" i="7"/>
  <c r="L11" i="7"/>
  <c r="I11" i="7"/>
  <c r="F11" i="7"/>
  <c r="M11" i="7" s="1"/>
  <c r="AI10" i="7"/>
  <c r="AH10" i="7"/>
  <c r="AG10" i="7"/>
  <c r="AE10" i="7"/>
  <c r="AD10" i="7"/>
  <c r="AF10" i="7" s="1"/>
  <c r="AK10" i="7" s="1"/>
  <c r="W10" i="7"/>
  <c r="V10" i="7"/>
  <c r="X10" i="7" s="1"/>
  <c r="T10" i="7"/>
  <c r="S10" i="7"/>
  <c r="R10" i="7"/>
  <c r="P10" i="7"/>
  <c r="O10" i="7"/>
  <c r="N10" i="7"/>
  <c r="K10" i="7"/>
  <c r="AA10" i="7" s="1"/>
  <c r="J10" i="7"/>
  <c r="Z10" i="7" s="1"/>
  <c r="H10" i="7"/>
  <c r="G10" i="7"/>
  <c r="E10" i="7"/>
  <c r="D10" i="7"/>
  <c r="AJ9" i="7"/>
  <c r="AF9" i="7"/>
  <c r="AK9" i="7" s="1"/>
  <c r="AA9" i="7"/>
  <c r="Z9" i="7"/>
  <c r="AB9" i="7" s="1"/>
  <c r="X9" i="7"/>
  <c r="T9" i="7"/>
  <c r="P9" i="7"/>
  <c r="L9" i="7"/>
  <c r="I9" i="7"/>
  <c r="F9" i="7"/>
  <c r="Q9" i="7" s="1"/>
  <c r="AI23" i="6"/>
  <c r="AH23" i="6"/>
  <c r="AG23" i="6"/>
  <c r="AJ23" i="6" s="1"/>
  <c r="AE23" i="6"/>
  <c r="AD23" i="6"/>
  <c r="W23" i="6"/>
  <c r="V23" i="6"/>
  <c r="X23" i="6" s="1"/>
  <c r="S23" i="6"/>
  <c r="R23" i="6"/>
  <c r="O23" i="6"/>
  <c r="N23" i="6"/>
  <c r="P23" i="6" s="1"/>
  <c r="K23" i="6"/>
  <c r="AA23" i="6" s="1"/>
  <c r="J23" i="6"/>
  <c r="H23" i="6"/>
  <c r="G23" i="6"/>
  <c r="I23" i="6" s="1"/>
  <c r="E23" i="6"/>
  <c r="D23" i="6"/>
  <c r="F23" i="6" s="1"/>
  <c r="AI22" i="6"/>
  <c r="AH22" i="6"/>
  <c r="AG22" i="6"/>
  <c r="AE22" i="6"/>
  <c r="AF22" i="6" s="1"/>
  <c r="AD22" i="6"/>
  <c r="W22" i="6"/>
  <c r="V22" i="6"/>
  <c r="X22" i="6" s="1"/>
  <c r="S22" i="6"/>
  <c r="R22" i="6"/>
  <c r="O22" i="6"/>
  <c r="P22" i="6" s="1"/>
  <c r="N22" i="6"/>
  <c r="K22" i="6"/>
  <c r="J22" i="6"/>
  <c r="Z22" i="6" s="1"/>
  <c r="H22" i="6"/>
  <c r="I22" i="6" s="1"/>
  <c r="G22" i="6"/>
  <c r="E22" i="6"/>
  <c r="D22" i="6"/>
  <c r="F22" i="6" s="1"/>
  <c r="AJ21" i="6"/>
  <c r="AF21" i="6"/>
  <c r="AA21" i="6"/>
  <c r="Z21" i="6"/>
  <c r="X21" i="6"/>
  <c r="T21" i="6"/>
  <c r="P21" i="6"/>
  <c r="Q21" i="6" s="1"/>
  <c r="L21" i="6"/>
  <c r="I21" i="6"/>
  <c r="Y21" i="6" s="1"/>
  <c r="F21" i="6"/>
  <c r="M21" i="6" s="1"/>
  <c r="AJ20" i="6"/>
  <c r="AF20" i="6"/>
  <c r="AK20" i="6" s="1"/>
  <c r="AA20" i="6"/>
  <c r="Z20" i="6"/>
  <c r="AB20" i="6" s="1"/>
  <c r="X20" i="6"/>
  <c r="T20" i="6"/>
  <c r="P20" i="6"/>
  <c r="L20" i="6"/>
  <c r="I20" i="6"/>
  <c r="F20" i="6"/>
  <c r="AJ19" i="6"/>
  <c r="AF19" i="6"/>
  <c r="AK19" i="6" s="1"/>
  <c r="AA19" i="6"/>
  <c r="Z19" i="6"/>
  <c r="AB19" i="6" s="1"/>
  <c r="X19" i="6"/>
  <c r="T19" i="6"/>
  <c r="P19" i="6"/>
  <c r="L19" i="6"/>
  <c r="M19" i="6" s="1"/>
  <c r="I19" i="6"/>
  <c r="Y19" i="6" s="1"/>
  <c r="F19" i="6"/>
  <c r="AJ18" i="6"/>
  <c r="AF18" i="6"/>
  <c r="AK18" i="6" s="1"/>
  <c r="AA18" i="6"/>
  <c r="Z18" i="6"/>
  <c r="X18" i="6"/>
  <c r="T18" i="6"/>
  <c r="P18" i="6"/>
  <c r="L18" i="6"/>
  <c r="I18" i="6"/>
  <c r="F18" i="6"/>
  <c r="AI17" i="6"/>
  <c r="AH17" i="6"/>
  <c r="AG17" i="6"/>
  <c r="AJ17" i="6" s="1"/>
  <c r="AE17" i="6"/>
  <c r="AD17" i="6"/>
  <c r="W17" i="6"/>
  <c r="V17" i="6"/>
  <c r="X17" i="6" s="1"/>
  <c r="S17" i="6"/>
  <c r="R17" i="6"/>
  <c r="O17" i="6"/>
  <c r="N17" i="6"/>
  <c r="P17" i="6" s="1"/>
  <c r="K17" i="6"/>
  <c r="AA17" i="6" s="1"/>
  <c r="J17" i="6"/>
  <c r="H17" i="6"/>
  <c r="G17" i="6"/>
  <c r="I17" i="6" s="1"/>
  <c r="E17" i="6"/>
  <c r="D17" i="6"/>
  <c r="F17" i="6" s="1"/>
  <c r="AJ16" i="6"/>
  <c r="AF16" i="6"/>
  <c r="AA16" i="6"/>
  <c r="Z16" i="6"/>
  <c r="X16" i="6"/>
  <c r="T16" i="6"/>
  <c r="U16" i="6" s="1"/>
  <c r="P16" i="6"/>
  <c r="Q16" i="6" s="1"/>
  <c r="L16" i="6"/>
  <c r="M16" i="6" s="1"/>
  <c r="I16" i="6"/>
  <c r="F16" i="6"/>
  <c r="AJ15" i="6"/>
  <c r="AF15" i="6"/>
  <c r="AA15" i="6"/>
  <c r="Z15" i="6"/>
  <c r="AB15" i="6" s="1"/>
  <c r="X15" i="6"/>
  <c r="T15" i="6"/>
  <c r="P15" i="6"/>
  <c r="AK15" i="6" s="1"/>
  <c r="L15" i="6"/>
  <c r="I15" i="6"/>
  <c r="F15" i="6"/>
  <c r="M15" i="6" s="1"/>
  <c r="AJ14" i="6"/>
  <c r="AF14" i="6"/>
  <c r="AA14" i="6"/>
  <c r="Z14" i="6"/>
  <c r="AB14" i="6" s="1"/>
  <c r="AC14" i="6" s="1"/>
  <c r="X14" i="6"/>
  <c r="T14" i="6"/>
  <c r="P14" i="6"/>
  <c r="Q14" i="6" s="1"/>
  <c r="L14" i="6"/>
  <c r="I14" i="6"/>
  <c r="F14" i="6"/>
  <c r="AJ13" i="6"/>
  <c r="AF13" i="6"/>
  <c r="AK13" i="6" s="1"/>
  <c r="AA13" i="6"/>
  <c r="Z13" i="6"/>
  <c r="AB13" i="6" s="1"/>
  <c r="X13" i="6"/>
  <c r="T13" i="6"/>
  <c r="P13" i="6"/>
  <c r="L13" i="6"/>
  <c r="I13" i="6"/>
  <c r="F13" i="6"/>
  <c r="AI12" i="6"/>
  <c r="AH12" i="6"/>
  <c r="AG12" i="6"/>
  <c r="AJ12" i="6" s="1"/>
  <c r="AE12" i="6"/>
  <c r="AD12" i="6"/>
  <c r="AF12" i="6" s="1"/>
  <c r="W12" i="6"/>
  <c r="X12" i="6" s="1"/>
  <c r="V12" i="6"/>
  <c r="S12" i="6"/>
  <c r="R12" i="6"/>
  <c r="T12" i="6" s="1"/>
  <c r="O12" i="6"/>
  <c r="P12" i="6" s="1"/>
  <c r="N12" i="6"/>
  <c r="L12" i="6"/>
  <c r="K12" i="6"/>
  <c r="AA12" i="6" s="1"/>
  <c r="J12" i="6"/>
  <c r="Z12" i="6" s="1"/>
  <c r="H12" i="6"/>
  <c r="G12" i="6"/>
  <c r="I12" i="6" s="1"/>
  <c r="E12" i="6"/>
  <c r="D12" i="6"/>
  <c r="AJ11" i="6"/>
  <c r="AF11" i="6"/>
  <c r="AK11" i="6" s="1"/>
  <c r="AB11" i="6"/>
  <c r="AC11" i="6" s="1"/>
  <c r="AA11" i="6"/>
  <c r="Z11" i="6"/>
  <c r="X11" i="6"/>
  <c r="Y11" i="6" s="1"/>
  <c r="T11" i="6"/>
  <c r="P11" i="6"/>
  <c r="L11" i="6"/>
  <c r="M11" i="6" s="1"/>
  <c r="I11" i="6"/>
  <c r="U11" i="6" s="1"/>
  <c r="F11" i="6"/>
  <c r="AJ10" i="6"/>
  <c r="AF10" i="6"/>
  <c r="AK10" i="6" s="1"/>
  <c r="AA10" i="6"/>
  <c r="Z10" i="6"/>
  <c r="X10" i="6"/>
  <c r="T10" i="6"/>
  <c r="P10" i="6"/>
  <c r="L10" i="6"/>
  <c r="I10" i="6"/>
  <c r="Y10" i="6" s="1"/>
  <c r="F10" i="6"/>
  <c r="Q10" i="6" s="1"/>
  <c r="AJ9" i="6"/>
  <c r="AF9" i="6"/>
  <c r="AA9" i="6"/>
  <c r="AB9" i="6" s="1"/>
  <c r="Z9" i="6"/>
  <c r="X9" i="6"/>
  <c r="T9" i="6"/>
  <c r="U9" i="6" s="1"/>
  <c r="P9" i="6"/>
  <c r="Q9" i="6" s="1"/>
  <c r="M9" i="6"/>
  <c r="L9" i="6"/>
  <c r="I9" i="6"/>
  <c r="F9" i="6"/>
  <c r="AI37" i="5"/>
  <c r="AH37" i="5"/>
  <c r="AG37" i="5"/>
  <c r="AJ37" i="5" s="1"/>
  <c r="AE37" i="5"/>
  <c r="AD37" i="5"/>
  <c r="W37" i="5"/>
  <c r="V37" i="5"/>
  <c r="X37" i="5" s="1"/>
  <c r="S37" i="5"/>
  <c r="R37" i="5"/>
  <c r="O37" i="5"/>
  <c r="N37" i="5"/>
  <c r="P37" i="5" s="1"/>
  <c r="K37" i="5"/>
  <c r="AA37" i="5" s="1"/>
  <c r="J37" i="5"/>
  <c r="H37" i="5"/>
  <c r="G37" i="5"/>
  <c r="I37" i="5" s="1"/>
  <c r="E37" i="5"/>
  <c r="D37" i="5"/>
  <c r="F37" i="5" s="1"/>
  <c r="AI36" i="5"/>
  <c r="AJ36" i="5" s="1"/>
  <c r="AH36" i="5"/>
  <c r="AG36" i="5"/>
  <c r="AE36" i="5"/>
  <c r="AD36" i="5"/>
  <c r="W36" i="5"/>
  <c r="V36" i="5"/>
  <c r="X36" i="5" s="1"/>
  <c r="S36" i="5"/>
  <c r="T36" i="5" s="1"/>
  <c r="R36" i="5"/>
  <c r="O36" i="5"/>
  <c r="N36" i="5"/>
  <c r="P36" i="5" s="1"/>
  <c r="K36" i="5"/>
  <c r="AA36" i="5" s="1"/>
  <c r="J36" i="5"/>
  <c r="H36" i="5"/>
  <c r="G36" i="5"/>
  <c r="I36" i="5" s="1"/>
  <c r="E36" i="5"/>
  <c r="D36" i="5"/>
  <c r="AJ35" i="5"/>
  <c r="AF35" i="5"/>
  <c r="AA35" i="5"/>
  <c r="Z35" i="5"/>
  <c r="AB35" i="5" s="1"/>
  <c r="X35" i="5"/>
  <c r="T35" i="5"/>
  <c r="P35" i="5"/>
  <c r="M35" i="5"/>
  <c r="L35" i="5"/>
  <c r="I35" i="5"/>
  <c r="U35" i="5" s="1"/>
  <c r="F35" i="5"/>
  <c r="AJ34" i="5"/>
  <c r="AF34" i="5"/>
  <c r="AK34" i="5" s="1"/>
  <c r="AA34" i="5"/>
  <c r="Z34" i="5"/>
  <c r="X34" i="5"/>
  <c r="T34" i="5"/>
  <c r="P34" i="5"/>
  <c r="Q34" i="5" s="1"/>
  <c r="L34" i="5"/>
  <c r="M34" i="5" s="1"/>
  <c r="I34" i="5"/>
  <c r="U34" i="5" s="1"/>
  <c r="F34" i="5"/>
  <c r="AJ33" i="5"/>
  <c r="AF33" i="5"/>
  <c r="AK33" i="5" s="1"/>
  <c r="AA33" i="5"/>
  <c r="AB33" i="5" s="1"/>
  <c r="AC33" i="5" s="1"/>
  <c r="Z33" i="5"/>
  <c r="X33" i="5"/>
  <c r="T33" i="5"/>
  <c r="U33" i="5" s="1"/>
  <c r="Q33" i="5"/>
  <c r="P33" i="5"/>
  <c r="L33" i="5"/>
  <c r="I33" i="5"/>
  <c r="Y33" i="5" s="1"/>
  <c r="F33" i="5"/>
  <c r="M33" i="5" s="1"/>
  <c r="AJ32" i="5"/>
  <c r="AF32" i="5"/>
  <c r="AK32" i="5" s="1"/>
  <c r="AB32" i="5"/>
  <c r="AC32" i="5" s="1"/>
  <c r="AA32" i="5"/>
  <c r="Z32" i="5"/>
  <c r="X32" i="5"/>
  <c r="U32" i="5"/>
  <c r="T32" i="5"/>
  <c r="P32" i="5"/>
  <c r="Q32" i="5" s="1"/>
  <c r="L32" i="5"/>
  <c r="M32" i="5" s="1"/>
  <c r="I32" i="5"/>
  <c r="F32" i="5"/>
  <c r="AK31" i="5"/>
  <c r="AJ31" i="5"/>
  <c r="AF31" i="5"/>
  <c r="AA31" i="5"/>
  <c r="AB31" i="5" s="1"/>
  <c r="AC31" i="5" s="1"/>
  <c r="Z31" i="5"/>
  <c r="X31" i="5"/>
  <c r="T31" i="5"/>
  <c r="P31" i="5"/>
  <c r="Q31" i="5" s="1"/>
  <c r="L31" i="5"/>
  <c r="I31" i="5"/>
  <c r="Y31" i="5" s="1"/>
  <c r="F31" i="5"/>
  <c r="AI30" i="5"/>
  <c r="AH30" i="5"/>
  <c r="AG30" i="5"/>
  <c r="AE30" i="5"/>
  <c r="AD30" i="5"/>
  <c r="AF30" i="5" s="1"/>
  <c r="W30" i="5"/>
  <c r="V30" i="5"/>
  <c r="X30" i="5" s="1"/>
  <c r="S30" i="5"/>
  <c r="T30" i="5" s="1"/>
  <c r="R30" i="5"/>
  <c r="O30" i="5"/>
  <c r="N30" i="5"/>
  <c r="K30" i="5"/>
  <c r="J30" i="5"/>
  <c r="H30" i="5"/>
  <c r="G30" i="5"/>
  <c r="I30" i="5" s="1"/>
  <c r="E30" i="5"/>
  <c r="D30" i="5"/>
  <c r="F30" i="5" s="1"/>
  <c r="AJ29" i="5"/>
  <c r="AF29" i="5"/>
  <c r="AA29" i="5"/>
  <c r="Z29" i="5"/>
  <c r="AB29" i="5" s="1"/>
  <c r="X29" i="5"/>
  <c r="T29" i="5"/>
  <c r="P29" i="5"/>
  <c r="AK29" i="5" s="1"/>
  <c r="L29" i="5"/>
  <c r="I29" i="5"/>
  <c r="Y29" i="5" s="1"/>
  <c r="F29" i="5"/>
  <c r="AJ28" i="5"/>
  <c r="AF28" i="5"/>
  <c r="AA28" i="5"/>
  <c r="Z28" i="5"/>
  <c r="AB28" i="5" s="1"/>
  <c r="X28" i="5"/>
  <c r="T28" i="5"/>
  <c r="P28" i="5"/>
  <c r="L28" i="5"/>
  <c r="M28" i="5" s="1"/>
  <c r="I28" i="5"/>
  <c r="F28" i="5"/>
  <c r="AJ27" i="5"/>
  <c r="AF27" i="5"/>
  <c r="AK27" i="5" s="1"/>
  <c r="AA27" i="5"/>
  <c r="Z27" i="5"/>
  <c r="AB27" i="5" s="1"/>
  <c r="AC27" i="5" s="1"/>
  <c r="X27" i="5"/>
  <c r="T27" i="5"/>
  <c r="P27" i="5"/>
  <c r="L27" i="5"/>
  <c r="M27" i="5" s="1"/>
  <c r="I27" i="5"/>
  <c r="F27" i="5"/>
  <c r="Q27" i="5" s="1"/>
  <c r="AJ26" i="5"/>
  <c r="AF26" i="5"/>
  <c r="AK26" i="5" s="1"/>
  <c r="AA26" i="5"/>
  <c r="AB26" i="5" s="1"/>
  <c r="AC26" i="5" s="1"/>
  <c r="Z26" i="5"/>
  <c r="X26" i="5"/>
  <c r="T26" i="5"/>
  <c r="Q26" i="5"/>
  <c r="P26" i="5"/>
  <c r="L26" i="5"/>
  <c r="M26" i="5" s="1"/>
  <c r="I26" i="5"/>
  <c r="Y26" i="5" s="1"/>
  <c r="F26" i="5"/>
  <c r="AJ25" i="5"/>
  <c r="AF25" i="5"/>
  <c r="AK25" i="5" s="1"/>
  <c r="AB25" i="5"/>
  <c r="AC25" i="5" s="1"/>
  <c r="AA25" i="5"/>
  <c r="Z25" i="5"/>
  <c r="X25" i="5"/>
  <c r="U25" i="5"/>
  <c r="T25" i="5"/>
  <c r="P25" i="5"/>
  <c r="M25" i="5"/>
  <c r="L25" i="5"/>
  <c r="I25" i="5"/>
  <c r="F25" i="5"/>
  <c r="AK24" i="5"/>
  <c r="AJ24" i="5"/>
  <c r="AF24" i="5"/>
  <c r="AB24" i="5"/>
  <c r="AA24" i="5"/>
  <c r="Z24" i="5"/>
  <c r="X24" i="5"/>
  <c r="T24" i="5"/>
  <c r="U24" i="5" s="1"/>
  <c r="P24" i="5"/>
  <c r="L24" i="5"/>
  <c r="I24" i="5"/>
  <c r="Y24" i="5" s="1"/>
  <c r="F24" i="5"/>
  <c r="AJ23" i="5"/>
  <c r="AF23" i="5"/>
  <c r="AK23" i="5" s="1"/>
  <c r="AA23" i="5"/>
  <c r="Z23" i="5"/>
  <c r="X23" i="5"/>
  <c r="T23" i="5"/>
  <c r="P23" i="5"/>
  <c r="L23" i="5"/>
  <c r="I23" i="5"/>
  <c r="Y23" i="5" s="1"/>
  <c r="F23" i="5"/>
  <c r="M23" i="5" s="1"/>
  <c r="AJ22" i="5"/>
  <c r="AI22" i="5"/>
  <c r="AH22" i="5"/>
  <c r="AG22" i="5"/>
  <c r="AE22" i="5"/>
  <c r="AD22" i="5"/>
  <c r="W22" i="5"/>
  <c r="V22" i="5"/>
  <c r="X22" i="5" s="1"/>
  <c r="T22" i="5"/>
  <c r="S22" i="5"/>
  <c r="R22" i="5"/>
  <c r="O22" i="5"/>
  <c r="N22" i="5"/>
  <c r="K22" i="5"/>
  <c r="J22" i="5"/>
  <c r="Z22" i="5" s="1"/>
  <c r="H22" i="5"/>
  <c r="G22" i="5"/>
  <c r="E22" i="5"/>
  <c r="D22" i="5"/>
  <c r="F22" i="5" s="1"/>
  <c r="AJ21" i="5"/>
  <c r="AF21" i="5"/>
  <c r="AA21" i="5"/>
  <c r="Z21" i="5"/>
  <c r="AB21" i="5" s="1"/>
  <c r="X21" i="5"/>
  <c r="T21" i="5"/>
  <c r="P21" i="5"/>
  <c r="AK21" i="5" s="1"/>
  <c r="L21" i="5"/>
  <c r="I21" i="5"/>
  <c r="U21" i="5" s="1"/>
  <c r="F21" i="5"/>
  <c r="AJ20" i="5"/>
  <c r="AF20" i="5"/>
  <c r="AA20" i="5"/>
  <c r="Z20" i="5"/>
  <c r="AB20" i="5" s="1"/>
  <c r="AC20" i="5" s="1"/>
  <c r="X20" i="5"/>
  <c r="T20" i="5"/>
  <c r="P20" i="5"/>
  <c r="Q20" i="5" s="1"/>
  <c r="L20" i="5"/>
  <c r="M20" i="5" s="1"/>
  <c r="I20" i="5"/>
  <c r="F20" i="5"/>
  <c r="AJ19" i="5"/>
  <c r="AF19" i="5"/>
  <c r="AK19" i="5" s="1"/>
  <c r="AA19" i="5"/>
  <c r="Z19" i="5"/>
  <c r="X19" i="5"/>
  <c r="T19" i="5"/>
  <c r="U19" i="5" s="1"/>
  <c r="P19" i="5"/>
  <c r="M19" i="5"/>
  <c r="L19" i="5"/>
  <c r="I19" i="5"/>
  <c r="F19" i="5"/>
  <c r="Q19" i="5" s="1"/>
  <c r="AJ18" i="5"/>
  <c r="AF18" i="5"/>
  <c r="AK18" i="5" s="1"/>
  <c r="AA18" i="5"/>
  <c r="Z18" i="5"/>
  <c r="AB18" i="5" s="1"/>
  <c r="AC18" i="5" s="1"/>
  <c r="X18" i="5"/>
  <c r="T18" i="5"/>
  <c r="U18" i="5" s="1"/>
  <c r="P18" i="5"/>
  <c r="Q18" i="5" s="1"/>
  <c r="M18" i="5"/>
  <c r="L18" i="5"/>
  <c r="I18" i="5"/>
  <c r="F18" i="5"/>
  <c r="AJ17" i="5"/>
  <c r="AF17" i="5"/>
  <c r="AB17" i="5"/>
  <c r="AC17" i="5" s="1"/>
  <c r="AA17" i="5"/>
  <c r="Z17" i="5"/>
  <c r="X17" i="5"/>
  <c r="U17" i="5"/>
  <c r="T17" i="5"/>
  <c r="P17" i="5"/>
  <c r="AK17" i="5" s="1"/>
  <c r="L17" i="5"/>
  <c r="I17" i="5"/>
  <c r="F17" i="5"/>
  <c r="AJ16" i="5"/>
  <c r="AF16" i="5"/>
  <c r="AK16" i="5" s="1"/>
  <c r="AA16" i="5"/>
  <c r="Z16" i="5"/>
  <c r="AB16" i="5" s="1"/>
  <c r="X16" i="5"/>
  <c r="T16" i="5"/>
  <c r="P16" i="5"/>
  <c r="L16" i="5"/>
  <c r="I16" i="5"/>
  <c r="F16" i="5"/>
  <c r="M16" i="5" s="1"/>
  <c r="AI15" i="5"/>
  <c r="AH15" i="5"/>
  <c r="AG15" i="5"/>
  <c r="AJ15" i="5" s="1"/>
  <c r="AE15" i="5"/>
  <c r="AD15" i="5"/>
  <c r="W15" i="5"/>
  <c r="V15" i="5"/>
  <c r="S15" i="5"/>
  <c r="R15" i="5"/>
  <c r="T15" i="5" s="1"/>
  <c r="O15" i="5"/>
  <c r="N15" i="5"/>
  <c r="K15" i="5"/>
  <c r="J15" i="5"/>
  <c r="Z15" i="5" s="1"/>
  <c r="H15" i="5"/>
  <c r="G15" i="5"/>
  <c r="I15" i="5" s="1"/>
  <c r="E15" i="5"/>
  <c r="D15" i="5"/>
  <c r="F15" i="5" s="1"/>
  <c r="AJ14" i="5"/>
  <c r="AF14" i="5"/>
  <c r="AA14" i="5"/>
  <c r="AB14" i="5" s="1"/>
  <c r="Z14" i="5"/>
  <c r="X14" i="5"/>
  <c r="T14" i="5"/>
  <c r="P14" i="5"/>
  <c r="AK14" i="5" s="1"/>
  <c r="L14" i="5"/>
  <c r="I14" i="5"/>
  <c r="F14" i="5"/>
  <c r="AJ13" i="5"/>
  <c r="AF13" i="5"/>
  <c r="AA13" i="5"/>
  <c r="Z13" i="5"/>
  <c r="AB13" i="5" s="1"/>
  <c r="AC13" i="5" s="1"/>
  <c r="X13" i="5"/>
  <c r="T13" i="5"/>
  <c r="P13" i="5"/>
  <c r="L13" i="5"/>
  <c r="I13" i="5"/>
  <c r="U13" i="5" s="1"/>
  <c r="F13" i="5"/>
  <c r="Q13" i="5" s="1"/>
  <c r="AJ12" i="5"/>
  <c r="AF12" i="5"/>
  <c r="AA12" i="5"/>
  <c r="Z12" i="5"/>
  <c r="X12" i="5"/>
  <c r="T12" i="5"/>
  <c r="U12" i="5" s="1"/>
  <c r="P12" i="5"/>
  <c r="M12" i="5"/>
  <c r="L12" i="5"/>
  <c r="I12" i="5"/>
  <c r="F12" i="5"/>
  <c r="Q12" i="5" s="1"/>
  <c r="AJ11" i="5"/>
  <c r="AF11" i="5"/>
  <c r="AA11" i="5"/>
  <c r="Z11" i="5"/>
  <c r="AB11" i="5" s="1"/>
  <c r="AC11" i="5" s="1"/>
  <c r="X11" i="5"/>
  <c r="T11" i="5"/>
  <c r="P11" i="5"/>
  <c r="L11" i="5"/>
  <c r="I11" i="5"/>
  <c r="Y11" i="5" s="1"/>
  <c r="F11" i="5"/>
  <c r="M11" i="5" s="1"/>
  <c r="AI10" i="5"/>
  <c r="AH10" i="5"/>
  <c r="AG10" i="5"/>
  <c r="AJ10" i="5" s="1"/>
  <c r="AE10" i="5"/>
  <c r="AD10" i="5"/>
  <c r="AF10" i="5" s="1"/>
  <c r="W10" i="5"/>
  <c r="V10" i="5"/>
  <c r="S10" i="5"/>
  <c r="R10" i="5"/>
  <c r="T10" i="5" s="1"/>
  <c r="O10" i="5"/>
  <c r="N10" i="5"/>
  <c r="K10" i="5"/>
  <c r="J10" i="5"/>
  <c r="L10" i="5" s="1"/>
  <c r="I10" i="5"/>
  <c r="H10" i="5"/>
  <c r="G10" i="5"/>
  <c r="E10" i="5"/>
  <c r="D10" i="5"/>
  <c r="F10" i="5" s="1"/>
  <c r="AJ9" i="5"/>
  <c r="AF9" i="5"/>
  <c r="AK9" i="5" s="1"/>
  <c r="AA9" i="5"/>
  <c r="Z9" i="5"/>
  <c r="X9" i="5"/>
  <c r="T9" i="5"/>
  <c r="P9" i="5"/>
  <c r="L9" i="5"/>
  <c r="I9" i="5"/>
  <c r="Y9" i="5" s="1"/>
  <c r="F9" i="5"/>
  <c r="AI55" i="4"/>
  <c r="AH55" i="4"/>
  <c r="AG55" i="4"/>
  <c r="AJ55" i="4" s="1"/>
  <c r="AE55" i="4"/>
  <c r="AD55" i="4"/>
  <c r="AF55" i="4" s="1"/>
  <c r="W55" i="4"/>
  <c r="V55" i="4"/>
  <c r="X55" i="4" s="1"/>
  <c r="S55" i="4"/>
  <c r="R55" i="4"/>
  <c r="T55" i="4" s="1"/>
  <c r="O55" i="4"/>
  <c r="N55" i="4"/>
  <c r="K55" i="4"/>
  <c r="AA55" i="4" s="1"/>
  <c r="J55" i="4"/>
  <c r="Z55" i="4" s="1"/>
  <c r="AB55" i="4" s="1"/>
  <c r="H55" i="4"/>
  <c r="G55" i="4"/>
  <c r="I55" i="4" s="1"/>
  <c r="E55" i="4"/>
  <c r="D55" i="4"/>
  <c r="F55" i="4" s="1"/>
  <c r="AI54" i="4"/>
  <c r="AH54" i="4"/>
  <c r="AG54" i="4"/>
  <c r="AJ54" i="4" s="1"/>
  <c r="AE54" i="4"/>
  <c r="AD54" i="4"/>
  <c r="AF54" i="4" s="1"/>
  <c r="W54" i="4"/>
  <c r="V54" i="4"/>
  <c r="X54" i="4" s="1"/>
  <c r="S54" i="4"/>
  <c r="R54" i="4"/>
  <c r="T54" i="4" s="1"/>
  <c r="O54" i="4"/>
  <c r="N54" i="4"/>
  <c r="K54" i="4"/>
  <c r="J54" i="4"/>
  <c r="Z54" i="4" s="1"/>
  <c r="H54" i="4"/>
  <c r="G54" i="4"/>
  <c r="I54" i="4" s="1"/>
  <c r="E54" i="4"/>
  <c r="F54" i="4" s="1"/>
  <c r="D54" i="4"/>
  <c r="AJ53" i="4"/>
  <c r="AF53" i="4"/>
  <c r="AA53" i="4"/>
  <c r="AB53" i="4" s="1"/>
  <c r="Z53" i="4"/>
  <c r="X53" i="4"/>
  <c r="T53" i="4"/>
  <c r="P53" i="4"/>
  <c r="Q53" i="4" s="1"/>
  <c r="L53" i="4"/>
  <c r="I53" i="4"/>
  <c r="Y53" i="4" s="1"/>
  <c r="F53" i="4"/>
  <c r="M53" i="4" s="1"/>
  <c r="AJ52" i="4"/>
  <c r="AF52" i="4"/>
  <c r="AA52" i="4"/>
  <c r="AB52" i="4" s="1"/>
  <c r="AC52" i="4" s="1"/>
  <c r="Z52" i="4"/>
  <c r="X52" i="4"/>
  <c r="T52" i="4"/>
  <c r="P52" i="4"/>
  <c r="L52" i="4"/>
  <c r="I52" i="4"/>
  <c r="Y52" i="4" s="1"/>
  <c r="F52" i="4"/>
  <c r="M52" i="4" s="1"/>
  <c r="AJ51" i="4"/>
  <c r="AF51" i="4"/>
  <c r="AB51" i="4"/>
  <c r="AC51" i="4" s="1"/>
  <c r="AA51" i="4"/>
  <c r="Z51" i="4"/>
  <c r="X51" i="4"/>
  <c r="T51" i="4"/>
  <c r="U51" i="4" s="1"/>
  <c r="P51" i="4"/>
  <c r="L51" i="4"/>
  <c r="I51" i="4"/>
  <c r="Y51" i="4" s="1"/>
  <c r="F51" i="4"/>
  <c r="AJ50" i="4"/>
  <c r="AF50" i="4"/>
  <c r="AK50" i="4" s="1"/>
  <c r="AB50" i="4"/>
  <c r="AA50" i="4"/>
  <c r="Z50" i="4"/>
  <c r="X50" i="4"/>
  <c r="T50" i="4"/>
  <c r="U50" i="4" s="1"/>
  <c r="P50" i="4"/>
  <c r="L50" i="4"/>
  <c r="I50" i="4"/>
  <c r="Y50" i="4" s="1"/>
  <c r="F50" i="4"/>
  <c r="AC50" i="4" s="1"/>
  <c r="AJ49" i="4"/>
  <c r="AF49" i="4"/>
  <c r="AK49" i="4" s="1"/>
  <c r="AA49" i="4"/>
  <c r="Z49" i="4"/>
  <c r="X49" i="4"/>
  <c r="T49" i="4"/>
  <c r="U49" i="4" s="1"/>
  <c r="P49" i="4"/>
  <c r="L49" i="4"/>
  <c r="I49" i="4"/>
  <c r="Y49" i="4" s="1"/>
  <c r="F49" i="4"/>
  <c r="AI48" i="4"/>
  <c r="AH48" i="4"/>
  <c r="AG48" i="4"/>
  <c r="AJ48" i="4" s="1"/>
  <c r="AE48" i="4"/>
  <c r="AD48" i="4"/>
  <c r="AF48" i="4" s="1"/>
  <c r="W48" i="4"/>
  <c r="V48" i="4"/>
  <c r="X48" i="4" s="1"/>
  <c r="S48" i="4"/>
  <c r="R48" i="4"/>
  <c r="T48" i="4" s="1"/>
  <c r="O48" i="4"/>
  <c r="N48" i="4"/>
  <c r="K48" i="4"/>
  <c r="J48" i="4"/>
  <c r="Z48" i="4" s="1"/>
  <c r="H48" i="4"/>
  <c r="G48" i="4"/>
  <c r="I48" i="4" s="1"/>
  <c r="E48" i="4"/>
  <c r="D48" i="4"/>
  <c r="AJ47" i="4"/>
  <c r="AF47" i="4"/>
  <c r="AA47" i="4"/>
  <c r="Z47" i="4"/>
  <c r="AB47" i="4" s="1"/>
  <c r="AC47" i="4" s="1"/>
  <c r="X47" i="4"/>
  <c r="T47" i="4"/>
  <c r="P47" i="4"/>
  <c r="AK47" i="4" s="1"/>
  <c r="L47" i="4"/>
  <c r="M47" i="4" s="1"/>
  <c r="I47" i="4"/>
  <c r="F47" i="4"/>
  <c r="AJ46" i="4"/>
  <c r="AF46" i="4"/>
  <c r="AK46" i="4" s="1"/>
  <c r="AA46" i="4"/>
  <c r="Z46" i="4"/>
  <c r="X46" i="4"/>
  <c r="T46" i="4"/>
  <c r="P46" i="4"/>
  <c r="L46" i="4"/>
  <c r="I46" i="4"/>
  <c r="Y46" i="4" s="1"/>
  <c r="F46" i="4"/>
  <c r="M46" i="4" s="1"/>
  <c r="AJ45" i="4"/>
  <c r="AF45" i="4"/>
  <c r="AK45" i="4" s="1"/>
  <c r="AB45" i="4"/>
  <c r="AC45" i="4" s="1"/>
  <c r="AA45" i="4"/>
  <c r="Z45" i="4"/>
  <c r="X45" i="4"/>
  <c r="T45" i="4"/>
  <c r="P45" i="4"/>
  <c r="Q45" i="4" s="1"/>
  <c r="L45" i="4"/>
  <c r="M45" i="4" s="1"/>
  <c r="I45" i="4"/>
  <c r="Y45" i="4" s="1"/>
  <c r="F45" i="4"/>
  <c r="AJ44" i="4"/>
  <c r="AF44" i="4"/>
  <c r="AA44" i="4"/>
  <c r="Z44" i="4"/>
  <c r="AB44" i="4" s="1"/>
  <c r="AC44" i="4" s="1"/>
  <c r="X44" i="4"/>
  <c r="T44" i="4"/>
  <c r="P44" i="4"/>
  <c r="L44" i="4"/>
  <c r="I44" i="4"/>
  <c r="F44" i="4"/>
  <c r="AJ43" i="4"/>
  <c r="AF43" i="4"/>
  <c r="AK43" i="4" s="1"/>
  <c r="AA43" i="4"/>
  <c r="Z43" i="4"/>
  <c r="AB43" i="4" s="1"/>
  <c r="X43" i="4"/>
  <c r="T43" i="4"/>
  <c r="P43" i="4"/>
  <c r="L43" i="4"/>
  <c r="I43" i="4"/>
  <c r="Y43" i="4" s="1"/>
  <c r="F43" i="4"/>
  <c r="AJ42" i="4"/>
  <c r="AF42" i="4"/>
  <c r="AK42" i="4" s="1"/>
  <c r="AA42" i="4"/>
  <c r="Z42" i="4"/>
  <c r="AB42" i="4" s="1"/>
  <c r="X42" i="4"/>
  <c r="U42" i="4"/>
  <c r="T42" i="4"/>
  <c r="P42" i="4"/>
  <c r="L42" i="4"/>
  <c r="I42" i="4"/>
  <c r="Y42" i="4" s="1"/>
  <c r="F42" i="4"/>
  <c r="AI41" i="4"/>
  <c r="AJ41" i="4" s="1"/>
  <c r="AH41" i="4"/>
  <c r="AG41" i="4"/>
  <c r="AE41" i="4"/>
  <c r="AD41" i="4"/>
  <c r="AF41" i="4" s="1"/>
  <c r="W41" i="4"/>
  <c r="V41" i="4"/>
  <c r="S41" i="4"/>
  <c r="R41" i="4"/>
  <c r="T41" i="4" s="1"/>
  <c r="O41" i="4"/>
  <c r="N41" i="4"/>
  <c r="K41" i="4"/>
  <c r="AA41" i="4" s="1"/>
  <c r="J41" i="4"/>
  <c r="Z41" i="4" s="1"/>
  <c r="H41" i="4"/>
  <c r="G41" i="4"/>
  <c r="I41" i="4" s="1"/>
  <c r="E41" i="4"/>
  <c r="F41" i="4" s="1"/>
  <c r="D41" i="4"/>
  <c r="AJ40" i="4"/>
  <c r="AF40" i="4"/>
  <c r="AA40" i="4"/>
  <c r="Z40" i="4"/>
  <c r="X40" i="4"/>
  <c r="T40" i="4"/>
  <c r="P40" i="4"/>
  <c r="AK40" i="4" s="1"/>
  <c r="L40" i="4"/>
  <c r="I40" i="4"/>
  <c r="F40" i="4"/>
  <c r="AJ39" i="4"/>
  <c r="AF39" i="4"/>
  <c r="AK39" i="4" s="1"/>
  <c r="AA39" i="4"/>
  <c r="Z39" i="4"/>
  <c r="X39" i="4"/>
  <c r="T39" i="4"/>
  <c r="P39" i="4"/>
  <c r="L39" i="4"/>
  <c r="M39" i="4" s="1"/>
  <c r="I39" i="4"/>
  <c r="F39" i="4"/>
  <c r="AJ38" i="4"/>
  <c r="AF38" i="4"/>
  <c r="AK38" i="4" s="1"/>
  <c r="AA38" i="4"/>
  <c r="Z38" i="4"/>
  <c r="AB38" i="4" s="1"/>
  <c r="AC38" i="4" s="1"/>
  <c r="X38" i="4"/>
  <c r="T38" i="4"/>
  <c r="U38" i="4" s="1"/>
  <c r="P38" i="4"/>
  <c r="Q38" i="4" s="1"/>
  <c r="L38" i="4"/>
  <c r="M38" i="4" s="1"/>
  <c r="I38" i="4"/>
  <c r="F38" i="4"/>
  <c r="AJ37" i="4"/>
  <c r="AF37" i="4"/>
  <c r="AA37" i="4"/>
  <c r="Z37" i="4"/>
  <c r="AB37" i="4" s="1"/>
  <c r="X37" i="4"/>
  <c r="T37" i="4"/>
  <c r="P37" i="4"/>
  <c r="L37" i="4"/>
  <c r="I37" i="4"/>
  <c r="Y37" i="4" s="1"/>
  <c r="F37" i="4"/>
  <c r="M37" i="4" s="1"/>
  <c r="AI36" i="4"/>
  <c r="AJ36" i="4" s="1"/>
  <c r="AH36" i="4"/>
  <c r="AG36" i="4"/>
  <c r="AE36" i="4"/>
  <c r="AD36" i="4"/>
  <c r="AF36" i="4" s="1"/>
  <c r="W36" i="4"/>
  <c r="V36" i="4"/>
  <c r="X36" i="4" s="1"/>
  <c r="S36" i="4"/>
  <c r="R36" i="4"/>
  <c r="O36" i="4"/>
  <c r="N36" i="4"/>
  <c r="K36" i="4"/>
  <c r="AA36" i="4" s="1"/>
  <c r="J36" i="4"/>
  <c r="Z36" i="4" s="1"/>
  <c r="H36" i="4"/>
  <c r="G36" i="4"/>
  <c r="I36" i="4" s="1"/>
  <c r="E36" i="4"/>
  <c r="D36" i="4"/>
  <c r="AJ35" i="4"/>
  <c r="AF35" i="4"/>
  <c r="AK35" i="4" s="1"/>
  <c r="AA35" i="4"/>
  <c r="Z35" i="4"/>
  <c r="AB35" i="4" s="1"/>
  <c r="X35" i="4"/>
  <c r="T35" i="4"/>
  <c r="P35" i="4"/>
  <c r="L35" i="4"/>
  <c r="I35" i="4"/>
  <c r="F35" i="4"/>
  <c r="AJ34" i="4"/>
  <c r="AF34" i="4"/>
  <c r="AA34" i="4"/>
  <c r="Z34" i="4"/>
  <c r="AB34" i="4" s="1"/>
  <c r="X34" i="4"/>
  <c r="T34" i="4"/>
  <c r="P34" i="4"/>
  <c r="AK34" i="4" s="1"/>
  <c r="L34" i="4"/>
  <c r="M34" i="4" s="1"/>
  <c r="I34" i="4"/>
  <c r="U34" i="4" s="1"/>
  <c r="F34" i="4"/>
  <c r="AJ33" i="4"/>
  <c r="AF33" i="4"/>
  <c r="AA33" i="4"/>
  <c r="Z33" i="4"/>
  <c r="X33" i="4"/>
  <c r="T33" i="4"/>
  <c r="P33" i="4"/>
  <c r="L33" i="4"/>
  <c r="I33" i="4"/>
  <c r="Y33" i="4" s="1"/>
  <c r="F33" i="4"/>
  <c r="AJ32" i="4"/>
  <c r="AF32" i="4"/>
  <c r="AA32" i="4"/>
  <c r="Z32" i="4"/>
  <c r="X32" i="4"/>
  <c r="T32" i="4"/>
  <c r="P32" i="4"/>
  <c r="Q32" i="4" s="1"/>
  <c r="M32" i="4"/>
  <c r="L32" i="4"/>
  <c r="I32" i="4"/>
  <c r="F32" i="4"/>
  <c r="AJ31" i="4"/>
  <c r="AF31" i="4"/>
  <c r="AA31" i="4"/>
  <c r="Z31" i="4"/>
  <c r="AB31" i="4" s="1"/>
  <c r="AC31" i="4" s="1"/>
  <c r="X31" i="4"/>
  <c r="T31" i="4"/>
  <c r="P31" i="4"/>
  <c r="M31" i="4"/>
  <c r="L31" i="4"/>
  <c r="I31" i="4"/>
  <c r="Y31" i="4" s="1"/>
  <c r="F31" i="4"/>
  <c r="AJ30" i="4"/>
  <c r="AF30" i="4"/>
  <c r="AA30" i="4"/>
  <c r="AB30" i="4" s="1"/>
  <c r="Z30" i="4"/>
  <c r="X30" i="4"/>
  <c r="T30" i="4"/>
  <c r="U30" i="4" s="1"/>
  <c r="Q30" i="4"/>
  <c r="P30" i="4"/>
  <c r="L30" i="4"/>
  <c r="I30" i="4"/>
  <c r="Y30" i="4" s="1"/>
  <c r="F30" i="4"/>
  <c r="M30" i="4" s="1"/>
  <c r="AJ29" i="4"/>
  <c r="AF29" i="4"/>
  <c r="AA29" i="4"/>
  <c r="AB29" i="4" s="1"/>
  <c r="Z29" i="4"/>
  <c r="X29" i="4"/>
  <c r="T29" i="4"/>
  <c r="U29" i="4" s="1"/>
  <c r="P29" i="4"/>
  <c r="L29" i="4"/>
  <c r="I29" i="4"/>
  <c r="Y29" i="4" s="1"/>
  <c r="F29" i="4"/>
  <c r="AJ28" i="4"/>
  <c r="AI28" i="4"/>
  <c r="AH28" i="4"/>
  <c r="AG28" i="4"/>
  <c r="AE28" i="4"/>
  <c r="AD28" i="4"/>
  <c r="W28" i="4"/>
  <c r="V28" i="4"/>
  <c r="X28" i="4" s="1"/>
  <c r="T28" i="4"/>
  <c r="S28" i="4"/>
  <c r="R28" i="4"/>
  <c r="O28" i="4"/>
  <c r="N28" i="4"/>
  <c r="P28" i="4" s="1"/>
  <c r="K28" i="4"/>
  <c r="J28" i="4"/>
  <c r="H28" i="4"/>
  <c r="G28" i="4"/>
  <c r="E28" i="4"/>
  <c r="D28" i="4"/>
  <c r="F28" i="4" s="1"/>
  <c r="AK27" i="4"/>
  <c r="AJ27" i="4"/>
  <c r="AF27" i="4"/>
  <c r="AA27" i="4"/>
  <c r="Z27" i="4"/>
  <c r="AB27" i="4" s="1"/>
  <c r="X27" i="4"/>
  <c r="T27" i="4"/>
  <c r="P27" i="4"/>
  <c r="L27" i="4"/>
  <c r="M27" i="4" s="1"/>
  <c r="I27" i="4"/>
  <c r="U27" i="4" s="1"/>
  <c r="F27" i="4"/>
  <c r="AJ26" i="4"/>
  <c r="AF26" i="4"/>
  <c r="AA26" i="4"/>
  <c r="Z26" i="4"/>
  <c r="X26" i="4"/>
  <c r="T26" i="4"/>
  <c r="P26" i="4"/>
  <c r="L26" i="4"/>
  <c r="I26" i="4"/>
  <c r="Y26" i="4" s="1"/>
  <c r="F26" i="4"/>
  <c r="AJ25" i="4"/>
  <c r="AF25" i="4"/>
  <c r="AA25" i="4"/>
  <c r="Z25" i="4"/>
  <c r="X25" i="4"/>
  <c r="T25" i="4"/>
  <c r="P25" i="4"/>
  <c r="Q25" i="4" s="1"/>
  <c r="M25" i="4"/>
  <c r="L25" i="4"/>
  <c r="I25" i="4"/>
  <c r="F25" i="4"/>
  <c r="AJ24" i="4"/>
  <c r="AF24" i="4"/>
  <c r="AA24" i="4"/>
  <c r="Z24" i="4"/>
  <c r="AB24" i="4" s="1"/>
  <c r="AC24" i="4" s="1"/>
  <c r="X24" i="4"/>
  <c r="T24" i="4"/>
  <c r="P24" i="4"/>
  <c r="M24" i="4"/>
  <c r="L24" i="4"/>
  <c r="I24" i="4"/>
  <c r="Y24" i="4" s="1"/>
  <c r="F24" i="4"/>
  <c r="AJ23" i="4"/>
  <c r="AF23" i="4"/>
  <c r="AA23" i="4"/>
  <c r="AB23" i="4" s="1"/>
  <c r="Z23" i="4"/>
  <c r="X23" i="4"/>
  <c r="T23" i="4"/>
  <c r="U23" i="4" s="1"/>
  <c r="Q23" i="4"/>
  <c r="P23" i="4"/>
  <c r="L23" i="4"/>
  <c r="I23" i="4"/>
  <c r="Y23" i="4" s="1"/>
  <c r="F23" i="4"/>
  <c r="M23" i="4" s="1"/>
  <c r="AJ22" i="4"/>
  <c r="AF22" i="4"/>
  <c r="AA22" i="4"/>
  <c r="AB22" i="4" s="1"/>
  <c r="Z22" i="4"/>
  <c r="X22" i="4"/>
  <c r="T22" i="4"/>
  <c r="U22" i="4" s="1"/>
  <c r="P22" i="4"/>
  <c r="L22" i="4"/>
  <c r="I22" i="4"/>
  <c r="Y22" i="4" s="1"/>
  <c r="F22" i="4"/>
  <c r="AJ21" i="4"/>
  <c r="AF21" i="4"/>
  <c r="AA21" i="4"/>
  <c r="Z21" i="4"/>
  <c r="AB21" i="4" s="1"/>
  <c r="X21" i="4"/>
  <c r="Y21" i="4" s="1"/>
  <c r="T21" i="4"/>
  <c r="U21" i="4" s="1"/>
  <c r="P21" i="4"/>
  <c r="AK21" i="4" s="1"/>
  <c r="L21" i="4"/>
  <c r="I21" i="4"/>
  <c r="F21" i="4"/>
  <c r="AJ20" i="4"/>
  <c r="AI20" i="4"/>
  <c r="AH20" i="4"/>
  <c r="AG20" i="4"/>
  <c r="AE20" i="4"/>
  <c r="AD20" i="4"/>
  <c r="W20" i="4"/>
  <c r="V20" i="4"/>
  <c r="X20" i="4" s="1"/>
  <c r="T20" i="4"/>
  <c r="S20" i="4"/>
  <c r="R20" i="4"/>
  <c r="O20" i="4"/>
  <c r="N20" i="4"/>
  <c r="P20" i="4" s="1"/>
  <c r="K20" i="4"/>
  <c r="J20" i="4"/>
  <c r="H20" i="4"/>
  <c r="G20" i="4"/>
  <c r="E20" i="4"/>
  <c r="D20" i="4"/>
  <c r="AJ19" i="4"/>
  <c r="AF19" i="4"/>
  <c r="AA19" i="4"/>
  <c r="Z19" i="4"/>
  <c r="AB19" i="4" s="1"/>
  <c r="AC19" i="4" s="1"/>
  <c r="X19" i="4"/>
  <c r="T19" i="4"/>
  <c r="P19" i="4"/>
  <c r="AK19" i="4" s="1"/>
  <c r="L19" i="4"/>
  <c r="M19" i="4" s="1"/>
  <c r="I19" i="4"/>
  <c r="Y19" i="4" s="1"/>
  <c r="F19" i="4"/>
  <c r="AJ18" i="4"/>
  <c r="AF18" i="4"/>
  <c r="AA18" i="4"/>
  <c r="AB18" i="4" s="1"/>
  <c r="Z18" i="4"/>
  <c r="X18" i="4"/>
  <c r="T18" i="4"/>
  <c r="P18" i="4"/>
  <c r="Q18" i="4" s="1"/>
  <c r="L18" i="4"/>
  <c r="I18" i="4"/>
  <c r="Y18" i="4" s="1"/>
  <c r="F18" i="4"/>
  <c r="M18" i="4" s="1"/>
  <c r="AJ17" i="4"/>
  <c r="AF17" i="4"/>
  <c r="AA17" i="4"/>
  <c r="AB17" i="4" s="1"/>
  <c r="AC17" i="4" s="1"/>
  <c r="Z17" i="4"/>
  <c r="X17" i="4"/>
  <c r="T17" i="4"/>
  <c r="P17" i="4"/>
  <c r="L17" i="4"/>
  <c r="I17" i="4"/>
  <c r="Y17" i="4" s="1"/>
  <c r="F17" i="4"/>
  <c r="M17" i="4" s="1"/>
  <c r="AJ16" i="4"/>
  <c r="AF16" i="4"/>
  <c r="AB16" i="4"/>
  <c r="AC16" i="4" s="1"/>
  <c r="AA16" i="4"/>
  <c r="Z16" i="4"/>
  <c r="X16" i="4"/>
  <c r="T16" i="4"/>
  <c r="U16" i="4" s="1"/>
  <c r="P16" i="4"/>
  <c r="L16" i="4"/>
  <c r="I16" i="4"/>
  <c r="Y16" i="4" s="1"/>
  <c r="F16" i="4"/>
  <c r="AJ15" i="4"/>
  <c r="AF15" i="4"/>
  <c r="AK15" i="4" s="1"/>
  <c r="AB15" i="4"/>
  <c r="AA15" i="4"/>
  <c r="Z15" i="4"/>
  <c r="X15" i="4"/>
  <c r="T15" i="4"/>
  <c r="U15" i="4" s="1"/>
  <c r="P15" i="4"/>
  <c r="L15" i="4"/>
  <c r="I15" i="4"/>
  <c r="Y15" i="4" s="1"/>
  <c r="F15" i="4"/>
  <c r="AC15" i="4" s="1"/>
  <c r="AJ14" i="4"/>
  <c r="AF14" i="4"/>
  <c r="AK14" i="4" s="1"/>
  <c r="AA14" i="4"/>
  <c r="Z14" i="4"/>
  <c r="X14" i="4"/>
  <c r="T14" i="4"/>
  <c r="U14" i="4" s="1"/>
  <c r="P14" i="4"/>
  <c r="L14" i="4"/>
  <c r="I14" i="4"/>
  <c r="Y14" i="4" s="1"/>
  <c r="F14" i="4"/>
  <c r="AJ13" i="4"/>
  <c r="AF13" i="4"/>
  <c r="AK13" i="4" s="1"/>
  <c r="AA13" i="4"/>
  <c r="Z13" i="4"/>
  <c r="X13" i="4"/>
  <c r="T13" i="4"/>
  <c r="P13" i="4"/>
  <c r="L13" i="4"/>
  <c r="I13" i="4"/>
  <c r="F13" i="4"/>
  <c r="AJ12" i="4"/>
  <c r="AF12" i="4"/>
  <c r="AA12" i="4"/>
  <c r="Z12" i="4"/>
  <c r="AB12" i="4" s="1"/>
  <c r="X12" i="4"/>
  <c r="Y12" i="4" s="1"/>
  <c r="T12" i="4"/>
  <c r="P12" i="4"/>
  <c r="AK12" i="4" s="1"/>
  <c r="L12" i="4"/>
  <c r="I12" i="4"/>
  <c r="F12" i="4"/>
  <c r="AI11" i="4"/>
  <c r="AH11" i="4"/>
  <c r="AG11" i="4"/>
  <c r="AE11" i="4"/>
  <c r="AD11" i="4"/>
  <c r="W11" i="4"/>
  <c r="X11" i="4" s="1"/>
  <c r="V11" i="4"/>
  <c r="S11" i="4"/>
  <c r="R11" i="4"/>
  <c r="T11" i="4" s="1"/>
  <c r="O11" i="4"/>
  <c r="N11" i="4"/>
  <c r="K11" i="4"/>
  <c r="AA11" i="4" s="1"/>
  <c r="J11" i="4"/>
  <c r="L11" i="4" s="1"/>
  <c r="H11" i="4"/>
  <c r="G11" i="4"/>
  <c r="E11" i="4"/>
  <c r="F11" i="4" s="1"/>
  <c r="D11" i="4"/>
  <c r="AJ10" i="4"/>
  <c r="AF10" i="4"/>
  <c r="AK10" i="4" s="1"/>
  <c r="AB10" i="4"/>
  <c r="AC10" i="4" s="1"/>
  <c r="AA10" i="4"/>
  <c r="Z10" i="4"/>
  <c r="X10" i="4"/>
  <c r="T10" i="4"/>
  <c r="P10" i="4"/>
  <c r="Q10" i="4" s="1"/>
  <c r="L10" i="4"/>
  <c r="M10" i="4" s="1"/>
  <c r="I10" i="4"/>
  <c r="Y10" i="4" s="1"/>
  <c r="F10" i="4"/>
  <c r="AJ9" i="4"/>
  <c r="AF9" i="4"/>
  <c r="AA9" i="4"/>
  <c r="Z9" i="4"/>
  <c r="AB9" i="4" s="1"/>
  <c r="AC9" i="4" s="1"/>
  <c r="X9" i="4"/>
  <c r="T9" i="4"/>
  <c r="P9" i="4"/>
  <c r="L9" i="4"/>
  <c r="I9" i="4"/>
  <c r="F9" i="4"/>
  <c r="AI28" i="3"/>
  <c r="AH28" i="3"/>
  <c r="AG28" i="3"/>
  <c r="AE28" i="3"/>
  <c r="AD28" i="3"/>
  <c r="AF28" i="3" s="1"/>
  <c r="W28" i="3"/>
  <c r="V28" i="3"/>
  <c r="S28" i="3"/>
  <c r="R28" i="3"/>
  <c r="T28" i="3" s="1"/>
  <c r="O28" i="3"/>
  <c r="N28" i="3"/>
  <c r="K28" i="3"/>
  <c r="J28" i="3"/>
  <c r="Z28" i="3" s="1"/>
  <c r="I28" i="3"/>
  <c r="H28" i="3"/>
  <c r="G28" i="3"/>
  <c r="E28" i="3"/>
  <c r="D28" i="3"/>
  <c r="F28" i="3" s="1"/>
  <c r="AJ27" i="3"/>
  <c r="AF27" i="3"/>
  <c r="AK27" i="3" s="1"/>
  <c r="AA27" i="3"/>
  <c r="Z27" i="3"/>
  <c r="X27" i="3"/>
  <c r="T27" i="3"/>
  <c r="P27" i="3"/>
  <c r="L27" i="3"/>
  <c r="I27" i="3"/>
  <c r="Y27" i="3" s="1"/>
  <c r="F27" i="3"/>
  <c r="AJ26" i="3"/>
  <c r="AF26" i="3"/>
  <c r="AK26" i="3" s="1"/>
  <c r="AA26" i="3"/>
  <c r="Z26" i="3"/>
  <c r="X26" i="3"/>
  <c r="T26" i="3"/>
  <c r="P26" i="3"/>
  <c r="L26" i="3"/>
  <c r="I26" i="3"/>
  <c r="F26" i="3"/>
  <c r="AK25" i="3"/>
  <c r="AJ25" i="3"/>
  <c r="AF25" i="3"/>
  <c r="AA25" i="3"/>
  <c r="Z25" i="3"/>
  <c r="AB25" i="3" s="1"/>
  <c r="X25" i="3"/>
  <c r="T25" i="3"/>
  <c r="P25" i="3"/>
  <c r="L25" i="3"/>
  <c r="I25" i="3"/>
  <c r="F25" i="3"/>
  <c r="AJ24" i="3"/>
  <c r="AF24" i="3"/>
  <c r="AA24" i="3"/>
  <c r="Z24" i="3"/>
  <c r="AB24" i="3" s="1"/>
  <c r="X24" i="3"/>
  <c r="T24" i="3"/>
  <c r="P24" i="3"/>
  <c r="L24" i="3"/>
  <c r="I24" i="3"/>
  <c r="Y24" i="3" s="1"/>
  <c r="F24" i="3"/>
  <c r="M24" i="3" s="1"/>
  <c r="AJ23" i="3"/>
  <c r="AF23" i="3"/>
  <c r="AK23" i="3" s="1"/>
  <c r="AB23" i="3"/>
  <c r="AA23" i="3"/>
  <c r="Z23" i="3"/>
  <c r="X23" i="3"/>
  <c r="T23" i="3"/>
  <c r="P23" i="3"/>
  <c r="L23" i="3"/>
  <c r="I23" i="3"/>
  <c r="Y23" i="3" s="1"/>
  <c r="F23" i="3"/>
  <c r="M23" i="3" s="1"/>
  <c r="AJ22" i="3"/>
  <c r="AF22" i="3"/>
  <c r="AA22" i="3"/>
  <c r="Z22" i="3"/>
  <c r="AB22" i="3" s="1"/>
  <c r="X22" i="3"/>
  <c r="T22" i="3"/>
  <c r="P22" i="3"/>
  <c r="L22" i="3"/>
  <c r="I22" i="3"/>
  <c r="Y22" i="3" s="1"/>
  <c r="F22" i="3"/>
  <c r="M22" i="3" s="1"/>
  <c r="AJ21" i="3"/>
  <c r="AF21" i="3"/>
  <c r="AA21" i="3"/>
  <c r="AB21" i="3" s="1"/>
  <c r="Z21" i="3"/>
  <c r="X21" i="3"/>
  <c r="T21" i="3"/>
  <c r="U21" i="3" s="1"/>
  <c r="P21" i="3"/>
  <c r="L21" i="3"/>
  <c r="I21" i="3"/>
  <c r="Y21" i="3" s="1"/>
  <c r="F21" i="3"/>
  <c r="AJ20" i="3"/>
  <c r="AF20" i="3"/>
  <c r="AA20" i="3"/>
  <c r="Z20" i="3"/>
  <c r="AB20" i="3" s="1"/>
  <c r="X20" i="3"/>
  <c r="T20" i="3"/>
  <c r="U20" i="3" s="1"/>
  <c r="P20" i="3"/>
  <c r="AK20" i="3" s="1"/>
  <c r="L20" i="3"/>
  <c r="I20" i="3"/>
  <c r="F20" i="3"/>
  <c r="AK19" i="3"/>
  <c r="AJ19" i="3"/>
  <c r="AF19" i="3"/>
  <c r="AA19" i="3"/>
  <c r="Z19" i="3"/>
  <c r="AB19" i="3" s="1"/>
  <c r="X19" i="3"/>
  <c r="T19" i="3"/>
  <c r="P19" i="3"/>
  <c r="L19" i="3"/>
  <c r="I19" i="3"/>
  <c r="U19" i="3" s="1"/>
  <c r="F19" i="3"/>
  <c r="AJ18" i="3"/>
  <c r="AF18" i="3"/>
  <c r="AA18" i="3"/>
  <c r="Z18" i="3"/>
  <c r="X18" i="3"/>
  <c r="T18" i="3"/>
  <c r="P18" i="3"/>
  <c r="L18" i="3"/>
  <c r="I18" i="3"/>
  <c r="F18" i="3"/>
  <c r="AJ17" i="3"/>
  <c r="AF17" i="3"/>
  <c r="AK17" i="3" s="1"/>
  <c r="AA17" i="3"/>
  <c r="Z17" i="3"/>
  <c r="X17" i="3"/>
  <c r="T17" i="3"/>
  <c r="P17" i="3"/>
  <c r="L17" i="3"/>
  <c r="I17" i="3"/>
  <c r="F17" i="3"/>
  <c r="AJ16" i="3"/>
  <c r="AF16" i="3"/>
  <c r="AK16" i="3" s="1"/>
  <c r="AA16" i="3"/>
  <c r="Z16" i="3"/>
  <c r="AB16" i="3" s="1"/>
  <c r="X16" i="3"/>
  <c r="T16" i="3"/>
  <c r="P16" i="3"/>
  <c r="L16" i="3"/>
  <c r="M16" i="3" s="1"/>
  <c r="I16" i="3"/>
  <c r="F16" i="3"/>
  <c r="AJ15" i="3"/>
  <c r="AF15" i="3"/>
  <c r="AA15" i="3"/>
  <c r="Z15" i="3"/>
  <c r="X15" i="3"/>
  <c r="T15" i="3"/>
  <c r="P15" i="3"/>
  <c r="L15" i="3"/>
  <c r="I15" i="3"/>
  <c r="Y15" i="3" s="1"/>
  <c r="F15" i="3"/>
  <c r="M15" i="3" s="1"/>
  <c r="AJ14" i="3"/>
  <c r="AF14" i="3"/>
  <c r="AA14" i="3"/>
  <c r="Z14" i="3"/>
  <c r="X14" i="3"/>
  <c r="T14" i="3"/>
  <c r="P14" i="3"/>
  <c r="L14" i="3"/>
  <c r="I14" i="3"/>
  <c r="Y14" i="3" s="1"/>
  <c r="F14" i="3"/>
  <c r="M14" i="3" s="1"/>
  <c r="AJ13" i="3"/>
  <c r="AF13" i="3"/>
  <c r="AA13" i="3"/>
  <c r="AB13" i="3" s="1"/>
  <c r="AC13" i="3" s="1"/>
  <c r="Z13" i="3"/>
  <c r="X13" i="3"/>
  <c r="T13" i="3"/>
  <c r="U13" i="3" s="1"/>
  <c r="P13" i="3"/>
  <c r="Q13" i="3" s="1"/>
  <c r="L13" i="3"/>
  <c r="I13" i="3"/>
  <c r="Y13" i="3" s="1"/>
  <c r="F13" i="3"/>
  <c r="M13" i="3" s="1"/>
  <c r="AJ12" i="3"/>
  <c r="AF12" i="3"/>
  <c r="AA12" i="3"/>
  <c r="Z12" i="3"/>
  <c r="X12" i="3"/>
  <c r="T12" i="3"/>
  <c r="U12" i="3" s="1"/>
  <c r="P12" i="3"/>
  <c r="AK12" i="3" s="1"/>
  <c r="L12" i="3"/>
  <c r="I12" i="3"/>
  <c r="F12" i="3"/>
  <c r="AJ11" i="3"/>
  <c r="AF11" i="3"/>
  <c r="AA11" i="3"/>
  <c r="AB11" i="3" s="1"/>
  <c r="Z11" i="3"/>
  <c r="X11" i="3"/>
  <c r="T11" i="3"/>
  <c r="P11" i="3"/>
  <c r="AK11" i="3" s="1"/>
  <c r="L11" i="3"/>
  <c r="I11" i="3"/>
  <c r="F11" i="3"/>
  <c r="AK10" i="3"/>
  <c r="AJ10" i="3"/>
  <c r="AF10" i="3"/>
  <c r="AA10" i="3"/>
  <c r="Z10" i="3"/>
  <c r="AB10" i="3" s="1"/>
  <c r="X10" i="3"/>
  <c r="T10" i="3"/>
  <c r="P10" i="3"/>
  <c r="L10" i="3"/>
  <c r="I10" i="3"/>
  <c r="F10" i="3"/>
  <c r="AK9" i="3"/>
  <c r="AJ9" i="3"/>
  <c r="AF9" i="3"/>
  <c r="AA9" i="3"/>
  <c r="Z9" i="3"/>
  <c r="AB9" i="3" s="1"/>
  <c r="X9" i="3"/>
  <c r="T9" i="3"/>
  <c r="P9" i="3"/>
  <c r="L9" i="3"/>
  <c r="I9" i="3"/>
  <c r="F9" i="3"/>
  <c r="AI17" i="2"/>
  <c r="AH17" i="2"/>
  <c r="AG17" i="2"/>
  <c r="AJ17" i="2" s="1"/>
  <c r="AE17" i="2"/>
  <c r="AD17" i="2"/>
  <c r="W17" i="2"/>
  <c r="V17" i="2"/>
  <c r="X17" i="2" s="1"/>
  <c r="S17" i="2"/>
  <c r="R17" i="2"/>
  <c r="T17" i="2" s="1"/>
  <c r="O17" i="2"/>
  <c r="N17" i="2"/>
  <c r="P17" i="2" s="1"/>
  <c r="K17" i="2"/>
  <c r="J17" i="2"/>
  <c r="H17" i="2"/>
  <c r="I17" i="2" s="1"/>
  <c r="U17" i="2" s="1"/>
  <c r="G17" i="2"/>
  <c r="E17" i="2"/>
  <c r="D17" i="2"/>
  <c r="F17" i="2" s="1"/>
  <c r="AJ16" i="2"/>
  <c r="AF16" i="2"/>
  <c r="AA16" i="2"/>
  <c r="Z16" i="2"/>
  <c r="AB16" i="2" s="1"/>
  <c r="X16" i="2"/>
  <c r="T16" i="2"/>
  <c r="U16" i="2" s="1"/>
  <c r="P16" i="2"/>
  <c r="L16" i="2"/>
  <c r="I16" i="2"/>
  <c r="F16" i="2"/>
  <c r="AJ15" i="2"/>
  <c r="AF15" i="2"/>
  <c r="AA15" i="2"/>
  <c r="Z15" i="2"/>
  <c r="AB15" i="2" s="1"/>
  <c r="X15" i="2"/>
  <c r="T15" i="2"/>
  <c r="P15" i="2"/>
  <c r="AK15" i="2" s="1"/>
  <c r="L15" i="2"/>
  <c r="I15" i="2"/>
  <c r="Y15" i="2" s="1"/>
  <c r="F15" i="2"/>
  <c r="AK14" i="2"/>
  <c r="AJ14" i="2"/>
  <c r="AF14" i="2"/>
  <c r="AA14" i="2"/>
  <c r="Z14" i="2"/>
  <c r="AB14" i="2" s="1"/>
  <c r="X14" i="2"/>
  <c r="T14" i="2"/>
  <c r="P14" i="2"/>
  <c r="L14" i="2"/>
  <c r="I14" i="2"/>
  <c r="F14" i="2"/>
  <c r="AJ13" i="2"/>
  <c r="AF13" i="2"/>
  <c r="AK13" i="2" s="1"/>
  <c r="AA13" i="2"/>
  <c r="Z13" i="2"/>
  <c r="AB13" i="2" s="1"/>
  <c r="X13" i="2"/>
  <c r="T13" i="2"/>
  <c r="P13" i="2"/>
  <c r="L13" i="2"/>
  <c r="I13" i="2"/>
  <c r="F13" i="2"/>
  <c r="AJ12" i="2"/>
  <c r="AF12" i="2"/>
  <c r="AK12" i="2" s="1"/>
  <c r="AA12" i="2"/>
  <c r="Z12" i="2"/>
  <c r="X12" i="2"/>
  <c r="T12" i="2"/>
  <c r="P12" i="2"/>
  <c r="L12" i="2"/>
  <c r="I12" i="2"/>
  <c r="Y12" i="2" s="1"/>
  <c r="F12" i="2"/>
  <c r="AJ11" i="2"/>
  <c r="AF11" i="2"/>
  <c r="AA11" i="2"/>
  <c r="Z11" i="2"/>
  <c r="X11" i="2"/>
  <c r="T11" i="2"/>
  <c r="P11" i="2"/>
  <c r="AK11" i="2" s="1"/>
  <c r="L11" i="2"/>
  <c r="I11" i="2"/>
  <c r="Y11" i="2" s="1"/>
  <c r="F11" i="2"/>
  <c r="AJ10" i="2"/>
  <c r="AF10" i="2"/>
  <c r="AA10" i="2"/>
  <c r="Z10" i="2"/>
  <c r="AB10" i="2" s="1"/>
  <c r="X10" i="2"/>
  <c r="T10" i="2"/>
  <c r="P10" i="2"/>
  <c r="L10" i="2"/>
  <c r="I10" i="2"/>
  <c r="F10" i="2"/>
  <c r="AJ9" i="2"/>
  <c r="AF9" i="2"/>
  <c r="AA9" i="2"/>
  <c r="Z9" i="2"/>
  <c r="AB9" i="2" s="1"/>
  <c r="X9" i="2"/>
  <c r="T9" i="2"/>
  <c r="P9" i="2"/>
  <c r="L9" i="2"/>
  <c r="I9" i="2"/>
  <c r="Y9" i="2" s="1"/>
  <c r="F9" i="2"/>
  <c r="Q9" i="2" s="1"/>
  <c r="AI18" i="1"/>
  <c r="AH18" i="1"/>
  <c r="AG18" i="1"/>
  <c r="AE18" i="1"/>
  <c r="AF18" i="1" s="1"/>
  <c r="AD18" i="1"/>
  <c r="W18" i="1"/>
  <c r="V18" i="1"/>
  <c r="X18" i="1" s="1"/>
  <c r="S18" i="1"/>
  <c r="R18" i="1"/>
  <c r="O18" i="1"/>
  <c r="N18" i="1"/>
  <c r="K18" i="1"/>
  <c r="AA18" i="1" s="1"/>
  <c r="J18" i="1"/>
  <c r="H18" i="1"/>
  <c r="G18" i="1"/>
  <c r="I18" i="1" s="1"/>
  <c r="E18" i="1"/>
  <c r="F18" i="1" s="1"/>
  <c r="D18" i="1"/>
  <c r="AJ17" i="1"/>
  <c r="AF17" i="1"/>
  <c r="AA17" i="1"/>
  <c r="Z17" i="1"/>
  <c r="AB17" i="1" s="1"/>
  <c r="X17" i="1"/>
  <c r="T17" i="1"/>
  <c r="U17" i="1" s="1"/>
  <c r="P17" i="1"/>
  <c r="AK17" i="1" s="1"/>
  <c r="L17" i="1"/>
  <c r="I17" i="1"/>
  <c r="Y17" i="1" s="1"/>
  <c r="F17" i="1"/>
  <c r="AJ16" i="1"/>
  <c r="AF16" i="1"/>
  <c r="AA16" i="1"/>
  <c r="Z16" i="1"/>
  <c r="X16" i="1"/>
  <c r="T16" i="1"/>
  <c r="P16" i="1"/>
  <c r="L16" i="1"/>
  <c r="I16" i="1"/>
  <c r="F16" i="1"/>
  <c r="M16" i="1" s="1"/>
  <c r="AJ15" i="1"/>
  <c r="AF15" i="1"/>
  <c r="AK15" i="1" s="1"/>
  <c r="AA15" i="1"/>
  <c r="Z15" i="1"/>
  <c r="X15" i="1"/>
  <c r="T15" i="1"/>
  <c r="P15" i="1"/>
  <c r="L15" i="1"/>
  <c r="I15" i="1"/>
  <c r="Y15" i="1" s="1"/>
  <c r="F15" i="1"/>
  <c r="M15" i="1" s="1"/>
  <c r="AJ14" i="1"/>
  <c r="AF14" i="1"/>
  <c r="AA14" i="1"/>
  <c r="Z14" i="1"/>
  <c r="AB14" i="1" s="1"/>
  <c r="X14" i="1"/>
  <c r="T14" i="1"/>
  <c r="U14" i="1" s="1"/>
  <c r="Q14" i="1"/>
  <c r="P14" i="1"/>
  <c r="M14" i="1"/>
  <c r="L14" i="1"/>
  <c r="I14" i="1"/>
  <c r="F14" i="1"/>
  <c r="AJ13" i="1"/>
  <c r="AF13" i="1"/>
  <c r="AK13" i="1" s="1"/>
  <c r="AB13" i="1"/>
  <c r="AA13" i="1"/>
  <c r="Z13" i="1"/>
  <c r="X13" i="1"/>
  <c r="T13" i="1"/>
  <c r="P13" i="1"/>
  <c r="L13" i="1"/>
  <c r="I13" i="1"/>
  <c r="Y13" i="1" s="1"/>
  <c r="F13" i="1"/>
  <c r="AC13" i="1" s="1"/>
  <c r="AJ12" i="1"/>
  <c r="AF12" i="1"/>
  <c r="AA12" i="1"/>
  <c r="Z12" i="1"/>
  <c r="AB12" i="1" s="1"/>
  <c r="X12" i="1"/>
  <c r="T12" i="1"/>
  <c r="U12" i="1" s="1"/>
  <c r="P12" i="1"/>
  <c r="AK12" i="1" s="1"/>
  <c r="L12" i="1"/>
  <c r="I12" i="1"/>
  <c r="F12" i="1"/>
  <c r="AJ11" i="1"/>
  <c r="AF11" i="1"/>
  <c r="AK11" i="1" s="1"/>
  <c r="AA11" i="1"/>
  <c r="Z11" i="1"/>
  <c r="X11" i="1"/>
  <c r="T11" i="1"/>
  <c r="P11" i="1"/>
  <c r="L11" i="1"/>
  <c r="I11" i="1"/>
  <c r="U11" i="1" s="1"/>
  <c r="F11" i="1"/>
  <c r="AJ10" i="1"/>
  <c r="AF10" i="1"/>
  <c r="AA10" i="1"/>
  <c r="Z10" i="1"/>
  <c r="X10" i="1"/>
  <c r="T10" i="1"/>
  <c r="P10" i="1"/>
  <c r="Q10" i="1" s="1"/>
  <c r="L10" i="1"/>
  <c r="M10" i="1" s="1"/>
  <c r="I10" i="1"/>
  <c r="Y10" i="1" s="1"/>
  <c r="F10" i="1"/>
  <c r="AJ9" i="1"/>
  <c r="AF9" i="1"/>
  <c r="AA9" i="1"/>
  <c r="Z9" i="1"/>
  <c r="AB9" i="1" s="1"/>
  <c r="X9" i="1"/>
  <c r="T9" i="1"/>
  <c r="U9" i="1" s="1"/>
  <c r="P9" i="1"/>
  <c r="AK9" i="1" s="1"/>
  <c r="L9" i="1"/>
  <c r="I9" i="1"/>
  <c r="F9" i="1"/>
  <c r="U10" i="1" l="1"/>
  <c r="Y9" i="1"/>
  <c r="AK22" i="6"/>
  <c r="AB10" i="1"/>
  <c r="AC10" i="1" s="1"/>
  <c r="T18" i="1"/>
  <c r="AK10" i="1"/>
  <c r="AB11" i="1"/>
  <c r="AC11" i="1" s="1"/>
  <c r="Q12" i="1"/>
  <c r="AB16" i="1"/>
  <c r="AC16" i="1" s="1"/>
  <c r="AC9" i="2"/>
  <c r="AK21" i="6"/>
  <c r="AC9" i="7"/>
  <c r="AC12" i="7"/>
  <c r="U16" i="7"/>
  <c r="Q15" i="1"/>
  <c r="Y16" i="1"/>
  <c r="AK16" i="1"/>
  <c r="AC15" i="2"/>
  <c r="AC11" i="3"/>
  <c r="Q14" i="3"/>
  <c r="U18" i="3"/>
  <c r="AC21" i="3"/>
  <c r="Q22" i="3"/>
  <c r="U27" i="3"/>
  <c r="AF11" i="4"/>
  <c r="AK11" i="4" s="1"/>
  <c r="AC22" i="4"/>
  <c r="Z28" i="4"/>
  <c r="AC29" i="4"/>
  <c r="T36" i="4"/>
  <c r="U36" i="4" s="1"/>
  <c r="F48" i="4"/>
  <c r="Z10" i="5"/>
  <c r="AC21" i="5"/>
  <c r="AB22" i="5"/>
  <c r="AC22" i="5" s="1"/>
  <c r="AK14" i="6"/>
  <c r="AB10" i="7"/>
  <c r="U19" i="7"/>
  <c r="Y19" i="7"/>
  <c r="Y33" i="8"/>
  <c r="U33" i="8"/>
  <c r="AC24" i="9"/>
  <c r="M12" i="1"/>
  <c r="AC12" i="1"/>
  <c r="AC14" i="1"/>
  <c r="U15" i="1"/>
  <c r="L18" i="1"/>
  <c r="AK9" i="2"/>
  <c r="U11" i="3"/>
  <c r="AK13" i="3"/>
  <c r="AK21" i="3"/>
  <c r="U26" i="3"/>
  <c r="M9" i="4"/>
  <c r="Z11" i="4"/>
  <c r="AB11" i="4" s="1"/>
  <c r="AJ11" i="4"/>
  <c r="U13" i="4"/>
  <c r="AK17" i="4"/>
  <c r="F20" i="4"/>
  <c r="AK22" i="4"/>
  <c r="M26" i="4"/>
  <c r="AC27" i="4"/>
  <c r="AA28" i="4"/>
  <c r="AK29" i="4"/>
  <c r="M33" i="4"/>
  <c r="AC34" i="4"/>
  <c r="AB39" i="4"/>
  <c r="AC39" i="4" s="1"/>
  <c r="M44" i="4"/>
  <c r="AK52" i="4"/>
  <c r="L55" i="4"/>
  <c r="AA10" i="5"/>
  <c r="AK13" i="5"/>
  <c r="Q17" i="5"/>
  <c r="AA22" i="5"/>
  <c r="AK28" i="5"/>
  <c r="AC29" i="5"/>
  <c r="Z30" i="5"/>
  <c r="AC35" i="5"/>
  <c r="Z36" i="5"/>
  <c r="M10" i="6"/>
  <c r="L10" i="7"/>
  <c r="M12" i="7"/>
  <c r="U18" i="7"/>
  <c r="Y61" i="7"/>
  <c r="U16" i="8"/>
  <c r="Y12" i="1"/>
  <c r="U13" i="1"/>
  <c r="Y14" i="1"/>
  <c r="M9" i="2"/>
  <c r="AK15" i="3"/>
  <c r="Y16" i="3"/>
  <c r="AB17" i="3"/>
  <c r="AC17" i="3" s="1"/>
  <c r="AK18" i="3"/>
  <c r="AB27" i="3"/>
  <c r="X28" i="3"/>
  <c r="Y9" i="4"/>
  <c r="P11" i="4"/>
  <c r="Q11" i="4" s="1"/>
  <c r="AB14" i="4"/>
  <c r="M16" i="4"/>
  <c r="I20" i="4"/>
  <c r="U20" i="4" s="1"/>
  <c r="AK24" i="4"/>
  <c r="AK26" i="4"/>
  <c r="L28" i="4"/>
  <c r="AF28" i="4"/>
  <c r="AK28" i="4" s="1"/>
  <c r="AK31" i="4"/>
  <c r="AK33" i="4"/>
  <c r="AC37" i="4"/>
  <c r="Y39" i="4"/>
  <c r="AB40" i="4"/>
  <c r="AC40" i="4" s="1"/>
  <c r="AB41" i="4"/>
  <c r="X41" i="4"/>
  <c r="U43" i="4"/>
  <c r="Y44" i="4"/>
  <c r="AB46" i="4"/>
  <c r="AC46" i="4" s="1"/>
  <c r="AB49" i="4"/>
  <c r="AC49" i="4" s="1"/>
  <c r="M51" i="4"/>
  <c r="P55" i="4"/>
  <c r="AK55" i="4" s="1"/>
  <c r="P10" i="5"/>
  <c r="AK11" i="5"/>
  <c r="M13" i="5"/>
  <c r="Y19" i="5"/>
  <c r="AB19" i="5"/>
  <c r="AC19" i="5" s="1"/>
  <c r="L22" i="5"/>
  <c r="M22" i="5" s="1"/>
  <c r="AF22" i="5"/>
  <c r="AK22" i="5" s="1"/>
  <c r="M24" i="5"/>
  <c r="Y25" i="5"/>
  <c r="L30" i="5"/>
  <c r="T37" i="5"/>
  <c r="U37" i="5" s="1"/>
  <c r="AB12" i="6"/>
  <c r="Y15" i="6"/>
  <c r="T17" i="6"/>
  <c r="AB18" i="6"/>
  <c r="AC18" i="6" s="1"/>
  <c r="AC20" i="6"/>
  <c r="T22" i="6"/>
  <c r="L23" i="6"/>
  <c r="AF23" i="6"/>
  <c r="AK23" i="6" s="1"/>
  <c r="Q12" i="7"/>
  <c r="AB38" i="7"/>
  <c r="AC38" i="7" s="1"/>
  <c r="Y15" i="8"/>
  <c r="U40" i="8"/>
  <c r="M15" i="9"/>
  <c r="Q15" i="9"/>
  <c r="AK14" i="1"/>
  <c r="AB15" i="1"/>
  <c r="AC15" i="1" s="1"/>
  <c r="Q16" i="1"/>
  <c r="P18" i="1"/>
  <c r="Q18" i="1" s="1"/>
  <c r="Y9" i="3"/>
  <c r="AC22" i="3"/>
  <c r="U10" i="4"/>
  <c r="Q17" i="4"/>
  <c r="AC18" i="4"/>
  <c r="AK37" i="4"/>
  <c r="U45" i="4"/>
  <c r="Q52" i="4"/>
  <c r="AC53" i="4"/>
  <c r="Q11" i="5"/>
  <c r="AC14" i="5"/>
  <c r="X15" i="5"/>
  <c r="M21" i="5"/>
  <c r="P22" i="5"/>
  <c r="U27" i="5"/>
  <c r="P30" i="5"/>
  <c r="L36" i="5"/>
  <c r="AF36" i="5"/>
  <c r="AK36" i="5" s="1"/>
  <c r="U19" i="6"/>
  <c r="Y20" i="6"/>
  <c r="AB21" i="6"/>
  <c r="AC21" i="6" s="1"/>
  <c r="AJ22" i="6"/>
  <c r="F10" i="7"/>
  <c r="M10" i="7" s="1"/>
  <c r="M35" i="8"/>
  <c r="Q35" i="8"/>
  <c r="AC35" i="8"/>
  <c r="AJ18" i="1"/>
  <c r="Y10" i="2"/>
  <c r="AB11" i="2"/>
  <c r="U12" i="2"/>
  <c r="U13" i="2"/>
  <c r="AC12" i="3"/>
  <c r="AB12" i="3"/>
  <c r="AB14" i="3"/>
  <c r="AC14" i="3" s="1"/>
  <c r="AK9" i="4"/>
  <c r="AC12" i="4"/>
  <c r="U17" i="4"/>
  <c r="AK18" i="4"/>
  <c r="Z20" i="4"/>
  <c r="AB20" i="4" s="1"/>
  <c r="AC20" i="4" s="1"/>
  <c r="AC21" i="4"/>
  <c r="Q24" i="4"/>
  <c r="AB25" i="4"/>
  <c r="AC25" i="4" s="1"/>
  <c r="Q31" i="4"/>
  <c r="AB32" i="4"/>
  <c r="AC32" i="4" s="1"/>
  <c r="U35" i="4"/>
  <c r="Q37" i="4"/>
  <c r="L41" i="4"/>
  <c r="M41" i="4" s="1"/>
  <c r="AK44" i="4"/>
  <c r="AA48" i="4"/>
  <c r="U52" i="4"/>
  <c r="AK53" i="4"/>
  <c r="AA54" i="4"/>
  <c r="U9" i="5"/>
  <c r="U10" i="5"/>
  <c r="U14" i="5"/>
  <c r="AA15" i="5"/>
  <c r="AB15" i="5" s="1"/>
  <c r="AC15" i="5" s="1"/>
  <c r="Y16" i="5"/>
  <c r="U26" i="5"/>
  <c r="U31" i="5"/>
  <c r="AC9" i="6"/>
  <c r="U10" i="6"/>
  <c r="Y13" i="6"/>
  <c r="U18" i="6"/>
  <c r="Y9" i="7"/>
  <c r="Y15" i="7"/>
  <c r="M57" i="7"/>
  <c r="Q57" i="7"/>
  <c r="Q60" i="7"/>
  <c r="AK28" i="8"/>
  <c r="AC11" i="2"/>
  <c r="AC14" i="2"/>
  <c r="U15" i="2"/>
  <c r="M16" i="2"/>
  <c r="L17" i="2"/>
  <c r="AF17" i="2"/>
  <c r="AK17" i="2" s="1"/>
  <c r="Y12" i="3"/>
  <c r="AK14" i="3"/>
  <c r="AB15" i="3"/>
  <c r="AC15" i="3" s="1"/>
  <c r="Y17" i="3"/>
  <c r="AB18" i="3"/>
  <c r="AC18" i="3" s="1"/>
  <c r="Y20" i="3"/>
  <c r="AK22" i="3"/>
  <c r="AA28" i="3"/>
  <c r="AB28" i="3" s="1"/>
  <c r="AC28" i="3" s="1"/>
  <c r="Q9" i="4"/>
  <c r="I11" i="4"/>
  <c r="U11" i="4" s="1"/>
  <c r="U12" i="4"/>
  <c r="AK16" i="4"/>
  <c r="AA20" i="4"/>
  <c r="AC23" i="4"/>
  <c r="U24" i="4"/>
  <c r="Y25" i="4"/>
  <c r="AK25" i="4"/>
  <c r="AB26" i="4"/>
  <c r="AC26" i="4" s="1"/>
  <c r="AC30" i="4"/>
  <c r="U31" i="4"/>
  <c r="Y32" i="4"/>
  <c r="AK32" i="4"/>
  <c r="AB33" i="4"/>
  <c r="AC33" i="4" s="1"/>
  <c r="P36" i="4"/>
  <c r="U37" i="4"/>
  <c r="Q39" i="4"/>
  <c r="Y40" i="4"/>
  <c r="P41" i="4"/>
  <c r="Q44" i="4"/>
  <c r="L48" i="4"/>
  <c r="AK51" i="4"/>
  <c r="L54" i="4"/>
  <c r="U11" i="5"/>
  <c r="Y12" i="5"/>
  <c r="AB12" i="5"/>
  <c r="AC12" i="5" s="1"/>
  <c r="L15" i="5"/>
  <c r="AF15" i="5"/>
  <c r="M17" i="5"/>
  <c r="Y18" i="5"/>
  <c r="AC24" i="5"/>
  <c r="Q25" i="5"/>
  <c r="AC28" i="5"/>
  <c r="AJ30" i="5"/>
  <c r="AB34" i="5"/>
  <c r="AC34" i="5" s="1"/>
  <c r="AK35" i="5"/>
  <c r="F36" i="5"/>
  <c r="Y9" i="6"/>
  <c r="AK9" i="6"/>
  <c r="Q11" i="6"/>
  <c r="M14" i="6"/>
  <c r="AB16" i="6"/>
  <c r="AC16" i="6" s="1"/>
  <c r="L22" i="6"/>
  <c r="AJ16" i="7"/>
  <c r="AK10" i="2"/>
  <c r="AB12" i="2"/>
  <c r="Y14" i="2"/>
  <c r="Y16" i="2"/>
  <c r="AK16" i="2"/>
  <c r="AA17" i="2"/>
  <c r="U10" i="3"/>
  <c r="AK24" i="3"/>
  <c r="Y25" i="3"/>
  <c r="AB26" i="3"/>
  <c r="AC26" i="3" s="1"/>
  <c r="P28" i="3"/>
  <c r="AJ28" i="3"/>
  <c r="U9" i="4"/>
  <c r="M12" i="4"/>
  <c r="AB13" i="4"/>
  <c r="Q16" i="4"/>
  <c r="L20" i="4"/>
  <c r="AF20" i="4"/>
  <c r="AK20" i="4" s="1"/>
  <c r="AK23" i="4"/>
  <c r="I28" i="4"/>
  <c r="AK30" i="4"/>
  <c r="F36" i="4"/>
  <c r="Y38" i="4"/>
  <c r="M40" i="4"/>
  <c r="AC43" i="4"/>
  <c r="U44" i="4"/>
  <c r="Q46" i="4"/>
  <c r="Y47" i="4"/>
  <c r="P48" i="4"/>
  <c r="AK48" i="4" s="1"/>
  <c r="Q51" i="4"/>
  <c r="P54" i="4"/>
  <c r="AB9" i="5"/>
  <c r="AC9" i="5" s="1"/>
  <c r="X10" i="5"/>
  <c r="Y10" i="5" s="1"/>
  <c r="AK12" i="5"/>
  <c r="M14" i="5"/>
  <c r="P15" i="5"/>
  <c r="Q15" i="5" s="1"/>
  <c r="Y17" i="5"/>
  <c r="U20" i="5"/>
  <c r="AK20" i="5"/>
  <c r="I22" i="5"/>
  <c r="AB23" i="5"/>
  <c r="Q24" i="5"/>
  <c r="U28" i="5"/>
  <c r="M31" i="5"/>
  <c r="Y32" i="5"/>
  <c r="L37" i="5"/>
  <c r="AF37" i="5"/>
  <c r="AB10" i="6"/>
  <c r="AC10" i="6" s="1"/>
  <c r="F12" i="6"/>
  <c r="Y14" i="6"/>
  <c r="U15" i="6"/>
  <c r="Y16" i="6"/>
  <c r="AK16" i="6"/>
  <c r="L17" i="6"/>
  <c r="AF17" i="6"/>
  <c r="T23" i="6"/>
  <c r="U23" i="6" s="1"/>
  <c r="AK22" i="7"/>
  <c r="AK74" i="7"/>
  <c r="AK34" i="8"/>
  <c r="I10" i="7"/>
  <c r="Y10" i="7" s="1"/>
  <c r="AJ10" i="7"/>
  <c r="Q13" i="7"/>
  <c r="AK18" i="7"/>
  <c r="AK20" i="7"/>
  <c r="M21" i="7"/>
  <c r="I25" i="7"/>
  <c r="U27" i="7"/>
  <c r="T30" i="7"/>
  <c r="U30" i="7" s="1"/>
  <c r="AB32" i="7"/>
  <c r="AC32" i="7" s="1"/>
  <c r="M34" i="7"/>
  <c r="Y37" i="7"/>
  <c r="Z41" i="7"/>
  <c r="AB41" i="7" s="1"/>
  <c r="U43" i="7"/>
  <c r="F48" i="7"/>
  <c r="P48" i="7"/>
  <c r="AK48" i="7" s="1"/>
  <c r="AJ48" i="7"/>
  <c r="AJ61" i="7"/>
  <c r="U62" i="7"/>
  <c r="Y63" i="7"/>
  <c r="AC66" i="7"/>
  <c r="AB71" i="7"/>
  <c r="AA74" i="7"/>
  <c r="AB9" i="8"/>
  <c r="AC9" i="8" s="1"/>
  <c r="AB12" i="8"/>
  <c r="AC12" i="8" s="1"/>
  <c r="AB14" i="8"/>
  <c r="AC14" i="8" s="1"/>
  <c r="AC20" i="8"/>
  <c r="T27" i="8"/>
  <c r="Q28" i="8"/>
  <c r="U12" i="9"/>
  <c r="Y12" i="9"/>
  <c r="Y24" i="9"/>
  <c r="U24" i="9"/>
  <c r="P32" i="9"/>
  <c r="Q32" i="9" s="1"/>
  <c r="Q14" i="10"/>
  <c r="Y24" i="10"/>
  <c r="U24" i="10"/>
  <c r="F31" i="10"/>
  <c r="AB23" i="11"/>
  <c r="AJ25" i="7"/>
  <c r="Y32" i="7"/>
  <c r="U34" i="7"/>
  <c r="AJ36" i="7"/>
  <c r="U39" i="7"/>
  <c r="M40" i="7"/>
  <c r="AA41" i="7"/>
  <c r="AC46" i="7"/>
  <c r="M51" i="7"/>
  <c r="AC53" i="7"/>
  <c r="Y59" i="7"/>
  <c r="M63" i="7"/>
  <c r="M64" i="7"/>
  <c r="M71" i="7"/>
  <c r="Y9" i="8"/>
  <c r="AK30" i="8"/>
  <c r="AC31" i="8"/>
  <c r="Y37" i="8"/>
  <c r="U37" i="8"/>
  <c r="Y28" i="9"/>
  <c r="U28" i="9"/>
  <c r="M25" i="10"/>
  <c r="Q25" i="10"/>
  <c r="AC28" i="10"/>
  <c r="AB30" i="12"/>
  <c r="AC30" i="12" s="1"/>
  <c r="M24" i="7"/>
  <c r="L25" i="7"/>
  <c r="M28" i="7"/>
  <c r="X30" i="7"/>
  <c r="AK32" i="7"/>
  <c r="I36" i="7"/>
  <c r="M37" i="7"/>
  <c r="Q40" i="7"/>
  <c r="L41" i="7"/>
  <c r="M44" i="7"/>
  <c r="U45" i="7"/>
  <c r="I48" i="7"/>
  <c r="L54" i="7"/>
  <c r="M54" i="7" s="1"/>
  <c r="AK66" i="7"/>
  <c r="AA67" i="7"/>
  <c r="AC71" i="7"/>
  <c r="F73" i="7"/>
  <c r="T73" i="7"/>
  <c r="AJ73" i="7"/>
  <c r="AB10" i="8"/>
  <c r="AC10" i="8" s="1"/>
  <c r="Y12" i="8"/>
  <c r="Y14" i="8"/>
  <c r="AK14" i="8"/>
  <c r="AA15" i="8"/>
  <c r="AB16" i="8"/>
  <c r="AC16" i="8" s="1"/>
  <c r="AK20" i="8"/>
  <c r="AA21" i="8"/>
  <c r="AB23" i="8"/>
  <c r="AC23" i="8" s="1"/>
  <c r="AB26" i="8"/>
  <c r="AC26" i="8" s="1"/>
  <c r="AJ27" i="8"/>
  <c r="Y29" i="8"/>
  <c r="F34" i="8"/>
  <c r="Q34" i="8" s="1"/>
  <c r="AK35" i="8"/>
  <c r="Y10" i="9"/>
  <c r="U10" i="9"/>
  <c r="AC13" i="9"/>
  <c r="AK16" i="9"/>
  <c r="L17" i="9"/>
  <c r="M29" i="9"/>
  <c r="Q29" i="9"/>
  <c r="X31" i="9"/>
  <c r="Y11" i="10"/>
  <c r="F21" i="10"/>
  <c r="M23" i="11"/>
  <c r="Q23" i="11"/>
  <c r="AC23" i="11"/>
  <c r="AC9" i="12"/>
  <c r="P30" i="12"/>
  <c r="AK30" i="12" s="1"/>
  <c r="Y23" i="7"/>
  <c r="AB29" i="7"/>
  <c r="AB35" i="7"/>
  <c r="AB39" i="7"/>
  <c r="AC39" i="7" s="1"/>
  <c r="Y44" i="7"/>
  <c r="Y16" i="8"/>
  <c r="Y23" i="8"/>
  <c r="M31" i="8"/>
  <c r="AC32" i="8"/>
  <c r="AC38" i="8"/>
  <c r="M22" i="9"/>
  <c r="Q22" i="9"/>
  <c r="Y18" i="10"/>
  <c r="M16" i="11"/>
  <c r="Q16" i="11"/>
  <c r="AC16" i="11"/>
  <c r="L34" i="11"/>
  <c r="M16" i="12"/>
  <c r="Q16" i="12"/>
  <c r="AC16" i="12"/>
  <c r="M23" i="12"/>
  <c r="Q23" i="12"/>
  <c r="AC23" i="12"/>
  <c r="Z30" i="7"/>
  <c r="Z48" i="7"/>
  <c r="U49" i="7"/>
  <c r="Z54" i="7"/>
  <c r="AB54" i="7" s="1"/>
  <c r="F74" i="7"/>
  <c r="M74" i="7" s="1"/>
  <c r="AK10" i="8"/>
  <c r="AC19" i="8"/>
  <c r="Y26" i="8"/>
  <c r="U32" i="8"/>
  <c r="U35" i="8"/>
  <c r="AK37" i="8"/>
  <c r="U38" i="8"/>
  <c r="M10" i="9"/>
  <c r="AA31" i="9"/>
  <c r="AB31" i="9" s="1"/>
  <c r="AC31" i="9" s="1"/>
  <c r="AK31" i="9"/>
  <c r="AK26" i="10"/>
  <c r="Y11" i="7"/>
  <c r="AB11" i="7"/>
  <c r="AC11" i="7" s="1"/>
  <c r="U13" i="7"/>
  <c r="AK14" i="7"/>
  <c r="AF16" i="7"/>
  <c r="AK16" i="7" s="1"/>
  <c r="Q19" i="7"/>
  <c r="Q20" i="7"/>
  <c r="AB20" i="7"/>
  <c r="U21" i="7"/>
  <c r="Y22" i="7"/>
  <c r="P25" i="7"/>
  <c r="AK26" i="7"/>
  <c r="AK28" i="7"/>
  <c r="AK29" i="7"/>
  <c r="AA30" i="7"/>
  <c r="AF30" i="7"/>
  <c r="Y35" i="7"/>
  <c r="AA36" i="7"/>
  <c r="M39" i="7"/>
  <c r="AK39" i="7"/>
  <c r="AK42" i="7"/>
  <c r="AB43" i="7"/>
  <c r="AC43" i="7" s="1"/>
  <c r="AK44" i="7"/>
  <c r="X48" i="7"/>
  <c r="M49" i="7"/>
  <c r="M50" i="7"/>
  <c r="AF54" i="7"/>
  <c r="AK54" i="7" s="1"/>
  <c r="AK55" i="7"/>
  <c r="AK56" i="7"/>
  <c r="Y60" i="7"/>
  <c r="AK60" i="7"/>
  <c r="M62" i="7"/>
  <c r="U66" i="7"/>
  <c r="AB68" i="7"/>
  <c r="AB70" i="7"/>
  <c r="AC70" i="7" s="1"/>
  <c r="Q71" i="7"/>
  <c r="M72" i="7"/>
  <c r="X73" i="7"/>
  <c r="T74" i="7"/>
  <c r="AJ74" i="7"/>
  <c r="U10" i="8"/>
  <c r="AC13" i="8"/>
  <c r="Q14" i="8"/>
  <c r="F15" i="8"/>
  <c r="Y19" i="8"/>
  <c r="U20" i="8"/>
  <c r="T21" i="8"/>
  <c r="Y28" i="8"/>
  <c r="Q29" i="8"/>
  <c r="AB30" i="8"/>
  <c r="AC30" i="8" s="1"/>
  <c r="AB33" i="8"/>
  <c r="AJ34" i="8"/>
  <c r="Y36" i="8"/>
  <c r="M23" i="9"/>
  <c r="Q23" i="9"/>
  <c r="AC23" i="9"/>
  <c r="AC27" i="9"/>
  <c r="AK30" i="9"/>
  <c r="L31" i="9"/>
  <c r="AK12" i="10"/>
  <c r="P13" i="10"/>
  <c r="AK13" i="10" s="1"/>
  <c r="AK19" i="10"/>
  <c r="AC27" i="10"/>
  <c r="AC35" i="10"/>
  <c r="M12" i="11"/>
  <c r="AK30" i="11"/>
  <c r="AJ10" i="12"/>
  <c r="AJ17" i="12"/>
  <c r="AJ24" i="12"/>
  <c r="AB18" i="7"/>
  <c r="AC18" i="7" s="1"/>
  <c r="U20" i="7"/>
  <c r="M22" i="7"/>
  <c r="Q23" i="7"/>
  <c r="AC23" i="7"/>
  <c r="F25" i="7"/>
  <c r="U29" i="7"/>
  <c r="P30" i="7"/>
  <c r="Q30" i="7" s="1"/>
  <c r="AK31" i="7"/>
  <c r="U32" i="7"/>
  <c r="M33" i="7"/>
  <c r="P36" i="7"/>
  <c r="U47" i="7"/>
  <c r="L48" i="7"/>
  <c r="Y50" i="7"/>
  <c r="U56" i="7"/>
  <c r="AB57" i="7"/>
  <c r="U59" i="7"/>
  <c r="M60" i="7"/>
  <c r="AA61" i="7"/>
  <c r="AF61" i="7"/>
  <c r="L73" i="7"/>
  <c r="U9" i="8"/>
  <c r="M10" i="8"/>
  <c r="U12" i="8"/>
  <c r="Y13" i="8"/>
  <c r="U14" i="8"/>
  <c r="T15" i="8"/>
  <c r="AK16" i="8"/>
  <c r="AK17" i="8"/>
  <c r="Y18" i="8"/>
  <c r="AK23" i="8"/>
  <c r="AK24" i="8"/>
  <c r="AB25" i="8"/>
  <c r="AC28" i="8"/>
  <c r="Y30" i="8"/>
  <c r="AC33" i="8"/>
  <c r="L34" i="8"/>
  <c r="U39" i="8"/>
  <c r="Y14" i="9"/>
  <c r="U14" i="9"/>
  <c r="U18" i="10"/>
  <c r="AC20" i="10"/>
  <c r="AK17" i="11"/>
  <c r="AC31" i="11"/>
  <c r="Y34" i="12"/>
  <c r="Y13" i="9"/>
  <c r="Y15" i="9"/>
  <c r="AC19" i="9"/>
  <c r="Y23" i="9"/>
  <c r="P25" i="9"/>
  <c r="Y27" i="9"/>
  <c r="Y29" i="9"/>
  <c r="Y9" i="10"/>
  <c r="T13" i="10"/>
  <c r="U13" i="10" s="1"/>
  <c r="AK15" i="10"/>
  <c r="Y16" i="10"/>
  <c r="X21" i="10"/>
  <c r="Y25" i="10"/>
  <c r="Q28" i="10"/>
  <c r="U29" i="10"/>
  <c r="M32" i="10"/>
  <c r="U33" i="10"/>
  <c r="Q40" i="10"/>
  <c r="Q12" i="11"/>
  <c r="U13" i="11"/>
  <c r="Y16" i="11"/>
  <c r="AB18" i="11"/>
  <c r="AC18" i="11" s="1"/>
  <c r="AK23" i="11"/>
  <c r="Y31" i="11"/>
  <c r="AK11" i="12"/>
  <c r="Y12" i="12"/>
  <c r="Y16" i="12"/>
  <c r="AK18" i="12"/>
  <c r="Y19" i="12"/>
  <c r="Y23" i="12"/>
  <c r="AK25" i="12"/>
  <c r="Y26" i="12"/>
  <c r="Y37" i="12"/>
  <c r="Q38" i="12"/>
  <c r="Q39" i="12"/>
  <c r="AC42" i="12"/>
  <c r="U43" i="12"/>
  <c r="T44" i="12"/>
  <c r="U44" i="12" s="1"/>
  <c r="I45" i="12"/>
  <c r="Y45" i="12" s="1"/>
  <c r="P40" i="8"/>
  <c r="X41" i="8"/>
  <c r="U11" i="9"/>
  <c r="AK11" i="9"/>
  <c r="U19" i="9"/>
  <c r="U22" i="9"/>
  <c r="T25" i="9"/>
  <c r="U25" i="9" s="1"/>
  <c r="AB10" i="10"/>
  <c r="AC10" i="10" s="1"/>
  <c r="M12" i="10"/>
  <c r="I13" i="10"/>
  <c r="AB14" i="10"/>
  <c r="AC14" i="10" s="1"/>
  <c r="AB17" i="10"/>
  <c r="Y23" i="10"/>
  <c r="U28" i="10"/>
  <c r="M29" i="10"/>
  <c r="AA31" i="10"/>
  <c r="AB31" i="10" s="1"/>
  <c r="AC31" i="10" s="1"/>
  <c r="Y34" i="10"/>
  <c r="Q35" i="10"/>
  <c r="U36" i="10"/>
  <c r="AK36" i="10"/>
  <c r="AB37" i="10"/>
  <c r="Z38" i="10"/>
  <c r="X38" i="10"/>
  <c r="M39" i="10"/>
  <c r="U40" i="10"/>
  <c r="AA44" i="10"/>
  <c r="AB44" i="10" s="1"/>
  <c r="AC44" i="10" s="1"/>
  <c r="T45" i="10"/>
  <c r="M9" i="11"/>
  <c r="M13" i="11"/>
  <c r="X15" i="11"/>
  <c r="AC19" i="11"/>
  <c r="L22" i="11"/>
  <c r="Q25" i="11"/>
  <c r="AK26" i="11"/>
  <c r="F29" i="11"/>
  <c r="AJ29" i="11"/>
  <c r="AK31" i="11"/>
  <c r="U32" i="11"/>
  <c r="M33" i="11"/>
  <c r="Z35" i="11"/>
  <c r="AF35" i="11"/>
  <c r="M9" i="12"/>
  <c r="AA10" i="12"/>
  <c r="U11" i="12"/>
  <c r="AB12" i="12"/>
  <c r="U15" i="12"/>
  <c r="AA17" i="12"/>
  <c r="U18" i="12"/>
  <c r="AB19" i="12"/>
  <c r="U22" i="12"/>
  <c r="AA24" i="12"/>
  <c r="U25" i="12"/>
  <c r="AB26" i="12"/>
  <c r="U29" i="12"/>
  <c r="T30" i="12"/>
  <c r="AK32" i="12"/>
  <c r="AB33" i="12"/>
  <c r="U36" i="12"/>
  <c r="AC37" i="12"/>
  <c r="U38" i="12"/>
  <c r="T39" i="12"/>
  <c r="M11" i="9"/>
  <c r="M16" i="9"/>
  <c r="AJ17" i="9"/>
  <c r="AK23" i="9"/>
  <c r="M26" i="9"/>
  <c r="AC26" i="9"/>
  <c r="M30" i="9"/>
  <c r="AJ31" i="9"/>
  <c r="AF32" i="9"/>
  <c r="AK32" i="9" s="1"/>
  <c r="Y12" i="10"/>
  <c r="Z13" i="10"/>
  <c r="AB13" i="10" s="1"/>
  <c r="AC13" i="10" s="1"/>
  <c r="M19" i="10"/>
  <c r="AA21" i="10"/>
  <c r="AF21" i="10"/>
  <c r="AK21" i="10" s="1"/>
  <c r="M26" i="10"/>
  <c r="L31" i="10"/>
  <c r="M36" i="10"/>
  <c r="AA38" i="10"/>
  <c r="Y39" i="10"/>
  <c r="AK39" i="10"/>
  <c r="Y41" i="10"/>
  <c r="AK43" i="10"/>
  <c r="L44" i="10"/>
  <c r="M44" i="10" s="1"/>
  <c r="AF44" i="10"/>
  <c r="I45" i="10"/>
  <c r="X45" i="10"/>
  <c r="Y9" i="11"/>
  <c r="Y11" i="11"/>
  <c r="AB11" i="11"/>
  <c r="AC11" i="11" s="1"/>
  <c r="Z15" i="11"/>
  <c r="AK16" i="11"/>
  <c r="U21" i="11"/>
  <c r="P22" i="11"/>
  <c r="U23" i="11"/>
  <c r="M24" i="11"/>
  <c r="U26" i="11"/>
  <c r="M30" i="11"/>
  <c r="Q33" i="11"/>
  <c r="AK9" i="12"/>
  <c r="M11" i="12"/>
  <c r="AC12" i="12"/>
  <c r="Y14" i="12"/>
  <c r="AK16" i="12"/>
  <c r="M18" i="12"/>
  <c r="Y21" i="12"/>
  <c r="AK23" i="12"/>
  <c r="M25" i="12"/>
  <c r="Y28" i="12"/>
  <c r="Q31" i="12"/>
  <c r="U32" i="12"/>
  <c r="AK37" i="12"/>
  <c r="AB43" i="12"/>
  <c r="L45" i="12"/>
  <c r="L41" i="8"/>
  <c r="AF41" i="8"/>
  <c r="AK41" i="8" s="1"/>
  <c r="Q9" i="9"/>
  <c r="M12" i="9"/>
  <c r="AB12" i="9"/>
  <c r="AC12" i="9" s="1"/>
  <c r="Y16" i="9"/>
  <c r="AB17" i="9"/>
  <c r="AK19" i="9"/>
  <c r="AB22" i="9"/>
  <c r="AC22" i="9" s="1"/>
  <c r="I25" i="9"/>
  <c r="Y25" i="9" s="1"/>
  <c r="U26" i="9"/>
  <c r="Y30" i="9"/>
  <c r="AA32" i="9"/>
  <c r="Y10" i="10"/>
  <c r="U11" i="10"/>
  <c r="L13" i="10"/>
  <c r="U14" i="10"/>
  <c r="AK14" i="10"/>
  <c r="AB15" i="10"/>
  <c r="Y17" i="10"/>
  <c r="Y19" i="10"/>
  <c r="Q20" i="10"/>
  <c r="AJ21" i="10"/>
  <c r="AC24" i="10"/>
  <c r="Y26" i="10"/>
  <c r="Q27" i="10"/>
  <c r="P31" i="10"/>
  <c r="M33" i="10"/>
  <c r="AK34" i="10"/>
  <c r="AC37" i="10"/>
  <c r="L38" i="10"/>
  <c r="AF38" i="10"/>
  <c r="U42" i="10"/>
  <c r="P44" i="10"/>
  <c r="AB12" i="11"/>
  <c r="AC12" i="11" s="1"/>
  <c r="AA15" i="11"/>
  <c r="AB15" i="11" s="1"/>
  <c r="AC15" i="11" s="1"/>
  <c r="AK15" i="11"/>
  <c r="Y24" i="11"/>
  <c r="AK24" i="11"/>
  <c r="I29" i="11"/>
  <c r="X29" i="11"/>
  <c r="Y30" i="11"/>
  <c r="Q31" i="11"/>
  <c r="I34" i="11"/>
  <c r="Y34" i="11" s="1"/>
  <c r="P35" i="11"/>
  <c r="Q35" i="11" s="1"/>
  <c r="AB15" i="12"/>
  <c r="AB22" i="12"/>
  <c r="Y27" i="12"/>
  <c r="AB29" i="12"/>
  <c r="AC29" i="12" s="1"/>
  <c r="AJ30" i="12"/>
  <c r="U31" i="12"/>
  <c r="AB36" i="12"/>
  <c r="AC36" i="12" s="1"/>
  <c r="I39" i="12"/>
  <c r="U39" i="12" s="1"/>
  <c r="AB41" i="12"/>
  <c r="AC41" i="12" s="1"/>
  <c r="AK45" i="12"/>
  <c r="U37" i="10"/>
  <c r="P38" i="10"/>
  <c r="Q38" i="10" s="1"/>
  <c r="AK41" i="10"/>
  <c r="AF45" i="10"/>
  <c r="AK9" i="11"/>
  <c r="U14" i="11"/>
  <c r="AC17" i="11"/>
  <c r="U19" i="11"/>
  <c r="AB20" i="11"/>
  <c r="AC20" i="11" s="1"/>
  <c r="F22" i="11"/>
  <c r="U27" i="11"/>
  <c r="AB28" i="11"/>
  <c r="U9" i="12"/>
  <c r="F10" i="12"/>
  <c r="Q10" i="12" s="1"/>
  <c r="AK10" i="12"/>
  <c r="AB13" i="12"/>
  <c r="F17" i="12"/>
  <c r="AK17" i="12"/>
  <c r="AB20" i="12"/>
  <c r="F24" i="12"/>
  <c r="AK24" i="12"/>
  <c r="AB27" i="12"/>
  <c r="AC27" i="12" s="1"/>
  <c r="L30" i="12"/>
  <c r="U33" i="12"/>
  <c r="AB34" i="12"/>
  <c r="AK43" i="12"/>
  <c r="Q45" i="12"/>
  <c r="AK36" i="8"/>
  <c r="M38" i="8"/>
  <c r="Z40" i="8"/>
  <c r="AB40" i="8" s="1"/>
  <c r="AC40" i="8" s="1"/>
  <c r="X40" i="8"/>
  <c r="F41" i="8"/>
  <c r="AK10" i="9"/>
  <c r="AK12" i="9"/>
  <c r="AB15" i="9"/>
  <c r="AC15" i="9" s="1"/>
  <c r="Q16" i="9"/>
  <c r="U18" i="9"/>
  <c r="AK18" i="9"/>
  <c r="AA25" i="9"/>
  <c r="AF25" i="9"/>
  <c r="Q26" i="9"/>
  <c r="AB29" i="9"/>
  <c r="AC29" i="9" s="1"/>
  <c r="Q30" i="9"/>
  <c r="T32" i="9"/>
  <c r="AB9" i="10"/>
  <c r="F13" i="10"/>
  <c r="Q13" i="10" s="1"/>
  <c r="U15" i="10"/>
  <c r="AB16" i="10"/>
  <c r="AB18" i="10"/>
  <c r="AC18" i="10" s="1"/>
  <c r="Q19" i="10"/>
  <c r="AC22" i="10"/>
  <c r="AB23" i="10"/>
  <c r="AC23" i="10" s="1"/>
  <c r="AB25" i="10"/>
  <c r="AC25" i="10" s="1"/>
  <c r="Q26" i="10"/>
  <c r="AB29" i="10"/>
  <c r="AC29" i="10" s="1"/>
  <c r="I31" i="10"/>
  <c r="AK33" i="10"/>
  <c r="U34" i="10"/>
  <c r="Y35" i="10"/>
  <c r="AK35" i="10"/>
  <c r="AK37" i="10"/>
  <c r="U39" i="10"/>
  <c r="AC40" i="10"/>
  <c r="AB42" i="10"/>
  <c r="AC42" i="10" s="1"/>
  <c r="I44" i="10"/>
  <c r="P45" i="10"/>
  <c r="Q45" i="10" s="1"/>
  <c r="M10" i="11"/>
  <c r="U12" i="11"/>
  <c r="AB13" i="11"/>
  <c r="AC13" i="11" s="1"/>
  <c r="F15" i="11"/>
  <c r="Q15" i="11" s="1"/>
  <c r="AJ15" i="11"/>
  <c r="Q19" i="11"/>
  <c r="I22" i="11"/>
  <c r="X22" i="11"/>
  <c r="Y22" i="11" s="1"/>
  <c r="Y23" i="11"/>
  <c r="U24" i="11"/>
  <c r="Y25" i="11"/>
  <c r="AB25" i="11"/>
  <c r="AC25" i="11" s="1"/>
  <c r="AC28" i="11"/>
  <c r="L29" i="11"/>
  <c r="Q30" i="11"/>
  <c r="T35" i="11"/>
  <c r="U35" i="11" s="1"/>
  <c r="AB11" i="12"/>
  <c r="AC11" i="12" s="1"/>
  <c r="AB18" i="12"/>
  <c r="AC18" i="12" s="1"/>
  <c r="AB25" i="12"/>
  <c r="AC25" i="12" s="1"/>
  <c r="AB31" i="12"/>
  <c r="AC31" i="12" s="1"/>
  <c r="AF39" i="12"/>
  <c r="U41" i="12"/>
  <c r="F44" i="12"/>
  <c r="Z44" i="12"/>
  <c r="AB44" i="12" s="1"/>
  <c r="AC44" i="12" s="1"/>
  <c r="U10" i="12"/>
  <c r="Y10" i="12"/>
  <c r="U17" i="12"/>
  <c r="Y17" i="12"/>
  <c r="U24" i="12"/>
  <c r="Y24" i="12"/>
  <c r="M30" i="12"/>
  <c r="AC14" i="12"/>
  <c r="AC21" i="12"/>
  <c r="AC28" i="12"/>
  <c r="AC35" i="12"/>
  <c r="AC19" i="12"/>
  <c r="AC26" i="12"/>
  <c r="AC40" i="12"/>
  <c r="U30" i="12"/>
  <c r="AC33" i="12"/>
  <c r="M17" i="12"/>
  <c r="Q17" i="12"/>
  <c r="M24" i="12"/>
  <c r="Q24" i="12"/>
  <c r="AC13" i="12"/>
  <c r="AC20" i="12"/>
  <c r="AC34" i="12"/>
  <c r="AK39" i="12"/>
  <c r="M44" i="12"/>
  <c r="Q44" i="12"/>
  <c r="Y11" i="12"/>
  <c r="U13" i="12"/>
  <c r="Q15" i="12"/>
  <c r="AC15" i="12"/>
  <c r="Y18" i="12"/>
  <c r="U20" i="12"/>
  <c r="Q22" i="12"/>
  <c r="AC22" i="12"/>
  <c r="Y25" i="12"/>
  <c r="Q29" i="12"/>
  <c r="Y32" i="12"/>
  <c r="U34" i="12"/>
  <c r="Q36" i="12"/>
  <c r="Q43" i="12"/>
  <c r="AC43" i="12"/>
  <c r="Z10" i="12"/>
  <c r="AB10" i="12" s="1"/>
  <c r="Z17" i="12"/>
  <c r="Z24" i="12"/>
  <c r="AB24" i="12" s="1"/>
  <c r="AC24" i="12" s="1"/>
  <c r="Y40" i="12"/>
  <c r="Q11" i="12"/>
  <c r="M13" i="12"/>
  <c r="M20" i="12"/>
  <c r="M27" i="12"/>
  <c r="M34" i="12"/>
  <c r="Z39" i="12"/>
  <c r="AB39" i="12" s="1"/>
  <c r="AC39" i="12" s="1"/>
  <c r="M41" i="12"/>
  <c r="Z45" i="12"/>
  <c r="AB45" i="12" s="1"/>
  <c r="AC45" i="12" s="1"/>
  <c r="Q12" i="12"/>
  <c r="M14" i="12"/>
  <c r="Q19" i="12"/>
  <c r="M21" i="12"/>
  <c r="Q26" i="12"/>
  <c r="M28" i="12"/>
  <c r="Q33" i="12"/>
  <c r="M35" i="12"/>
  <c r="Q40" i="12"/>
  <c r="M42" i="12"/>
  <c r="Y33" i="12"/>
  <c r="Q13" i="12"/>
  <c r="Q20" i="12"/>
  <c r="Q27" i="12"/>
  <c r="Q34" i="12"/>
  <c r="Q41" i="12"/>
  <c r="Q14" i="12"/>
  <c r="Q21" i="12"/>
  <c r="Q28" i="12"/>
  <c r="Q35" i="12"/>
  <c r="M39" i="12"/>
  <c r="Q42" i="12"/>
  <c r="M45" i="12"/>
  <c r="Y29" i="11"/>
  <c r="U29" i="11"/>
  <c r="Q34" i="11"/>
  <c r="AC34" i="11"/>
  <c r="M34" i="11"/>
  <c r="Q22" i="11"/>
  <c r="M22" i="11"/>
  <c r="AB29" i="11"/>
  <c r="AC29" i="11" s="1"/>
  <c r="AK29" i="11"/>
  <c r="M35" i="11"/>
  <c r="U22" i="11"/>
  <c r="Y35" i="11"/>
  <c r="Y15" i="11"/>
  <c r="U15" i="11"/>
  <c r="AK22" i="11"/>
  <c r="AC21" i="11"/>
  <c r="Q29" i="11"/>
  <c r="M29" i="11"/>
  <c r="AK35" i="11"/>
  <c r="Y20" i="11"/>
  <c r="AA29" i="11"/>
  <c r="Y14" i="11"/>
  <c r="Y28" i="11"/>
  <c r="Y12" i="11"/>
  <c r="Y19" i="11"/>
  <c r="Y26" i="11"/>
  <c r="Y33" i="11"/>
  <c r="Q11" i="11"/>
  <c r="Q18" i="11"/>
  <c r="AA22" i="11"/>
  <c r="AB22" i="11" s="1"/>
  <c r="Y27" i="11"/>
  <c r="AA35" i="11"/>
  <c r="L15" i="11"/>
  <c r="U10" i="11"/>
  <c r="M14" i="11"/>
  <c r="U17" i="11"/>
  <c r="M21" i="11"/>
  <c r="M28" i="11"/>
  <c r="Q27" i="11"/>
  <c r="Y13" i="11"/>
  <c r="Q14" i="11"/>
  <c r="Q21" i="11"/>
  <c r="Q28" i="11"/>
  <c r="AC15" i="10"/>
  <c r="M38" i="10"/>
  <c r="Q44" i="10"/>
  <c r="M13" i="10"/>
  <c r="M45" i="10"/>
  <c r="AC21" i="10"/>
  <c r="Y31" i="10"/>
  <c r="U31" i="10"/>
  <c r="AC9" i="10"/>
  <c r="U21" i="10"/>
  <c r="Y21" i="10"/>
  <c r="Y13" i="10"/>
  <c r="U44" i="10"/>
  <c r="Y44" i="10"/>
  <c r="AC16" i="10"/>
  <c r="Y38" i="10"/>
  <c r="U38" i="10"/>
  <c r="AC17" i="10"/>
  <c r="AC30" i="10"/>
  <c r="AK31" i="10"/>
  <c r="AK44" i="10"/>
  <c r="Y45" i="10"/>
  <c r="U45" i="10"/>
  <c r="Q31" i="10"/>
  <c r="M31" i="10"/>
  <c r="Y22" i="10"/>
  <c r="Y30" i="10"/>
  <c r="U9" i="10"/>
  <c r="Y14" i="10"/>
  <c r="U16" i="10"/>
  <c r="U23" i="10"/>
  <c r="Y29" i="10"/>
  <c r="Y36" i="10"/>
  <c r="Y43" i="10"/>
  <c r="AA45" i="10"/>
  <c r="AB45" i="10" s="1"/>
  <c r="AC45" i="10" s="1"/>
  <c r="U12" i="10"/>
  <c r="M15" i="10"/>
  <c r="Q21" i="10"/>
  <c r="M22" i="10"/>
  <c r="M30" i="10"/>
  <c r="M37" i="10"/>
  <c r="M9" i="10"/>
  <c r="AA13" i="10"/>
  <c r="M16" i="10"/>
  <c r="Z21" i="10"/>
  <c r="AB21" i="10" s="1"/>
  <c r="M23" i="10"/>
  <c r="Y15" i="10"/>
  <c r="M10" i="10"/>
  <c r="Q15" i="10"/>
  <c r="M17" i="10"/>
  <c r="Q22" i="10"/>
  <c r="M24" i="10"/>
  <c r="Q30" i="10"/>
  <c r="Q37" i="10"/>
  <c r="Q9" i="10"/>
  <c r="Q16" i="10"/>
  <c r="Q23" i="10"/>
  <c r="Y37" i="10"/>
  <c r="Q10" i="10"/>
  <c r="Q17" i="10"/>
  <c r="M21" i="10"/>
  <c r="Q24" i="10"/>
  <c r="AK25" i="9"/>
  <c r="AC17" i="9"/>
  <c r="M17" i="9"/>
  <c r="Q17" i="9"/>
  <c r="M31" i="9"/>
  <c r="Q31" i="9"/>
  <c r="AC21" i="9"/>
  <c r="Y32" i="9"/>
  <c r="U32" i="9"/>
  <c r="U17" i="9"/>
  <c r="Y17" i="9"/>
  <c r="AC25" i="9"/>
  <c r="U31" i="9"/>
  <c r="Y31" i="9"/>
  <c r="AC14" i="9"/>
  <c r="AC28" i="9"/>
  <c r="Y11" i="9"/>
  <c r="U13" i="9"/>
  <c r="Y18" i="9"/>
  <c r="U20" i="9"/>
  <c r="U27" i="9"/>
  <c r="M32" i="9"/>
  <c r="Q24" i="9"/>
  <c r="Q10" i="9"/>
  <c r="U16" i="9"/>
  <c r="U23" i="9"/>
  <c r="Q25" i="9"/>
  <c r="U30" i="9"/>
  <c r="M13" i="9"/>
  <c r="M20" i="9"/>
  <c r="Z25" i="9"/>
  <c r="AB25" i="9" s="1"/>
  <c r="M27" i="9"/>
  <c r="AK9" i="9"/>
  <c r="M14" i="9"/>
  <c r="M21" i="9"/>
  <c r="M28" i="9"/>
  <c r="Z32" i="9"/>
  <c r="Q13" i="9"/>
  <c r="Q20" i="9"/>
  <c r="Q27" i="9"/>
  <c r="Q14" i="9"/>
  <c r="Q21" i="9"/>
  <c r="M25" i="9"/>
  <c r="Q28" i="9"/>
  <c r="M21" i="8"/>
  <c r="Q21" i="8"/>
  <c r="Y34" i="8"/>
  <c r="U34" i="8"/>
  <c r="Q15" i="8"/>
  <c r="Y40" i="8"/>
  <c r="AC11" i="8"/>
  <c r="AC39" i="8"/>
  <c r="M41" i="8"/>
  <c r="Q41" i="8"/>
  <c r="Q27" i="8"/>
  <c r="M27" i="8"/>
  <c r="U15" i="8"/>
  <c r="AC18" i="8"/>
  <c r="U21" i="8"/>
  <c r="AC25" i="8"/>
  <c r="AK40" i="8"/>
  <c r="AK21" i="8"/>
  <c r="Y27" i="8"/>
  <c r="U27" i="8"/>
  <c r="Q40" i="8"/>
  <c r="M40" i="8"/>
  <c r="U41" i="8"/>
  <c r="Y10" i="8"/>
  <c r="Y17" i="8"/>
  <c r="Y21" i="8"/>
  <c r="Y24" i="8"/>
  <c r="Z27" i="8"/>
  <c r="AB27" i="8" s="1"/>
  <c r="AC27" i="8" s="1"/>
  <c r="Y31" i="8"/>
  <c r="Z34" i="8"/>
  <c r="AB34" i="8" s="1"/>
  <c r="Y38" i="8"/>
  <c r="Y41" i="8"/>
  <c r="Y32" i="8"/>
  <c r="Y39" i="8"/>
  <c r="Z41" i="8"/>
  <c r="AB41" i="8" s="1"/>
  <c r="AC41" i="8" s="1"/>
  <c r="Z15" i="8"/>
  <c r="Z21" i="8"/>
  <c r="AB21" i="8" s="1"/>
  <c r="AC21" i="8" s="1"/>
  <c r="Y25" i="8"/>
  <c r="Q9" i="8"/>
  <c r="M11" i="8"/>
  <c r="Q16" i="8"/>
  <c r="M18" i="8"/>
  <c r="Q23" i="8"/>
  <c r="M25" i="8"/>
  <c r="Q30" i="8"/>
  <c r="M32" i="8"/>
  <c r="Q37" i="8"/>
  <c r="M39" i="8"/>
  <c r="M12" i="8"/>
  <c r="M19" i="8"/>
  <c r="U22" i="8"/>
  <c r="M26" i="8"/>
  <c r="U29" i="8"/>
  <c r="Q31" i="8"/>
  <c r="M33" i="8"/>
  <c r="U36" i="8"/>
  <c r="Q38" i="8"/>
  <c r="Q11" i="8"/>
  <c r="M13" i="8"/>
  <c r="Q18" i="8"/>
  <c r="M20" i="8"/>
  <c r="Q25" i="8"/>
  <c r="Q32" i="8"/>
  <c r="Q39" i="8"/>
  <c r="Y11" i="8"/>
  <c r="Q12" i="8"/>
  <c r="Q19" i="8"/>
  <c r="Q26" i="8"/>
  <c r="Q33" i="8"/>
  <c r="Q13" i="8"/>
  <c r="Q20" i="8"/>
  <c r="U48" i="7"/>
  <c r="Y48" i="7"/>
  <c r="AK25" i="7"/>
  <c r="AK61" i="7"/>
  <c r="Y74" i="7"/>
  <c r="U74" i="7"/>
  <c r="Q16" i="7"/>
  <c r="M16" i="7"/>
  <c r="M30" i="7"/>
  <c r="U67" i="7"/>
  <c r="Y67" i="7"/>
  <c r="AC36" i="7"/>
  <c r="U54" i="7"/>
  <c r="Y54" i="7"/>
  <c r="M48" i="7"/>
  <c r="AC56" i="7"/>
  <c r="AC68" i="7"/>
  <c r="Q68" i="7"/>
  <c r="AA25" i="7"/>
  <c r="AB25" i="7" s="1"/>
  <c r="AC25" i="7" s="1"/>
  <c r="U61" i="7"/>
  <c r="Q65" i="7"/>
  <c r="Y17" i="7"/>
  <c r="AB22" i="7"/>
  <c r="AC22" i="7" s="1"/>
  <c r="AC29" i="7"/>
  <c r="Y29" i="7"/>
  <c r="Y30" i="7"/>
  <c r="U33" i="7"/>
  <c r="L36" i="7"/>
  <c r="M36" i="7" s="1"/>
  <c r="X36" i="7"/>
  <c r="Y36" i="7" s="1"/>
  <c r="U40" i="7"/>
  <c r="Y43" i="7"/>
  <c r="Y45" i="7"/>
  <c r="AC49" i="7"/>
  <c r="Y49" i="7"/>
  <c r="Y56" i="7"/>
  <c r="Q61" i="7"/>
  <c r="AC62" i="7"/>
  <c r="Q62" i="7"/>
  <c r="AB62" i="7"/>
  <c r="Y64" i="7"/>
  <c r="Y65" i="7"/>
  <c r="X67" i="7"/>
  <c r="Y68" i="7"/>
  <c r="Y69" i="7"/>
  <c r="Q34" i="7"/>
  <c r="AB36" i="7"/>
  <c r="AC31" i="7"/>
  <c r="Q31" i="7"/>
  <c r="Q54" i="7"/>
  <c r="AC64" i="7"/>
  <c r="M9" i="7"/>
  <c r="AK12" i="7"/>
  <c r="M20" i="7"/>
  <c r="M23" i="7"/>
  <c r="Y25" i="7"/>
  <c r="U25" i="7"/>
  <c r="Y31" i="7"/>
  <c r="Y38" i="7"/>
  <c r="AC42" i="7"/>
  <c r="Y52" i="7"/>
  <c r="AC54" i="7"/>
  <c r="AC55" i="7"/>
  <c r="Q55" i="7"/>
  <c r="Y58" i="7"/>
  <c r="AK67" i="7"/>
  <c r="M68" i="7"/>
  <c r="AK72" i="7"/>
  <c r="AC21" i="7"/>
  <c r="Q21" i="7"/>
  <c r="Y28" i="7"/>
  <c r="Q38" i="7"/>
  <c r="U9" i="7"/>
  <c r="AK13" i="7"/>
  <c r="AB15" i="7"/>
  <c r="AC15" i="7" s="1"/>
  <c r="Z16" i="7"/>
  <c r="AB16" i="7" s="1"/>
  <c r="AC16" i="7" s="1"/>
  <c r="AC20" i="7"/>
  <c r="U23" i="7"/>
  <c r="U26" i="7"/>
  <c r="M27" i="7"/>
  <c r="Y34" i="7"/>
  <c r="AC35" i="7"/>
  <c r="Q35" i="7"/>
  <c r="Q36" i="7"/>
  <c r="T36" i="7"/>
  <c r="U36" i="7" s="1"/>
  <c r="AF36" i="7"/>
  <c r="AK36" i="7" s="1"/>
  <c r="F41" i="7"/>
  <c r="U41" i="7"/>
  <c r="AB42" i="7"/>
  <c r="Q43" i="7"/>
  <c r="U44" i="7"/>
  <c r="Q48" i="7"/>
  <c r="Y55" i="7"/>
  <c r="AK59" i="7"/>
  <c r="Q64" i="7"/>
  <c r="M67" i="7"/>
  <c r="Q67" i="7"/>
  <c r="Q73" i="7"/>
  <c r="M73" i="7"/>
  <c r="Q25" i="7"/>
  <c r="M25" i="7"/>
  <c r="AC28" i="7"/>
  <c r="Q28" i="7"/>
  <c r="AK40" i="7"/>
  <c r="Q44" i="7"/>
  <c r="Q10" i="7"/>
  <c r="AC14" i="7"/>
  <c r="Q14" i="7"/>
  <c r="Q24" i="7"/>
  <c r="AC24" i="7"/>
  <c r="AC27" i="7"/>
  <c r="M31" i="7"/>
  <c r="M38" i="7"/>
  <c r="U50" i="7"/>
  <c r="U57" i="7"/>
  <c r="AC58" i="7"/>
  <c r="AC59" i="7"/>
  <c r="AK33" i="7"/>
  <c r="AC52" i="7"/>
  <c r="Q52" i="7"/>
  <c r="Z67" i="7"/>
  <c r="AB67" i="7" s="1"/>
  <c r="AC67" i="7" s="1"/>
  <c r="Z73" i="7"/>
  <c r="AB73" i="7" s="1"/>
  <c r="AC73" i="7" s="1"/>
  <c r="Y12" i="7"/>
  <c r="Y14" i="7"/>
  <c r="AC17" i="7"/>
  <c r="Q17" i="7"/>
  <c r="AK19" i="7"/>
  <c r="Q37" i="7"/>
  <c r="AC37" i="7"/>
  <c r="AC45" i="7"/>
  <c r="Q45" i="7"/>
  <c r="AK47" i="7"/>
  <c r="AA48" i="7"/>
  <c r="AB48" i="7" s="1"/>
  <c r="AC48" i="7" s="1"/>
  <c r="AC50" i="7"/>
  <c r="Q51" i="7"/>
  <c r="AC51" i="7"/>
  <c r="M55" i="7"/>
  <c r="AC57" i="7"/>
  <c r="Q58" i="7"/>
  <c r="AB60" i="7"/>
  <c r="AC60" i="7" s="1"/>
  <c r="AC69" i="7"/>
  <c r="Q69" i="7"/>
  <c r="AB69" i="7"/>
  <c r="Y71" i="7"/>
  <c r="Y72" i="7"/>
  <c r="I73" i="7"/>
  <c r="Z74" i="7"/>
  <c r="AB74" i="7" s="1"/>
  <c r="Z61" i="7"/>
  <c r="AB61" i="7" s="1"/>
  <c r="AC61" i="7" s="1"/>
  <c r="Q15" i="7"/>
  <c r="Q22" i="7"/>
  <c r="Q29" i="7"/>
  <c r="Q42" i="7"/>
  <c r="Q49" i="7"/>
  <c r="Q56" i="7"/>
  <c r="Q63" i="7"/>
  <c r="Q70" i="7"/>
  <c r="Q59" i="7"/>
  <c r="Q66" i="7"/>
  <c r="Y12" i="6"/>
  <c r="U12" i="6"/>
  <c r="M22" i="6"/>
  <c r="Q22" i="6"/>
  <c r="AC13" i="6"/>
  <c r="U22" i="6"/>
  <c r="Y22" i="6"/>
  <c r="U17" i="6"/>
  <c r="Q12" i="6"/>
  <c r="AC12" i="6"/>
  <c r="M12" i="6"/>
  <c r="AK12" i="6"/>
  <c r="AK17" i="6"/>
  <c r="AC19" i="6"/>
  <c r="U13" i="6"/>
  <c r="Q15" i="6"/>
  <c r="AC15" i="6"/>
  <c r="Y18" i="6"/>
  <c r="U20" i="6"/>
  <c r="U14" i="6"/>
  <c r="U21" i="6"/>
  <c r="Q17" i="6"/>
  <c r="Y17" i="6"/>
  <c r="M18" i="6"/>
  <c r="AA22" i="6"/>
  <c r="AB22" i="6" s="1"/>
  <c r="AC22" i="6" s="1"/>
  <c r="Q23" i="6"/>
  <c r="Y23" i="6"/>
  <c r="Z17" i="6"/>
  <c r="AB17" i="6" s="1"/>
  <c r="AC17" i="6" s="1"/>
  <c r="Z23" i="6"/>
  <c r="AB23" i="6" s="1"/>
  <c r="AC23" i="6" s="1"/>
  <c r="M13" i="6"/>
  <c r="Q18" i="6"/>
  <c r="M20" i="6"/>
  <c r="Q19" i="6"/>
  <c r="Q13" i="6"/>
  <c r="M17" i="6"/>
  <c r="Q20" i="6"/>
  <c r="M23" i="6"/>
  <c r="M15" i="5"/>
  <c r="Y30" i="5"/>
  <c r="U30" i="5"/>
  <c r="Y36" i="5"/>
  <c r="U36" i="5"/>
  <c r="AK10" i="5"/>
  <c r="Y15" i="5"/>
  <c r="U15" i="5"/>
  <c r="AK30" i="5"/>
  <c r="AB36" i="5"/>
  <c r="AC36" i="5" s="1"/>
  <c r="M37" i="5"/>
  <c r="Q37" i="5"/>
  <c r="M10" i="5"/>
  <c r="Q10" i="5"/>
  <c r="Q22" i="5"/>
  <c r="Q36" i="5"/>
  <c r="M36" i="5"/>
  <c r="Y37" i="5"/>
  <c r="Y22" i="5"/>
  <c r="U22" i="5"/>
  <c r="Q30" i="5"/>
  <c r="AK37" i="5"/>
  <c r="M29" i="5"/>
  <c r="Y13" i="5"/>
  <c r="Q16" i="5"/>
  <c r="AC16" i="5"/>
  <c r="Y20" i="5"/>
  <c r="Q23" i="5"/>
  <c r="AC23" i="5"/>
  <c r="Y27" i="5"/>
  <c r="U29" i="5"/>
  <c r="Y34" i="5"/>
  <c r="Y14" i="5"/>
  <c r="Y21" i="5"/>
  <c r="Y28" i="5"/>
  <c r="AA30" i="5"/>
  <c r="AB30" i="5" s="1"/>
  <c r="AC30" i="5" s="1"/>
  <c r="Y35" i="5"/>
  <c r="Z37" i="5"/>
  <c r="AB37" i="5" s="1"/>
  <c r="AC37" i="5" s="1"/>
  <c r="U16" i="5"/>
  <c r="U23" i="5"/>
  <c r="M30" i="5"/>
  <c r="M9" i="5"/>
  <c r="Q14" i="5"/>
  <c r="Q21" i="5"/>
  <c r="Q28" i="5"/>
  <c r="Q35" i="5"/>
  <c r="Q29" i="5"/>
  <c r="Q9" i="5"/>
  <c r="AK54" i="4"/>
  <c r="Y55" i="4"/>
  <c r="U55" i="4"/>
  <c r="Q36" i="4"/>
  <c r="Q41" i="4"/>
  <c r="AC41" i="4"/>
  <c r="U28" i="4"/>
  <c r="Y28" i="4"/>
  <c r="AC13" i="4"/>
  <c r="AB28" i="4"/>
  <c r="Y41" i="4"/>
  <c r="U41" i="4"/>
  <c r="M48" i="4"/>
  <c r="M20" i="4"/>
  <c r="Q20" i="4"/>
  <c r="Y48" i="4"/>
  <c r="U48" i="4"/>
  <c r="U54" i="4"/>
  <c r="Y54" i="4"/>
  <c r="Y36" i="4"/>
  <c r="AC42" i="4"/>
  <c r="AC14" i="4"/>
  <c r="AC35" i="4"/>
  <c r="AB36" i="4"/>
  <c r="AC36" i="4" s="1"/>
  <c r="AK36" i="4"/>
  <c r="AB48" i="4"/>
  <c r="AC48" i="4" s="1"/>
  <c r="AB54" i="4"/>
  <c r="AC54" i="4" s="1"/>
  <c r="AC55" i="4"/>
  <c r="Q55" i="4"/>
  <c r="M55" i="4"/>
  <c r="AC11" i="4"/>
  <c r="Q28" i="4"/>
  <c r="AC28" i="4"/>
  <c r="M28" i="4"/>
  <c r="AK41" i="4"/>
  <c r="Y27" i="4"/>
  <c r="Y35" i="4"/>
  <c r="L36" i="4"/>
  <c r="M36" i="4" s="1"/>
  <c r="M13" i="4"/>
  <c r="Q19" i="4"/>
  <c r="Q26" i="4"/>
  <c r="Q33" i="4"/>
  <c r="M35" i="4"/>
  <c r="Q40" i="4"/>
  <c r="Q47" i="4"/>
  <c r="Q54" i="4"/>
  <c r="Q12" i="4"/>
  <c r="M14" i="4"/>
  <c r="U18" i="4"/>
  <c r="M21" i="4"/>
  <c r="U25" i="4"/>
  <c r="Q27" i="4"/>
  <c r="U32" i="4"/>
  <c r="Q34" i="4"/>
  <c r="U39" i="4"/>
  <c r="M42" i="4"/>
  <c r="U46" i="4"/>
  <c r="M49" i="4"/>
  <c r="U53" i="4"/>
  <c r="Q13" i="4"/>
  <c r="M15" i="4"/>
  <c r="U19" i="4"/>
  <c r="M22" i="4"/>
  <c r="U26" i="4"/>
  <c r="M29" i="4"/>
  <c r="U33" i="4"/>
  <c r="Q35" i="4"/>
  <c r="U40" i="4"/>
  <c r="M43" i="4"/>
  <c r="U47" i="4"/>
  <c r="M50" i="4"/>
  <c r="Y34" i="4"/>
  <c r="Y13" i="4"/>
  <c r="M11" i="4"/>
  <c r="Q14" i="4"/>
  <c r="Q21" i="4"/>
  <c r="Q42" i="4"/>
  <c r="Q49" i="4"/>
  <c r="Q15" i="4"/>
  <c r="Q22" i="4"/>
  <c r="Q29" i="4"/>
  <c r="Q43" i="4"/>
  <c r="Q50" i="4"/>
  <c r="M54" i="4"/>
  <c r="Q28" i="3"/>
  <c r="AC16" i="3"/>
  <c r="AC19" i="3"/>
  <c r="AC24" i="3"/>
  <c r="AC27" i="3"/>
  <c r="Y28" i="3"/>
  <c r="AC20" i="3"/>
  <c r="AK28" i="3"/>
  <c r="AC9" i="3"/>
  <c r="AC10" i="3"/>
  <c r="AC25" i="3"/>
  <c r="Y10" i="3"/>
  <c r="Y18" i="3"/>
  <c r="Y26" i="3"/>
  <c r="M9" i="3"/>
  <c r="Y11" i="3"/>
  <c r="Q15" i="3"/>
  <c r="M17" i="3"/>
  <c r="Y19" i="3"/>
  <c r="Q23" i="3"/>
  <c r="AC23" i="3"/>
  <c r="M25" i="3"/>
  <c r="L28" i="3"/>
  <c r="M28" i="3" s="1"/>
  <c r="M10" i="3"/>
  <c r="U14" i="3"/>
  <c r="Q16" i="3"/>
  <c r="M18" i="3"/>
  <c r="U22" i="3"/>
  <c r="Q24" i="3"/>
  <c r="M26" i="3"/>
  <c r="U28" i="3"/>
  <c r="Q9" i="3"/>
  <c r="M11" i="3"/>
  <c r="U15" i="3"/>
  <c r="Q17" i="3"/>
  <c r="M19" i="3"/>
  <c r="U23" i="3"/>
  <c r="Q25" i="3"/>
  <c r="M27" i="3"/>
  <c r="Q10" i="3"/>
  <c r="M12" i="3"/>
  <c r="U16" i="3"/>
  <c r="Q18" i="3"/>
  <c r="M20" i="3"/>
  <c r="U24" i="3"/>
  <c r="Q26" i="3"/>
  <c r="U9" i="3"/>
  <c r="Q11" i="3"/>
  <c r="U17" i="3"/>
  <c r="Q19" i="3"/>
  <c r="M21" i="3"/>
  <c r="U25" i="3"/>
  <c r="Q27" i="3"/>
  <c r="Q12" i="3"/>
  <c r="Q20" i="3"/>
  <c r="Q21" i="3"/>
  <c r="M17" i="2"/>
  <c r="Q17" i="2"/>
  <c r="AC12" i="2"/>
  <c r="AC10" i="2"/>
  <c r="AC13" i="2"/>
  <c r="M10" i="2"/>
  <c r="U14" i="2"/>
  <c r="Q16" i="2"/>
  <c r="AC16" i="2"/>
  <c r="M11" i="2"/>
  <c r="Y13" i="2"/>
  <c r="Y17" i="2"/>
  <c r="Q10" i="2"/>
  <c r="M12" i="2"/>
  <c r="Z17" i="2"/>
  <c r="AB17" i="2" s="1"/>
  <c r="AC17" i="2" s="1"/>
  <c r="U9" i="2"/>
  <c r="Q11" i="2"/>
  <c r="M13" i="2"/>
  <c r="U10" i="2"/>
  <c r="Q12" i="2"/>
  <c r="M14" i="2"/>
  <c r="U11" i="2"/>
  <c r="Q13" i="2"/>
  <c r="M15" i="2"/>
  <c r="Q14" i="2"/>
  <c r="Q15" i="2"/>
  <c r="AK18" i="1"/>
  <c r="M18" i="1"/>
  <c r="Y18" i="1"/>
  <c r="U18" i="1"/>
  <c r="AC9" i="1"/>
  <c r="AC17" i="1"/>
  <c r="M9" i="1"/>
  <c r="Y11" i="1"/>
  <c r="M17" i="1"/>
  <c r="Q9" i="1"/>
  <c r="M11" i="1"/>
  <c r="Q17" i="1"/>
  <c r="U16" i="1"/>
  <c r="Q11" i="1"/>
  <c r="M13" i="1"/>
  <c r="Z18" i="1"/>
  <c r="AB18" i="1" s="1"/>
  <c r="AC18" i="1" s="1"/>
  <c r="Q13" i="1"/>
  <c r="Y20" i="4" l="1"/>
  <c r="Q48" i="4"/>
  <c r="U10" i="7"/>
  <c r="AC34" i="8"/>
  <c r="M34" i="8"/>
  <c r="AK45" i="10"/>
  <c r="M15" i="11"/>
  <c r="U34" i="11"/>
  <c r="U45" i="12"/>
  <c r="AB38" i="10"/>
  <c r="AC38" i="10" s="1"/>
  <c r="Y11" i="4"/>
  <c r="AB35" i="11"/>
  <c r="AC35" i="11" s="1"/>
  <c r="AB17" i="12"/>
  <c r="AC17" i="12" s="1"/>
  <c r="M10" i="12"/>
  <c r="Q30" i="12"/>
  <c r="AB10" i="5"/>
  <c r="AC10" i="5" s="1"/>
  <c r="AB32" i="9"/>
  <c r="AC32" i="9" s="1"/>
  <c r="AC10" i="12"/>
  <c r="AC22" i="11"/>
  <c r="Y39" i="12"/>
  <c r="AK38" i="10"/>
  <c r="AB30" i="7"/>
  <c r="AC30" i="7" s="1"/>
  <c r="AB15" i="8"/>
  <c r="AC15" i="8" s="1"/>
  <c r="AC74" i="7"/>
  <c r="Q74" i="7"/>
  <c r="M15" i="8"/>
  <c r="AK30" i="7"/>
  <c r="AK15" i="5"/>
  <c r="AC10" i="7"/>
  <c r="Q41" i="7"/>
  <c r="M41" i="7"/>
  <c r="AC41" i="7"/>
  <c r="Y73" i="7"/>
  <c r="U73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<sst xmlns="http://schemas.openxmlformats.org/spreadsheetml/2006/main" count="1719" uniqueCount="618">
  <si>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</si>
  <si>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2nd Quarter Ended 31 December 2023</t>
  </si>
  <si>
    <t>Figures Finalised as at 2024/01/26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</si>
  <si>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</si>
  <si>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</si>
  <si>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</si>
  <si>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</si>
  <si>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</si>
  <si>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</si>
  <si>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31 December 2023</t>
  </si>
  <si>
    <t>Second Quarter 2022/23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</si>
  <si>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</si>
  <si>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</si>
  <si>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</si>
  <si>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</si>
  <si>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</si>
  <si>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</si>
  <si>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</si>
  <si>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</si>
  <si>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</si>
  <si>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Main app</t>
  </si>
  <si>
    <t>Q2 of 2022/23 to Q2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</si>
  <si>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</si>
  <si>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</si>
  <si>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</si>
  <si>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</si>
  <si>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</si>
  <si>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</si>
  <si>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</si>
  <si>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</si>
  <si>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</si>
  <si>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</si>
  <si>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</si>
  <si>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</si>
  <si>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</si>
  <si>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</si>
  <si>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</si>
  <si>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</si>
  <si>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</si>
  <si>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</si>
  <si>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</si>
  <si>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</si>
  <si>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2nd Quarter Ended 31 December 2023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</si>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</sst>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46453372268</v>
      </c>
      <c r="E9" s="65">
        <v>9942551385</v>
      </c>
      <c r="F9" s="66">
        <f>$D9       +$E9</f>
        <v>56395923653</v>
      </c>
      <c r="G9" s="64">
        <v>46690442484</v>
      </c>
      <c r="H9" s="65">
        <v>10388013358</v>
      </c>
      <c r="I9" s="67">
        <f>$G9       +$H9</f>
        <v>57078455842</v>
      </c>
      <c r="J9" s="64">
        <v>23161376308</v>
      </c>
      <c r="K9" s="65">
        <v>3249910103</v>
      </c>
      <c r="L9" s="65">
        <f>$J9       +$K9</f>
        <v>26411286411</v>
      </c>
      <c r="M9" s="90">
        <f>IF(($F9       =0),0,($L9       /$F9       ))</f>
        <v>0.46831906812107055</v>
      </c>
      <c r="N9" s="100">
        <v>3742533746</v>
      </c>
      <c r="O9" s="101">
        <v>878992107</v>
      </c>
      <c r="P9" s="102">
        <f>$N9       +$O9</f>
        <v>4621525853</v>
      </c>
      <c r="Q9" s="90">
        <f>IF(($F9       =0),0,($P9       /$F9       ))</f>
        <v>8.194787058433356E-2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26903910054</v>
      </c>
      <c r="AA9" s="65">
        <f>$K9       +$O9</f>
        <v>4128902210</v>
      </c>
      <c r="AB9" s="65">
        <f>$Z9       +$AA9</f>
        <v>31032812264</v>
      </c>
      <c r="AC9" s="90">
        <f>IF(($F9       =0),0,($AB9       /$F9       ))</f>
        <v>0.55026693870540411</v>
      </c>
      <c r="AD9" s="64">
        <v>10920839949</v>
      </c>
      <c r="AE9" s="65">
        <v>1830155439</v>
      </c>
      <c r="AF9" s="65">
        <f>$AD9       +$AE9</f>
        <v>12750995388</v>
      </c>
      <c r="AG9" s="65">
        <v>52650153644</v>
      </c>
      <c r="AH9" s="65">
        <v>54559535159</v>
      </c>
      <c r="AI9" s="65">
        <v>31209491543</v>
      </c>
      <c r="AJ9" s="90">
        <f>IF(($AG9       =0),0,($AI9       /$AG9       ))</f>
        <v>0.59277113897950851</v>
      </c>
      <c r="AK9" s="90">
        <f>IF(($AF9       =0),0,(($P9       /$AF9       )-1))</f>
        <v>-0.63755567997857399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25163090589</v>
      </c>
      <c r="E10" s="65">
        <v>3296201043</v>
      </c>
      <c r="F10" s="67">
        <f t="shared" ref="F10:F18" si="0">$D10      +$E10</f>
        <v>28459291632</v>
      </c>
      <c r="G10" s="64">
        <v>25163090589</v>
      </c>
      <c r="H10" s="65">
        <v>3296201043</v>
      </c>
      <c r="I10" s="67">
        <f t="shared" ref="I10:I18" si="1">$G10      +$H10</f>
        <v>28459291632</v>
      </c>
      <c r="J10" s="64">
        <v>6133191107</v>
      </c>
      <c r="K10" s="65">
        <v>195087164</v>
      </c>
      <c r="L10" s="65">
        <f t="shared" ref="L10:L18" si="2">$J10      +$K10</f>
        <v>6328278271</v>
      </c>
      <c r="M10" s="90">
        <f t="shared" ref="M10:M18" si="3">IF(($F10      =0),0,($L10      /$F10      ))</f>
        <v>0.22236246610876292</v>
      </c>
      <c r="N10" s="100">
        <v>4520416261</v>
      </c>
      <c r="O10" s="101">
        <v>473981575</v>
      </c>
      <c r="P10" s="102">
        <f t="shared" ref="P10:P18" si="4">$N10      +$O10</f>
        <v>4994397836</v>
      </c>
      <c r="Q10" s="90">
        <f t="shared" ref="Q10:Q18" si="5">IF(($F10      =0),0,($P10      /$F10      ))</f>
        <v>0.17549269674668339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</f>
        <v>10653607368</v>
      </c>
      <c r="AA10" s="65">
        <f t="shared" ref="AA10:AA18" si="11">$K10      +$O10</f>
        <v>669068739</v>
      </c>
      <c r="AB10" s="65">
        <f t="shared" ref="AB10:AB18" si="12">$Z10      +$AA10</f>
        <v>11322676107</v>
      </c>
      <c r="AC10" s="90">
        <f t="shared" ref="AC10:AC18" si="13">IF(($F10      =0),0,($AB10      /$F10      ))</f>
        <v>0.39785516285544631</v>
      </c>
      <c r="AD10" s="64">
        <v>4865273255</v>
      </c>
      <c r="AE10" s="65">
        <v>552709227</v>
      </c>
      <c r="AF10" s="65">
        <f t="shared" ref="AF10:AF18" si="14">$AD10      +$AE10</f>
        <v>5417982482</v>
      </c>
      <c r="AG10" s="65">
        <v>26448910581</v>
      </c>
      <c r="AH10" s="65">
        <v>26322599505</v>
      </c>
      <c r="AI10" s="65">
        <v>11719439662</v>
      </c>
      <c r="AJ10" s="90">
        <f t="shared" ref="AJ10:AJ18" si="15">IF(($AG10      =0),0,($AI10      /$AG10      ))</f>
        <v>0.44309725446381326</v>
      </c>
      <c r="AK10" s="90">
        <f t="shared" ref="AK10:AK18" si="16">IF(($AF10      =0),0,(($P10      /$AF10      )-1))</f>
        <v>-7.818125056831815E-2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195921309667</v>
      </c>
      <c r="E11" s="65">
        <v>21129380961</v>
      </c>
      <c r="F11" s="67">
        <f t="shared" si="0"/>
        <v>217050690628</v>
      </c>
      <c r="G11" s="64">
        <v>195921309667</v>
      </c>
      <c r="H11" s="65">
        <v>21129380961</v>
      </c>
      <c r="I11" s="67">
        <f t="shared" si="1"/>
        <v>217050690628</v>
      </c>
      <c r="J11" s="64">
        <v>55001615189</v>
      </c>
      <c r="K11" s="65">
        <v>1408955183</v>
      </c>
      <c r="L11" s="65">
        <f t="shared" si="2"/>
        <v>56410570372</v>
      </c>
      <c r="M11" s="90">
        <f t="shared" si="3"/>
        <v>0.25989583451121678</v>
      </c>
      <c r="N11" s="100">
        <v>53343929074</v>
      </c>
      <c r="O11" s="101">
        <v>2536381437</v>
      </c>
      <c r="P11" s="102">
        <f t="shared" si="4"/>
        <v>55880310511</v>
      </c>
      <c r="Q11" s="90">
        <f t="shared" si="5"/>
        <v>0.25745281136549086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108345544263</v>
      </c>
      <c r="AA11" s="65">
        <f t="shared" si="11"/>
        <v>3945336620</v>
      </c>
      <c r="AB11" s="65">
        <f t="shared" si="12"/>
        <v>112290880883</v>
      </c>
      <c r="AC11" s="90">
        <f t="shared" si="13"/>
        <v>0.5173486458767077</v>
      </c>
      <c r="AD11" s="64">
        <v>28175457633</v>
      </c>
      <c r="AE11" s="65">
        <v>2309514605</v>
      </c>
      <c r="AF11" s="65">
        <f t="shared" si="14"/>
        <v>30484972238</v>
      </c>
      <c r="AG11" s="65">
        <v>193937666784</v>
      </c>
      <c r="AH11" s="65">
        <v>192601955705</v>
      </c>
      <c r="AI11" s="65">
        <v>91090176463</v>
      </c>
      <c r="AJ11" s="90">
        <f t="shared" si="15"/>
        <v>0.46968790526108878</v>
      </c>
      <c r="AK11" s="90">
        <f t="shared" si="16"/>
        <v>0.83304449401283387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93008825586</v>
      </c>
      <c r="E12" s="65">
        <v>16899157051</v>
      </c>
      <c r="F12" s="67">
        <f t="shared" si="0"/>
        <v>109907982637</v>
      </c>
      <c r="G12" s="64">
        <v>93117974472</v>
      </c>
      <c r="H12" s="65">
        <v>17109199697</v>
      </c>
      <c r="I12" s="67">
        <f t="shared" si="1"/>
        <v>110227174169</v>
      </c>
      <c r="J12" s="64">
        <v>27005068285</v>
      </c>
      <c r="K12" s="65">
        <v>1848622121</v>
      </c>
      <c r="L12" s="65">
        <f t="shared" si="2"/>
        <v>28853690406</v>
      </c>
      <c r="M12" s="90">
        <f t="shared" si="3"/>
        <v>0.26252588496048457</v>
      </c>
      <c r="N12" s="100">
        <v>23575035926</v>
      </c>
      <c r="O12" s="101">
        <v>3392434141</v>
      </c>
      <c r="P12" s="102">
        <f t="shared" si="4"/>
        <v>26967470067</v>
      </c>
      <c r="Q12" s="90">
        <f t="shared" si="5"/>
        <v>0.24536407110725666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50580104211</v>
      </c>
      <c r="AA12" s="65">
        <f t="shared" si="11"/>
        <v>5241056262</v>
      </c>
      <c r="AB12" s="65">
        <f t="shared" si="12"/>
        <v>55821160473</v>
      </c>
      <c r="AC12" s="90">
        <f t="shared" si="13"/>
        <v>0.50788995606774123</v>
      </c>
      <c r="AD12" s="64">
        <v>21723209586</v>
      </c>
      <c r="AE12" s="65">
        <v>2704418338</v>
      </c>
      <c r="AF12" s="65">
        <f t="shared" si="14"/>
        <v>24427627924</v>
      </c>
      <c r="AG12" s="65">
        <v>96516831479</v>
      </c>
      <c r="AH12" s="65">
        <v>99116997424</v>
      </c>
      <c r="AI12" s="65">
        <v>50053472989</v>
      </c>
      <c r="AJ12" s="90">
        <f t="shared" si="15"/>
        <v>0.51859838560790883</v>
      </c>
      <c r="AK12" s="90">
        <f t="shared" si="16"/>
        <v>0.10397416199812914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26562393248</v>
      </c>
      <c r="E13" s="65">
        <v>7157260130</v>
      </c>
      <c r="F13" s="67">
        <f t="shared" si="0"/>
        <v>33719653378</v>
      </c>
      <c r="G13" s="64">
        <v>26562393248</v>
      </c>
      <c r="H13" s="65">
        <v>7185260130</v>
      </c>
      <c r="I13" s="67">
        <f t="shared" si="1"/>
        <v>33747653378</v>
      </c>
      <c r="J13" s="64">
        <v>7756022936</v>
      </c>
      <c r="K13" s="65">
        <v>1347372379</v>
      </c>
      <c r="L13" s="65">
        <f t="shared" si="2"/>
        <v>9103395315</v>
      </c>
      <c r="M13" s="90">
        <f t="shared" si="3"/>
        <v>0.26997298023648741</v>
      </c>
      <c r="N13" s="100">
        <v>6486833413</v>
      </c>
      <c r="O13" s="101">
        <v>1880893136</v>
      </c>
      <c r="P13" s="102">
        <f t="shared" si="4"/>
        <v>8367726549</v>
      </c>
      <c r="Q13" s="90">
        <f t="shared" si="5"/>
        <v>0.24815577002518735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14242856349</v>
      </c>
      <c r="AA13" s="65">
        <f t="shared" si="11"/>
        <v>3228265515</v>
      </c>
      <c r="AB13" s="65">
        <f t="shared" si="12"/>
        <v>17471121864</v>
      </c>
      <c r="AC13" s="90">
        <f t="shared" si="13"/>
        <v>0.51812875026167482</v>
      </c>
      <c r="AD13" s="64">
        <v>5822187282</v>
      </c>
      <c r="AE13" s="65">
        <v>1243455384</v>
      </c>
      <c r="AF13" s="65">
        <f t="shared" si="14"/>
        <v>7065642666</v>
      </c>
      <c r="AG13" s="65">
        <v>30366939444</v>
      </c>
      <c r="AH13" s="65">
        <v>31026458758</v>
      </c>
      <c r="AI13" s="65">
        <v>14251946042</v>
      </c>
      <c r="AJ13" s="90">
        <f t="shared" si="15"/>
        <v>0.46932441342276743</v>
      </c>
      <c r="AK13" s="90">
        <f t="shared" si="16"/>
        <v>0.1842838570461045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26746623537</v>
      </c>
      <c r="E14" s="65">
        <v>3634933188</v>
      </c>
      <c r="F14" s="67">
        <f t="shared" si="0"/>
        <v>30381556725</v>
      </c>
      <c r="G14" s="64">
        <v>26752109537</v>
      </c>
      <c r="H14" s="65">
        <v>3696235374</v>
      </c>
      <c r="I14" s="67">
        <f t="shared" si="1"/>
        <v>30448344911</v>
      </c>
      <c r="J14" s="64">
        <v>7146519959</v>
      </c>
      <c r="K14" s="65">
        <v>673938397</v>
      </c>
      <c r="L14" s="65">
        <f t="shared" si="2"/>
        <v>7820458356</v>
      </c>
      <c r="M14" s="90">
        <f t="shared" si="3"/>
        <v>0.25740808566154866</v>
      </c>
      <c r="N14" s="100">
        <v>6267687170</v>
      </c>
      <c r="O14" s="101">
        <v>945735961</v>
      </c>
      <c r="P14" s="102">
        <f t="shared" si="4"/>
        <v>7213423131</v>
      </c>
      <c r="Q14" s="90">
        <f t="shared" si="5"/>
        <v>0.23742769984739812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13414207129</v>
      </c>
      <c r="AA14" s="65">
        <f t="shared" si="11"/>
        <v>1619674358</v>
      </c>
      <c r="AB14" s="65">
        <f t="shared" si="12"/>
        <v>15033881487</v>
      </c>
      <c r="AC14" s="90">
        <f t="shared" si="13"/>
        <v>0.4948357855089468</v>
      </c>
      <c r="AD14" s="64">
        <v>5869564651</v>
      </c>
      <c r="AE14" s="65">
        <v>875186127</v>
      </c>
      <c r="AF14" s="65">
        <f t="shared" si="14"/>
        <v>6744750778</v>
      </c>
      <c r="AG14" s="65">
        <v>28894802362</v>
      </c>
      <c r="AH14" s="65">
        <v>29436104619</v>
      </c>
      <c r="AI14" s="65">
        <v>13224282648</v>
      </c>
      <c r="AJ14" s="90">
        <f t="shared" si="15"/>
        <v>0.45766994639117026</v>
      </c>
      <c r="AK14" s="90">
        <f t="shared" si="16"/>
        <v>6.9486978603970684E-2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26448248870</v>
      </c>
      <c r="E15" s="65">
        <v>3075029456</v>
      </c>
      <c r="F15" s="67">
        <f t="shared" si="0"/>
        <v>29523278326</v>
      </c>
      <c r="G15" s="64">
        <v>26448248870</v>
      </c>
      <c r="H15" s="65">
        <v>3075029456</v>
      </c>
      <c r="I15" s="67">
        <f t="shared" si="1"/>
        <v>29523278326</v>
      </c>
      <c r="J15" s="64">
        <v>5630917548</v>
      </c>
      <c r="K15" s="65">
        <v>330076973</v>
      </c>
      <c r="L15" s="65">
        <f t="shared" si="2"/>
        <v>5960994521</v>
      </c>
      <c r="M15" s="90">
        <f t="shared" si="3"/>
        <v>0.20190828590165016</v>
      </c>
      <c r="N15" s="100">
        <v>6676237209</v>
      </c>
      <c r="O15" s="101">
        <v>865778804</v>
      </c>
      <c r="P15" s="102">
        <f t="shared" si="4"/>
        <v>7542016013</v>
      </c>
      <c r="Q15" s="90">
        <f t="shared" si="5"/>
        <v>0.25545997736836834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12307154757</v>
      </c>
      <c r="AA15" s="65">
        <f t="shared" si="11"/>
        <v>1195855777</v>
      </c>
      <c r="AB15" s="65">
        <f t="shared" si="12"/>
        <v>13503010534</v>
      </c>
      <c r="AC15" s="90">
        <f t="shared" si="13"/>
        <v>0.4573682632700185</v>
      </c>
      <c r="AD15" s="64">
        <v>6232228455</v>
      </c>
      <c r="AE15" s="65">
        <v>510223707</v>
      </c>
      <c r="AF15" s="65">
        <f t="shared" si="14"/>
        <v>6742452162</v>
      </c>
      <c r="AG15" s="65">
        <v>27981051952</v>
      </c>
      <c r="AH15" s="65">
        <v>28012541619</v>
      </c>
      <c r="AI15" s="65">
        <v>10889975089</v>
      </c>
      <c r="AJ15" s="90">
        <f t="shared" si="15"/>
        <v>0.38919105356300293</v>
      </c>
      <c r="AK15" s="90">
        <f t="shared" si="16"/>
        <v>0.11858650707324059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9797361553</v>
      </c>
      <c r="E16" s="65">
        <v>1549885541</v>
      </c>
      <c r="F16" s="67">
        <f t="shared" si="0"/>
        <v>11347247094</v>
      </c>
      <c r="G16" s="64">
        <v>9797361553</v>
      </c>
      <c r="H16" s="65">
        <v>1549885541</v>
      </c>
      <c r="I16" s="67">
        <f t="shared" si="1"/>
        <v>11347247094</v>
      </c>
      <c r="J16" s="64">
        <v>2212219635</v>
      </c>
      <c r="K16" s="65">
        <v>168462499</v>
      </c>
      <c r="L16" s="65">
        <f t="shared" si="2"/>
        <v>2380682134</v>
      </c>
      <c r="M16" s="90">
        <f t="shared" si="3"/>
        <v>0.20980261681785495</v>
      </c>
      <c r="N16" s="100">
        <v>2101794355</v>
      </c>
      <c r="O16" s="101">
        <v>331158392</v>
      </c>
      <c r="P16" s="102">
        <f t="shared" si="4"/>
        <v>2432952747</v>
      </c>
      <c r="Q16" s="90">
        <f t="shared" si="5"/>
        <v>0.21440907445176324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4314013990</v>
      </c>
      <c r="AA16" s="65">
        <f t="shared" si="11"/>
        <v>499620891</v>
      </c>
      <c r="AB16" s="65">
        <f t="shared" si="12"/>
        <v>4813634881</v>
      </c>
      <c r="AC16" s="90">
        <f t="shared" si="13"/>
        <v>0.42421169126961816</v>
      </c>
      <c r="AD16" s="64">
        <v>1779258458</v>
      </c>
      <c r="AE16" s="65">
        <v>249283391</v>
      </c>
      <c r="AF16" s="65">
        <f t="shared" si="14"/>
        <v>2028541849</v>
      </c>
      <c r="AG16" s="65">
        <v>10462601252</v>
      </c>
      <c r="AH16" s="65">
        <v>10684632875</v>
      </c>
      <c r="AI16" s="65">
        <v>4227867645</v>
      </c>
      <c r="AJ16" s="90">
        <f t="shared" si="15"/>
        <v>0.40409335529171708</v>
      </c>
      <c r="AK16" s="90">
        <f t="shared" si="16"/>
        <v>0.19936039189892019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85889781256</v>
      </c>
      <c r="E17" s="65">
        <v>15811640531</v>
      </c>
      <c r="F17" s="67">
        <f t="shared" si="0"/>
        <v>101701421787</v>
      </c>
      <c r="G17" s="64">
        <v>86069805121</v>
      </c>
      <c r="H17" s="65">
        <v>16958335289</v>
      </c>
      <c r="I17" s="67">
        <f t="shared" si="1"/>
        <v>103028140410</v>
      </c>
      <c r="J17" s="64">
        <v>22226471106</v>
      </c>
      <c r="K17" s="65">
        <v>1718342140</v>
      </c>
      <c r="L17" s="65">
        <f t="shared" si="2"/>
        <v>23944813246</v>
      </c>
      <c r="M17" s="90">
        <f t="shared" si="3"/>
        <v>0.23544226644293334</v>
      </c>
      <c r="N17" s="100">
        <v>22295985782</v>
      </c>
      <c r="O17" s="101">
        <v>3396836953</v>
      </c>
      <c r="P17" s="102">
        <f t="shared" si="4"/>
        <v>25692822735</v>
      </c>
      <c r="Q17" s="90">
        <f t="shared" si="5"/>
        <v>0.25262992673603102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44522456888</v>
      </c>
      <c r="AA17" s="65">
        <f t="shared" si="11"/>
        <v>5115179093</v>
      </c>
      <c r="AB17" s="65">
        <f t="shared" si="12"/>
        <v>49637635981</v>
      </c>
      <c r="AC17" s="90">
        <f t="shared" si="13"/>
        <v>0.48807219317896439</v>
      </c>
      <c r="AD17" s="64">
        <v>19091588338</v>
      </c>
      <c r="AE17" s="65">
        <v>2064187517</v>
      </c>
      <c r="AF17" s="65">
        <f t="shared" si="14"/>
        <v>21155775855</v>
      </c>
      <c r="AG17" s="65">
        <v>89701286573</v>
      </c>
      <c r="AH17" s="65">
        <v>91257884899</v>
      </c>
      <c r="AI17" s="65">
        <v>42837215309</v>
      </c>
      <c r="AJ17" s="90">
        <f t="shared" si="15"/>
        <v>0.47755407916182507</v>
      </c>
      <c r="AK17" s="90">
        <f t="shared" si="16"/>
        <v>0.21445901635073827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535991006574</v>
      </c>
      <c r="E18" s="69">
        <f>SUM(E9:E17)</f>
        <v>82496039286</v>
      </c>
      <c r="F18" s="70">
        <f t="shared" si="0"/>
        <v>618487045860</v>
      </c>
      <c r="G18" s="68">
        <f>SUM(G9:G17)</f>
        <v>536522735541</v>
      </c>
      <c r="H18" s="69">
        <f>SUM(H9:H17)</f>
        <v>84387540849</v>
      </c>
      <c r="I18" s="70">
        <f t="shared" si="1"/>
        <v>620910276390</v>
      </c>
      <c r="J18" s="68">
        <f>SUM(J9:J17)</f>
        <v>156273402073</v>
      </c>
      <c r="K18" s="69">
        <f>SUM(K9:K17)</f>
        <v>10940766959</v>
      </c>
      <c r="L18" s="69">
        <f t="shared" si="2"/>
        <v>167214169032</v>
      </c>
      <c r="M18" s="91">
        <f t="shared" si="3"/>
        <v>0.27036001829187933</v>
      </c>
      <c r="N18" s="103">
        <f>SUM(N9:N17)</f>
        <v>129010452936</v>
      </c>
      <c r="O18" s="104">
        <f>SUM(O9:O17)</f>
        <v>14702192506</v>
      </c>
      <c r="P18" s="105">
        <f t="shared" si="4"/>
        <v>143712645442</v>
      </c>
      <c r="Q18" s="91">
        <f t="shared" si="5"/>
        <v>0.23236160951789867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285283855009</v>
      </c>
      <c r="AA18" s="69">
        <f t="shared" si="11"/>
        <v>25642959465</v>
      </c>
      <c r="AB18" s="69">
        <f t="shared" si="12"/>
        <v>310926814474</v>
      </c>
      <c r="AC18" s="91">
        <f t="shared" si="13"/>
        <v>0.50272162780977803</v>
      </c>
      <c r="AD18" s="68">
        <f>SUM(AD9:AD17)</f>
        <v>104479607607</v>
      </c>
      <c r="AE18" s="69">
        <f>SUM(AE9:AE17)</f>
        <v>12339133735</v>
      </c>
      <c r="AF18" s="69">
        <f t="shared" si="14"/>
        <v>116818741342</v>
      </c>
      <c r="AG18" s="69">
        <f>SUM(AG9:AG17)</f>
        <v>556960244071</v>
      </c>
      <c r="AH18" s="69">
        <f>SUM(AH9:AH17)</f>
        <v>563018710563</v>
      </c>
      <c r="AI18" s="69">
        <f>SUM(AI9:AI17)</f>
        <v>269503867390</v>
      </c>
      <c r="AJ18" s="91">
        <f t="shared" si="15"/>
        <v>0.48388349125264363</v>
      </c>
      <c r="AK18" s="91">
        <f t="shared" si="16"/>
        <v>0.23021908805938152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287336361</v>
      </c>
      <c r="E9" s="78">
        <v>137120650</v>
      </c>
      <c r="F9" s="79">
        <f>$D9       +$E9</f>
        <v>424457011</v>
      </c>
      <c r="G9" s="77">
        <v>287336361</v>
      </c>
      <c r="H9" s="78">
        <v>137120650</v>
      </c>
      <c r="I9" s="79">
        <f>$G9       +$H9</f>
        <v>424457011</v>
      </c>
      <c r="J9" s="77">
        <v>96636240</v>
      </c>
      <c r="K9" s="78">
        <v>8335686</v>
      </c>
      <c r="L9" s="78">
        <f>$J9       +$K9</f>
        <v>104971926</v>
      </c>
      <c r="M9" s="95">
        <f>IF(($F9       =0),0,($L9       /$F9       ))</f>
        <v>0.24730873393442429</v>
      </c>
      <c r="N9" s="77">
        <v>86500609</v>
      </c>
      <c r="O9" s="78">
        <v>13789123</v>
      </c>
      <c r="P9" s="78">
        <f>$N9       +$O9</f>
        <v>100289732</v>
      </c>
      <c r="Q9" s="95">
        <f>IF(($F9       =0),0,($P9       /$F9       ))</f>
        <v>0.23627771341018089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183136849</v>
      </c>
      <c r="AA9" s="78">
        <f>$K9       +$O9</f>
        <v>22124809</v>
      </c>
      <c r="AB9" s="78">
        <f>$Z9       +$AA9</f>
        <v>205261658</v>
      </c>
      <c r="AC9" s="95">
        <f>IF(($F9       =0),0,($AB9       /$F9       ))</f>
        <v>0.48358644734460515</v>
      </c>
      <c r="AD9" s="77">
        <v>14989853</v>
      </c>
      <c r="AE9" s="78">
        <v>40326077</v>
      </c>
      <c r="AF9" s="78">
        <f>$AD9       +$AE9</f>
        <v>55315930</v>
      </c>
      <c r="AG9" s="78">
        <v>392713050</v>
      </c>
      <c r="AH9" s="78">
        <v>397097133</v>
      </c>
      <c r="AI9" s="79">
        <v>79955360</v>
      </c>
      <c r="AJ9" s="114">
        <f>IF(($AG9       =0),0,($AI9       /$AG9       ))</f>
        <v>0.20359741037380857</v>
      </c>
      <c r="AK9" s="115">
        <f>IF(($AF9       =0),0,(($P9       /$AF9       )-1))</f>
        <v>0.81303526850221997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623249031</v>
      </c>
      <c r="E10" s="78">
        <v>190734000</v>
      </c>
      <c r="F10" s="79">
        <f t="shared" ref="F10:F45" si="0">$D10      +$E10</f>
        <v>813983031</v>
      </c>
      <c r="G10" s="77">
        <v>623249031</v>
      </c>
      <c r="H10" s="78">
        <v>190734000</v>
      </c>
      <c r="I10" s="79">
        <f t="shared" ref="I10:I45" si="1">$G10      +$H10</f>
        <v>813983031</v>
      </c>
      <c r="J10" s="77">
        <v>177004348</v>
      </c>
      <c r="K10" s="78">
        <v>34035567</v>
      </c>
      <c r="L10" s="78">
        <f t="shared" ref="L10:L45" si="2">$J10      +$K10</f>
        <v>211039915</v>
      </c>
      <c r="M10" s="95">
        <f t="shared" ref="M10:M45" si="3">IF(($F10      =0),0,($L10      /$F10      ))</f>
        <v>0.25926819965857495</v>
      </c>
      <c r="N10" s="77">
        <v>151386317</v>
      </c>
      <c r="O10" s="78">
        <v>52944719</v>
      </c>
      <c r="P10" s="78">
        <f t="shared" ref="P10:P45" si="4">$N10      +$O10</f>
        <v>204331036</v>
      </c>
      <c r="Q10" s="95">
        <f t="shared" ref="Q10:Q45" si="5">IF(($F10      =0),0,($P10      /$F10      ))</f>
        <v>0.25102616174808196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</f>
        <v>328390665</v>
      </c>
      <c r="AA10" s="78">
        <f t="shared" ref="AA10:AA45" si="11">$K10      +$O10</f>
        <v>86980286</v>
      </c>
      <c r="AB10" s="78">
        <f t="shared" ref="AB10:AB45" si="12">$Z10      +$AA10</f>
        <v>415370951</v>
      </c>
      <c r="AC10" s="95">
        <f t="shared" ref="AC10:AC45" si="13">IF(($F10      =0),0,($AB10      /$F10      ))</f>
        <v>0.51029436140665685</v>
      </c>
      <c r="AD10" s="77">
        <v>139429033</v>
      </c>
      <c r="AE10" s="78">
        <v>47013678</v>
      </c>
      <c r="AF10" s="78">
        <f t="shared" ref="AF10:AF45" si="14">$AD10      +$AE10</f>
        <v>186442711</v>
      </c>
      <c r="AG10" s="78">
        <v>700960683</v>
      </c>
      <c r="AH10" s="78">
        <v>730849513</v>
      </c>
      <c r="AI10" s="79">
        <v>389544442</v>
      </c>
      <c r="AJ10" s="114">
        <f t="shared" ref="AJ10:AJ45" si="15">IF(($AG10      =0),0,($AI10      /$AG10      ))</f>
        <v>0.55572937462456795</v>
      </c>
      <c r="AK10" s="115">
        <f t="shared" ref="AK10:AK45" si="16">IF(($AF10      =0),0,(($P10      /$AF10      )-1))</f>
        <v>9.5945424222028119E-2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703065421</v>
      </c>
      <c r="E11" s="78">
        <v>31510000</v>
      </c>
      <c r="F11" s="79">
        <f t="shared" si="0"/>
        <v>734575421</v>
      </c>
      <c r="G11" s="77">
        <v>703065421</v>
      </c>
      <c r="H11" s="78">
        <v>31510000</v>
      </c>
      <c r="I11" s="79">
        <f t="shared" si="1"/>
        <v>734575421</v>
      </c>
      <c r="J11" s="77">
        <v>147475259</v>
      </c>
      <c r="K11" s="78">
        <v>636327</v>
      </c>
      <c r="L11" s="78">
        <f t="shared" si="2"/>
        <v>148111586</v>
      </c>
      <c r="M11" s="95">
        <f t="shared" si="3"/>
        <v>0.20162883451555072</v>
      </c>
      <c r="N11" s="77">
        <v>145443995</v>
      </c>
      <c r="O11" s="78">
        <v>4621859</v>
      </c>
      <c r="P11" s="78">
        <f t="shared" si="4"/>
        <v>150065854</v>
      </c>
      <c r="Q11" s="95">
        <f t="shared" si="5"/>
        <v>0.2042892393482357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292919254</v>
      </c>
      <c r="AA11" s="78">
        <f t="shared" si="11"/>
        <v>5258186</v>
      </c>
      <c r="AB11" s="78">
        <f t="shared" si="12"/>
        <v>298177440</v>
      </c>
      <c r="AC11" s="95">
        <f t="shared" si="13"/>
        <v>0.40591807386378642</v>
      </c>
      <c r="AD11" s="77">
        <v>126714674</v>
      </c>
      <c r="AE11" s="78">
        <v>2530924</v>
      </c>
      <c r="AF11" s="78">
        <f t="shared" si="14"/>
        <v>129245598</v>
      </c>
      <c r="AG11" s="78">
        <v>693234695</v>
      </c>
      <c r="AH11" s="78">
        <v>690767891</v>
      </c>
      <c r="AI11" s="79">
        <v>259615165</v>
      </c>
      <c r="AJ11" s="114">
        <f t="shared" si="15"/>
        <v>0.37449822819384421</v>
      </c>
      <c r="AK11" s="115">
        <f t="shared" si="16"/>
        <v>0.16109063923399547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120181586</v>
      </c>
      <c r="E12" s="78">
        <v>250000</v>
      </c>
      <c r="F12" s="79">
        <f t="shared" si="0"/>
        <v>120431586</v>
      </c>
      <c r="G12" s="77">
        <v>120181586</v>
      </c>
      <c r="H12" s="78">
        <v>250000</v>
      </c>
      <c r="I12" s="79">
        <f t="shared" si="1"/>
        <v>120431586</v>
      </c>
      <c r="J12" s="77">
        <v>47809536</v>
      </c>
      <c r="K12" s="78">
        <v>0</v>
      </c>
      <c r="L12" s="78">
        <f t="shared" si="2"/>
        <v>47809536</v>
      </c>
      <c r="M12" s="95">
        <f t="shared" si="3"/>
        <v>0.39698502351368187</v>
      </c>
      <c r="N12" s="77">
        <v>40487322</v>
      </c>
      <c r="O12" s="78">
        <v>213000</v>
      </c>
      <c r="P12" s="78">
        <f t="shared" si="4"/>
        <v>40700322</v>
      </c>
      <c r="Q12" s="95">
        <f t="shared" si="5"/>
        <v>0.33795388196581583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88296858</v>
      </c>
      <c r="AA12" s="78">
        <f t="shared" si="11"/>
        <v>213000</v>
      </c>
      <c r="AB12" s="78">
        <f t="shared" si="12"/>
        <v>88509858</v>
      </c>
      <c r="AC12" s="95">
        <f t="shared" si="13"/>
        <v>0.73493890547949769</v>
      </c>
      <c r="AD12" s="77">
        <v>37815530</v>
      </c>
      <c r="AE12" s="78">
        <v>643821</v>
      </c>
      <c r="AF12" s="78">
        <f t="shared" si="14"/>
        <v>38459351</v>
      </c>
      <c r="AG12" s="78">
        <v>117723720</v>
      </c>
      <c r="AH12" s="78">
        <v>164186725</v>
      </c>
      <c r="AI12" s="79">
        <v>82220399</v>
      </c>
      <c r="AJ12" s="114">
        <f t="shared" si="15"/>
        <v>0.69841828817505935</v>
      </c>
      <c r="AK12" s="115">
        <f t="shared" si="16"/>
        <v>5.8268559966079492E-2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1733832399</v>
      </c>
      <c r="E13" s="81">
        <f>SUM(E9:E12)</f>
        <v>359614650</v>
      </c>
      <c r="F13" s="82">
        <f t="shared" si="0"/>
        <v>2093447049</v>
      </c>
      <c r="G13" s="80">
        <f>SUM(G9:G12)</f>
        <v>1733832399</v>
      </c>
      <c r="H13" s="81">
        <f>SUM(H9:H12)</f>
        <v>359614650</v>
      </c>
      <c r="I13" s="82">
        <f t="shared" si="1"/>
        <v>2093447049</v>
      </c>
      <c r="J13" s="80">
        <f>SUM(J9:J12)</f>
        <v>468925383</v>
      </c>
      <c r="K13" s="81">
        <f>SUM(K9:K12)</f>
        <v>43007580</v>
      </c>
      <c r="L13" s="81">
        <f t="shared" si="2"/>
        <v>511932963</v>
      </c>
      <c r="M13" s="96">
        <f t="shared" si="3"/>
        <v>0.24454067908932337</v>
      </c>
      <c r="N13" s="80">
        <f>SUM(N9:N12)</f>
        <v>423818243</v>
      </c>
      <c r="O13" s="81">
        <f>SUM(O9:O12)</f>
        <v>71568701</v>
      </c>
      <c r="P13" s="81">
        <f t="shared" si="4"/>
        <v>495386944</v>
      </c>
      <c r="Q13" s="96">
        <f t="shared" si="5"/>
        <v>0.23663695923746289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892743626</v>
      </c>
      <c r="AA13" s="81">
        <f t="shared" si="11"/>
        <v>114576281</v>
      </c>
      <c r="AB13" s="81">
        <f t="shared" si="12"/>
        <v>1007319907</v>
      </c>
      <c r="AC13" s="96">
        <f t="shared" si="13"/>
        <v>0.48117763832678628</v>
      </c>
      <c r="AD13" s="80">
        <f>SUM(AD9:AD12)</f>
        <v>318949090</v>
      </c>
      <c r="AE13" s="81">
        <f>SUM(AE9:AE12)</f>
        <v>90514500</v>
      </c>
      <c r="AF13" s="81">
        <f t="shared" si="14"/>
        <v>409463590</v>
      </c>
      <c r="AG13" s="81">
        <f>SUM(AG9:AG12)</f>
        <v>1904632148</v>
      </c>
      <c r="AH13" s="81">
        <f>SUM(AH9:AH12)</f>
        <v>1982901262</v>
      </c>
      <c r="AI13" s="82">
        <f>SUM(AI9:AI12)</f>
        <v>811335366</v>
      </c>
      <c r="AJ13" s="116">
        <f t="shared" si="15"/>
        <v>0.42598008589320524</v>
      </c>
      <c r="AK13" s="117">
        <f t="shared" si="16"/>
        <v>0.20984369819060111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117651816</v>
      </c>
      <c r="E14" s="78">
        <v>17986000</v>
      </c>
      <c r="F14" s="79">
        <f t="shared" si="0"/>
        <v>135637816</v>
      </c>
      <c r="G14" s="77">
        <v>117651816</v>
      </c>
      <c r="H14" s="78">
        <v>17986000</v>
      </c>
      <c r="I14" s="79">
        <f t="shared" si="1"/>
        <v>135637816</v>
      </c>
      <c r="J14" s="77">
        <v>-68351</v>
      </c>
      <c r="K14" s="78">
        <v>16384661</v>
      </c>
      <c r="L14" s="78">
        <f t="shared" si="2"/>
        <v>16316310</v>
      </c>
      <c r="M14" s="95">
        <f t="shared" si="3"/>
        <v>0.12029322265112261</v>
      </c>
      <c r="N14" s="77">
        <v>19238931</v>
      </c>
      <c r="O14" s="78">
        <v>2420810</v>
      </c>
      <c r="P14" s="78">
        <f t="shared" si="4"/>
        <v>21659741</v>
      </c>
      <c r="Q14" s="95">
        <f t="shared" si="5"/>
        <v>0.1596880695867294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19170580</v>
      </c>
      <c r="AA14" s="78">
        <f t="shared" si="11"/>
        <v>18805471</v>
      </c>
      <c r="AB14" s="78">
        <f t="shared" si="12"/>
        <v>37976051</v>
      </c>
      <c r="AC14" s="95">
        <f t="shared" si="13"/>
        <v>0.27998129223785201</v>
      </c>
      <c r="AD14" s="77">
        <v>7231168</v>
      </c>
      <c r="AE14" s="78">
        <v>1857235</v>
      </c>
      <c r="AF14" s="78">
        <f t="shared" si="14"/>
        <v>9088403</v>
      </c>
      <c r="AG14" s="78">
        <v>130359173</v>
      </c>
      <c r="AH14" s="78">
        <v>118902657</v>
      </c>
      <c r="AI14" s="79">
        <v>34040976</v>
      </c>
      <c r="AJ14" s="114">
        <f t="shared" si="15"/>
        <v>0.26113218745258532</v>
      </c>
      <c r="AK14" s="115">
        <f t="shared" si="16"/>
        <v>1.383228494599106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411638254</v>
      </c>
      <c r="E15" s="78">
        <v>55899000</v>
      </c>
      <c r="F15" s="79">
        <f t="shared" si="0"/>
        <v>467537254</v>
      </c>
      <c r="G15" s="77">
        <v>411638254</v>
      </c>
      <c r="H15" s="78">
        <v>55899000</v>
      </c>
      <c r="I15" s="79">
        <f t="shared" si="1"/>
        <v>467537254</v>
      </c>
      <c r="J15" s="77">
        <v>135527700</v>
      </c>
      <c r="K15" s="78">
        <v>28556</v>
      </c>
      <c r="L15" s="78">
        <f t="shared" si="2"/>
        <v>135556256</v>
      </c>
      <c r="M15" s="95">
        <f t="shared" si="3"/>
        <v>0.28993680148534218</v>
      </c>
      <c r="N15" s="77">
        <v>73421884</v>
      </c>
      <c r="O15" s="78">
        <v>2675333</v>
      </c>
      <c r="P15" s="78">
        <f t="shared" si="4"/>
        <v>76097217</v>
      </c>
      <c r="Q15" s="95">
        <f t="shared" si="5"/>
        <v>0.16276182560630773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208949584</v>
      </c>
      <c r="AA15" s="78">
        <f t="shared" si="11"/>
        <v>2703889</v>
      </c>
      <c r="AB15" s="78">
        <f t="shared" si="12"/>
        <v>211653473</v>
      </c>
      <c r="AC15" s="95">
        <f t="shared" si="13"/>
        <v>0.45269862709164987</v>
      </c>
      <c r="AD15" s="77">
        <v>55517166</v>
      </c>
      <c r="AE15" s="78">
        <v>5184696</v>
      </c>
      <c r="AF15" s="78">
        <f t="shared" si="14"/>
        <v>60701862</v>
      </c>
      <c r="AG15" s="78">
        <v>450001167</v>
      </c>
      <c r="AH15" s="78">
        <v>445011268</v>
      </c>
      <c r="AI15" s="79">
        <v>200397544</v>
      </c>
      <c r="AJ15" s="114">
        <f t="shared" si="15"/>
        <v>0.44532672067492662</v>
      </c>
      <c r="AK15" s="115">
        <f t="shared" si="16"/>
        <v>0.25362245065892708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78755521</v>
      </c>
      <c r="E16" s="78">
        <v>13588935</v>
      </c>
      <c r="F16" s="79">
        <f t="shared" si="0"/>
        <v>92344456</v>
      </c>
      <c r="G16" s="77">
        <v>78755521</v>
      </c>
      <c r="H16" s="78">
        <v>13588935</v>
      </c>
      <c r="I16" s="79">
        <f t="shared" si="1"/>
        <v>92344456</v>
      </c>
      <c r="J16" s="77">
        <v>30596097</v>
      </c>
      <c r="K16" s="78">
        <v>0</v>
      </c>
      <c r="L16" s="78">
        <f t="shared" si="2"/>
        <v>30596097</v>
      </c>
      <c r="M16" s="95">
        <f t="shared" si="3"/>
        <v>0.33132575928543018</v>
      </c>
      <c r="N16" s="77">
        <v>7979897</v>
      </c>
      <c r="O16" s="78">
        <v>286811</v>
      </c>
      <c r="P16" s="78">
        <f t="shared" si="4"/>
        <v>8266708</v>
      </c>
      <c r="Q16" s="95">
        <f t="shared" si="5"/>
        <v>8.9520349765231169E-2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38575994</v>
      </c>
      <c r="AA16" s="78">
        <f t="shared" si="11"/>
        <v>286811</v>
      </c>
      <c r="AB16" s="78">
        <f t="shared" si="12"/>
        <v>38862805</v>
      </c>
      <c r="AC16" s="95">
        <f t="shared" si="13"/>
        <v>0.42084610905066139</v>
      </c>
      <c r="AD16" s="77">
        <v>9292017</v>
      </c>
      <c r="AE16" s="78">
        <v>60416</v>
      </c>
      <c r="AF16" s="78">
        <f t="shared" si="14"/>
        <v>9352433</v>
      </c>
      <c r="AG16" s="78">
        <v>99708412</v>
      </c>
      <c r="AH16" s="78">
        <v>99708412</v>
      </c>
      <c r="AI16" s="79">
        <v>41677161</v>
      </c>
      <c r="AJ16" s="114">
        <f t="shared" si="15"/>
        <v>0.41799041990559432</v>
      </c>
      <c r="AK16" s="115">
        <f t="shared" si="16"/>
        <v>-0.11609011259423085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129099898</v>
      </c>
      <c r="E17" s="78">
        <v>155400667</v>
      </c>
      <c r="F17" s="79">
        <f t="shared" si="0"/>
        <v>284500565</v>
      </c>
      <c r="G17" s="77">
        <v>129099898</v>
      </c>
      <c r="H17" s="78">
        <v>155400667</v>
      </c>
      <c r="I17" s="79">
        <f t="shared" si="1"/>
        <v>284500565</v>
      </c>
      <c r="J17" s="77">
        <v>34223793</v>
      </c>
      <c r="K17" s="78">
        <v>26264878</v>
      </c>
      <c r="L17" s="78">
        <f t="shared" si="2"/>
        <v>60488671</v>
      </c>
      <c r="M17" s="95">
        <f t="shared" si="3"/>
        <v>0.21261353558296098</v>
      </c>
      <c r="N17" s="77">
        <v>13183043</v>
      </c>
      <c r="O17" s="78">
        <v>61840649</v>
      </c>
      <c r="P17" s="78">
        <f t="shared" si="4"/>
        <v>75023692</v>
      </c>
      <c r="Q17" s="95">
        <f t="shared" si="5"/>
        <v>0.26370313886722863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47406836</v>
      </c>
      <c r="AA17" s="78">
        <f t="shared" si="11"/>
        <v>88105527</v>
      </c>
      <c r="AB17" s="78">
        <f t="shared" si="12"/>
        <v>135512363</v>
      </c>
      <c r="AC17" s="95">
        <f t="shared" si="13"/>
        <v>0.4763166744501896</v>
      </c>
      <c r="AD17" s="77">
        <v>12753366</v>
      </c>
      <c r="AE17" s="78">
        <v>8004447</v>
      </c>
      <c r="AF17" s="78">
        <f t="shared" si="14"/>
        <v>20757813</v>
      </c>
      <c r="AG17" s="78">
        <v>199583884</v>
      </c>
      <c r="AH17" s="78">
        <v>210415411</v>
      </c>
      <c r="AI17" s="79">
        <v>60055139</v>
      </c>
      <c r="AJ17" s="114">
        <f t="shared" si="15"/>
        <v>0.30090174515293028</v>
      </c>
      <c r="AK17" s="115">
        <f t="shared" si="16"/>
        <v>2.6142387447078361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79565305</v>
      </c>
      <c r="E18" s="78">
        <v>22333003</v>
      </c>
      <c r="F18" s="79">
        <f t="shared" si="0"/>
        <v>101898308</v>
      </c>
      <c r="G18" s="77">
        <v>79565305</v>
      </c>
      <c r="H18" s="78">
        <v>22333003</v>
      </c>
      <c r="I18" s="79">
        <f t="shared" si="1"/>
        <v>101898308</v>
      </c>
      <c r="J18" s="77">
        <v>6951685</v>
      </c>
      <c r="K18" s="78">
        <v>3914528</v>
      </c>
      <c r="L18" s="78">
        <f t="shared" si="2"/>
        <v>10866213</v>
      </c>
      <c r="M18" s="95">
        <f t="shared" si="3"/>
        <v>0.10663781581142642</v>
      </c>
      <c r="N18" s="77">
        <v>21962656</v>
      </c>
      <c r="O18" s="78">
        <v>4880551</v>
      </c>
      <c r="P18" s="78">
        <f t="shared" si="4"/>
        <v>26843207</v>
      </c>
      <c r="Q18" s="95">
        <f t="shared" si="5"/>
        <v>0.26343133195106633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28914341</v>
      </c>
      <c r="AA18" s="78">
        <f t="shared" si="11"/>
        <v>8795079</v>
      </c>
      <c r="AB18" s="78">
        <f t="shared" si="12"/>
        <v>37709420</v>
      </c>
      <c r="AC18" s="95">
        <f t="shared" si="13"/>
        <v>0.37006914776249278</v>
      </c>
      <c r="AD18" s="77">
        <v>21440962</v>
      </c>
      <c r="AE18" s="78">
        <v>8222455</v>
      </c>
      <c r="AF18" s="78">
        <f t="shared" si="14"/>
        <v>29663417</v>
      </c>
      <c r="AG18" s="78">
        <v>103760706</v>
      </c>
      <c r="AH18" s="78">
        <v>108021149</v>
      </c>
      <c r="AI18" s="79">
        <v>55902792</v>
      </c>
      <c r="AJ18" s="114">
        <f t="shared" si="15"/>
        <v>0.53876649605680205</v>
      </c>
      <c r="AK18" s="115">
        <f t="shared" si="16"/>
        <v>-9.5073672732982839E-2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75929404</v>
      </c>
      <c r="E19" s="78">
        <v>14107000</v>
      </c>
      <c r="F19" s="79">
        <f t="shared" si="0"/>
        <v>90036404</v>
      </c>
      <c r="G19" s="77">
        <v>75929404</v>
      </c>
      <c r="H19" s="78">
        <v>14107000</v>
      </c>
      <c r="I19" s="79">
        <f t="shared" si="1"/>
        <v>90036404</v>
      </c>
      <c r="J19" s="77">
        <v>14812005</v>
      </c>
      <c r="K19" s="78">
        <v>2299185</v>
      </c>
      <c r="L19" s="78">
        <f t="shared" si="2"/>
        <v>17111190</v>
      </c>
      <c r="M19" s="95">
        <f t="shared" si="3"/>
        <v>0.19004746124689742</v>
      </c>
      <c r="N19" s="77">
        <v>20239056</v>
      </c>
      <c r="O19" s="78">
        <v>4320787</v>
      </c>
      <c r="P19" s="78">
        <f t="shared" si="4"/>
        <v>24559843</v>
      </c>
      <c r="Q19" s="95">
        <f t="shared" si="5"/>
        <v>0.27277680925595382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35051061</v>
      </c>
      <c r="AA19" s="78">
        <f t="shared" si="11"/>
        <v>6619972</v>
      </c>
      <c r="AB19" s="78">
        <f t="shared" si="12"/>
        <v>41671033</v>
      </c>
      <c r="AC19" s="95">
        <f t="shared" si="13"/>
        <v>0.46282427050285124</v>
      </c>
      <c r="AD19" s="77">
        <v>13281338</v>
      </c>
      <c r="AE19" s="78">
        <v>2319232</v>
      </c>
      <c r="AF19" s="78">
        <f t="shared" si="14"/>
        <v>15600570</v>
      </c>
      <c r="AG19" s="78">
        <v>79087991</v>
      </c>
      <c r="AH19" s="78">
        <v>76770603</v>
      </c>
      <c r="AI19" s="79">
        <v>43655241</v>
      </c>
      <c r="AJ19" s="114">
        <f t="shared" si="15"/>
        <v>0.55198318288297399</v>
      </c>
      <c r="AK19" s="115">
        <f t="shared" si="16"/>
        <v>0.57429138807107694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82341950</v>
      </c>
      <c r="E20" s="78">
        <v>1115000</v>
      </c>
      <c r="F20" s="79">
        <f t="shared" si="0"/>
        <v>83456950</v>
      </c>
      <c r="G20" s="77">
        <v>82341950</v>
      </c>
      <c r="H20" s="78">
        <v>1115000</v>
      </c>
      <c r="I20" s="79">
        <f t="shared" si="1"/>
        <v>83456950</v>
      </c>
      <c r="J20" s="77">
        <v>26458203</v>
      </c>
      <c r="K20" s="78">
        <v>0</v>
      </c>
      <c r="L20" s="78">
        <f t="shared" si="2"/>
        <v>26458203</v>
      </c>
      <c r="M20" s="95">
        <f t="shared" si="3"/>
        <v>0.31702815643274768</v>
      </c>
      <c r="N20" s="77">
        <v>24141540</v>
      </c>
      <c r="O20" s="78">
        <v>47300</v>
      </c>
      <c r="P20" s="78">
        <f t="shared" si="4"/>
        <v>24188840</v>
      </c>
      <c r="Q20" s="95">
        <f t="shared" si="5"/>
        <v>0.28983613707426403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50599743</v>
      </c>
      <c r="AA20" s="78">
        <f t="shared" si="11"/>
        <v>47300</v>
      </c>
      <c r="AB20" s="78">
        <f t="shared" si="12"/>
        <v>50647043</v>
      </c>
      <c r="AC20" s="95">
        <f t="shared" si="13"/>
        <v>0.60686429350701165</v>
      </c>
      <c r="AD20" s="77">
        <v>22643735</v>
      </c>
      <c r="AE20" s="78">
        <v>63549</v>
      </c>
      <c r="AF20" s="78">
        <f t="shared" si="14"/>
        <v>22707284</v>
      </c>
      <c r="AG20" s="78">
        <v>80551108</v>
      </c>
      <c r="AH20" s="78">
        <v>83404800</v>
      </c>
      <c r="AI20" s="79">
        <v>46226011</v>
      </c>
      <c r="AJ20" s="114">
        <f t="shared" si="15"/>
        <v>0.57387182060860042</v>
      </c>
      <c r="AK20" s="115">
        <f t="shared" si="16"/>
        <v>6.5245847984285676E-2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974982148</v>
      </c>
      <c r="E21" s="81">
        <f>SUM(E14:E20)</f>
        <v>280429605</v>
      </c>
      <c r="F21" s="82">
        <f t="shared" si="0"/>
        <v>1255411753</v>
      </c>
      <c r="G21" s="80">
        <f>SUM(G14:G20)</f>
        <v>974982148</v>
      </c>
      <c r="H21" s="81">
        <f>SUM(H14:H20)</f>
        <v>280429605</v>
      </c>
      <c r="I21" s="82">
        <f t="shared" si="1"/>
        <v>1255411753</v>
      </c>
      <c r="J21" s="80">
        <f>SUM(J14:J20)</f>
        <v>248501132</v>
      </c>
      <c r="K21" s="81">
        <f>SUM(K14:K20)</f>
        <v>48891808</v>
      </c>
      <c r="L21" s="81">
        <f t="shared" si="2"/>
        <v>297392940</v>
      </c>
      <c r="M21" s="96">
        <f t="shared" si="3"/>
        <v>0.2368887652113609</v>
      </c>
      <c r="N21" s="80">
        <f>SUM(N14:N20)</f>
        <v>180167007</v>
      </c>
      <c r="O21" s="81">
        <f>SUM(O14:O20)</f>
        <v>76472241</v>
      </c>
      <c r="P21" s="81">
        <f t="shared" si="4"/>
        <v>256639248</v>
      </c>
      <c r="Q21" s="96">
        <f t="shared" si="5"/>
        <v>0.2044263544504191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428668139</v>
      </c>
      <c r="AA21" s="81">
        <f t="shared" si="11"/>
        <v>125364049</v>
      </c>
      <c r="AB21" s="81">
        <f t="shared" si="12"/>
        <v>554032188</v>
      </c>
      <c r="AC21" s="96">
        <f t="shared" si="13"/>
        <v>0.44131511966178</v>
      </c>
      <c r="AD21" s="80">
        <f>SUM(AD14:AD20)</f>
        <v>142159752</v>
      </c>
      <c r="AE21" s="81">
        <f>SUM(AE14:AE20)</f>
        <v>25712030</v>
      </c>
      <c r="AF21" s="81">
        <f t="shared" si="14"/>
        <v>167871782</v>
      </c>
      <c r="AG21" s="81">
        <f>SUM(AG14:AG20)</f>
        <v>1143052441</v>
      </c>
      <c r="AH21" s="81">
        <f>SUM(AH14:AH20)</f>
        <v>1142234300</v>
      </c>
      <c r="AI21" s="82">
        <f>SUM(AI14:AI20)</f>
        <v>481954864</v>
      </c>
      <c r="AJ21" s="116">
        <f t="shared" si="15"/>
        <v>0.42163845394386418</v>
      </c>
      <c r="AK21" s="117">
        <f t="shared" si="16"/>
        <v>0.52878134098796892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164257682</v>
      </c>
      <c r="E22" s="78">
        <v>37819000</v>
      </c>
      <c r="F22" s="79">
        <f t="shared" si="0"/>
        <v>202076682</v>
      </c>
      <c r="G22" s="77">
        <v>164257682</v>
      </c>
      <c r="H22" s="78">
        <v>37819000</v>
      </c>
      <c r="I22" s="79">
        <f t="shared" si="1"/>
        <v>202076682</v>
      </c>
      <c r="J22" s="77">
        <v>10385542</v>
      </c>
      <c r="K22" s="78">
        <v>1630855</v>
      </c>
      <c r="L22" s="78">
        <f t="shared" si="2"/>
        <v>12016397</v>
      </c>
      <c r="M22" s="95">
        <f t="shared" si="3"/>
        <v>5.9464540297628203E-2</v>
      </c>
      <c r="N22" s="77">
        <v>14780343</v>
      </c>
      <c r="O22" s="78">
        <v>5586522</v>
      </c>
      <c r="P22" s="78">
        <f t="shared" si="4"/>
        <v>20366865</v>
      </c>
      <c r="Q22" s="95">
        <f t="shared" si="5"/>
        <v>0.10078780390901311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25165885</v>
      </c>
      <c r="AA22" s="78">
        <f t="shared" si="11"/>
        <v>7217377</v>
      </c>
      <c r="AB22" s="78">
        <f t="shared" si="12"/>
        <v>32383262</v>
      </c>
      <c r="AC22" s="95">
        <f t="shared" si="13"/>
        <v>0.16025234420664131</v>
      </c>
      <c r="AD22" s="77">
        <v>18426577</v>
      </c>
      <c r="AE22" s="78">
        <v>1412666</v>
      </c>
      <c r="AF22" s="78">
        <f t="shared" si="14"/>
        <v>19839243</v>
      </c>
      <c r="AG22" s="78">
        <v>198752585</v>
      </c>
      <c r="AH22" s="78">
        <v>196370696</v>
      </c>
      <c r="AI22" s="79">
        <v>30420052</v>
      </c>
      <c r="AJ22" s="114">
        <f t="shared" si="15"/>
        <v>0.15305487473282423</v>
      </c>
      <c r="AK22" s="115">
        <f t="shared" si="16"/>
        <v>2.6594865539980583E-2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223184250</v>
      </c>
      <c r="E23" s="78">
        <v>30578700</v>
      </c>
      <c r="F23" s="79">
        <f t="shared" si="0"/>
        <v>253762950</v>
      </c>
      <c r="G23" s="77">
        <v>223184250</v>
      </c>
      <c r="H23" s="78">
        <v>30578700</v>
      </c>
      <c r="I23" s="79">
        <f t="shared" si="1"/>
        <v>253762950</v>
      </c>
      <c r="J23" s="77">
        <v>69290490</v>
      </c>
      <c r="K23" s="78">
        <v>1104939</v>
      </c>
      <c r="L23" s="78">
        <f t="shared" si="2"/>
        <v>70395429</v>
      </c>
      <c r="M23" s="95">
        <f t="shared" si="3"/>
        <v>0.27740625256760293</v>
      </c>
      <c r="N23" s="77">
        <v>57652667</v>
      </c>
      <c r="O23" s="78">
        <v>7321291</v>
      </c>
      <c r="P23" s="78">
        <f t="shared" si="4"/>
        <v>64973958</v>
      </c>
      <c r="Q23" s="95">
        <f t="shared" si="5"/>
        <v>0.25604193992858293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126943157</v>
      </c>
      <c r="AA23" s="78">
        <f t="shared" si="11"/>
        <v>8426230</v>
      </c>
      <c r="AB23" s="78">
        <f t="shared" si="12"/>
        <v>135369387</v>
      </c>
      <c r="AC23" s="95">
        <f t="shared" si="13"/>
        <v>0.53344819249618591</v>
      </c>
      <c r="AD23" s="77">
        <v>47640938</v>
      </c>
      <c r="AE23" s="78">
        <v>4392254</v>
      </c>
      <c r="AF23" s="78">
        <f t="shared" si="14"/>
        <v>52033192</v>
      </c>
      <c r="AG23" s="78">
        <v>237871987</v>
      </c>
      <c r="AH23" s="78">
        <v>241199038</v>
      </c>
      <c r="AI23" s="79">
        <v>143125960</v>
      </c>
      <c r="AJ23" s="114">
        <f t="shared" si="15"/>
        <v>0.60169321240840357</v>
      </c>
      <c r="AK23" s="115">
        <f t="shared" si="16"/>
        <v>0.24870213612880021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308440926</v>
      </c>
      <c r="E24" s="78">
        <v>47633997</v>
      </c>
      <c r="F24" s="79">
        <f t="shared" si="0"/>
        <v>356074923</v>
      </c>
      <c r="G24" s="77">
        <v>308440926</v>
      </c>
      <c r="H24" s="78">
        <v>47633997</v>
      </c>
      <c r="I24" s="79">
        <f t="shared" si="1"/>
        <v>356074923</v>
      </c>
      <c r="J24" s="77">
        <v>-185802731</v>
      </c>
      <c r="K24" s="78">
        <v>3156687</v>
      </c>
      <c r="L24" s="78">
        <f t="shared" si="2"/>
        <v>-182646044</v>
      </c>
      <c r="M24" s="95">
        <f t="shared" si="3"/>
        <v>-0.51294273256080991</v>
      </c>
      <c r="N24" s="77">
        <v>70564812</v>
      </c>
      <c r="O24" s="78">
        <v>7627507</v>
      </c>
      <c r="P24" s="78">
        <f t="shared" si="4"/>
        <v>78192319</v>
      </c>
      <c r="Q24" s="95">
        <f t="shared" si="5"/>
        <v>0.21959512998336028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-115237919</v>
      </c>
      <c r="AA24" s="78">
        <f t="shared" si="11"/>
        <v>10784194</v>
      </c>
      <c r="AB24" s="78">
        <f t="shared" si="12"/>
        <v>-104453725</v>
      </c>
      <c r="AC24" s="95">
        <f t="shared" si="13"/>
        <v>-0.29334760257744968</v>
      </c>
      <c r="AD24" s="77">
        <v>47255576</v>
      </c>
      <c r="AE24" s="78">
        <v>468725</v>
      </c>
      <c r="AF24" s="78">
        <f t="shared" si="14"/>
        <v>47724301</v>
      </c>
      <c r="AG24" s="78">
        <v>357557318</v>
      </c>
      <c r="AH24" s="78">
        <v>400493369</v>
      </c>
      <c r="AI24" s="79">
        <v>164419744</v>
      </c>
      <c r="AJ24" s="114">
        <f t="shared" si="15"/>
        <v>0.45984164138964706</v>
      </c>
      <c r="AK24" s="115">
        <f t="shared" si="16"/>
        <v>0.63841727089936851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96689269</v>
      </c>
      <c r="E25" s="78">
        <v>9172000</v>
      </c>
      <c r="F25" s="79">
        <f t="shared" si="0"/>
        <v>105861269</v>
      </c>
      <c r="G25" s="77">
        <v>96689269</v>
      </c>
      <c r="H25" s="78">
        <v>9172000</v>
      </c>
      <c r="I25" s="79">
        <f t="shared" si="1"/>
        <v>105861269</v>
      </c>
      <c r="J25" s="77">
        <v>3541863</v>
      </c>
      <c r="K25" s="78">
        <v>728</v>
      </c>
      <c r="L25" s="78">
        <f t="shared" si="2"/>
        <v>3542591</v>
      </c>
      <c r="M25" s="95">
        <f t="shared" si="3"/>
        <v>3.3464467538170166E-2</v>
      </c>
      <c r="N25" s="77">
        <v>2461170</v>
      </c>
      <c r="O25" s="78">
        <v>719122</v>
      </c>
      <c r="P25" s="78">
        <f t="shared" si="4"/>
        <v>3180292</v>
      </c>
      <c r="Q25" s="95">
        <f t="shared" si="5"/>
        <v>3.0042073272331545E-2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6003033</v>
      </c>
      <c r="AA25" s="78">
        <f t="shared" si="11"/>
        <v>719850</v>
      </c>
      <c r="AB25" s="78">
        <f t="shared" si="12"/>
        <v>6722883</v>
      </c>
      <c r="AC25" s="95">
        <f t="shared" si="13"/>
        <v>6.3506540810501708E-2</v>
      </c>
      <c r="AD25" s="77">
        <v>6998412</v>
      </c>
      <c r="AE25" s="78">
        <v>1256342</v>
      </c>
      <c r="AF25" s="78">
        <f t="shared" si="14"/>
        <v>8254754</v>
      </c>
      <c r="AG25" s="78">
        <v>122975067</v>
      </c>
      <c r="AH25" s="78">
        <v>122975067</v>
      </c>
      <c r="AI25" s="79">
        <v>33877663</v>
      </c>
      <c r="AJ25" s="114">
        <f t="shared" si="15"/>
        <v>0.27548399709349214</v>
      </c>
      <c r="AK25" s="115">
        <f t="shared" si="16"/>
        <v>-0.61473206833298732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62578864</v>
      </c>
      <c r="E26" s="78">
        <v>7998000</v>
      </c>
      <c r="F26" s="79">
        <f t="shared" si="0"/>
        <v>70576864</v>
      </c>
      <c r="G26" s="77">
        <v>62578864</v>
      </c>
      <c r="H26" s="78">
        <v>7998000</v>
      </c>
      <c r="I26" s="79">
        <f t="shared" si="1"/>
        <v>70576864</v>
      </c>
      <c r="J26" s="77">
        <v>20107958</v>
      </c>
      <c r="K26" s="78">
        <v>2083208</v>
      </c>
      <c r="L26" s="78">
        <f t="shared" si="2"/>
        <v>22191166</v>
      </c>
      <c r="M26" s="95">
        <f t="shared" si="3"/>
        <v>0.31442550351911358</v>
      </c>
      <c r="N26" s="77">
        <v>22377019</v>
      </c>
      <c r="O26" s="78">
        <v>4428494</v>
      </c>
      <c r="P26" s="78">
        <f t="shared" si="4"/>
        <v>26805513</v>
      </c>
      <c r="Q26" s="95">
        <f t="shared" si="5"/>
        <v>0.37980595170678028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42484977</v>
      </c>
      <c r="AA26" s="78">
        <f t="shared" si="11"/>
        <v>6511702</v>
      </c>
      <c r="AB26" s="78">
        <f t="shared" si="12"/>
        <v>48996679</v>
      </c>
      <c r="AC26" s="95">
        <f t="shared" si="13"/>
        <v>0.69423145522589391</v>
      </c>
      <c r="AD26" s="77">
        <v>6287174</v>
      </c>
      <c r="AE26" s="78">
        <v>5961724</v>
      </c>
      <c r="AF26" s="78">
        <f t="shared" si="14"/>
        <v>12248898</v>
      </c>
      <c r="AG26" s="78">
        <v>83236566</v>
      </c>
      <c r="AH26" s="78">
        <v>86613517</v>
      </c>
      <c r="AI26" s="79">
        <v>19042159</v>
      </c>
      <c r="AJ26" s="114">
        <f t="shared" si="15"/>
        <v>0.22877155936490701</v>
      </c>
      <c r="AK26" s="115">
        <f t="shared" si="16"/>
        <v>1.1884020097154862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105695555</v>
      </c>
      <c r="E27" s="78">
        <v>21401000</v>
      </c>
      <c r="F27" s="79">
        <f t="shared" si="0"/>
        <v>127096555</v>
      </c>
      <c r="G27" s="77">
        <v>105695555</v>
      </c>
      <c r="H27" s="78">
        <v>21401000</v>
      </c>
      <c r="I27" s="79">
        <f t="shared" si="1"/>
        <v>127096555</v>
      </c>
      <c r="J27" s="77">
        <v>7746944</v>
      </c>
      <c r="K27" s="78">
        <v>493393</v>
      </c>
      <c r="L27" s="78">
        <f t="shared" si="2"/>
        <v>8240337</v>
      </c>
      <c r="M27" s="95">
        <f t="shared" si="3"/>
        <v>6.4835250648611203E-2</v>
      </c>
      <c r="N27" s="77">
        <v>18404168</v>
      </c>
      <c r="O27" s="78">
        <v>575531</v>
      </c>
      <c r="P27" s="78">
        <f t="shared" si="4"/>
        <v>18979699</v>
      </c>
      <c r="Q27" s="95">
        <f t="shared" si="5"/>
        <v>0.14933291464902412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26151112</v>
      </c>
      <c r="AA27" s="78">
        <f t="shared" si="11"/>
        <v>1068924</v>
      </c>
      <c r="AB27" s="78">
        <f t="shared" si="12"/>
        <v>27220036</v>
      </c>
      <c r="AC27" s="95">
        <f t="shared" si="13"/>
        <v>0.21416816529763533</v>
      </c>
      <c r="AD27" s="77">
        <v>15500314</v>
      </c>
      <c r="AE27" s="78">
        <v>2685002</v>
      </c>
      <c r="AF27" s="78">
        <f t="shared" si="14"/>
        <v>18185316</v>
      </c>
      <c r="AG27" s="78">
        <v>121212911</v>
      </c>
      <c r="AH27" s="78">
        <v>124012965</v>
      </c>
      <c r="AI27" s="79">
        <v>62006623</v>
      </c>
      <c r="AJ27" s="114">
        <f t="shared" si="15"/>
        <v>0.51155130660957393</v>
      </c>
      <c r="AK27" s="115">
        <f t="shared" si="16"/>
        <v>4.3682661329613515E-2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153330909</v>
      </c>
      <c r="E28" s="78">
        <v>30439000</v>
      </c>
      <c r="F28" s="79">
        <f t="shared" si="0"/>
        <v>183769909</v>
      </c>
      <c r="G28" s="77">
        <v>153330909</v>
      </c>
      <c r="H28" s="78">
        <v>30439000</v>
      </c>
      <c r="I28" s="79">
        <f t="shared" si="1"/>
        <v>183769909</v>
      </c>
      <c r="J28" s="77">
        <v>19173033</v>
      </c>
      <c r="K28" s="78">
        <v>2224022</v>
      </c>
      <c r="L28" s="78">
        <f t="shared" si="2"/>
        <v>21397055</v>
      </c>
      <c r="M28" s="95">
        <f t="shared" si="3"/>
        <v>0.11643394240348674</v>
      </c>
      <c r="N28" s="77">
        <v>36757616</v>
      </c>
      <c r="O28" s="78">
        <v>2719772</v>
      </c>
      <c r="P28" s="78">
        <f t="shared" si="4"/>
        <v>39477388</v>
      </c>
      <c r="Q28" s="95">
        <f t="shared" si="5"/>
        <v>0.21481965254714253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55930649</v>
      </c>
      <c r="AA28" s="78">
        <f t="shared" si="11"/>
        <v>4943794</v>
      </c>
      <c r="AB28" s="78">
        <f t="shared" si="12"/>
        <v>60874443</v>
      </c>
      <c r="AC28" s="95">
        <f t="shared" si="13"/>
        <v>0.33125359495062928</v>
      </c>
      <c r="AD28" s="77">
        <v>33713197</v>
      </c>
      <c r="AE28" s="78">
        <v>1719026</v>
      </c>
      <c r="AF28" s="78">
        <f t="shared" si="14"/>
        <v>35432223</v>
      </c>
      <c r="AG28" s="78">
        <v>150462980</v>
      </c>
      <c r="AH28" s="78">
        <v>153561738</v>
      </c>
      <c r="AI28" s="79">
        <v>69785345</v>
      </c>
      <c r="AJ28" s="114">
        <f t="shared" si="15"/>
        <v>0.46380408656002958</v>
      </c>
      <c r="AK28" s="115">
        <f t="shared" si="16"/>
        <v>0.11416627740235219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209035365</v>
      </c>
      <c r="E29" s="78">
        <v>28371000</v>
      </c>
      <c r="F29" s="79">
        <f t="shared" si="0"/>
        <v>237406365</v>
      </c>
      <c r="G29" s="77">
        <v>209035365</v>
      </c>
      <c r="H29" s="78">
        <v>28371000</v>
      </c>
      <c r="I29" s="79">
        <f t="shared" si="1"/>
        <v>237406365</v>
      </c>
      <c r="J29" s="77">
        <v>54978481</v>
      </c>
      <c r="K29" s="78">
        <v>354000</v>
      </c>
      <c r="L29" s="78">
        <f t="shared" si="2"/>
        <v>55332481</v>
      </c>
      <c r="M29" s="95">
        <f t="shared" si="3"/>
        <v>0.23307075612736836</v>
      </c>
      <c r="N29" s="77">
        <v>49784710</v>
      </c>
      <c r="O29" s="78">
        <v>2961620</v>
      </c>
      <c r="P29" s="78">
        <f t="shared" si="4"/>
        <v>52746330</v>
      </c>
      <c r="Q29" s="95">
        <f t="shared" si="5"/>
        <v>0.2221774045527381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104763191</v>
      </c>
      <c r="AA29" s="78">
        <f t="shared" si="11"/>
        <v>3315620</v>
      </c>
      <c r="AB29" s="78">
        <f t="shared" si="12"/>
        <v>108078811</v>
      </c>
      <c r="AC29" s="95">
        <f t="shared" si="13"/>
        <v>0.45524816068010643</v>
      </c>
      <c r="AD29" s="77">
        <v>37317762</v>
      </c>
      <c r="AE29" s="78">
        <v>11750</v>
      </c>
      <c r="AF29" s="78">
        <f t="shared" si="14"/>
        <v>37329512</v>
      </c>
      <c r="AG29" s="78">
        <v>220192382</v>
      </c>
      <c r="AH29" s="78">
        <v>221105513</v>
      </c>
      <c r="AI29" s="79">
        <v>78562446</v>
      </c>
      <c r="AJ29" s="114">
        <f t="shared" si="15"/>
        <v>0.35679002736797677</v>
      </c>
      <c r="AK29" s="115">
        <f t="shared" si="16"/>
        <v>0.41299275490126952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72672100</v>
      </c>
      <c r="E30" s="78">
        <v>1150000</v>
      </c>
      <c r="F30" s="79">
        <f t="shared" si="0"/>
        <v>73822100</v>
      </c>
      <c r="G30" s="77">
        <v>72672100</v>
      </c>
      <c r="H30" s="78">
        <v>1150000</v>
      </c>
      <c r="I30" s="79">
        <f t="shared" si="1"/>
        <v>73822100</v>
      </c>
      <c r="J30" s="77">
        <v>34249376</v>
      </c>
      <c r="K30" s="78">
        <v>320619</v>
      </c>
      <c r="L30" s="78">
        <f t="shared" si="2"/>
        <v>34569995</v>
      </c>
      <c r="M30" s="95">
        <f t="shared" si="3"/>
        <v>0.46828788398054239</v>
      </c>
      <c r="N30" s="77">
        <v>22513542</v>
      </c>
      <c r="O30" s="78">
        <v>133904</v>
      </c>
      <c r="P30" s="78">
        <f t="shared" si="4"/>
        <v>22647446</v>
      </c>
      <c r="Q30" s="95">
        <f t="shared" si="5"/>
        <v>0.30678409311032873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56762918</v>
      </c>
      <c r="AA30" s="78">
        <f t="shared" si="11"/>
        <v>454523</v>
      </c>
      <c r="AB30" s="78">
        <f t="shared" si="12"/>
        <v>57217441</v>
      </c>
      <c r="AC30" s="95">
        <f t="shared" si="13"/>
        <v>0.77507197709087117</v>
      </c>
      <c r="AD30" s="77">
        <v>24920509</v>
      </c>
      <c r="AE30" s="78">
        <v>10741</v>
      </c>
      <c r="AF30" s="78">
        <f t="shared" si="14"/>
        <v>24931250</v>
      </c>
      <c r="AG30" s="78">
        <v>71781150</v>
      </c>
      <c r="AH30" s="78">
        <v>72676515</v>
      </c>
      <c r="AI30" s="79">
        <v>52514320</v>
      </c>
      <c r="AJ30" s="114">
        <f t="shared" si="15"/>
        <v>0.73158928214440699</v>
      </c>
      <c r="AK30" s="115">
        <f t="shared" si="16"/>
        <v>-9.1604071195788395E-2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1395884920</v>
      </c>
      <c r="E31" s="81">
        <f>SUM(E22:E30)</f>
        <v>214562697</v>
      </c>
      <c r="F31" s="82">
        <f t="shared" si="0"/>
        <v>1610447617</v>
      </c>
      <c r="G31" s="80">
        <f>SUM(G22:G30)</f>
        <v>1395884920</v>
      </c>
      <c r="H31" s="81">
        <f>SUM(H22:H30)</f>
        <v>214562697</v>
      </c>
      <c r="I31" s="82">
        <f t="shared" si="1"/>
        <v>1610447617</v>
      </c>
      <c r="J31" s="80">
        <f>SUM(J22:J30)</f>
        <v>33670956</v>
      </c>
      <c r="K31" s="81">
        <f>SUM(K22:K30)</f>
        <v>11368451</v>
      </c>
      <c r="L31" s="81">
        <f t="shared" si="2"/>
        <v>45039407</v>
      </c>
      <c r="M31" s="96">
        <f t="shared" si="3"/>
        <v>2.7967011484608877E-2</v>
      </c>
      <c r="N31" s="80">
        <f>SUM(N22:N30)</f>
        <v>295296047</v>
      </c>
      <c r="O31" s="81">
        <f>SUM(O22:O30)</f>
        <v>32073763</v>
      </c>
      <c r="P31" s="81">
        <f t="shared" si="4"/>
        <v>327369810</v>
      </c>
      <c r="Q31" s="96">
        <f t="shared" si="5"/>
        <v>0.20327876954472837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328967003</v>
      </c>
      <c r="AA31" s="81">
        <f t="shared" si="11"/>
        <v>43442214</v>
      </c>
      <c r="AB31" s="81">
        <f t="shared" si="12"/>
        <v>372409217</v>
      </c>
      <c r="AC31" s="96">
        <f t="shared" si="13"/>
        <v>0.23124578102933727</v>
      </c>
      <c r="AD31" s="80">
        <f>SUM(AD22:AD30)</f>
        <v>238060459</v>
      </c>
      <c r="AE31" s="81">
        <f>SUM(AE22:AE30)</f>
        <v>17918230</v>
      </c>
      <c r="AF31" s="81">
        <f t="shared" si="14"/>
        <v>255978689</v>
      </c>
      <c r="AG31" s="81">
        <f>SUM(AG22:AG30)</f>
        <v>1564042946</v>
      </c>
      <c r="AH31" s="81">
        <f>SUM(AH22:AH30)</f>
        <v>1619008418</v>
      </c>
      <c r="AI31" s="82">
        <f>SUM(AI22:AI30)</f>
        <v>653754312</v>
      </c>
      <c r="AJ31" s="116">
        <f t="shared" si="15"/>
        <v>0.41799000064030212</v>
      </c>
      <c r="AK31" s="117">
        <f t="shared" si="16"/>
        <v>0.2788947833075277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368800450</v>
      </c>
      <c r="E32" s="78">
        <v>37909686</v>
      </c>
      <c r="F32" s="79">
        <f t="shared" si="0"/>
        <v>406710136</v>
      </c>
      <c r="G32" s="77">
        <v>368800450</v>
      </c>
      <c r="H32" s="78">
        <v>37909686</v>
      </c>
      <c r="I32" s="79">
        <f t="shared" si="1"/>
        <v>406710136</v>
      </c>
      <c r="J32" s="77">
        <v>21431359</v>
      </c>
      <c r="K32" s="78">
        <v>5236577</v>
      </c>
      <c r="L32" s="78">
        <f t="shared" si="2"/>
        <v>26667936</v>
      </c>
      <c r="M32" s="95">
        <f t="shared" si="3"/>
        <v>6.5569882920252565E-2</v>
      </c>
      <c r="N32" s="77">
        <v>79318704</v>
      </c>
      <c r="O32" s="78">
        <v>4280394</v>
      </c>
      <c r="P32" s="78">
        <f t="shared" si="4"/>
        <v>83599098</v>
      </c>
      <c r="Q32" s="95">
        <f t="shared" si="5"/>
        <v>0.2055495808936515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100750063</v>
      </c>
      <c r="AA32" s="78">
        <f t="shared" si="11"/>
        <v>9516971</v>
      </c>
      <c r="AB32" s="78">
        <f t="shared" si="12"/>
        <v>110267034</v>
      </c>
      <c r="AC32" s="95">
        <f t="shared" si="13"/>
        <v>0.27111946381390406</v>
      </c>
      <c r="AD32" s="77">
        <v>25054594</v>
      </c>
      <c r="AE32" s="78">
        <v>71228</v>
      </c>
      <c r="AF32" s="78">
        <f t="shared" si="14"/>
        <v>25125822</v>
      </c>
      <c r="AG32" s="78">
        <v>313215973</v>
      </c>
      <c r="AH32" s="78">
        <v>347382300</v>
      </c>
      <c r="AI32" s="79">
        <v>-156763395</v>
      </c>
      <c r="AJ32" s="114">
        <f t="shared" si="15"/>
        <v>-0.50049617041720917</v>
      </c>
      <c r="AK32" s="115">
        <f t="shared" si="16"/>
        <v>2.3272184289134898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78133581</v>
      </c>
      <c r="E33" s="78">
        <v>21331000</v>
      </c>
      <c r="F33" s="79">
        <f t="shared" si="0"/>
        <v>99464581</v>
      </c>
      <c r="G33" s="77">
        <v>78133581</v>
      </c>
      <c r="H33" s="78">
        <v>21331000</v>
      </c>
      <c r="I33" s="79">
        <f t="shared" si="1"/>
        <v>99464581</v>
      </c>
      <c r="J33" s="77">
        <v>22876322</v>
      </c>
      <c r="K33" s="78">
        <v>5651212</v>
      </c>
      <c r="L33" s="78">
        <f t="shared" si="2"/>
        <v>28527534</v>
      </c>
      <c r="M33" s="95">
        <f t="shared" si="3"/>
        <v>0.28681098048359543</v>
      </c>
      <c r="N33" s="77">
        <v>19102780</v>
      </c>
      <c r="O33" s="78">
        <v>2819337</v>
      </c>
      <c r="P33" s="78">
        <f t="shared" si="4"/>
        <v>21922117</v>
      </c>
      <c r="Q33" s="95">
        <f t="shared" si="5"/>
        <v>0.22040124011581569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41979102</v>
      </c>
      <c r="AA33" s="78">
        <f t="shared" si="11"/>
        <v>8470549</v>
      </c>
      <c r="AB33" s="78">
        <f t="shared" si="12"/>
        <v>50449651</v>
      </c>
      <c r="AC33" s="95">
        <f t="shared" si="13"/>
        <v>0.50721222059941118</v>
      </c>
      <c r="AD33" s="77">
        <v>10574620</v>
      </c>
      <c r="AE33" s="78">
        <v>1800785</v>
      </c>
      <c r="AF33" s="78">
        <f t="shared" si="14"/>
        <v>12375405</v>
      </c>
      <c r="AG33" s="78">
        <v>90400119</v>
      </c>
      <c r="AH33" s="78">
        <v>93010883</v>
      </c>
      <c r="AI33" s="79">
        <v>18242591</v>
      </c>
      <c r="AJ33" s="114">
        <f t="shared" si="15"/>
        <v>0.20179830736727239</v>
      </c>
      <c r="AK33" s="115">
        <f t="shared" si="16"/>
        <v>0.77142622807091965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247576134</v>
      </c>
      <c r="E34" s="78">
        <v>40406014</v>
      </c>
      <c r="F34" s="79">
        <f t="shared" si="0"/>
        <v>287982148</v>
      </c>
      <c r="G34" s="77">
        <v>247576134</v>
      </c>
      <c r="H34" s="78">
        <v>40406014</v>
      </c>
      <c r="I34" s="79">
        <f t="shared" si="1"/>
        <v>287982148</v>
      </c>
      <c r="J34" s="77">
        <v>10804777</v>
      </c>
      <c r="K34" s="78">
        <v>0</v>
      </c>
      <c r="L34" s="78">
        <f t="shared" si="2"/>
        <v>10804777</v>
      </c>
      <c r="M34" s="95">
        <f t="shared" si="3"/>
        <v>3.7518912457031886E-2</v>
      </c>
      <c r="N34" s="77">
        <v>35874880</v>
      </c>
      <c r="O34" s="78">
        <v>4866980</v>
      </c>
      <c r="P34" s="78">
        <f t="shared" si="4"/>
        <v>40741860</v>
      </c>
      <c r="Q34" s="95">
        <f t="shared" si="5"/>
        <v>0.14147356106254197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46679657</v>
      </c>
      <c r="AA34" s="78">
        <f t="shared" si="11"/>
        <v>4866980</v>
      </c>
      <c r="AB34" s="78">
        <f t="shared" si="12"/>
        <v>51546637</v>
      </c>
      <c r="AC34" s="95">
        <f t="shared" si="13"/>
        <v>0.17899247351957387</v>
      </c>
      <c r="AD34" s="77">
        <v>22875004</v>
      </c>
      <c r="AE34" s="78">
        <v>8089733</v>
      </c>
      <c r="AF34" s="78">
        <f t="shared" si="14"/>
        <v>30964737</v>
      </c>
      <c r="AG34" s="78">
        <v>335372182</v>
      </c>
      <c r="AH34" s="78">
        <v>293530453</v>
      </c>
      <c r="AI34" s="79">
        <v>87896956</v>
      </c>
      <c r="AJ34" s="114">
        <f t="shared" si="15"/>
        <v>0.26208779594009379</v>
      </c>
      <c r="AK34" s="115">
        <f t="shared" si="16"/>
        <v>0.31575023550175807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133353964</v>
      </c>
      <c r="E35" s="78">
        <v>24332000</v>
      </c>
      <c r="F35" s="79">
        <f t="shared" si="0"/>
        <v>157685964</v>
      </c>
      <c r="G35" s="77">
        <v>133353964</v>
      </c>
      <c r="H35" s="78">
        <v>24332000</v>
      </c>
      <c r="I35" s="79">
        <f t="shared" si="1"/>
        <v>157685964</v>
      </c>
      <c r="J35" s="77">
        <v>31165218</v>
      </c>
      <c r="K35" s="78">
        <v>15350563</v>
      </c>
      <c r="L35" s="78">
        <f t="shared" si="2"/>
        <v>46515781</v>
      </c>
      <c r="M35" s="95">
        <f t="shared" si="3"/>
        <v>0.29498999035830481</v>
      </c>
      <c r="N35" s="77">
        <v>17449311</v>
      </c>
      <c r="O35" s="78">
        <v>40253562</v>
      </c>
      <c r="P35" s="78">
        <f t="shared" si="4"/>
        <v>57702873</v>
      </c>
      <c r="Q35" s="95">
        <f t="shared" si="5"/>
        <v>0.36593537900431011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48614529</v>
      </c>
      <c r="AA35" s="78">
        <f t="shared" si="11"/>
        <v>55604125</v>
      </c>
      <c r="AB35" s="78">
        <f t="shared" si="12"/>
        <v>104218654</v>
      </c>
      <c r="AC35" s="95">
        <f t="shared" si="13"/>
        <v>0.66092536936261492</v>
      </c>
      <c r="AD35" s="77">
        <v>15426838</v>
      </c>
      <c r="AE35" s="78">
        <v>11060905</v>
      </c>
      <c r="AF35" s="78">
        <f t="shared" si="14"/>
        <v>26487743</v>
      </c>
      <c r="AG35" s="78">
        <v>158440282</v>
      </c>
      <c r="AH35" s="78">
        <v>241017620</v>
      </c>
      <c r="AI35" s="79">
        <v>62460380</v>
      </c>
      <c r="AJ35" s="114">
        <f t="shared" si="15"/>
        <v>0.39422032838845866</v>
      </c>
      <c r="AK35" s="115">
        <f t="shared" si="16"/>
        <v>1.1784745117770132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978809996</v>
      </c>
      <c r="E36" s="78">
        <v>125753559</v>
      </c>
      <c r="F36" s="79">
        <f t="shared" si="0"/>
        <v>1104563555</v>
      </c>
      <c r="G36" s="77">
        <v>978809996</v>
      </c>
      <c r="H36" s="78">
        <v>125753559</v>
      </c>
      <c r="I36" s="79">
        <f t="shared" si="1"/>
        <v>1104563555</v>
      </c>
      <c r="J36" s="77">
        <v>244633529</v>
      </c>
      <c r="K36" s="78">
        <v>11869211</v>
      </c>
      <c r="L36" s="78">
        <f t="shared" si="2"/>
        <v>256502740</v>
      </c>
      <c r="M36" s="95">
        <f t="shared" si="3"/>
        <v>0.23222089742042956</v>
      </c>
      <c r="N36" s="77">
        <v>224827938</v>
      </c>
      <c r="O36" s="78">
        <v>30582593</v>
      </c>
      <c r="P36" s="78">
        <f t="shared" si="4"/>
        <v>255410531</v>
      </c>
      <c r="Q36" s="95">
        <f t="shared" si="5"/>
        <v>0.23123208243096524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469461467</v>
      </c>
      <c r="AA36" s="78">
        <f t="shared" si="11"/>
        <v>42451804</v>
      </c>
      <c r="AB36" s="78">
        <f t="shared" si="12"/>
        <v>511913271</v>
      </c>
      <c r="AC36" s="95">
        <f t="shared" si="13"/>
        <v>0.46345297985139478</v>
      </c>
      <c r="AD36" s="77">
        <v>204809695</v>
      </c>
      <c r="AE36" s="78">
        <v>38057551</v>
      </c>
      <c r="AF36" s="78">
        <f t="shared" si="14"/>
        <v>242867246</v>
      </c>
      <c r="AG36" s="78">
        <v>1126901766</v>
      </c>
      <c r="AH36" s="78">
        <v>1065561827</v>
      </c>
      <c r="AI36" s="79">
        <v>468202252</v>
      </c>
      <c r="AJ36" s="114">
        <f t="shared" si="15"/>
        <v>0.41547743212960764</v>
      </c>
      <c r="AK36" s="115">
        <f t="shared" si="16"/>
        <v>5.1646672025918328E-2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91824000</v>
      </c>
      <c r="E37" s="78">
        <v>2740000</v>
      </c>
      <c r="F37" s="79">
        <f t="shared" si="0"/>
        <v>94564000</v>
      </c>
      <c r="G37" s="77">
        <v>91824000</v>
      </c>
      <c r="H37" s="78">
        <v>2740000</v>
      </c>
      <c r="I37" s="79">
        <f t="shared" si="1"/>
        <v>94564000</v>
      </c>
      <c r="J37" s="77">
        <v>419479</v>
      </c>
      <c r="K37" s="78">
        <v>727167</v>
      </c>
      <c r="L37" s="78">
        <f t="shared" si="2"/>
        <v>1146646</v>
      </c>
      <c r="M37" s="95">
        <f t="shared" si="3"/>
        <v>1.212560805380483E-2</v>
      </c>
      <c r="N37" s="77">
        <v>2735622</v>
      </c>
      <c r="O37" s="78">
        <v>342356</v>
      </c>
      <c r="P37" s="78">
        <f t="shared" si="4"/>
        <v>3077978</v>
      </c>
      <c r="Q37" s="95">
        <f t="shared" si="5"/>
        <v>3.254915189712787E-2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3155101</v>
      </c>
      <c r="AA37" s="78">
        <f t="shared" si="11"/>
        <v>1069523</v>
      </c>
      <c r="AB37" s="78">
        <f t="shared" si="12"/>
        <v>4224624</v>
      </c>
      <c r="AC37" s="95">
        <f t="shared" si="13"/>
        <v>4.4674759950932702E-2</v>
      </c>
      <c r="AD37" s="77">
        <v>26460743</v>
      </c>
      <c r="AE37" s="78">
        <v>35639</v>
      </c>
      <c r="AF37" s="78">
        <f t="shared" si="14"/>
        <v>26496382</v>
      </c>
      <c r="AG37" s="78">
        <v>88583000</v>
      </c>
      <c r="AH37" s="78">
        <v>88931000</v>
      </c>
      <c r="AI37" s="79">
        <v>58739075</v>
      </c>
      <c r="AJ37" s="114">
        <f t="shared" si="15"/>
        <v>0.66309647449284848</v>
      </c>
      <c r="AK37" s="115">
        <f t="shared" si="16"/>
        <v>-0.8838340268494016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1898498125</v>
      </c>
      <c r="E38" s="81">
        <f>SUM(E32:E37)</f>
        <v>252472259</v>
      </c>
      <c r="F38" s="82">
        <f t="shared" si="0"/>
        <v>2150970384</v>
      </c>
      <c r="G38" s="80">
        <f>SUM(G32:G37)</f>
        <v>1898498125</v>
      </c>
      <c r="H38" s="81">
        <f>SUM(H32:H37)</f>
        <v>252472259</v>
      </c>
      <c r="I38" s="82">
        <f t="shared" si="1"/>
        <v>2150970384</v>
      </c>
      <c r="J38" s="80">
        <f>SUM(J32:J37)</f>
        <v>331330684</v>
      </c>
      <c r="K38" s="81">
        <f>SUM(K32:K37)</f>
        <v>38834730</v>
      </c>
      <c r="L38" s="81">
        <f t="shared" si="2"/>
        <v>370165414</v>
      </c>
      <c r="M38" s="96">
        <f t="shared" si="3"/>
        <v>0.17209228762677375</v>
      </c>
      <c r="N38" s="80">
        <f>SUM(N32:N37)</f>
        <v>379309235</v>
      </c>
      <c r="O38" s="81">
        <f>SUM(O32:O37)</f>
        <v>83145222</v>
      </c>
      <c r="P38" s="81">
        <f t="shared" si="4"/>
        <v>462454457</v>
      </c>
      <c r="Q38" s="96">
        <f t="shared" si="5"/>
        <v>0.2149980587552339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710639919</v>
      </c>
      <c r="AA38" s="81">
        <f t="shared" si="11"/>
        <v>121979952</v>
      </c>
      <c r="AB38" s="81">
        <f t="shared" si="12"/>
        <v>832619871</v>
      </c>
      <c r="AC38" s="96">
        <f t="shared" si="13"/>
        <v>0.38709034638200762</v>
      </c>
      <c r="AD38" s="80">
        <f>SUM(AD32:AD37)</f>
        <v>305201494</v>
      </c>
      <c r="AE38" s="81">
        <f>SUM(AE32:AE37)</f>
        <v>59115841</v>
      </c>
      <c r="AF38" s="81">
        <f t="shared" si="14"/>
        <v>364317335</v>
      </c>
      <c r="AG38" s="81">
        <f>SUM(AG32:AG37)</f>
        <v>2112913322</v>
      </c>
      <c r="AH38" s="81">
        <f>SUM(AH32:AH37)</f>
        <v>2129434083</v>
      </c>
      <c r="AI38" s="82">
        <f>SUM(AI32:AI37)</f>
        <v>538777859</v>
      </c>
      <c r="AJ38" s="116">
        <f t="shared" si="15"/>
        <v>0.25499288276057358</v>
      </c>
      <c r="AK38" s="117">
        <f t="shared" si="16"/>
        <v>0.26937263910321474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2719603794</v>
      </c>
      <c r="E39" s="78">
        <v>249473000</v>
      </c>
      <c r="F39" s="79">
        <f t="shared" si="0"/>
        <v>2969076794</v>
      </c>
      <c r="G39" s="77">
        <v>2719603794</v>
      </c>
      <c r="H39" s="78">
        <v>249473000</v>
      </c>
      <c r="I39" s="79">
        <f t="shared" si="1"/>
        <v>2969076794</v>
      </c>
      <c r="J39" s="77">
        <v>852870674</v>
      </c>
      <c r="K39" s="78">
        <v>10202884</v>
      </c>
      <c r="L39" s="78">
        <f t="shared" si="2"/>
        <v>863073558</v>
      </c>
      <c r="M39" s="95">
        <f t="shared" si="3"/>
        <v>0.29068751597941994</v>
      </c>
      <c r="N39" s="77">
        <v>641282151</v>
      </c>
      <c r="O39" s="78">
        <v>28739995</v>
      </c>
      <c r="P39" s="78">
        <f t="shared" si="4"/>
        <v>670022146</v>
      </c>
      <c r="Q39" s="95">
        <f t="shared" si="5"/>
        <v>0.225666829283096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1494152825</v>
      </c>
      <c r="AA39" s="78">
        <f t="shared" si="11"/>
        <v>38942879</v>
      </c>
      <c r="AB39" s="78">
        <f t="shared" si="12"/>
        <v>1533095704</v>
      </c>
      <c r="AC39" s="95">
        <f t="shared" si="13"/>
        <v>0.516354345262516</v>
      </c>
      <c r="AD39" s="77">
        <v>536632499</v>
      </c>
      <c r="AE39" s="78">
        <v>20351952</v>
      </c>
      <c r="AF39" s="78">
        <f t="shared" si="14"/>
        <v>556984451</v>
      </c>
      <c r="AG39" s="78">
        <v>2677251972</v>
      </c>
      <c r="AH39" s="78">
        <v>2684870291</v>
      </c>
      <c r="AI39" s="79">
        <v>1237421728</v>
      </c>
      <c r="AJ39" s="114">
        <f t="shared" si="15"/>
        <v>0.4621984560816676</v>
      </c>
      <c r="AK39" s="115">
        <f t="shared" si="16"/>
        <v>0.20294587182291024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304249012</v>
      </c>
      <c r="E40" s="78">
        <v>50257796</v>
      </c>
      <c r="F40" s="79">
        <f t="shared" si="0"/>
        <v>354506808</v>
      </c>
      <c r="G40" s="77">
        <v>304249012</v>
      </c>
      <c r="H40" s="78">
        <v>50257796</v>
      </c>
      <c r="I40" s="79">
        <f t="shared" si="1"/>
        <v>354506808</v>
      </c>
      <c r="J40" s="77">
        <v>99306129</v>
      </c>
      <c r="K40" s="78">
        <v>5059442</v>
      </c>
      <c r="L40" s="78">
        <f t="shared" si="2"/>
        <v>104365571</v>
      </c>
      <c r="M40" s="95">
        <f t="shared" si="3"/>
        <v>0.2943965211522821</v>
      </c>
      <c r="N40" s="77">
        <v>22326632</v>
      </c>
      <c r="O40" s="78">
        <v>626439</v>
      </c>
      <c r="P40" s="78">
        <f t="shared" si="4"/>
        <v>22953071</v>
      </c>
      <c r="Q40" s="95">
        <f t="shared" si="5"/>
        <v>6.4746488592117526E-2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121632761</v>
      </c>
      <c r="AA40" s="78">
        <f t="shared" si="11"/>
        <v>5685881</v>
      </c>
      <c r="AB40" s="78">
        <f t="shared" si="12"/>
        <v>127318642</v>
      </c>
      <c r="AC40" s="95">
        <f t="shared" si="13"/>
        <v>0.35914300974439961</v>
      </c>
      <c r="AD40" s="77">
        <v>64102604</v>
      </c>
      <c r="AE40" s="78">
        <v>5905476</v>
      </c>
      <c r="AF40" s="78">
        <f t="shared" si="14"/>
        <v>70008080</v>
      </c>
      <c r="AG40" s="78">
        <v>349546515</v>
      </c>
      <c r="AH40" s="78">
        <v>334279738</v>
      </c>
      <c r="AI40" s="79">
        <v>118722111</v>
      </c>
      <c r="AJ40" s="114">
        <f t="shared" si="15"/>
        <v>0.33964610117769306</v>
      </c>
      <c r="AK40" s="115">
        <f t="shared" si="16"/>
        <v>-0.67213683049156614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162061667</v>
      </c>
      <c r="E41" s="78">
        <v>55257000</v>
      </c>
      <c r="F41" s="79">
        <f t="shared" si="0"/>
        <v>217318667</v>
      </c>
      <c r="G41" s="77">
        <v>162061667</v>
      </c>
      <c r="H41" s="78">
        <v>55257000</v>
      </c>
      <c r="I41" s="79">
        <f t="shared" si="1"/>
        <v>217318667</v>
      </c>
      <c r="J41" s="77">
        <v>38387054</v>
      </c>
      <c r="K41" s="78">
        <v>5002266</v>
      </c>
      <c r="L41" s="78">
        <f t="shared" si="2"/>
        <v>43389320</v>
      </c>
      <c r="M41" s="95">
        <f t="shared" si="3"/>
        <v>0.19965758394790817</v>
      </c>
      <c r="N41" s="77">
        <v>41993065</v>
      </c>
      <c r="O41" s="78">
        <v>18336262</v>
      </c>
      <c r="P41" s="78">
        <f t="shared" si="4"/>
        <v>60329327</v>
      </c>
      <c r="Q41" s="95">
        <f t="shared" si="5"/>
        <v>0.27760766174771356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80380119</v>
      </c>
      <c r="AA41" s="78">
        <f t="shared" si="11"/>
        <v>23338528</v>
      </c>
      <c r="AB41" s="78">
        <f t="shared" si="12"/>
        <v>103718647</v>
      </c>
      <c r="AC41" s="95">
        <f t="shared" si="13"/>
        <v>0.47726524569562173</v>
      </c>
      <c r="AD41" s="77">
        <v>28569382</v>
      </c>
      <c r="AE41" s="78">
        <v>4315224</v>
      </c>
      <c r="AF41" s="78">
        <f t="shared" si="14"/>
        <v>32884606</v>
      </c>
      <c r="AG41" s="78">
        <v>154527663</v>
      </c>
      <c r="AH41" s="78">
        <v>178459745</v>
      </c>
      <c r="AI41" s="79">
        <v>79571861</v>
      </c>
      <c r="AJ41" s="114">
        <f t="shared" si="15"/>
        <v>0.51493602799131177</v>
      </c>
      <c r="AK41" s="115">
        <f t="shared" si="16"/>
        <v>0.83457654928266445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457032488</v>
      </c>
      <c r="E42" s="78">
        <v>80253134</v>
      </c>
      <c r="F42" s="79">
        <f t="shared" si="0"/>
        <v>537285622</v>
      </c>
      <c r="G42" s="77">
        <v>457032488</v>
      </c>
      <c r="H42" s="78">
        <v>80253134</v>
      </c>
      <c r="I42" s="79">
        <f t="shared" si="1"/>
        <v>537285622</v>
      </c>
      <c r="J42" s="77">
        <v>77565200</v>
      </c>
      <c r="K42" s="78">
        <v>5043511</v>
      </c>
      <c r="L42" s="78">
        <f t="shared" si="2"/>
        <v>82608711</v>
      </c>
      <c r="M42" s="95">
        <f t="shared" si="3"/>
        <v>0.15375194797228353</v>
      </c>
      <c r="N42" s="77">
        <v>71763555</v>
      </c>
      <c r="O42" s="78">
        <v>20132211</v>
      </c>
      <c r="P42" s="78">
        <f t="shared" si="4"/>
        <v>91895766</v>
      </c>
      <c r="Q42" s="95">
        <f t="shared" si="5"/>
        <v>0.17103708388459352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149328755</v>
      </c>
      <c r="AA42" s="78">
        <f t="shared" si="11"/>
        <v>25175722</v>
      </c>
      <c r="AB42" s="78">
        <f t="shared" si="12"/>
        <v>174504477</v>
      </c>
      <c r="AC42" s="95">
        <f t="shared" si="13"/>
        <v>0.32478903185687708</v>
      </c>
      <c r="AD42" s="77">
        <v>97223502</v>
      </c>
      <c r="AE42" s="78">
        <v>24797743</v>
      </c>
      <c r="AF42" s="78">
        <f t="shared" si="14"/>
        <v>122021245</v>
      </c>
      <c r="AG42" s="78">
        <v>401339245</v>
      </c>
      <c r="AH42" s="78">
        <v>456498715</v>
      </c>
      <c r="AI42" s="79">
        <v>205562853</v>
      </c>
      <c r="AJ42" s="114">
        <f t="shared" si="15"/>
        <v>0.5121922552079351</v>
      </c>
      <c r="AK42" s="115">
        <f t="shared" si="16"/>
        <v>-0.24688716296903868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151217000</v>
      </c>
      <c r="E43" s="78">
        <v>7565400</v>
      </c>
      <c r="F43" s="79">
        <f t="shared" si="0"/>
        <v>158782400</v>
      </c>
      <c r="G43" s="77">
        <v>151217000</v>
      </c>
      <c r="H43" s="78">
        <v>7565400</v>
      </c>
      <c r="I43" s="79">
        <f t="shared" si="1"/>
        <v>158782400</v>
      </c>
      <c r="J43" s="77">
        <v>61662423</v>
      </c>
      <c r="K43" s="78">
        <v>1051827</v>
      </c>
      <c r="L43" s="78">
        <f t="shared" si="2"/>
        <v>62714250</v>
      </c>
      <c r="M43" s="95">
        <f t="shared" si="3"/>
        <v>0.39496978254516873</v>
      </c>
      <c r="N43" s="77">
        <v>45838420</v>
      </c>
      <c r="O43" s="78">
        <v>63558</v>
      </c>
      <c r="P43" s="78">
        <f t="shared" si="4"/>
        <v>45901978</v>
      </c>
      <c r="Q43" s="95">
        <f t="shared" si="5"/>
        <v>0.28908731698223483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107500843</v>
      </c>
      <c r="AA43" s="78">
        <f t="shared" si="11"/>
        <v>1115385</v>
      </c>
      <c r="AB43" s="78">
        <f t="shared" si="12"/>
        <v>108616228</v>
      </c>
      <c r="AC43" s="95">
        <f t="shared" si="13"/>
        <v>0.68405709952740357</v>
      </c>
      <c r="AD43" s="77">
        <v>48359676</v>
      </c>
      <c r="AE43" s="78">
        <v>652395</v>
      </c>
      <c r="AF43" s="78">
        <f t="shared" si="14"/>
        <v>49012071</v>
      </c>
      <c r="AG43" s="78">
        <v>155295000</v>
      </c>
      <c r="AH43" s="78">
        <v>156946323</v>
      </c>
      <c r="AI43" s="79">
        <v>100766691</v>
      </c>
      <c r="AJ43" s="114">
        <f t="shared" si="15"/>
        <v>0.64887273254129241</v>
      </c>
      <c r="AK43" s="115">
        <f t="shared" si="16"/>
        <v>-6.3455653608271323E-2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3794163961</v>
      </c>
      <c r="E44" s="81">
        <f>SUM(E39:E43)</f>
        <v>442806330</v>
      </c>
      <c r="F44" s="82">
        <f t="shared" si="0"/>
        <v>4236970291</v>
      </c>
      <c r="G44" s="80">
        <f>SUM(G39:G43)</f>
        <v>3794163961</v>
      </c>
      <c r="H44" s="81">
        <f>SUM(H39:H43)</f>
        <v>442806330</v>
      </c>
      <c r="I44" s="82">
        <f t="shared" si="1"/>
        <v>4236970291</v>
      </c>
      <c r="J44" s="80">
        <f>SUM(J39:J43)</f>
        <v>1129791480</v>
      </c>
      <c r="K44" s="81">
        <f>SUM(K39:K43)</f>
        <v>26359930</v>
      </c>
      <c r="L44" s="81">
        <f t="shared" si="2"/>
        <v>1156151410</v>
      </c>
      <c r="M44" s="96">
        <f t="shared" si="3"/>
        <v>0.2728722012650997</v>
      </c>
      <c r="N44" s="80">
        <f>SUM(N39:N43)</f>
        <v>823203823</v>
      </c>
      <c r="O44" s="81">
        <f>SUM(O39:O43)</f>
        <v>67898465</v>
      </c>
      <c r="P44" s="81">
        <f t="shared" si="4"/>
        <v>891102288</v>
      </c>
      <c r="Q44" s="96">
        <f t="shared" si="5"/>
        <v>0.21031591604332067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1952995303</v>
      </c>
      <c r="AA44" s="81">
        <f t="shared" si="11"/>
        <v>94258395</v>
      </c>
      <c r="AB44" s="81">
        <f t="shared" si="12"/>
        <v>2047253698</v>
      </c>
      <c r="AC44" s="96">
        <f t="shared" si="13"/>
        <v>0.48318811730842037</v>
      </c>
      <c r="AD44" s="80">
        <f>SUM(AD39:AD43)</f>
        <v>774887663</v>
      </c>
      <c r="AE44" s="81">
        <f>SUM(AE39:AE43)</f>
        <v>56022790</v>
      </c>
      <c r="AF44" s="81">
        <f t="shared" si="14"/>
        <v>830910453</v>
      </c>
      <c r="AG44" s="81">
        <f>SUM(AG39:AG43)</f>
        <v>3737960395</v>
      </c>
      <c r="AH44" s="81">
        <f>SUM(AH39:AH43)</f>
        <v>3811054812</v>
      </c>
      <c r="AI44" s="82">
        <f>SUM(AI39:AI43)</f>
        <v>1742045244</v>
      </c>
      <c r="AJ44" s="116">
        <f t="shared" si="15"/>
        <v>0.46604165371313411</v>
      </c>
      <c r="AK44" s="117">
        <f t="shared" si="16"/>
        <v>7.2440820527263305E-2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9797361553</v>
      </c>
      <c r="E45" s="84">
        <f>SUM(E9:E12,E14:E20,E22:E30,E32:E37,E39:E43)</f>
        <v>1549885541</v>
      </c>
      <c r="F45" s="85">
        <f t="shared" si="0"/>
        <v>11347247094</v>
      </c>
      <c r="G45" s="83">
        <f>SUM(G9:G12,G14:G20,G22:G30,G32:G37,G39:G43)</f>
        <v>9797361553</v>
      </c>
      <c r="H45" s="84">
        <f>SUM(H9:H12,H14:H20,H22:H30,H32:H37,H39:H43)</f>
        <v>1549885541</v>
      </c>
      <c r="I45" s="85">
        <f t="shared" si="1"/>
        <v>11347247094</v>
      </c>
      <c r="J45" s="83">
        <f>SUM(J9:J12,J14:J20,J22:J30,J32:J37,J39:J43)</f>
        <v>2212219635</v>
      </c>
      <c r="K45" s="84">
        <f>SUM(K9:K12,K14:K20,K22:K30,K32:K37,K39:K43)</f>
        <v>168462499</v>
      </c>
      <c r="L45" s="84">
        <f t="shared" si="2"/>
        <v>2380682134</v>
      </c>
      <c r="M45" s="97">
        <f t="shared" si="3"/>
        <v>0.20980261681785495</v>
      </c>
      <c r="N45" s="83">
        <f>SUM(N9:N12,N14:N20,N22:N30,N32:N37,N39:N43)</f>
        <v>2101794355</v>
      </c>
      <c r="O45" s="84">
        <f>SUM(O9:O12,O14:O20,O22:O30,O32:O37,O39:O43)</f>
        <v>331158392</v>
      </c>
      <c r="P45" s="84">
        <f t="shared" si="4"/>
        <v>2432952747</v>
      </c>
      <c r="Q45" s="97">
        <f t="shared" si="5"/>
        <v>0.21440907445176324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4314013990</v>
      </c>
      <c r="AA45" s="84">
        <f t="shared" si="11"/>
        <v>499620891</v>
      </c>
      <c r="AB45" s="84">
        <f t="shared" si="12"/>
        <v>4813634881</v>
      </c>
      <c r="AC45" s="97">
        <f t="shared" si="13"/>
        <v>0.42421169126961816</v>
      </c>
      <c r="AD45" s="83">
        <f>SUM(AD9:AD12,AD14:AD20,AD22:AD30,AD32:AD37,AD39:AD43)</f>
        <v>1779258458</v>
      </c>
      <c r="AE45" s="84">
        <f>SUM(AE9:AE12,AE14:AE20,AE22:AE30,AE32:AE37,AE39:AE43)</f>
        <v>249283391</v>
      </c>
      <c r="AF45" s="84">
        <f t="shared" si="14"/>
        <v>2028541849</v>
      </c>
      <c r="AG45" s="84">
        <f>SUM(AG9:AG12,AG14:AG20,AG22:AG30,AG32:AG37,AG39:AG43)</f>
        <v>10462601252</v>
      </c>
      <c r="AH45" s="84">
        <f>SUM(AH9:AH12,AH14:AH20,AH22:AH30,AH32:AH37,AH39:AH43)</f>
        <v>10684632875</v>
      </c>
      <c r="AI45" s="85">
        <f>SUM(AI9:AI12,AI14:AI20,AI22:AI30,AI32:AI37,AI39:AI43)</f>
        <v>4227867645</v>
      </c>
      <c r="AJ45" s="118">
        <f t="shared" si="15"/>
        <v>0.40409335529171708</v>
      </c>
      <c r="AK45" s="119">
        <f t="shared" si="16"/>
        <v>0.19936039189892019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565419227</v>
      </c>
      <c r="E9" s="78">
        <v>190134137</v>
      </c>
      <c r="F9" s="79">
        <f>$D9       +$E9</f>
        <v>755553364</v>
      </c>
      <c r="G9" s="77">
        <v>565419227</v>
      </c>
      <c r="H9" s="78">
        <v>190134137</v>
      </c>
      <c r="I9" s="79">
        <f>$G9       +$H9</f>
        <v>755553364</v>
      </c>
      <c r="J9" s="77">
        <v>218896454</v>
      </c>
      <c r="K9" s="78">
        <v>63691748</v>
      </c>
      <c r="L9" s="78">
        <f>$J9       +$K9</f>
        <v>282588202</v>
      </c>
      <c r="M9" s="95">
        <f>IF(($F9       =0),0,($L9       /$F9       ))</f>
        <v>0.37401488162787133</v>
      </c>
      <c r="N9" s="77">
        <v>182960948</v>
      </c>
      <c r="O9" s="78">
        <v>39542737</v>
      </c>
      <c r="P9" s="78">
        <f>$N9       +$O9</f>
        <v>222503685</v>
      </c>
      <c r="Q9" s="95">
        <f>IF(($F9       =0),0,($P9       /$F9       ))</f>
        <v>0.29449102552073342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401857402</v>
      </c>
      <c r="AA9" s="78">
        <f>$K9       +$O9</f>
        <v>103234485</v>
      </c>
      <c r="AB9" s="78">
        <f>$Z9       +$AA9</f>
        <v>505091887</v>
      </c>
      <c r="AC9" s="95">
        <f>IF(($F9       =0),0,($AB9       /$F9       ))</f>
        <v>0.66850590714860481</v>
      </c>
      <c r="AD9" s="77">
        <v>152402877</v>
      </c>
      <c r="AE9" s="78">
        <v>34022907</v>
      </c>
      <c r="AF9" s="78">
        <f>$AD9       +$AE9</f>
        <v>186425784</v>
      </c>
      <c r="AG9" s="78">
        <v>805710142</v>
      </c>
      <c r="AH9" s="78">
        <v>755821919</v>
      </c>
      <c r="AI9" s="79">
        <v>391257106</v>
      </c>
      <c r="AJ9" s="114">
        <f>IF(($AG9       =0),0,($AI9       /$AG9       ))</f>
        <v>0.48560528855797869</v>
      </c>
      <c r="AK9" s="115">
        <f>IF(($AF9       =0),0,(($P9       /$AF9       )-1))</f>
        <v>0.19352420156645289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2556366680</v>
      </c>
      <c r="E10" s="78">
        <v>361808000</v>
      </c>
      <c r="F10" s="79">
        <f t="shared" ref="F10:F35" si="0">$D10      +$E10</f>
        <v>2918174680</v>
      </c>
      <c r="G10" s="77">
        <v>2556366680</v>
      </c>
      <c r="H10" s="78">
        <v>361808000</v>
      </c>
      <c r="I10" s="79">
        <f t="shared" ref="I10:I35" si="1">$G10      +$H10</f>
        <v>2918174680</v>
      </c>
      <c r="J10" s="77">
        <v>734999251</v>
      </c>
      <c r="K10" s="78">
        <v>67556883</v>
      </c>
      <c r="L10" s="78">
        <f t="shared" ref="L10:L35" si="2">$J10      +$K10</f>
        <v>802556134</v>
      </c>
      <c r="M10" s="95">
        <f t="shared" ref="M10:M35" si="3">IF(($F10      =0),0,($L10      /$F10      ))</f>
        <v>0.27501990867798221</v>
      </c>
      <c r="N10" s="77">
        <v>710803915</v>
      </c>
      <c r="O10" s="78">
        <v>94593617</v>
      </c>
      <c r="P10" s="78">
        <f t="shared" ref="P10:P35" si="4">$N10      +$O10</f>
        <v>805397532</v>
      </c>
      <c r="Q10" s="95">
        <f t="shared" ref="Q10:Q35" si="5">IF(($F10      =0),0,($P10      /$F10      ))</f>
        <v>0.27599359884789348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</f>
        <v>1445803166</v>
      </c>
      <c r="AA10" s="78">
        <f t="shared" ref="AA10:AA35" si="11">$K10      +$O10</f>
        <v>162150500</v>
      </c>
      <c r="AB10" s="78">
        <f t="shared" ref="AB10:AB35" si="12">$Z10      +$AA10</f>
        <v>1607953666</v>
      </c>
      <c r="AC10" s="95">
        <f t="shared" ref="AC10:AC35" si="13">IF(($F10      =0),0,($AB10      /$F10      ))</f>
        <v>0.55101350752587575</v>
      </c>
      <c r="AD10" s="77">
        <v>412594233</v>
      </c>
      <c r="AE10" s="78">
        <v>31495650</v>
      </c>
      <c r="AF10" s="78">
        <f t="shared" ref="AF10:AF35" si="14">$AD10      +$AE10</f>
        <v>444089883</v>
      </c>
      <c r="AG10" s="78">
        <v>2871887522</v>
      </c>
      <c r="AH10" s="78">
        <v>2968127156</v>
      </c>
      <c r="AI10" s="79">
        <v>1176864427</v>
      </c>
      <c r="AJ10" s="114">
        <f t="shared" ref="AJ10:AJ35" si="15">IF(($AG10      =0),0,($AI10      /$AG10      ))</f>
        <v>0.40978778520560738</v>
      </c>
      <c r="AK10" s="115">
        <f t="shared" ref="AK10:AK35" si="16">IF(($AF10      =0),0,(($P10      /$AF10      )-1))</f>
        <v>0.81359126346050981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7967455452</v>
      </c>
      <c r="E11" s="78">
        <v>614997558</v>
      </c>
      <c r="F11" s="79">
        <f t="shared" si="0"/>
        <v>8582453010</v>
      </c>
      <c r="G11" s="77">
        <v>7967455452</v>
      </c>
      <c r="H11" s="78">
        <v>614997558</v>
      </c>
      <c r="I11" s="79">
        <f t="shared" si="1"/>
        <v>8582453010</v>
      </c>
      <c r="J11" s="77">
        <v>744551715</v>
      </c>
      <c r="K11" s="78">
        <v>16926241</v>
      </c>
      <c r="L11" s="78">
        <f t="shared" si="2"/>
        <v>761477956</v>
      </c>
      <c r="M11" s="95">
        <f t="shared" si="3"/>
        <v>8.8724978174975169E-2</v>
      </c>
      <c r="N11" s="77">
        <v>2260448079</v>
      </c>
      <c r="O11" s="78">
        <v>104248051</v>
      </c>
      <c r="P11" s="78">
        <f t="shared" si="4"/>
        <v>2364696130</v>
      </c>
      <c r="Q11" s="95">
        <f t="shared" si="5"/>
        <v>0.27552683681981499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3004999794</v>
      </c>
      <c r="AA11" s="78">
        <f t="shared" si="11"/>
        <v>121174292</v>
      </c>
      <c r="AB11" s="78">
        <f t="shared" si="12"/>
        <v>3126174086</v>
      </c>
      <c r="AC11" s="95">
        <f t="shared" si="13"/>
        <v>0.36425181499479015</v>
      </c>
      <c r="AD11" s="77">
        <v>1591114290</v>
      </c>
      <c r="AE11" s="78">
        <v>49417584</v>
      </c>
      <c r="AF11" s="78">
        <f t="shared" si="14"/>
        <v>1640531874</v>
      </c>
      <c r="AG11" s="78">
        <v>7699087821</v>
      </c>
      <c r="AH11" s="78">
        <v>7708277433</v>
      </c>
      <c r="AI11" s="79">
        <v>1542632671</v>
      </c>
      <c r="AJ11" s="114">
        <f t="shared" si="15"/>
        <v>0.20036564160137538</v>
      </c>
      <c r="AK11" s="115">
        <f t="shared" si="16"/>
        <v>0.44142041217054717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258850062</v>
      </c>
      <c r="E12" s="78">
        <v>56886349</v>
      </c>
      <c r="F12" s="79">
        <f t="shared" si="0"/>
        <v>315736411</v>
      </c>
      <c r="G12" s="77">
        <v>258850062</v>
      </c>
      <c r="H12" s="78">
        <v>56886349</v>
      </c>
      <c r="I12" s="79">
        <f t="shared" si="1"/>
        <v>315736411</v>
      </c>
      <c r="J12" s="77">
        <v>68477280</v>
      </c>
      <c r="K12" s="78">
        <v>11454442</v>
      </c>
      <c r="L12" s="78">
        <f t="shared" si="2"/>
        <v>79931722</v>
      </c>
      <c r="M12" s="95">
        <f t="shared" si="3"/>
        <v>0.25315965854821859</v>
      </c>
      <c r="N12" s="77">
        <v>68719491</v>
      </c>
      <c r="O12" s="78">
        <v>14384104</v>
      </c>
      <c r="P12" s="78">
        <f t="shared" si="4"/>
        <v>83103595</v>
      </c>
      <c r="Q12" s="95">
        <f t="shared" si="5"/>
        <v>0.26320561108804141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137196771</v>
      </c>
      <c r="AA12" s="78">
        <f t="shared" si="11"/>
        <v>25838546</v>
      </c>
      <c r="AB12" s="78">
        <f t="shared" si="12"/>
        <v>163035317</v>
      </c>
      <c r="AC12" s="95">
        <f t="shared" si="13"/>
        <v>0.51636526963625995</v>
      </c>
      <c r="AD12" s="77">
        <v>34849866</v>
      </c>
      <c r="AE12" s="78">
        <v>0</v>
      </c>
      <c r="AF12" s="78">
        <f t="shared" si="14"/>
        <v>34849866</v>
      </c>
      <c r="AG12" s="78">
        <v>315576889</v>
      </c>
      <c r="AH12" s="78">
        <v>330966710</v>
      </c>
      <c r="AI12" s="79">
        <v>97264293</v>
      </c>
      <c r="AJ12" s="114">
        <f t="shared" si="15"/>
        <v>0.3082110775228537</v>
      </c>
      <c r="AK12" s="115">
        <f t="shared" si="16"/>
        <v>1.3846173468787515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1077484189</v>
      </c>
      <c r="E13" s="78">
        <v>244590790</v>
      </c>
      <c r="F13" s="79">
        <f t="shared" si="0"/>
        <v>1322074979</v>
      </c>
      <c r="G13" s="77">
        <v>1077484189</v>
      </c>
      <c r="H13" s="78">
        <v>244590790</v>
      </c>
      <c r="I13" s="79">
        <f t="shared" si="1"/>
        <v>1322074979</v>
      </c>
      <c r="J13" s="77">
        <v>349373482</v>
      </c>
      <c r="K13" s="78">
        <v>36273454</v>
      </c>
      <c r="L13" s="78">
        <f t="shared" si="2"/>
        <v>385646936</v>
      </c>
      <c r="M13" s="95">
        <f t="shared" si="3"/>
        <v>0.29169823355381724</v>
      </c>
      <c r="N13" s="77">
        <v>298882797</v>
      </c>
      <c r="O13" s="78">
        <v>72154026</v>
      </c>
      <c r="P13" s="78">
        <f t="shared" si="4"/>
        <v>371036823</v>
      </c>
      <c r="Q13" s="95">
        <f t="shared" si="5"/>
        <v>0.28064733762728594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648256279</v>
      </c>
      <c r="AA13" s="78">
        <f t="shared" si="11"/>
        <v>108427480</v>
      </c>
      <c r="AB13" s="78">
        <f t="shared" si="12"/>
        <v>756683759</v>
      </c>
      <c r="AC13" s="95">
        <f t="shared" si="13"/>
        <v>0.57234557118110319</v>
      </c>
      <c r="AD13" s="77">
        <v>290752726</v>
      </c>
      <c r="AE13" s="78">
        <v>50583288</v>
      </c>
      <c r="AF13" s="78">
        <f t="shared" si="14"/>
        <v>341336014</v>
      </c>
      <c r="AG13" s="78">
        <v>1237304711</v>
      </c>
      <c r="AH13" s="78">
        <v>1232690550</v>
      </c>
      <c r="AI13" s="79">
        <v>659848828</v>
      </c>
      <c r="AJ13" s="114">
        <f t="shared" si="15"/>
        <v>0.53329533310085331</v>
      </c>
      <c r="AK13" s="115">
        <f t="shared" si="16"/>
        <v>8.7013405506047858E-2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410734000</v>
      </c>
      <c r="E14" s="78">
        <v>41440000</v>
      </c>
      <c r="F14" s="79">
        <f t="shared" si="0"/>
        <v>452174000</v>
      </c>
      <c r="G14" s="77">
        <v>410734000</v>
      </c>
      <c r="H14" s="78">
        <v>41440000</v>
      </c>
      <c r="I14" s="79">
        <f t="shared" si="1"/>
        <v>452174000</v>
      </c>
      <c r="J14" s="77">
        <v>3598698</v>
      </c>
      <c r="K14" s="78">
        <v>925413</v>
      </c>
      <c r="L14" s="78">
        <f t="shared" si="2"/>
        <v>4524111</v>
      </c>
      <c r="M14" s="95">
        <f t="shared" si="3"/>
        <v>1.0005243556683932E-2</v>
      </c>
      <c r="N14" s="77">
        <v>138035480</v>
      </c>
      <c r="O14" s="78">
        <v>106516</v>
      </c>
      <c r="P14" s="78">
        <f t="shared" si="4"/>
        <v>138141996</v>
      </c>
      <c r="Q14" s="95">
        <f t="shared" si="5"/>
        <v>0.30550627855648488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141634178</v>
      </c>
      <c r="AA14" s="78">
        <f t="shared" si="11"/>
        <v>1031929</v>
      </c>
      <c r="AB14" s="78">
        <f t="shared" si="12"/>
        <v>142666107</v>
      </c>
      <c r="AC14" s="95">
        <f t="shared" si="13"/>
        <v>0.31551152211316885</v>
      </c>
      <c r="AD14" s="77">
        <v>131867996</v>
      </c>
      <c r="AE14" s="78">
        <v>1065033</v>
      </c>
      <c r="AF14" s="78">
        <f t="shared" si="14"/>
        <v>132933029</v>
      </c>
      <c r="AG14" s="78">
        <v>423525523</v>
      </c>
      <c r="AH14" s="78">
        <v>427456000</v>
      </c>
      <c r="AI14" s="79">
        <v>283765215</v>
      </c>
      <c r="AJ14" s="114">
        <f t="shared" si="15"/>
        <v>0.6700073539605782</v>
      </c>
      <c r="AK14" s="115">
        <f t="shared" si="16"/>
        <v>3.9184896629414823E-2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12836309610</v>
      </c>
      <c r="E15" s="81">
        <f>SUM(E9:E14)</f>
        <v>1509856834</v>
      </c>
      <c r="F15" s="82">
        <f t="shared" si="0"/>
        <v>14346166444</v>
      </c>
      <c r="G15" s="80">
        <f>SUM(G9:G14)</f>
        <v>12836309610</v>
      </c>
      <c r="H15" s="81">
        <f>SUM(H9:H14)</f>
        <v>1509856834</v>
      </c>
      <c r="I15" s="82">
        <f t="shared" si="1"/>
        <v>14346166444</v>
      </c>
      <c r="J15" s="80">
        <f>SUM(J9:J14)</f>
        <v>2119896880</v>
      </c>
      <c r="K15" s="81">
        <f>SUM(K9:K14)</f>
        <v>196828181</v>
      </c>
      <c r="L15" s="81">
        <f t="shared" si="2"/>
        <v>2316725061</v>
      </c>
      <c r="M15" s="96">
        <f t="shared" si="3"/>
        <v>0.16148739595649431</v>
      </c>
      <c r="N15" s="80">
        <f>SUM(N9:N14)</f>
        <v>3659850710</v>
      </c>
      <c r="O15" s="81">
        <f>SUM(O9:O14)</f>
        <v>325029051</v>
      </c>
      <c r="P15" s="81">
        <f t="shared" si="4"/>
        <v>3984879761</v>
      </c>
      <c r="Q15" s="96">
        <f t="shared" si="5"/>
        <v>0.27776617374090184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5779747590</v>
      </c>
      <c r="AA15" s="81">
        <f t="shared" si="11"/>
        <v>521857232</v>
      </c>
      <c r="AB15" s="81">
        <f t="shared" si="12"/>
        <v>6301604822</v>
      </c>
      <c r="AC15" s="96">
        <f t="shared" si="13"/>
        <v>0.43925356969739615</v>
      </c>
      <c r="AD15" s="80">
        <f>SUM(AD9:AD14)</f>
        <v>2613581988</v>
      </c>
      <c r="AE15" s="81">
        <f>SUM(AE9:AE14)</f>
        <v>166584462</v>
      </c>
      <c r="AF15" s="81">
        <f t="shared" si="14"/>
        <v>2780166450</v>
      </c>
      <c r="AG15" s="81">
        <f>SUM(AG9:AG14)</f>
        <v>13353092608</v>
      </c>
      <c r="AH15" s="81">
        <f>SUM(AH9:AH14)</f>
        <v>13423339768</v>
      </c>
      <c r="AI15" s="82">
        <f>SUM(AI9:AI14)</f>
        <v>4151632540</v>
      </c>
      <c r="AJ15" s="116">
        <f t="shared" si="15"/>
        <v>0.31091168629450727</v>
      </c>
      <c r="AK15" s="117">
        <f t="shared" si="16"/>
        <v>0.43332416697568599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186275064</v>
      </c>
      <c r="E16" s="78">
        <v>21860004</v>
      </c>
      <c r="F16" s="79">
        <f t="shared" si="0"/>
        <v>208135068</v>
      </c>
      <c r="G16" s="77">
        <v>186275064</v>
      </c>
      <c r="H16" s="78">
        <v>21860004</v>
      </c>
      <c r="I16" s="79">
        <f t="shared" si="1"/>
        <v>208135068</v>
      </c>
      <c r="J16" s="77">
        <v>57869703</v>
      </c>
      <c r="K16" s="78">
        <v>1758154</v>
      </c>
      <c r="L16" s="78">
        <f t="shared" si="2"/>
        <v>59627857</v>
      </c>
      <c r="M16" s="95">
        <f t="shared" si="3"/>
        <v>0.28648635510090975</v>
      </c>
      <c r="N16" s="77">
        <v>5949598</v>
      </c>
      <c r="O16" s="78">
        <v>6153488</v>
      </c>
      <c r="P16" s="78">
        <f t="shared" si="4"/>
        <v>12103086</v>
      </c>
      <c r="Q16" s="95">
        <f t="shared" si="5"/>
        <v>5.8150152765222632E-2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63819301</v>
      </c>
      <c r="AA16" s="78">
        <f t="shared" si="11"/>
        <v>7911642</v>
      </c>
      <c r="AB16" s="78">
        <f t="shared" si="12"/>
        <v>71730943</v>
      </c>
      <c r="AC16" s="95">
        <f t="shared" si="13"/>
        <v>0.34463650786613237</v>
      </c>
      <c r="AD16" s="77">
        <v>51351611</v>
      </c>
      <c r="AE16" s="78">
        <v>1139822</v>
      </c>
      <c r="AF16" s="78">
        <f t="shared" si="14"/>
        <v>52491433</v>
      </c>
      <c r="AG16" s="78">
        <v>229199042</v>
      </c>
      <c r="AH16" s="78">
        <v>220995404</v>
      </c>
      <c r="AI16" s="79">
        <v>114383061</v>
      </c>
      <c r="AJ16" s="114">
        <f t="shared" si="15"/>
        <v>0.49905558069479189</v>
      </c>
      <c r="AK16" s="115">
        <f t="shared" si="16"/>
        <v>-0.76942740351554129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683506641</v>
      </c>
      <c r="E17" s="78">
        <v>100910176</v>
      </c>
      <c r="F17" s="79">
        <f t="shared" si="0"/>
        <v>784416817</v>
      </c>
      <c r="G17" s="77">
        <v>683506641</v>
      </c>
      <c r="H17" s="78">
        <v>100910176</v>
      </c>
      <c r="I17" s="79">
        <f t="shared" si="1"/>
        <v>784416817</v>
      </c>
      <c r="J17" s="77">
        <v>90858894</v>
      </c>
      <c r="K17" s="78">
        <v>3060135</v>
      </c>
      <c r="L17" s="78">
        <f t="shared" si="2"/>
        <v>93919029</v>
      </c>
      <c r="M17" s="95">
        <f t="shared" si="3"/>
        <v>0.11973102432861278</v>
      </c>
      <c r="N17" s="77">
        <v>72741720</v>
      </c>
      <c r="O17" s="78">
        <v>15214821</v>
      </c>
      <c r="P17" s="78">
        <f t="shared" si="4"/>
        <v>87956541</v>
      </c>
      <c r="Q17" s="95">
        <f t="shared" si="5"/>
        <v>0.11212985123953557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163600614</v>
      </c>
      <c r="AA17" s="78">
        <f t="shared" si="11"/>
        <v>18274956</v>
      </c>
      <c r="AB17" s="78">
        <f t="shared" si="12"/>
        <v>181875570</v>
      </c>
      <c r="AC17" s="95">
        <f t="shared" si="13"/>
        <v>0.23186087556814836</v>
      </c>
      <c r="AD17" s="77">
        <v>34996434</v>
      </c>
      <c r="AE17" s="78">
        <v>13182573</v>
      </c>
      <c r="AF17" s="78">
        <f t="shared" si="14"/>
        <v>48179007</v>
      </c>
      <c r="AG17" s="78">
        <v>345107059</v>
      </c>
      <c r="AH17" s="78">
        <v>306220936</v>
      </c>
      <c r="AI17" s="79">
        <v>133673675</v>
      </c>
      <c r="AJ17" s="114">
        <f t="shared" si="15"/>
        <v>0.38733972984308035</v>
      </c>
      <c r="AK17" s="115">
        <f t="shared" si="16"/>
        <v>0.82561963138841787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1269382384</v>
      </c>
      <c r="E18" s="78">
        <v>109599464</v>
      </c>
      <c r="F18" s="79">
        <f t="shared" si="0"/>
        <v>1378981848</v>
      </c>
      <c r="G18" s="77">
        <v>1269382384</v>
      </c>
      <c r="H18" s="78">
        <v>109599464</v>
      </c>
      <c r="I18" s="79">
        <f t="shared" si="1"/>
        <v>1378981848</v>
      </c>
      <c r="J18" s="77">
        <v>375647508</v>
      </c>
      <c r="K18" s="78">
        <v>22224274</v>
      </c>
      <c r="L18" s="78">
        <f t="shared" si="2"/>
        <v>397871782</v>
      </c>
      <c r="M18" s="95">
        <f t="shared" si="3"/>
        <v>0.2885257573020642</v>
      </c>
      <c r="N18" s="77">
        <v>329508337</v>
      </c>
      <c r="O18" s="78">
        <v>44835535</v>
      </c>
      <c r="P18" s="78">
        <f t="shared" si="4"/>
        <v>374343872</v>
      </c>
      <c r="Q18" s="95">
        <f t="shared" si="5"/>
        <v>0.27146395911079463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705155845</v>
      </c>
      <c r="AA18" s="78">
        <f t="shared" si="11"/>
        <v>67059809</v>
      </c>
      <c r="AB18" s="78">
        <f t="shared" si="12"/>
        <v>772215654</v>
      </c>
      <c r="AC18" s="95">
        <f t="shared" si="13"/>
        <v>0.55998971641285888</v>
      </c>
      <c r="AD18" s="77">
        <v>468361070</v>
      </c>
      <c r="AE18" s="78">
        <v>33474554</v>
      </c>
      <c r="AF18" s="78">
        <f t="shared" si="14"/>
        <v>501835624</v>
      </c>
      <c r="AG18" s="78">
        <v>1325192904</v>
      </c>
      <c r="AH18" s="78">
        <v>1362592904</v>
      </c>
      <c r="AI18" s="79">
        <v>733874412</v>
      </c>
      <c r="AJ18" s="114">
        <f t="shared" si="15"/>
        <v>0.55378685607570988</v>
      </c>
      <c r="AK18" s="115">
        <f t="shared" si="16"/>
        <v>-0.25405082043358485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646138000</v>
      </c>
      <c r="E19" s="78">
        <v>129399000</v>
      </c>
      <c r="F19" s="79">
        <f t="shared" si="0"/>
        <v>775537000</v>
      </c>
      <c r="G19" s="77">
        <v>646138000</v>
      </c>
      <c r="H19" s="78">
        <v>129399000</v>
      </c>
      <c r="I19" s="79">
        <f t="shared" si="1"/>
        <v>775537000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36078022</v>
      </c>
      <c r="O19" s="78">
        <v>12099664</v>
      </c>
      <c r="P19" s="78">
        <f t="shared" si="4"/>
        <v>48177686</v>
      </c>
      <c r="Q19" s="95">
        <f t="shared" si="5"/>
        <v>6.2121711794537203E-2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36078022</v>
      </c>
      <c r="AA19" s="78">
        <f t="shared" si="11"/>
        <v>12099664</v>
      </c>
      <c r="AB19" s="78">
        <f t="shared" si="12"/>
        <v>48177686</v>
      </c>
      <c r="AC19" s="95">
        <f t="shared" si="13"/>
        <v>6.2121711794537203E-2</v>
      </c>
      <c r="AD19" s="77">
        <v>0</v>
      </c>
      <c r="AE19" s="78">
        <v>0</v>
      </c>
      <c r="AF19" s="78">
        <f t="shared" si="14"/>
        <v>0</v>
      </c>
      <c r="AG19" s="78">
        <v>624787560</v>
      </c>
      <c r="AH19" s="78">
        <v>624787560</v>
      </c>
      <c r="AI19" s="79">
        <v>0</v>
      </c>
      <c r="AJ19" s="114">
        <f t="shared" si="15"/>
        <v>0</v>
      </c>
      <c r="AK19" s="115">
        <f t="shared" si="16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512019060</v>
      </c>
      <c r="E20" s="78">
        <v>39700032</v>
      </c>
      <c r="F20" s="79">
        <f t="shared" si="0"/>
        <v>551719092</v>
      </c>
      <c r="G20" s="77">
        <v>512019060</v>
      </c>
      <c r="H20" s="78">
        <v>39700032</v>
      </c>
      <c r="I20" s="79">
        <f t="shared" si="1"/>
        <v>551719092</v>
      </c>
      <c r="J20" s="77">
        <v>116663282</v>
      </c>
      <c r="K20" s="78">
        <v>-2363414</v>
      </c>
      <c r="L20" s="78">
        <f t="shared" si="2"/>
        <v>114299868</v>
      </c>
      <c r="M20" s="95">
        <f t="shared" si="3"/>
        <v>0.20717040547873591</v>
      </c>
      <c r="N20" s="77">
        <v>137804682</v>
      </c>
      <c r="O20" s="78">
        <v>3834384</v>
      </c>
      <c r="P20" s="78">
        <f t="shared" si="4"/>
        <v>141639066</v>
      </c>
      <c r="Q20" s="95">
        <f t="shared" si="5"/>
        <v>0.25672315505079529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254467964</v>
      </c>
      <c r="AA20" s="78">
        <f t="shared" si="11"/>
        <v>1470970</v>
      </c>
      <c r="AB20" s="78">
        <f t="shared" si="12"/>
        <v>255938934</v>
      </c>
      <c r="AC20" s="95">
        <f t="shared" si="13"/>
        <v>0.46389356052953123</v>
      </c>
      <c r="AD20" s="77">
        <v>95247932</v>
      </c>
      <c r="AE20" s="78">
        <v>0</v>
      </c>
      <c r="AF20" s="78">
        <f t="shared" si="14"/>
        <v>95247932</v>
      </c>
      <c r="AG20" s="78">
        <v>591710688</v>
      </c>
      <c r="AH20" s="78">
        <v>497369448</v>
      </c>
      <c r="AI20" s="79">
        <v>229289720</v>
      </c>
      <c r="AJ20" s="114">
        <f t="shared" si="15"/>
        <v>0.38750309002361638</v>
      </c>
      <c r="AK20" s="115">
        <f t="shared" si="16"/>
        <v>0.48705660087192237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1067840824</v>
      </c>
      <c r="E21" s="78">
        <v>391343900</v>
      </c>
      <c r="F21" s="79">
        <f t="shared" si="0"/>
        <v>1459184724</v>
      </c>
      <c r="G21" s="77">
        <v>1067840824</v>
      </c>
      <c r="H21" s="78">
        <v>391343900</v>
      </c>
      <c r="I21" s="79">
        <f t="shared" si="1"/>
        <v>1459184724</v>
      </c>
      <c r="J21" s="77">
        <v>449205972</v>
      </c>
      <c r="K21" s="78">
        <v>6539717</v>
      </c>
      <c r="L21" s="78">
        <f t="shared" si="2"/>
        <v>455745689</v>
      </c>
      <c r="M21" s="95">
        <f t="shared" si="3"/>
        <v>0.31232898858116059</v>
      </c>
      <c r="N21" s="77">
        <v>275849888</v>
      </c>
      <c r="O21" s="78">
        <v>138168890</v>
      </c>
      <c r="P21" s="78">
        <f t="shared" si="4"/>
        <v>414018778</v>
      </c>
      <c r="Q21" s="95">
        <f t="shared" si="5"/>
        <v>0.28373294428759382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725055860</v>
      </c>
      <c r="AA21" s="78">
        <f t="shared" si="11"/>
        <v>144708607</v>
      </c>
      <c r="AB21" s="78">
        <f t="shared" si="12"/>
        <v>869764467</v>
      </c>
      <c r="AC21" s="95">
        <f t="shared" si="13"/>
        <v>0.59606193286875442</v>
      </c>
      <c r="AD21" s="77">
        <v>324983684</v>
      </c>
      <c r="AE21" s="78">
        <v>146936952</v>
      </c>
      <c r="AF21" s="78">
        <f t="shared" si="14"/>
        <v>471920636</v>
      </c>
      <c r="AG21" s="78">
        <v>1357512384</v>
      </c>
      <c r="AH21" s="78">
        <v>1357512384</v>
      </c>
      <c r="AI21" s="79">
        <v>873829896</v>
      </c>
      <c r="AJ21" s="114">
        <f t="shared" si="15"/>
        <v>0.64369939184289604</v>
      </c>
      <c r="AK21" s="115">
        <f t="shared" si="16"/>
        <v>-0.12269405824414936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4365161973</v>
      </c>
      <c r="E22" s="81">
        <f>SUM(E16:E21)</f>
        <v>792812576</v>
      </c>
      <c r="F22" s="82">
        <f t="shared" si="0"/>
        <v>5157974549</v>
      </c>
      <c r="G22" s="80">
        <f>SUM(G16:G21)</f>
        <v>4365161973</v>
      </c>
      <c r="H22" s="81">
        <f>SUM(H16:H21)</f>
        <v>792812576</v>
      </c>
      <c r="I22" s="82">
        <f t="shared" si="1"/>
        <v>5157974549</v>
      </c>
      <c r="J22" s="80">
        <f>SUM(J16:J21)</f>
        <v>1090245359</v>
      </c>
      <c r="K22" s="81">
        <f>SUM(K16:K21)</f>
        <v>31218866</v>
      </c>
      <c r="L22" s="81">
        <f t="shared" si="2"/>
        <v>1121464225</v>
      </c>
      <c r="M22" s="96">
        <f t="shared" si="3"/>
        <v>0.2174233731373148</v>
      </c>
      <c r="N22" s="80">
        <f>SUM(N16:N21)</f>
        <v>857932247</v>
      </c>
      <c r="O22" s="81">
        <f>SUM(O16:O21)</f>
        <v>220306782</v>
      </c>
      <c r="P22" s="81">
        <f t="shared" si="4"/>
        <v>1078239029</v>
      </c>
      <c r="Q22" s="96">
        <f t="shared" si="5"/>
        <v>0.20904310766888973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1948177606</v>
      </c>
      <c r="AA22" s="81">
        <f t="shared" si="11"/>
        <v>251525648</v>
      </c>
      <c r="AB22" s="81">
        <f t="shared" si="12"/>
        <v>2199703254</v>
      </c>
      <c r="AC22" s="96">
        <f t="shared" si="13"/>
        <v>0.42646648080620453</v>
      </c>
      <c r="AD22" s="80">
        <f>SUM(AD16:AD21)</f>
        <v>974940731</v>
      </c>
      <c r="AE22" s="81">
        <f>SUM(AE16:AE21)</f>
        <v>194733901</v>
      </c>
      <c r="AF22" s="81">
        <f t="shared" si="14"/>
        <v>1169674632</v>
      </c>
      <c r="AG22" s="81">
        <f>SUM(AG16:AG21)</f>
        <v>4473509637</v>
      </c>
      <c r="AH22" s="81">
        <f>SUM(AH16:AH21)</f>
        <v>4369478636</v>
      </c>
      <c r="AI22" s="82">
        <f>SUM(AI16:AI21)</f>
        <v>2085050764</v>
      </c>
      <c r="AJ22" s="116">
        <f t="shared" si="15"/>
        <v>0.46608835862445241</v>
      </c>
      <c r="AK22" s="117">
        <f t="shared" si="16"/>
        <v>-7.8171827017959994E-2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412625163</v>
      </c>
      <c r="E23" s="78">
        <v>27506403</v>
      </c>
      <c r="F23" s="79">
        <f t="shared" si="0"/>
        <v>440131566</v>
      </c>
      <c r="G23" s="77">
        <v>412625163</v>
      </c>
      <c r="H23" s="78">
        <v>27506403</v>
      </c>
      <c r="I23" s="79">
        <f t="shared" si="1"/>
        <v>440131566</v>
      </c>
      <c r="J23" s="77">
        <v>40625124</v>
      </c>
      <c r="K23" s="78">
        <v>4157817</v>
      </c>
      <c r="L23" s="78">
        <f t="shared" si="2"/>
        <v>44782941</v>
      </c>
      <c r="M23" s="95">
        <f t="shared" si="3"/>
        <v>0.1017489870290285</v>
      </c>
      <c r="N23" s="77">
        <v>167609321</v>
      </c>
      <c r="O23" s="78">
        <v>12938545</v>
      </c>
      <c r="P23" s="78">
        <f t="shared" si="4"/>
        <v>180547866</v>
      </c>
      <c r="Q23" s="95">
        <f t="shared" si="5"/>
        <v>0.41021339969058251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208234445</v>
      </c>
      <c r="AA23" s="78">
        <f t="shared" si="11"/>
        <v>17096362</v>
      </c>
      <c r="AB23" s="78">
        <f t="shared" si="12"/>
        <v>225330807</v>
      </c>
      <c r="AC23" s="95">
        <f t="shared" si="13"/>
        <v>0.51196238671961103</v>
      </c>
      <c r="AD23" s="77">
        <v>833295395</v>
      </c>
      <c r="AE23" s="78">
        <v>14308741</v>
      </c>
      <c r="AF23" s="78">
        <f t="shared" si="14"/>
        <v>847604136</v>
      </c>
      <c r="AG23" s="78">
        <v>508162620</v>
      </c>
      <c r="AH23" s="78">
        <v>581648215</v>
      </c>
      <c r="AI23" s="79">
        <v>243046589</v>
      </c>
      <c r="AJ23" s="114">
        <f t="shared" si="15"/>
        <v>0.47828505961339701</v>
      </c>
      <c r="AK23" s="115">
        <f t="shared" si="16"/>
        <v>-0.78699034333168949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222867084</v>
      </c>
      <c r="E24" s="78">
        <v>23531020</v>
      </c>
      <c r="F24" s="79">
        <f t="shared" si="0"/>
        <v>246398104</v>
      </c>
      <c r="G24" s="77">
        <v>222867084</v>
      </c>
      <c r="H24" s="78">
        <v>23531020</v>
      </c>
      <c r="I24" s="79">
        <f t="shared" si="1"/>
        <v>246398104</v>
      </c>
      <c r="J24" s="77">
        <v>35977368</v>
      </c>
      <c r="K24" s="78">
        <v>3949065</v>
      </c>
      <c r="L24" s="78">
        <f t="shared" si="2"/>
        <v>39926433</v>
      </c>
      <c r="M24" s="95">
        <f t="shared" si="3"/>
        <v>0.1620403418363966</v>
      </c>
      <c r="N24" s="77">
        <v>9388654</v>
      </c>
      <c r="O24" s="78">
        <v>501104</v>
      </c>
      <c r="P24" s="78">
        <f t="shared" si="4"/>
        <v>9889758</v>
      </c>
      <c r="Q24" s="95">
        <f t="shared" si="5"/>
        <v>4.0137313718939978E-2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45366022</v>
      </c>
      <c r="AA24" s="78">
        <f t="shared" si="11"/>
        <v>4450169</v>
      </c>
      <c r="AB24" s="78">
        <f t="shared" si="12"/>
        <v>49816191</v>
      </c>
      <c r="AC24" s="95">
        <f t="shared" si="13"/>
        <v>0.20217765555533657</v>
      </c>
      <c r="AD24" s="77">
        <v>20355922</v>
      </c>
      <c r="AE24" s="78">
        <v>2640000</v>
      </c>
      <c r="AF24" s="78">
        <f t="shared" si="14"/>
        <v>22995922</v>
      </c>
      <c r="AG24" s="78">
        <v>221022963</v>
      </c>
      <c r="AH24" s="78">
        <v>228918611</v>
      </c>
      <c r="AI24" s="79">
        <v>80360449</v>
      </c>
      <c r="AJ24" s="114">
        <f t="shared" si="15"/>
        <v>0.36358416297224283</v>
      </c>
      <c r="AK24" s="115">
        <f t="shared" si="16"/>
        <v>-0.56993426921521129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330883455</v>
      </c>
      <c r="E25" s="78">
        <v>63856150</v>
      </c>
      <c r="F25" s="79">
        <f t="shared" si="0"/>
        <v>394739605</v>
      </c>
      <c r="G25" s="77">
        <v>330883455</v>
      </c>
      <c r="H25" s="78">
        <v>63856150</v>
      </c>
      <c r="I25" s="79">
        <f t="shared" si="1"/>
        <v>394739605</v>
      </c>
      <c r="J25" s="77">
        <v>7663800</v>
      </c>
      <c r="K25" s="78">
        <v>14567983</v>
      </c>
      <c r="L25" s="78">
        <f t="shared" si="2"/>
        <v>22231783</v>
      </c>
      <c r="M25" s="95">
        <f t="shared" si="3"/>
        <v>5.6320122730020974E-2</v>
      </c>
      <c r="N25" s="77">
        <v>89965350</v>
      </c>
      <c r="O25" s="78">
        <v>20268770</v>
      </c>
      <c r="P25" s="78">
        <f t="shared" si="4"/>
        <v>110234120</v>
      </c>
      <c r="Q25" s="95">
        <f t="shared" si="5"/>
        <v>0.27925781604812622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97629150</v>
      </c>
      <c r="AA25" s="78">
        <f t="shared" si="11"/>
        <v>34836753</v>
      </c>
      <c r="AB25" s="78">
        <f t="shared" si="12"/>
        <v>132465903</v>
      </c>
      <c r="AC25" s="95">
        <f t="shared" si="13"/>
        <v>0.33557793877814718</v>
      </c>
      <c r="AD25" s="77">
        <v>83938388</v>
      </c>
      <c r="AE25" s="78">
        <v>17061797</v>
      </c>
      <c r="AF25" s="78">
        <f t="shared" si="14"/>
        <v>101000185</v>
      </c>
      <c r="AG25" s="78">
        <v>387435957</v>
      </c>
      <c r="AH25" s="78">
        <v>385587762</v>
      </c>
      <c r="AI25" s="79">
        <v>231579819</v>
      </c>
      <c r="AJ25" s="114">
        <f t="shared" si="15"/>
        <v>0.59772412657093676</v>
      </c>
      <c r="AK25" s="115">
        <f t="shared" si="16"/>
        <v>9.1424931548392818E-2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353761527</v>
      </c>
      <c r="E26" s="78">
        <v>16298000</v>
      </c>
      <c r="F26" s="79">
        <f t="shared" si="0"/>
        <v>370059527</v>
      </c>
      <c r="G26" s="77">
        <v>353761527</v>
      </c>
      <c r="H26" s="78">
        <v>16298000</v>
      </c>
      <c r="I26" s="79">
        <f t="shared" si="1"/>
        <v>370059527</v>
      </c>
      <c r="J26" s="77">
        <v>79411411</v>
      </c>
      <c r="K26" s="78">
        <v>17844210</v>
      </c>
      <c r="L26" s="78">
        <f t="shared" si="2"/>
        <v>97255621</v>
      </c>
      <c r="M26" s="95">
        <f t="shared" si="3"/>
        <v>0.26281074774221391</v>
      </c>
      <c r="N26" s="77">
        <v>71436010</v>
      </c>
      <c r="O26" s="78">
        <v>25007024</v>
      </c>
      <c r="P26" s="78">
        <f t="shared" si="4"/>
        <v>96443034</v>
      </c>
      <c r="Q26" s="95">
        <f t="shared" si="5"/>
        <v>0.26061491993421915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150847421</v>
      </c>
      <c r="AA26" s="78">
        <f t="shared" si="11"/>
        <v>42851234</v>
      </c>
      <c r="AB26" s="78">
        <f t="shared" si="12"/>
        <v>193698655</v>
      </c>
      <c r="AC26" s="95">
        <f t="shared" si="13"/>
        <v>0.52342566767643306</v>
      </c>
      <c r="AD26" s="77">
        <v>65264118</v>
      </c>
      <c r="AE26" s="78">
        <v>9624514</v>
      </c>
      <c r="AF26" s="78">
        <f t="shared" si="14"/>
        <v>74888632</v>
      </c>
      <c r="AG26" s="78">
        <v>370441667</v>
      </c>
      <c r="AH26" s="78">
        <v>346768611</v>
      </c>
      <c r="AI26" s="79">
        <v>141565388</v>
      </c>
      <c r="AJ26" s="114">
        <f t="shared" si="15"/>
        <v>0.38215298280687199</v>
      </c>
      <c r="AK26" s="115">
        <f t="shared" si="16"/>
        <v>0.28781941162979185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190704889</v>
      </c>
      <c r="E27" s="78">
        <v>41692584</v>
      </c>
      <c r="F27" s="79">
        <f t="shared" si="0"/>
        <v>232397473</v>
      </c>
      <c r="G27" s="77">
        <v>190704889</v>
      </c>
      <c r="H27" s="78">
        <v>41692584</v>
      </c>
      <c r="I27" s="79">
        <f t="shared" si="1"/>
        <v>232397473</v>
      </c>
      <c r="J27" s="77">
        <v>76296113</v>
      </c>
      <c r="K27" s="78">
        <v>55500</v>
      </c>
      <c r="L27" s="78">
        <f t="shared" si="2"/>
        <v>76351613</v>
      </c>
      <c r="M27" s="95">
        <f t="shared" si="3"/>
        <v>0.32853891229703691</v>
      </c>
      <c r="N27" s="77">
        <v>46927675</v>
      </c>
      <c r="O27" s="78">
        <v>9342378</v>
      </c>
      <c r="P27" s="78">
        <f t="shared" si="4"/>
        <v>56270053</v>
      </c>
      <c r="Q27" s="95">
        <f t="shared" si="5"/>
        <v>0.2421285062768303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123223788</v>
      </c>
      <c r="AA27" s="78">
        <f t="shared" si="11"/>
        <v>9397878</v>
      </c>
      <c r="AB27" s="78">
        <f t="shared" si="12"/>
        <v>132621666</v>
      </c>
      <c r="AC27" s="95">
        <f t="shared" si="13"/>
        <v>0.57066741857386716</v>
      </c>
      <c r="AD27" s="77">
        <v>61820929</v>
      </c>
      <c r="AE27" s="78">
        <v>3884475</v>
      </c>
      <c r="AF27" s="78">
        <f t="shared" si="14"/>
        <v>65705404</v>
      </c>
      <c r="AG27" s="78">
        <v>209117524</v>
      </c>
      <c r="AH27" s="78">
        <v>218408851</v>
      </c>
      <c r="AI27" s="79">
        <v>70204637</v>
      </c>
      <c r="AJ27" s="114">
        <f t="shared" si="15"/>
        <v>0.33571857421188672</v>
      </c>
      <c r="AK27" s="115">
        <f t="shared" si="16"/>
        <v>-0.14360083685049707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525038729</v>
      </c>
      <c r="E28" s="78">
        <v>45255000</v>
      </c>
      <c r="F28" s="79">
        <f t="shared" si="0"/>
        <v>570293729</v>
      </c>
      <c r="G28" s="77">
        <v>525038729</v>
      </c>
      <c r="H28" s="78">
        <v>45255000</v>
      </c>
      <c r="I28" s="79">
        <f t="shared" si="1"/>
        <v>570293729</v>
      </c>
      <c r="J28" s="77">
        <v>206792863</v>
      </c>
      <c r="K28" s="78">
        <v>14872112</v>
      </c>
      <c r="L28" s="78">
        <f t="shared" si="2"/>
        <v>221664975</v>
      </c>
      <c r="M28" s="95">
        <f t="shared" si="3"/>
        <v>0.38868562589437133</v>
      </c>
      <c r="N28" s="77">
        <v>40441967</v>
      </c>
      <c r="O28" s="78">
        <v>121313040</v>
      </c>
      <c r="P28" s="78">
        <f t="shared" si="4"/>
        <v>161755007</v>
      </c>
      <c r="Q28" s="95">
        <f t="shared" si="5"/>
        <v>0.28363455316900388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247234830</v>
      </c>
      <c r="AA28" s="78">
        <f t="shared" si="11"/>
        <v>136185152</v>
      </c>
      <c r="AB28" s="78">
        <f t="shared" si="12"/>
        <v>383419982</v>
      </c>
      <c r="AC28" s="95">
        <f t="shared" si="13"/>
        <v>0.67232017906337527</v>
      </c>
      <c r="AD28" s="77">
        <v>28943825</v>
      </c>
      <c r="AE28" s="78">
        <v>28619249</v>
      </c>
      <c r="AF28" s="78">
        <f t="shared" si="14"/>
        <v>57563074</v>
      </c>
      <c r="AG28" s="78">
        <v>902794693</v>
      </c>
      <c r="AH28" s="78">
        <v>928138870</v>
      </c>
      <c r="AI28" s="79">
        <v>247587115</v>
      </c>
      <c r="AJ28" s="114">
        <f t="shared" si="15"/>
        <v>0.27424520427481069</v>
      </c>
      <c r="AK28" s="115">
        <f t="shared" si="16"/>
        <v>1.810048104797183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2035880847</v>
      </c>
      <c r="E29" s="81">
        <f>SUM(E23:E28)</f>
        <v>218139157</v>
      </c>
      <c r="F29" s="82">
        <f t="shared" si="0"/>
        <v>2254020004</v>
      </c>
      <c r="G29" s="80">
        <f>SUM(G23:G28)</f>
        <v>2035880847</v>
      </c>
      <c r="H29" s="81">
        <f>SUM(H23:H28)</f>
        <v>218139157</v>
      </c>
      <c r="I29" s="82">
        <f t="shared" si="1"/>
        <v>2254020004</v>
      </c>
      <c r="J29" s="80">
        <f>SUM(J23:J28)</f>
        <v>446766679</v>
      </c>
      <c r="K29" s="81">
        <f>SUM(K23:K28)</f>
        <v>55446687</v>
      </c>
      <c r="L29" s="81">
        <f t="shared" si="2"/>
        <v>502213366</v>
      </c>
      <c r="M29" s="96">
        <f t="shared" si="3"/>
        <v>0.22280785667774403</v>
      </c>
      <c r="N29" s="80">
        <f>SUM(N23:N28)</f>
        <v>425768977</v>
      </c>
      <c r="O29" s="81">
        <f>SUM(O23:O28)</f>
        <v>189370861</v>
      </c>
      <c r="P29" s="81">
        <f t="shared" si="4"/>
        <v>615139838</v>
      </c>
      <c r="Q29" s="96">
        <f t="shared" si="5"/>
        <v>0.27290788764446122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872535656</v>
      </c>
      <c r="AA29" s="81">
        <f t="shared" si="11"/>
        <v>244817548</v>
      </c>
      <c r="AB29" s="81">
        <f t="shared" si="12"/>
        <v>1117353204</v>
      </c>
      <c r="AC29" s="96">
        <f t="shared" si="13"/>
        <v>0.49571574432220522</v>
      </c>
      <c r="AD29" s="80">
        <f>SUM(AD23:AD28)</f>
        <v>1093618577</v>
      </c>
      <c r="AE29" s="81">
        <f>SUM(AE23:AE28)</f>
        <v>76138776</v>
      </c>
      <c r="AF29" s="81">
        <f t="shared" si="14"/>
        <v>1169757353</v>
      </c>
      <c r="AG29" s="81">
        <f>SUM(AG23:AG28)</f>
        <v>2598975424</v>
      </c>
      <c r="AH29" s="81">
        <f>SUM(AH23:AH28)</f>
        <v>2689470920</v>
      </c>
      <c r="AI29" s="82">
        <f>SUM(AI23:AI28)</f>
        <v>1014343997</v>
      </c>
      <c r="AJ29" s="116">
        <f t="shared" si="15"/>
        <v>0.390286105683468</v>
      </c>
      <c r="AK29" s="117">
        <f t="shared" si="16"/>
        <v>-0.47413039428870341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4214555654</v>
      </c>
      <c r="E30" s="78">
        <v>231469401</v>
      </c>
      <c r="F30" s="79">
        <f t="shared" si="0"/>
        <v>4446025055</v>
      </c>
      <c r="G30" s="77">
        <v>4214555654</v>
      </c>
      <c r="H30" s="78">
        <v>231469401</v>
      </c>
      <c r="I30" s="79">
        <f t="shared" si="1"/>
        <v>4446025055</v>
      </c>
      <c r="J30" s="77">
        <v>1112909474</v>
      </c>
      <c r="K30" s="78">
        <v>4097595</v>
      </c>
      <c r="L30" s="78">
        <f t="shared" si="2"/>
        <v>1117007069</v>
      </c>
      <c r="M30" s="95">
        <f t="shared" si="3"/>
        <v>0.25123724117204732</v>
      </c>
      <c r="N30" s="77">
        <v>1006116570</v>
      </c>
      <c r="O30" s="78">
        <v>46365996</v>
      </c>
      <c r="P30" s="78">
        <f t="shared" si="4"/>
        <v>1052482566</v>
      </c>
      <c r="Q30" s="95">
        <f t="shared" si="5"/>
        <v>0.23672438930958747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2119026044</v>
      </c>
      <c r="AA30" s="78">
        <f t="shared" si="11"/>
        <v>50463591</v>
      </c>
      <c r="AB30" s="78">
        <f t="shared" si="12"/>
        <v>2169489635</v>
      </c>
      <c r="AC30" s="95">
        <f t="shared" si="13"/>
        <v>0.48796163048163477</v>
      </c>
      <c r="AD30" s="77">
        <v>955994708</v>
      </c>
      <c r="AE30" s="78">
        <v>23397812</v>
      </c>
      <c r="AF30" s="78">
        <f t="shared" si="14"/>
        <v>979392520</v>
      </c>
      <c r="AG30" s="78">
        <v>4236891869</v>
      </c>
      <c r="AH30" s="78">
        <v>4225043807</v>
      </c>
      <c r="AI30" s="79">
        <v>2051974935</v>
      </c>
      <c r="AJ30" s="114">
        <f t="shared" si="15"/>
        <v>0.48431137693497744</v>
      </c>
      <c r="AK30" s="115">
        <f t="shared" si="16"/>
        <v>7.4627939776382934E-2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620068924</v>
      </c>
      <c r="E31" s="78">
        <v>94259738</v>
      </c>
      <c r="F31" s="79">
        <f t="shared" si="0"/>
        <v>714328662</v>
      </c>
      <c r="G31" s="77">
        <v>620068924</v>
      </c>
      <c r="H31" s="78">
        <v>94259738</v>
      </c>
      <c r="I31" s="79">
        <f t="shared" si="1"/>
        <v>714328662</v>
      </c>
      <c r="J31" s="77">
        <v>194115323</v>
      </c>
      <c r="K31" s="78">
        <v>17654563</v>
      </c>
      <c r="L31" s="78">
        <f t="shared" si="2"/>
        <v>211769886</v>
      </c>
      <c r="M31" s="95">
        <f t="shared" si="3"/>
        <v>0.29646001520795762</v>
      </c>
      <c r="N31" s="77">
        <v>170498520</v>
      </c>
      <c r="O31" s="78">
        <v>18861269</v>
      </c>
      <c r="P31" s="78">
        <f t="shared" si="4"/>
        <v>189359789</v>
      </c>
      <c r="Q31" s="95">
        <f t="shared" si="5"/>
        <v>0.26508776572092807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364613843</v>
      </c>
      <c r="AA31" s="78">
        <f t="shared" si="11"/>
        <v>36515832</v>
      </c>
      <c r="AB31" s="78">
        <f t="shared" si="12"/>
        <v>401129675</v>
      </c>
      <c r="AC31" s="95">
        <f t="shared" si="13"/>
        <v>0.56154778092888569</v>
      </c>
      <c r="AD31" s="77">
        <v>159547699</v>
      </c>
      <c r="AE31" s="78">
        <v>17180528</v>
      </c>
      <c r="AF31" s="78">
        <f t="shared" si="14"/>
        <v>176728227</v>
      </c>
      <c r="AG31" s="78">
        <v>602668560</v>
      </c>
      <c r="AH31" s="78">
        <v>664421086</v>
      </c>
      <c r="AI31" s="79">
        <v>314335638</v>
      </c>
      <c r="AJ31" s="114">
        <f t="shared" si="15"/>
        <v>0.5215729820052335</v>
      </c>
      <c r="AK31" s="115">
        <f t="shared" si="16"/>
        <v>7.1474501919831956E-2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2145574432</v>
      </c>
      <c r="E32" s="78">
        <v>189041750</v>
      </c>
      <c r="F32" s="79">
        <f t="shared" si="0"/>
        <v>2334616182</v>
      </c>
      <c r="G32" s="77">
        <v>2145574432</v>
      </c>
      <c r="H32" s="78">
        <v>189041750</v>
      </c>
      <c r="I32" s="79">
        <f t="shared" si="1"/>
        <v>2334616182</v>
      </c>
      <c r="J32" s="77">
        <v>576174913</v>
      </c>
      <c r="K32" s="78">
        <v>23087629</v>
      </c>
      <c r="L32" s="78">
        <f t="shared" si="2"/>
        <v>599262542</v>
      </c>
      <c r="M32" s="95">
        <f t="shared" si="3"/>
        <v>0.2566856799076192</v>
      </c>
      <c r="N32" s="77">
        <v>483286312</v>
      </c>
      <c r="O32" s="78">
        <v>62810639</v>
      </c>
      <c r="P32" s="78">
        <f t="shared" si="4"/>
        <v>546096951</v>
      </c>
      <c r="Q32" s="95">
        <f t="shared" si="5"/>
        <v>0.23391294689483996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1059461225</v>
      </c>
      <c r="AA32" s="78">
        <f t="shared" si="11"/>
        <v>85898268</v>
      </c>
      <c r="AB32" s="78">
        <f t="shared" si="12"/>
        <v>1145359493</v>
      </c>
      <c r="AC32" s="95">
        <f t="shared" si="13"/>
        <v>0.49059862680245914</v>
      </c>
      <c r="AD32" s="77">
        <v>363227164</v>
      </c>
      <c r="AE32" s="78">
        <v>30258803</v>
      </c>
      <c r="AF32" s="78">
        <f t="shared" si="14"/>
        <v>393485967</v>
      </c>
      <c r="AG32" s="78">
        <v>2407692854</v>
      </c>
      <c r="AH32" s="78">
        <v>2346719355</v>
      </c>
      <c r="AI32" s="79">
        <v>1115455007</v>
      </c>
      <c r="AJ32" s="114">
        <f t="shared" si="15"/>
        <v>0.46328791695620491</v>
      </c>
      <c r="AK32" s="115">
        <f t="shared" si="16"/>
        <v>0.3878435237818787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230697430</v>
      </c>
      <c r="E33" s="78">
        <v>39450000</v>
      </c>
      <c r="F33" s="79">
        <f t="shared" si="0"/>
        <v>270147430</v>
      </c>
      <c r="G33" s="77">
        <v>230697430</v>
      </c>
      <c r="H33" s="78">
        <v>39450000</v>
      </c>
      <c r="I33" s="79">
        <f t="shared" si="1"/>
        <v>270147430</v>
      </c>
      <c r="J33" s="77">
        <v>90808920</v>
      </c>
      <c r="K33" s="78">
        <v>1743452</v>
      </c>
      <c r="L33" s="78">
        <f t="shared" si="2"/>
        <v>92552372</v>
      </c>
      <c r="M33" s="95">
        <f t="shared" si="3"/>
        <v>0.34259949095203313</v>
      </c>
      <c r="N33" s="77">
        <v>72783873</v>
      </c>
      <c r="O33" s="78">
        <v>3034206</v>
      </c>
      <c r="P33" s="78">
        <f t="shared" si="4"/>
        <v>75818079</v>
      </c>
      <c r="Q33" s="95">
        <f t="shared" si="5"/>
        <v>0.2806544522744488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163592793</v>
      </c>
      <c r="AA33" s="78">
        <f t="shared" si="11"/>
        <v>4777658</v>
      </c>
      <c r="AB33" s="78">
        <f t="shared" si="12"/>
        <v>168370451</v>
      </c>
      <c r="AC33" s="95">
        <f t="shared" si="13"/>
        <v>0.62325394322648198</v>
      </c>
      <c r="AD33" s="77">
        <v>71317588</v>
      </c>
      <c r="AE33" s="78">
        <v>1929425</v>
      </c>
      <c r="AF33" s="78">
        <f t="shared" si="14"/>
        <v>73247013</v>
      </c>
      <c r="AG33" s="78">
        <v>308221000</v>
      </c>
      <c r="AH33" s="78">
        <v>294068047</v>
      </c>
      <c r="AI33" s="79">
        <v>157182208</v>
      </c>
      <c r="AJ33" s="114">
        <f t="shared" si="15"/>
        <v>0.50996592704585342</v>
      </c>
      <c r="AK33" s="115">
        <f t="shared" si="16"/>
        <v>3.5101308499774664E-2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7210896440</v>
      </c>
      <c r="E34" s="81">
        <f>SUM(E30:E33)</f>
        <v>554220889</v>
      </c>
      <c r="F34" s="82">
        <f t="shared" si="0"/>
        <v>7765117329</v>
      </c>
      <c r="G34" s="80">
        <f>SUM(G30:G33)</f>
        <v>7210896440</v>
      </c>
      <c r="H34" s="81">
        <f>SUM(H30:H33)</f>
        <v>554220889</v>
      </c>
      <c r="I34" s="82">
        <f t="shared" si="1"/>
        <v>7765117329</v>
      </c>
      <c r="J34" s="80">
        <f>SUM(J30:J33)</f>
        <v>1974008630</v>
      </c>
      <c r="K34" s="81">
        <f>SUM(K30:K33)</f>
        <v>46583239</v>
      </c>
      <c r="L34" s="81">
        <f t="shared" si="2"/>
        <v>2020591869</v>
      </c>
      <c r="M34" s="96">
        <f t="shared" si="3"/>
        <v>0.26021395213872628</v>
      </c>
      <c r="N34" s="80">
        <f>SUM(N30:N33)</f>
        <v>1732685275</v>
      </c>
      <c r="O34" s="81">
        <f>SUM(O30:O33)</f>
        <v>131072110</v>
      </c>
      <c r="P34" s="81">
        <f t="shared" si="4"/>
        <v>1863757385</v>
      </c>
      <c r="Q34" s="96">
        <f t="shared" si="5"/>
        <v>0.24001664186573426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3706693905</v>
      </c>
      <c r="AA34" s="81">
        <f t="shared" si="11"/>
        <v>177655349</v>
      </c>
      <c r="AB34" s="81">
        <f t="shared" si="12"/>
        <v>3884349254</v>
      </c>
      <c r="AC34" s="96">
        <f t="shared" si="13"/>
        <v>0.50023059400446057</v>
      </c>
      <c r="AD34" s="80">
        <f>SUM(AD30:AD33)</f>
        <v>1550087159</v>
      </c>
      <c r="AE34" s="81">
        <f>SUM(AE30:AE33)</f>
        <v>72766568</v>
      </c>
      <c r="AF34" s="81">
        <f t="shared" si="14"/>
        <v>1622853727</v>
      </c>
      <c r="AG34" s="81">
        <f>SUM(AG30:AG33)</f>
        <v>7555474283</v>
      </c>
      <c r="AH34" s="81">
        <f>SUM(AH30:AH33)</f>
        <v>7530252295</v>
      </c>
      <c r="AI34" s="82">
        <f>SUM(AI30:AI33)</f>
        <v>3638947788</v>
      </c>
      <c r="AJ34" s="116">
        <f t="shared" si="15"/>
        <v>0.48163062326712175</v>
      </c>
      <c r="AK34" s="117">
        <f t="shared" si="16"/>
        <v>0.14844446790983024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26448248870</v>
      </c>
      <c r="E35" s="84">
        <f>SUM(E9:E14,E16:E21,E23:E28,E30:E33)</f>
        <v>3075029456</v>
      </c>
      <c r="F35" s="85">
        <f t="shared" si="0"/>
        <v>29523278326</v>
      </c>
      <c r="G35" s="83">
        <f>SUM(G9:G14,G16:G21,G23:G28,G30:G33)</f>
        <v>26448248870</v>
      </c>
      <c r="H35" s="84">
        <f>SUM(H9:H14,H16:H21,H23:H28,H30:H33)</f>
        <v>3075029456</v>
      </c>
      <c r="I35" s="85">
        <f t="shared" si="1"/>
        <v>29523278326</v>
      </c>
      <c r="J35" s="83">
        <f>SUM(J9:J14,J16:J21,J23:J28,J30:J33)</f>
        <v>5630917548</v>
      </c>
      <c r="K35" s="84">
        <f>SUM(K9:K14,K16:K21,K23:K28,K30:K33)</f>
        <v>330076973</v>
      </c>
      <c r="L35" s="84">
        <f t="shared" si="2"/>
        <v>5960994521</v>
      </c>
      <c r="M35" s="97">
        <f t="shared" si="3"/>
        <v>0.20190828590165016</v>
      </c>
      <c r="N35" s="83">
        <f>SUM(N9:N14,N16:N21,N23:N28,N30:N33)</f>
        <v>6676237209</v>
      </c>
      <c r="O35" s="84">
        <f>SUM(O9:O14,O16:O21,O23:O28,O30:O33)</f>
        <v>865778804</v>
      </c>
      <c r="P35" s="84">
        <f t="shared" si="4"/>
        <v>7542016013</v>
      </c>
      <c r="Q35" s="97">
        <f t="shared" si="5"/>
        <v>0.25545997736836834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12307154757</v>
      </c>
      <c r="AA35" s="84">
        <f t="shared" si="11"/>
        <v>1195855777</v>
      </c>
      <c r="AB35" s="84">
        <f t="shared" si="12"/>
        <v>13503010534</v>
      </c>
      <c r="AC35" s="97">
        <f t="shared" si="13"/>
        <v>0.4573682632700185</v>
      </c>
      <c r="AD35" s="83">
        <f>SUM(AD9:AD14,AD16:AD21,AD23:AD28,AD30:AD33)</f>
        <v>6232228455</v>
      </c>
      <c r="AE35" s="84">
        <f>SUM(AE9:AE14,AE16:AE21,AE23:AE28,AE30:AE33)</f>
        <v>510223707</v>
      </c>
      <c r="AF35" s="84">
        <f t="shared" si="14"/>
        <v>6742452162</v>
      </c>
      <c r="AG35" s="84">
        <f>SUM(AG9:AG14,AG16:AG21,AG23:AG28,AG30:AG33)</f>
        <v>27981051952</v>
      </c>
      <c r="AH35" s="84">
        <f>SUM(AH9:AH14,AH16:AH21,AH23:AH28,AH30:AH33)</f>
        <v>28012541619</v>
      </c>
      <c r="AI35" s="85">
        <f>SUM(AI9:AI14,AI16:AI21,AI23:AI28,AI30:AI33)</f>
        <v>10889975089</v>
      </c>
      <c r="AJ35" s="118">
        <f t="shared" si="15"/>
        <v>0.38919105356300293</v>
      </c>
      <c r="AK35" s="119">
        <f t="shared" si="16"/>
        <v>0.11858650707324059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58890332089</v>
      </c>
      <c r="E9" s="78">
        <v>11034869388</v>
      </c>
      <c r="F9" s="79">
        <f>$D9       +$E9</f>
        <v>69925201477</v>
      </c>
      <c r="G9" s="77">
        <v>58895715348</v>
      </c>
      <c r="H9" s="78">
        <v>11374232949</v>
      </c>
      <c r="I9" s="79">
        <f>$G9       +$H9</f>
        <v>70269948297</v>
      </c>
      <c r="J9" s="77">
        <v>14956844397</v>
      </c>
      <c r="K9" s="78">
        <v>1175806543</v>
      </c>
      <c r="L9" s="78">
        <f>$J9       +$K9</f>
        <v>16132650940</v>
      </c>
      <c r="M9" s="95">
        <f>IF(($F9       =0),0,($L9       /$F9       ))</f>
        <v>0.23071297042034836</v>
      </c>
      <c r="N9" s="77">
        <v>16131957080</v>
      </c>
      <c r="O9" s="78">
        <v>2344511997</v>
      </c>
      <c r="P9" s="78">
        <f>$N9       +$O9</f>
        <v>18476469077</v>
      </c>
      <c r="Q9" s="95">
        <f>IF(($F9       =0),0,($P9       /$F9       ))</f>
        <v>0.26423190332997942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31088801477</v>
      </c>
      <c r="AA9" s="78">
        <f>$K9       +$O9</f>
        <v>3520318540</v>
      </c>
      <c r="AB9" s="78">
        <f>$Z9       +$AA9</f>
        <v>34609120017</v>
      </c>
      <c r="AC9" s="95">
        <f>IF(($F9       =0),0,($AB9       /$F9       ))</f>
        <v>0.49494487375032781</v>
      </c>
      <c r="AD9" s="77">
        <v>13515185131</v>
      </c>
      <c r="AE9" s="78">
        <v>1359348180</v>
      </c>
      <c r="AF9" s="78">
        <f>$AD9       +$AE9</f>
        <v>14874533311</v>
      </c>
      <c r="AG9" s="78">
        <v>60961833532</v>
      </c>
      <c r="AH9" s="78">
        <v>61927906268</v>
      </c>
      <c r="AI9" s="79">
        <v>29382266254</v>
      </c>
      <c r="AJ9" s="114">
        <f>IF(($AG9       =0),0,($AI9       /$AG9       ))</f>
        <v>0.48197805990491904</v>
      </c>
      <c r="AK9" s="115">
        <f>IF(($AF9       =0),0,(($P9       /$AF9       )-1))</f>
        <v>0.24215453962083644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58890332089</v>
      </c>
      <c r="E10" s="81">
        <f>E9</f>
        <v>11034869388</v>
      </c>
      <c r="F10" s="82">
        <f t="shared" ref="F10:F45" si="0">$D10      +$E10</f>
        <v>69925201477</v>
      </c>
      <c r="G10" s="80">
        <f>G9</f>
        <v>58895715348</v>
      </c>
      <c r="H10" s="81">
        <f>H9</f>
        <v>11374232949</v>
      </c>
      <c r="I10" s="82">
        <f t="shared" ref="I10:I45" si="1">$G10      +$H10</f>
        <v>70269948297</v>
      </c>
      <c r="J10" s="80">
        <f>J9</f>
        <v>14956844397</v>
      </c>
      <c r="K10" s="81">
        <f>K9</f>
        <v>1175806543</v>
      </c>
      <c r="L10" s="81">
        <f t="shared" ref="L10:L45" si="2">$J10      +$K10</f>
        <v>16132650940</v>
      </c>
      <c r="M10" s="96">
        <f t="shared" ref="M10:M45" si="3">IF(($F10      =0),0,($L10      /$F10      ))</f>
        <v>0.23071297042034836</v>
      </c>
      <c r="N10" s="80">
        <f>N9</f>
        <v>16131957080</v>
      </c>
      <c r="O10" s="81">
        <f>O9</f>
        <v>2344511997</v>
      </c>
      <c r="P10" s="81">
        <f t="shared" ref="P10:P45" si="4">$N10      +$O10</f>
        <v>18476469077</v>
      </c>
      <c r="Q10" s="96">
        <f t="shared" ref="Q10:Q45" si="5">IF(($F10      =0),0,($P10      /$F10      ))</f>
        <v>0.26423190332997942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</f>
        <v>31088801477</v>
      </c>
      <c r="AA10" s="81">
        <f t="shared" ref="AA10:AA45" si="11">$K10      +$O10</f>
        <v>3520318540</v>
      </c>
      <c r="AB10" s="81">
        <f t="shared" ref="AB10:AB45" si="12">$Z10      +$AA10</f>
        <v>34609120017</v>
      </c>
      <c r="AC10" s="96">
        <f t="shared" ref="AC10:AC45" si="13">IF(($F10      =0),0,($AB10      /$F10      ))</f>
        <v>0.49494487375032781</v>
      </c>
      <c r="AD10" s="80">
        <f>AD9</f>
        <v>13515185131</v>
      </c>
      <c r="AE10" s="81">
        <f>AE9</f>
        <v>1359348180</v>
      </c>
      <c r="AF10" s="81">
        <f t="shared" ref="AF10:AF45" si="14">$AD10      +$AE10</f>
        <v>14874533311</v>
      </c>
      <c r="AG10" s="81">
        <f>AG9</f>
        <v>60961833532</v>
      </c>
      <c r="AH10" s="81">
        <f>AH9</f>
        <v>61927906268</v>
      </c>
      <c r="AI10" s="82">
        <f>AI9</f>
        <v>29382266254</v>
      </c>
      <c r="AJ10" s="116">
        <f t="shared" ref="AJ10:AJ45" si="15">IF(($AG10      =0),0,($AI10      /$AG10      ))</f>
        <v>0.48197805990491904</v>
      </c>
      <c r="AK10" s="117">
        <f t="shared" ref="AK10:AK45" si="16">IF(($AF10      =0),0,(($P10      /$AF10      )-1))</f>
        <v>0.24215453962083644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478158994</v>
      </c>
      <c r="E11" s="78">
        <v>51648038</v>
      </c>
      <c r="F11" s="79">
        <f t="shared" si="0"/>
        <v>529807032</v>
      </c>
      <c r="G11" s="77">
        <v>486690413</v>
      </c>
      <c r="H11" s="78">
        <v>56762514</v>
      </c>
      <c r="I11" s="79">
        <f t="shared" si="1"/>
        <v>543452927</v>
      </c>
      <c r="J11" s="77">
        <v>121469324</v>
      </c>
      <c r="K11" s="78">
        <v>9405061</v>
      </c>
      <c r="L11" s="78">
        <f t="shared" si="2"/>
        <v>130874385</v>
      </c>
      <c r="M11" s="95">
        <f t="shared" si="3"/>
        <v>0.24702274053621848</v>
      </c>
      <c r="N11" s="77">
        <v>112463227</v>
      </c>
      <c r="O11" s="78">
        <v>9580636</v>
      </c>
      <c r="P11" s="78">
        <f t="shared" si="4"/>
        <v>122043863</v>
      </c>
      <c r="Q11" s="95">
        <f t="shared" si="5"/>
        <v>0.23035530981778288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233932551</v>
      </c>
      <c r="AA11" s="78">
        <f t="shared" si="11"/>
        <v>18985697</v>
      </c>
      <c r="AB11" s="78">
        <f t="shared" si="12"/>
        <v>252918248</v>
      </c>
      <c r="AC11" s="95">
        <f t="shared" si="13"/>
        <v>0.47737805035400133</v>
      </c>
      <c r="AD11" s="77">
        <v>98135366</v>
      </c>
      <c r="AE11" s="78">
        <v>7026333</v>
      </c>
      <c r="AF11" s="78">
        <f t="shared" si="14"/>
        <v>105161699</v>
      </c>
      <c r="AG11" s="78">
        <v>479658295</v>
      </c>
      <c r="AH11" s="78">
        <v>485466093</v>
      </c>
      <c r="AI11" s="79">
        <v>228475549</v>
      </c>
      <c r="AJ11" s="114">
        <f t="shared" si="15"/>
        <v>0.47632981933524154</v>
      </c>
      <c r="AK11" s="115">
        <f t="shared" si="16"/>
        <v>0.16053529146576451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371049912</v>
      </c>
      <c r="E12" s="78">
        <v>86994625</v>
      </c>
      <c r="F12" s="79">
        <f t="shared" si="0"/>
        <v>458044537</v>
      </c>
      <c r="G12" s="77">
        <v>373608413</v>
      </c>
      <c r="H12" s="78">
        <v>92880697</v>
      </c>
      <c r="I12" s="79">
        <f t="shared" si="1"/>
        <v>466489110</v>
      </c>
      <c r="J12" s="77">
        <v>114178127</v>
      </c>
      <c r="K12" s="78">
        <v>2920159</v>
      </c>
      <c r="L12" s="78">
        <f t="shared" si="2"/>
        <v>117098286</v>
      </c>
      <c r="M12" s="95">
        <f t="shared" si="3"/>
        <v>0.25564825369808963</v>
      </c>
      <c r="N12" s="77">
        <v>92398944</v>
      </c>
      <c r="O12" s="78">
        <v>11876858</v>
      </c>
      <c r="P12" s="78">
        <f t="shared" si="4"/>
        <v>104275802</v>
      </c>
      <c r="Q12" s="95">
        <f t="shared" si="5"/>
        <v>0.22765428594119441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206577071</v>
      </c>
      <c r="AA12" s="78">
        <f t="shared" si="11"/>
        <v>14797017</v>
      </c>
      <c r="AB12" s="78">
        <f t="shared" si="12"/>
        <v>221374088</v>
      </c>
      <c r="AC12" s="95">
        <f t="shared" si="13"/>
        <v>0.48330253963928405</v>
      </c>
      <c r="AD12" s="77">
        <v>85375742</v>
      </c>
      <c r="AE12" s="78">
        <v>4217171</v>
      </c>
      <c r="AF12" s="78">
        <f t="shared" si="14"/>
        <v>89592913</v>
      </c>
      <c r="AG12" s="78">
        <v>455527045</v>
      </c>
      <c r="AH12" s="78">
        <v>435827892</v>
      </c>
      <c r="AI12" s="79">
        <v>200706902</v>
      </c>
      <c r="AJ12" s="114">
        <f t="shared" si="15"/>
        <v>0.44060370114797465</v>
      </c>
      <c r="AK12" s="115">
        <f t="shared" si="16"/>
        <v>0.16388449162268004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527673934</v>
      </c>
      <c r="E13" s="78">
        <v>102440609</v>
      </c>
      <c r="F13" s="79">
        <f t="shared" si="0"/>
        <v>630114543</v>
      </c>
      <c r="G13" s="77">
        <v>529229961</v>
      </c>
      <c r="H13" s="78">
        <v>112533065</v>
      </c>
      <c r="I13" s="79">
        <f t="shared" si="1"/>
        <v>641763026</v>
      </c>
      <c r="J13" s="77">
        <v>140541845</v>
      </c>
      <c r="K13" s="78">
        <v>11009382</v>
      </c>
      <c r="L13" s="78">
        <f t="shared" si="2"/>
        <v>151551227</v>
      </c>
      <c r="M13" s="95">
        <f t="shared" si="3"/>
        <v>0.24051377433451809</v>
      </c>
      <c r="N13" s="77">
        <v>133358326</v>
      </c>
      <c r="O13" s="78">
        <v>31960505</v>
      </c>
      <c r="P13" s="78">
        <f t="shared" si="4"/>
        <v>165318831</v>
      </c>
      <c r="Q13" s="95">
        <f t="shared" si="5"/>
        <v>0.26236314148997508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273900171</v>
      </c>
      <c r="AA13" s="78">
        <f t="shared" si="11"/>
        <v>42969887</v>
      </c>
      <c r="AB13" s="78">
        <f t="shared" si="12"/>
        <v>316870058</v>
      </c>
      <c r="AC13" s="95">
        <f t="shared" si="13"/>
        <v>0.50287691582449323</v>
      </c>
      <c r="AD13" s="77">
        <v>112654822</v>
      </c>
      <c r="AE13" s="78">
        <v>14536023</v>
      </c>
      <c r="AF13" s="78">
        <f t="shared" si="14"/>
        <v>127190845</v>
      </c>
      <c r="AG13" s="78">
        <v>555301402</v>
      </c>
      <c r="AH13" s="78">
        <v>558060453</v>
      </c>
      <c r="AI13" s="79">
        <v>260274697</v>
      </c>
      <c r="AJ13" s="114">
        <f t="shared" si="15"/>
        <v>0.46870887785008691</v>
      </c>
      <c r="AK13" s="115">
        <f t="shared" si="16"/>
        <v>0.29976989302964374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1548310296</v>
      </c>
      <c r="E14" s="78">
        <v>312265443</v>
      </c>
      <c r="F14" s="79">
        <f t="shared" si="0"/>
        <v>1860575739</v>
      </c>
      <c r="G14" s="77">
        <v>1553216426</v>
      </c>
      <c r="H14" s="78">
        <v>419917449</v>
      </c>
      <c r="I14" s="79">
        <f t="shared" si="1"/>
        <v>1973133875</v>
      </c>
      <c r="J14" s="77">
        <v>374689727</v>
      </c>
      <c r="K14" s="78">
        <v>23906789</v>
      </c>
      <c r="L14" s="78">
        <f t="shared" si="2"/>
        <v>398596516</v>
      </c>
      <c r="M14" s="95">
        <f t="shared" si="3"/>
        <v>0.21423288912400465</v>
      </c>
      <c r="N14" s="77">
        <v>387936022</v>
      </c>
      <c r="O14" s="78">
        <v>46734510</v>
      </c>
      <c r="P14" s="78">
        <f t="shared" si="4"/>
        <v>434670532</v>
      </c>
      <c r="Q14" s="95">
        <f t="shared" si="5"/>
        <v>0.23362151988159402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762625749</v>
      </c>
      <c r="AA14" s="78">
        <f t="shared" si="11"/>
        <v>70641299</v>
      </c>
      <c r="AB14" s="78">
        <f t="shared" si="12"/>
        <v>833267048</v>
      </c>
      <c r="AC14" s="95">
        <f t="shared" si="13"/>
        <v>0.4478544090055987</v>
      </c>
      <c r="AD14" s="77">
        <v>348894039</v>
      </c>
      <c r="AE14" s="78">
        <v>49130764</v>
      </c>
      <c r="AF14" s="78">
        <f t="shared" si="14"/>
        <v>398024803</v>
      </c>
      <c r="AG14" s="78">
        <v>1710812599</v>
      </c>
      <c r="AH14" s="78">
        <v>1679754996</v>
      </c>
      <c r="AI14" s="79">
        <v>749370499</v>
      </c>
      <c r="AJ14" s="114">
        <f t="shared" si="15"/>
        <v>0.43802021299002603</v>
      </c>
      <c r="AK14" s="115">
        <f t="shared" si="16"/>
        <v>9.2068958325695061E-2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1085098238</v>
      </c>
      <c r="E15" s="78">
        <v>209052395</v>
      </c>
      <c r="F15" s="79">
        <f t="shared" si="0"/>
        <v>1294150633</v>
      </c>
      <c r="G15" s="77">
        <v>1132513714</v>
      </c>
      <c r="H15" s="78">
        <v>248689919</v>
      </c>
      <c r="I15" s="79">
        <f t="shared" si="1"/>
        <v>1381203633</v>
      </c>
      <c r="J15" s="77">
        <v>278118883</v>
      </c>
      <c r="K15" s="78">
        <v>8175527</v>
      </c>
      <c r="L15" s="78">
        <f t="shared" si="2"/>
        <v>286294410</v>
      </c>
      <c r="M15" s="95">
        <f t="shared" si="3"/>
        <v>0.22122185988221049</v>
      </c>
      <c r="N15" s="77">
        <v>269025756</v>
      </c>
      <c r="O15" s="78">
        <v>47473878</v>
      </c>
      <c r="P15" s="78">
        <f t="shared" si="4"/>
        <v>316499634</v>
      </c>
      <c r="Q15" s="95">
        <f t="shared" si="5"/>
        <v>0.24456166533436297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547144639</v>
      </c>
      <c r="AA15" s="78">
        <f t="shared" si="11"/>
        <v>55649405</v>
      </c>
      <c r="AB15" s="78">
        <f t="shared" si="12"/>
        <v>602794044</v>
      </c>
      <c r="AC15" s="95">
        <f t="shared" si="13"/>
        <v>0.46578352521657346</v>
      </c>
      <c r="AD15" s="77">
        <v>241520800</v>
      </c>
      <c r="AE15" s="78">
        <v>36221903</v>
      </c>
      <c r="AF15" s="78">
        <f t="shared" si="14"/>
        <v>277742703</v>
      </c>
      <c r="AG15" s="78">
        <v>1207970766</v>
      </c>
      <c r="AH15" s="78">
        <v>1197966873</v>
      </c>
      <c r="AI15" s="79">
        <v>546832460</v>
      </c>
      <c r="AJ15" s="114">
        <f t="shared" si="15"/>
        <v>0.45268683265469023</v>
      </c>
      <c r="AK15" s="115">
        <f t="shared" si="16"/>
        <v>0.13954257152887295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503013118</v>
      </c>
      <c r="E16" s="78">
        <v>38500000</v>
      </c>
      <c r="F16" s="79">
        <f t="shared" si="0"/>
        <v>541513118</v>
      </c>
      <c r="G16" s="77">
        <v>503013118</v>
      </c>
      <c r="H16" s="78">
        <v>38500000</v>
      </c>
      <c r="I16" s="79">
        <f t="shared" si="1"/>
        <v>541513118</v>
      </c>
      <c r="J16" s="77">
        <v>84569978</v>
      </c>
      <c r="K16" s="78">
        <v>66183</v>
      </c>
      <c r="L16" s="78">
        <f t="shared" si="2"/>
        <v>84636161</v>
      </c>
      <c r="M16" s="95">
        <f t="shared" si="3"/>
        <v>0.15629567998757141</v>
      </c>
      <c r="N16" s="77">
        <v>87066699</v>
      </c>
      <c r="O16" s="78">
        <v>3512317</v>
      </c>
      <c r="P16" s="78">
        <f t="shared" si="4"/>
        <v>90579016</v>
      </c>
      <c r="Q16" s="95">
        <f t="shared" si="5"/>
        <v>0.16727021560353039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171636677</v>
      </c>
      <c r="AA16" s="78">
        <f t="shared" si="11"/>
        <v>3578500</v>
      </c>
      <c r="AB16" s="78">
        <f t="shared" si="12"/>
        <v>175215177</v>
      </c>
      <c r="AC16" s="95">
        <f t="shared" si="13"/>
        <v>0.32356589559110183</v>
      </c>
      <c r="AD16" s="77">
        <v>173908752</v>
      </c>
      <c r="AE16" s="78">
        <v>3183671</v>
      </c>
      <c r="AF16" s="78">
        <f t="shared" si="14"/>
        <v>177092423</v>
      </c>
      <c r="AG16" s="78">
        <v>479221400</v>
      </c>
      <c r="AH16" s="78">
        <v>589924626</v>
      </c>
      <c r="AI16" s="79">
        <v>296750727</v>
      </c>
      <c r="AJ16" s="114">
        <f t="shared" si="15"/>
        <v>0.61923513223741677</v>
      </c>
      <c r="AK16" s="115">
        <f t="shared" si="16"/>
        <v>-0.48852122261605735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4513304492</v>
      </c>
      <c r="E17" s="81">
        <f>SUM(E11:E16)</f>
        <v>800901110</v>
      </c>
      <c r="F17" s="82">
        <f t="shared" si="0"/>
        <v>5314205602</v>
      </c>
      <c r="G17" s="80">
        <f>SUM(G11:G16)</f>
        <v>4578272045</v>
      </c>
      <c r="H17" s="81">
        <f>SUM(H11:H16)</f>
        <v>969283644</v>
      </c>
      <c r="I17" s="82">
        <f t="shared" si="1"/>
        <v>5547555689</v>
      </c>
      <c r="J17" s="80">
        <f>SUM(J11:J16)</f>
        <v>1113567884</v>
      </c>
      <c r="K17" s="81">
        <f>SUM(K11:K16)</f>
        <v>55483101</v>
      </c>
      <c r="L17" s="81">
        <f t="shared" si="2"/>
        <v>1169050985</v>
      </c>
      <c r="M17" s="96">
        <f t="shared" si="3"/>
        <v>0.21998602849690799</v>
      </c>
      <c r="N17" s="80">
        <f>SUM(N11:N16)</f>
        <v>1082248974</v>
      </c>
      <c r="O17" s="81">
        <f>SUM(O11:O16)</f>
        <v>151138704</v>
      </c>
      <c r="P17" s="81">
        <f t="shared" si="4"/>
        <v>1233387678</v>
      </c>
      <c r="Q17" s="96">
        <f t="shared" si="5"/>
        <v>0.23209257796420502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2195816858</v>
      </c>
      <c r="AA17" s="81">
        <f t="shared" si="11"/>
        <v>206621805</v>
      </c>
      <c r="AB17" s="81">
        <f t="shared" si="12"/>
        <v>2402438663</v>
      </c>
      <c r="AC17" s="96">
        <f t="shared" si="13"/>
        <v>0.45207860646111298</v>
      </c>
      <c r="AD17" s="80">
        <f>SUM(AD11:AD16)</f>
        <v>1060489521</v>
      </c>
      <c r="AE17" s="81">
        <f>SUM(AE11:AE16)</f>
        <v>114315865</v>
      </c>
      <c r="AF17" s="81">
        <f t="shared" si="14"/>
        <v>1174805386</v>
      </c>
      <c r="AG17" s="81">
        <f>SUM(AG11:AG16)</f>
        <v>4888491507</v>
      </c>
      <c r="AH17" s="81">
        <f>SUM(AH11:AH16)</f>
        <v>4947000933</v>
      </c>
      <c r="AI17" s="82">
        <f>SUM(AI11:AI16)</f>
        <v>2282410834</v>
      </c>
      <c r="AJ17" s="116">
        <f t="shared" si="15"/>
        <v>0.46689471194370225</v>
      </c>
      <c r="AK17" s="117">
        <f t="shared" si="16"/>
        <v>4.9865528961747563E-2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857781367</v>
      </c>
      <c r="E18" s="78">
        <v>73264405</v>
      </c>
      <c r="F18" s="79">
        <f t="shared" si="0"/>
        <v>931045772</v>
      </c>
      <c r="G18" s="77">
        <v>864683063</v>
      </c>
      <c r="H18" s="78">
        <v>84342234</v>
      </c>
      <c r="I18" s="79">
        <f t="shared" si="1"/>
        <v>949025297</v>
      </c>
      <c r="J18" s="77">
        <v>273489692</v>
      </c>
      <c r="K18" s="78">
        <v>10014357</v>
      </c>
      <c r="L18" s="78">
        <f t="shared" si="2"/>
        <v>283504049</v>
      </c>
      <c r="M18" s="95">
        <f t="shared" si="3"/>
        <v>0.3045006567088519</v>
      </c>
      <c r="N18" s="77">
        <v>177365414</v>
      </c>
      <c r="O18" s="78">
        <v>18673231</v>
      </c>
      <c r="P18" s="78">
        <f t="shared" si="4"/>
        <v>196038645</v>
      </c>
      <c r="Q18" s="95">
        <f t="shared" si="5"/>
        <v>0.21055747300037145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450855106</v>
      </c>
      <c r="AA18" s="78">
        <f t="shared" si="11"/>
        <v>28687588</v>
      </c>
      <c r="AB18" s="78">
        <f t="shared" si="12"/>
        <v>479542694</v>
      </c>
      <c r="AC18" s="95">
        <f t="shared" si="13"/>
        <v>0.51505812970922338</v>
      </c>
      <c r="AD18" s="77">
        <v>172384033</v>
      </c>
      <c r="AE18" s="78">
        <v>18439718</v>
      </c>
      <c r="AF18" s="78">
        <f t="shared" si="14"/>
        <v>190823751</v>
      </c>
      <c r="AG18" s="78">
        <v>840347919</v>
      </c>
      <c r="AH18" s="78">
        <v>867907255</v>
      </c>
      <c r="AI18" s="79">
        <v>451346274</v>
      </c>
      <c r="AJ18" s="114">
        <f t="shared" si="15"/>
        <v>0.53709453405572127</v>
      </c>
      <c r="AK18" s="115">
        <f t="shared" si="16"/>
        <v>2.7328327698578736E-2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2992381740</v>
      </c>
      <c r="E19" s="78">
        <v>457423210</v>
      </c>
      <c r="F19" s="79">
        <f t="shared" si="0"/>
        <v>3449804950</v>
      </c>
      <c r="G19" s="77">
        <v>2993573835</v>
      </c>
      <c r="H19" s="78">
        <v>450104619</v>
      </c>
      <c r="I19" s="79">
        <f t="shared" si="1"/>
        <v>3443678454</v>
      </c>
      <c r="J19" s="77">
        <v>785698820</v>
      </c>
      <c r="K19" s="78">
        <v>14549722</v>
      </c>
      <c r="L19" s="78">
        <f t="shared" si="2"/>
        <v>800248542</v>
      </c>
      <c r="M19" s="95">
        <f t="shared" si="3"/>
        <v>0.23196921379569591</v>
      </c>
      <c r="N19" s="77">
        <v>684853826</v>
      </c>
      <c r="O19" s="78">
        <v>139452607</v>
      </c>
      <c r="P19" s="78">
        <f t="shared" si="4"/>
        <v>824306433</v>
      </c>
      <c r="Q19" s="95">
        <f t="shared" si="5"/>
        <v>0.2389429098013208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1470552646</v>
      </c>
      <c r="AA19" s="78">
        <f t="shared" si="11"/>
        <v>154002329</v>
      </c>
      <c r="AB19" s="78">
        <f t="shared" si="12"/>
        <v>1624554975</v>
      </c>
      <c r="AC19" s="95">
        <f t="shared" si="13"/>
        <v>0.47091212359701667</v>
      </c>
      <c r="AD19" s="77">
        <v>675861203</v>
      </c>
      <c r="AE19" s="78">
        <v>31716698</v>
      </c>
      <c r="AF19" s="78">
        <f t="shared" si="14"/>
        <v>707577901</v>
      </c>
      <c r="AG19" s="78">
        <v>2967174954</v>
      </c>
      <c r="AH19" s="78">
        <v>2916264591</v>
      </c>
      <c r="AI19" s="79">
        <v>1471775209</v>
      </c>
      <c r="AJ19" s="114">
        <f t="shared" si="15"/>
        <v>0.49601901870192183</v>
      </c>
      <c r="AK19" s="115">
        <f t="shared" si="16"/>
        <v>0.16496916005295081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2284927328</v>
      </c>
      <c r="E20" s="78">
        <v>504799865</v>
      </c>
      <c r="F20" s="79">
        <f t="shared" si="0"/>
        <v>2789727193</v>
      </c>
      <c r="G20" s="77">
        <v>2320260757</v>
      </c>
      <c r="H20" s="78">
        <v>491726021</v>
      </c>
      <c r="I20" s="79">
        <f t="shared" si="1"/>
        <v>2811986778</v>
      </c>
      <c r="J20" s="77">
        <v>669256738</v>
      </c>
      <c r="K20" s="78">
        <v>26847318</v>
      </c>
      <c r="L20" s="78">
        <f t="shared" si="2"/>
        <v>696104056</v>
      </c>
      <c r="M20" s="95">
        <f t="shared" si="3"/>
        <v>0.24952406018289833</v>
      </c>
      <c r="N20" s="77">
        <v>511637674</v>
      </c>
      <c r="O20" s="78">
        <v>99397585</v>
      </c>
      <c r="P20" s="78">
        <f t="shared" si="4"/>
        <v>611035259</v>
      </c>
      <c r="Q20" s="95">
        <f t="shared" si="5"/>
        <v>0.2190304702672051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1180894412</v>
      </c>
      <c r="AA20" s="78">
        <f t="shared" si="11"/>
        <v>126244903</v>
      </c>
      <c r="AB20" s="78">
        <f t="shared" si="12"/>
        <v>1307139315</v>
      </c>
      <c r="AC20" s="95">
        <f t="shared" si="13"/>
        <v>0.46855453045010342</v>
      </c>
      <c r="AD20" s="77">
        <v>487432009</v>
      </c>
      <c r="AE20" s="78">
        <v>107337767</v>
      </c>
      <c r="AF20" s="78">
        <f t="shared" si="14"/>
        <v>594769776</v>
      </c>
      <c r="AG20" s="78">
        <v>2513055801</v>
      </c>
      <c r="AH20" s="78">
        <v>2468662876</v>
      </c>
      <c r="AI20" s="79">
        <v>1236940150</v>
      </c>
      <c r="AJ20" s="114">
        <f t="shared" si="15"/>
        <v>0.49220560462994667</v>
      </c>
      <c r="AK20" s="115">
        <f t="shared" si="16"/>
        <v>2.7347527827304985E-2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1473841115</v>
      </c>
      <c r="E21" s="78">
        <v>190530652</v>
      </c>
      <c r="F21" s="79">
        <f t="shared" si="0"/>
        <v>1664371767</v>
      </c>
      <c r="G21" s="77">
        <v>1473841115</v>
      </c>
      <c r="H21" s="78">
        <v>190530652</v>
      </c>
      <c r="I21" s="79">
        <f t="shared" si="1"/>
        <v>1664371767</v>
      </c>
      <c r="J21" s="77">
        <v>337456328</v>
      </c>
      <c r="K21" s="78">
        <v>46088072</v>
      </c>
      <c r="L21" s="78">
        <f t="shared" si="2"/>
        <v>383544400</v>
      </c>
      <c r="M21" s="95">
        <f t="shared" si="3"/>
        <v>0.23044394744290325</v>
      </c>
      <c r="N21" s="77">
        <v>301058602</v>
      </c>
      <c r="O21" s="78">
        <v>51686791</v>
      </c>
      <c r="P21" s="78">
        <f t="shared" si="4"/>
        <v>352745393</v>
      </c>
      <c r="Q21" s="95">
        <f t="shared" si="5"/>
        <v>0.21193906313120006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638514930</v>
      </c>
      <c r="AA21" s="78">
        <f t="shared" si="11"/>
        <v>97774863</v>
      </c>
      <c r="AB21" s="78">
        <f t="shared" si="12"/>
        <v>736289793</v>
      </c>
      <c r="AC21" s="95">
        <f t="shared" si="13"/>
        <v>0.44238301057410329</v>
      </c>
      <c r="AD21" s="77">
        <v>154235045</v>
      </c>
      <c r="AE21" s="78">
        <v>27258535</v>
      </c>
      <c r="AF21" s="78">
        <f t="shared" si="14"/>
        <v>181493580</v>
      </c>
      <c r="AG21" s="78">
        <v>1709022852</v>
      </c>
      <c r="AH21" s="78">
        <v>1817733244</v>
      </c>
      <c r="AI21" s="79">
        <v>508258383</v>
      </c>
      <c r="AJ21" s="114">
        <f t="shared" si="15"/>
        <v>0.29739706663676607</v>
      </c>
      <c r="AK21" s="115">
        <f t="shared" si="16"/>
        <v>0.94356953562765145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1064867256</v>
      </c>
      <c r="E22" s="78">
        <v>119474427</v>
      </c>
      <c r="F22" s="79">
        <f t="shared" si="0"/>
        <v>1184341683</v>
      </c>
      <c r="G22" s="77">
        <v>1076621552</v>
      </c>
      <c r="H22" s="78">
        <v>179367466</v>
      </c>
      <c r="I22" s="79">
        <f t="shared" si="1"/>
        <v>1255989018</v>
      </c>
      <c r="J22" s="77">
        <v>318033738</v>
      </c>
      <c r="K22" s="78">
        <v>17867392</v>
      </c>
      <c r="L22" s="78">
        <f t="shared" si="2"/>
        <v>335901130</v>
      </c>
      <c r="M22" s="95">
        <f t="shared" si="3"/>
        <v>0.28361843108413165</v>
      </c>
      <c r="N22" s="77">
        <v>201393149</v>
      </c>
      <c r="O22" s="78">
        <v>50180471</v>
      </c>
      <c r="P22" s="78">
        <f t="shared" si="4"/>
        <v>251573620</v>
      </c>
      <c r="Q22" s="95">
        <f t="shared" si="5"/>
        <v>0.21241641969634198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519426887</v>
      </c>
      <c r="AA22" s="78">
        <f t="shared" si="11"/>
        <v>68047863</v>
      </c>
      <c r="AB22" s="78">
        <f t="shared" si="12"/>
        <v>587474750</v>
      </c>
      <c r="AC22" s="95">
        <f t="shared" si="13"/>
        <v>0.4960348507804736</v>
      </c>
      <c r="AD22" s="77">
        <v>220718384</v>
      </c>
      <c r="AE22" s="78">
        <v>14915585</v>
      </c>
      <c r="AF22" s="78">
        <f t="shared" si="14"/>
        <v>235633969</v>
      </c>
      <c r="AG22" s="78">
        <v>1091699881</v>
      </c>
      <c r="AH22" s="78">
        <v>1141098468</v>
      </c>
      <c r="AI22" s="79">
        <v>554723349</v>
      </c>
      <c r="AJ22" s="114">
        <f t="shared" si="15"/>
        <v>0.50812806583057601</v>
      </c>
      <c r="AK22" s="115">
        <f t="shared" si="16"/>
        <v>6.7645811287930124E-2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475184441</v>
      </c>
      <c r="H23" s="78">
        <v>108618917</v>
      </c>
      <c r="I23" s="79">
        <f t="shared" si="1"/>
        <v>583803358</v>
      </c>
      <c r="J23" s="77">
        <v>115451865</v>
      </c>
      <c r="K23" s="78">
        <v>6243853</v>
      </c>
      <c r="L23" s="78">
        <f t="shared" si="2"/>
        <v>121695718</v>
      </c>
      <c r="M23" s="95">
        <f t="shared" si="3"/>
        <v>0.20879302886335949</v>
      </c>
      <c r="N23" s="77">
        <v>123101543</v>
      </c>
      <c r="O23" s="78">
        <v>12574198</v>
      </c>
      <c r="P23" s="78">
        <f t="shared" si="4"/>
        <v>135675741</v>
      </c>
      <c r="Q23" s="95">
        <f t="shared" si="5"/>
        <v>0.23277851819462281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238553408</v>
      </c>
      <c r="AA23" s="78">
        <f t="shared" si="11"/>
        <v>18818051</v>
      </c>
      <c r="AB23" s="78">
        <f t="shared" si="12"/>
        <v>257371459</v>
      </c>
      <c r="AC23" s="95">
        <f t="shared" si="13"/>
        <v>0.44157154705798229</v>
      </c>
      <c r="AD23" s="77">
        <v>115113905</v>
      </c>
      <c r="AE23" s="78">
        <v>2881296</v>
      </c>
      <c r="AF23" s="78">
        <f t="shared" si="14"/>
        <v>117995201</v>
      </c>
      <c r="AG23" s="78">
        <v>549135080</v>
      </c>
      <c r="AH23" s="78">
        <v>493272834</v>
      </c>
      <c r="AI23" s="79">
        <v>247331675</v>
      </c>
      <c r="AJ23" s="114">
        <f t="shared" si="15"/>
        <v>0.4504022489329948</v>
      </c>
      <c r="AK23" s="115">
        <f t="shared" si="16"/>
        <v>0.14984117871031044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9148983247</v>
      </c>
      <c r="E24" s="81">
        <f>SUM(E18:E23)</f>
        <v>1453161476</v>
      </c>
      <c r="F24" s="82">
        <f t="shared" si="0"/>
        <v>10602144723</v>
      </c>
      <c r="G24" s="80">
        <f>SUM(G18:G23)</f>
        <v>9204164763</v>
      </c>
      <c r="H24" s="81">
        <f>SUM(H18:H23)</f>
        <v>1504689909</v>
      </c>
      <c r="I24" s="82">
        <f t="shared" si="1"/>
        <v>10708854672</v>
      </c>
      <c r="J24" s="80">
        <f>SUM(J18:J23)</f>
        <v>2499387181</v>
      </c>
      <c r="K24" s="81">
        <f>SUM(K18:K23)</f>
        <v>121610714</v>
      </c>
      <c r="L24" s="81">
        <f t="shared" si="2"/>
        <v>2620997895</v>
      </c>
      <c r="M24" s="96">
        <f t="shared" si="3"/>
        <v>0.24721393298037891</v>
      </c>
      <c r="N24" s="80">
        <f>SUM(N18:N23)</f>
        <v>1999410208</v>
      </c>
      <c r="O24" s="81">
        <f>SUM(O18:O23)</f>
        <v>371964883</v>
      </c>
      <c r="P24" s="81">
        <f t="shared" si="4"/>
        <v>2371375091</v>
      </c>
      <c r="Q24" s="96">
        <f t="shared" si="5"/>
        <v>0.22366937567411285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4498797389</v>
      </c>
      <c r="AA24" s="81">
        <f t="shared" si="11"/>
        <v>493575597</v>
      </c>
      <c r="AB24" s="81">
        <f t="shared" si="12"/>
        <v>4992372986</v>
      </c>
      <c r="AC24" s="96">
        <f t="shared" si="13"/>
        <v>0.47088330865449174</v>
      </c>
      <c r="AD24" s="80">
        <f>SUM(AD18:AD23)</f>
        <v>1825744579</v>
      </c>
      <c r="AE24" s="81">
        <f>SUM(AE18:AE23)</f>
        <v>202549599</v>
      </c>
      <c r="AF24" s="81">
        <f t="shared" si="14"/>
        <v>2028294178</v>
      </c>
      <c r="AG24" s="81">
        <f>SUM(AG18:AG23)</f>
        <v>9670436487</v>
      </c>
      <c r="AH24" s="81">
        <f>SUM(AH18:AH23)</f>
        <v>9704939268</v>
      </c>
      <c r="AI24" s="82">
        <f>SUM(AI18:AI23)</f>
        <v>4470375040</v>
      </c>
      <c r="AJ24" s="116">
        <f t="shared" si="15"/>
        <v>0.46227231273474989</v>
      </c>
      <c r="AK24" s="117">
        <f t="shared" si="16"/>
        <v>0.16914751159927643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740341750</v>
      </c>
      <c r="E25" s="78">
        <v>147352476</v>
      </c>
      <c r="F25" s="79">
        <f t="shared" si="0"/>
        <v>887694226</v>
      </c>
      <c r="G25" s="77">
        <v>742306904</v>
      </c>
      <c r="H25" s="78">
        <v>152139198</v>
      </c>
      <c r="I25" s="79">
        <f t="shared" si="1"/>
        <v>894446102</v>
      </c>
      <c r="J25" s="77">
        <v>221890348</v>
      </c>
      <c r="K25" s="78">
        <v>8045636</v>
      </c>
      <c r="L25" s="78">
        <f t="shared" si="2"/>
        <v>229935984</v>
      </c>
      <c r="M25" s="95">
        <f t="shared" si="3"/>
        <v>0.25902611199365849</v>
      </c>
      <c r="N25" s="77">
        <v>165757804</v>
      </c>
      <c r="O25" s="78">
        <v>13766017</v>
      </c>
      <c r="P25" s="78">
        <f t="shared" si="4"/>
        <v>179523821</v>
      </c>
      <c r="Q25" s="95">
        <f t="shared" si="5"/>
        <v>0.2022361030880469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387648152</v>
      </c>
      <c r="AA25" s="78">
        <f t="shared" si="11"/>
        <v>21811653</v>
      </c>
      <c r="AB25" s="78">
        <f t="shared" si="12"/>
        <v>409459805</v>
      </c>
      <c r="AC25" s="95">
        <f t="shared" si="13"/>
        <v>0.4612622150817054</v>
      </c>
      <c r="AD25" s="77">
        <v>137563333</v>
      </c>
      <c r="AE25" s="78">
        <v>32677458</v>
      </c>
      <c r="AF25" s="78">
        <f t="shared" si="14"/>
        <v>170240791</v>
      </c>
      <c r="AG25" s="78">
        <v>811670574</v>
      </c>
      <c r="AH25" s="78">
        <v>826623525</v>
      </c>
      <c r="AI25" s="79">
        <v>358192515</v>
      </c>
      <c r="AJ25" s="114">
        <f t="shared" si="15"/>
        <v>0.44130282219643457</v>
      </c>
      <c r="AK25" s="115">
        <f t="shared" si="16"/>
        <v>5.4528823236024593E-2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1676576687</v>
      </c>
      <c r="E26" s="78">
        <v>209409052</v>
      </c>
      <c r="F26" s="79">
        <f t="shared" si="0"/>
        <v>1885985739</v>
      </c>
      <c r="G26" s="77">
        <v>1676377687</v>
      </c>
      <c r="H26" s="78">
        <v>205819052</v>
      </c>
      <c r="I26" s="79">
        <f t="shared" si="1"/>
        <v>1882196739</v>
      </c>
      <c r="J26" s="77">
        <v>442282222</v>
      </c>
      <c r="K26" s="78">
        <v>15307022</v>
      </c>
      <c r="L26" s="78">
        <f t="shared" si="2"/>
        <v>457589244</v>
      </c>
      <c r="M26" s="95">
        <f t="shared" si="3"/>
        <v>0.24262603610281064</v>
      </c>
      <c r="N26" s="77">
        <v>461489611</v>
      </c>
      <c r="O26" s="78">
        <v>40747590</v>
      </c>
      <c r="P26" s="78">
        <f t="shared" si="4"/>
        <v>502237201</v>
      </c>
      <c r="Q26" s="95">
        <f t="shared" si="5"/>
        <v>0.266299575131623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903771833</v>
      </c>
      <c r="AA26" s="78">
        <f t="shared" si="11"/>
        <v>56054612</v>
      </c>
      <c r="AB26" s="78">
        <f t="shared" si="12"/>
        <v>959826445</v>
      </c>
      <c r="AC26" s="95">
        <f t="shared" si="13"/>
        <v>0.50892561123443358</v>
      </c>
      <c r="AD26" s="77">
        <v>397999259</v>
      </c>
      <c r="AE26" s="78">
        <v>32523509</v>
      </c>
      <c r="AF26" s="78">
        <f t="shared" si="14"/>
        <v>430522768</v>
      </c>
      <c r="AG26" s="78">
        <v>1734172257</v>
      </c>
      <c r="AH26" s="78">
        <v>1721233219</v>
      </c>
      <c r="AI26" s="79">
        <v>844571147</v>
      </c>
      <c r="AJ26" s="114">
        <f t="shared" si="15"/>
        <v>0.48701687135801064</v>
      </c>
      <c r="AK26" s="115">
        <f t="shared" si="16"/>
        <v>0.16657523905913374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455676508</v>
      </c>
      <c r="E27" s="78">
        <v>59932535</v>
      </c>
      <c r="F27" s="79">
        <f t="shared" si="0"/>
        <v>515609043</v>
      </c>
      <c r="G27" s="77">
        <v>455676508</v>
      </c>
      <c r="H27" s="78">
        <v>59932535</v>
      </c>
      <c r="I27" s="79">
        <f t="shared" si="1"/>
        <v>515609043</v>
      </c>
      <c r="J27" s="77">
        <v>139523011</v>
      </c>
      <c r="K27" s="78">
        <v>8594055</v>
      </c>
      <c r="L27" s="78">
        <f t="shared" si="2"/>
        <v>148117066</v>
      </c>
      <c r="M27" s="95">
        <f t="shared" si="3"/>
        <v>0.28726623012312064</v>
      </c>
      <c r="N27" s="77">
        <v>104147118</v>
      </c>
      <c r="O27" s="78">
        <v>10750555</v>
      </c>
      <c r="P27" s="78">
        <f t="shared" si="4"/>
        <v>114897673</v>
      </c>
      <c r="Q27" s="95">
        <f t="shared" si="5"/>
        <v>0.22283874683710697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243670129</v>
      </c>
      <c r="AA27" s="78">
        <f t="shared" si="11"/>
        <v>19344610</v>
      </c>
      <c r="AB27" s="78">
        <f t="shared" si="12"/>
        <v>263014739</v>
      </c>
      <c r="AC27" s="95">
        <f t="shared" si="13"/>
        <v>0.51010497696022761</v>
      </c>
      <c r="AD27" s="77">
        <v>89593944</v>
      </c>
      <c r="AE27" s="78">
        <v>12052884</v>
      </c>
      <c r="AF27" s="78">
        <f t="shared" si="14"/>
        <v>101646828</v>
      </c>
      <c r="AG27" s="78">
        <v>487928796</v>
      </c>
      <c r="AH27" s="78">
        <v>503913559</v>
      </c>
      <c r="AI27" s="79">
        <v>191208629</v>
      </c>
      <c r="AJ27" s="114">
        <f t="shared" si="15"/>
        <v>0.39187813994073023</v>
      </c>
      <c r="AK27" s="115">
        <f t="shared" si="16"/>
        <v>0.1303616183674714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421912714</v>
      </c>
      <c r="E28" s="78">
        <v>46330276</v>
      </c>
      <c r="F28" s="79">
        <f t="shared" si="0"/>
        <v>468242990</v>
      </c>
      <c r="G28" s="77">
        <v>425329322</v>
      </c>
      <c r="H28" s="78">
        <v>64306605</v>
      </c>
      <c r="I28" s="79">
        <f t="shared" si="1"/>
        <v>489635927</v>
      </c>
      <c r="J28" s="77">
        <v>85150559</v>
      </c>
      <c r="K28" s="78">
        <v>4719898</v>
      </c>
      <c r="L28" s="78">
        <f t="shared" si="2"/>
        <v>89870457</v>
      </c>
      <c r="M28" s="95">
        <f t="shared" si="3"/>
        <v>0.1919312385221186</v>
      </c>
      <c r="N28" s="77">
        <v>121647611</v>
      </c>
      <c r="O28" s="78">
        <v>10188018</v>
      </c>
      <c r="P28" s="78">
        <f t="shared" si="4"/>
        <v>131835629</v>
      </c>
      <c r="Q28" s="95">
        <f t="shared" si="5"/>
        <v>0.28155387654602154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206798170</v>
      </c>
      <c r="AA28" s="78">
        <f t="shared" si="11"/>
        <v>14907916</v>
      </c>
      <c r="AB28" s="78">
        <f t="shared" si="12"/>
        <v>221706086</v>
      </c>
      <c r="AC28" s="95">
        <f t="shared" si="13"/>
        <v>0.47348511506814017</v>
      </c>
      <c r="AD28" s="77">
        <v>68690049</v>
      </c>
      <c r="AE28" s="78">
        <v>20135942</v>
      </c>
      <c r="AF28" s="78">
        <f t="shared" si="14"/>
        <v>88825991</v>
      </c>
      <c r="AG28" s="78">
        <v>405210896</v>
      </c>
      <c r="AH28" s="78">
        <v>438579546</v>
      </c>
      <c r="AI28" s="79">
        <v>187023457</v>
      </c>
      <c r="AJ28" s="114">
        <f t="shared" si="15"/>
        <v>0.46154597234719968</v>
      </c>
      <c r="AK28" s="115">
        <f t="shared" si="16"/>
        <v>0.48420104876735914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273479238</v>
      </c>
      <c r="E29" s="78">
        <v>6355000</v>
      </c>
      <c r="F29" s="79">
        <f t="shared" si="0"/>
        <v>279834238</v>
      </c>
      <c r="G29" s="77">
        <v>275085199</v>
      </c>
      <c r="H29" s="78">
        <v>13896054</v>
      </c>
      <c r="I29" s="79">
        <f t="shared" si="1"/>
        <v>288981253</v>
      </c>
      <c r="J29" s="77">
        <v>64761424</v>
      </c>
      <c r="K29" s="78">
        <v>1638708</v>
      </c>
      <c r="L29" s="78">
        <f t="shared" si="2"/>
        <v>66400132</v>
      </c>
      <c r="M29" s="95">
        <f t="shared" si="3"/>
        <v>0.23728380227726101</v>
      </c>
      <c r="N29" s="77">
        <v>69867927</v>
      </c>
      <c r="O29" s="78">
        <v>5410401</v>
      </c>
      <c r="P29" s="78">
        <f t="shared" si="4"/>
        <v>75278328</v>
      </c>
      <c r="Q29" s="95">
        <f t="shared" si="5"/>
        <v>0.26901042752316817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134629351</v>
      </c>
      <c r="AA29" s="78">
        <f t="shared" si="11"/>
        <v>7049109</v>
      </c>
      <c r="AB29" s="78">
        <f t="shared" si="12"/>
        <v>141678460</v>
      </c>
      <c r="AC29" s="95">
        <f t="shared" si="13"/>
        <v>0.50629422980042926</v>
      </c>
      <c r="AD29" s="77">
        <v>72690511</v>
      </c>
      <c r="AE29" s="78">
        <v>1199537</v>
      </c>
      <c r="AF29" s="78">
        <f t="shared" si="14"/>
        <v>73890048</v>
      </c>
      <c r="AG29" s="78">
        <v>263713554</v>
      </c>
      <c r="AH29" s="78">
        <v>282031131</v>
      </c>
      <c r="AI29" s="79">
        <v>144404723</v>
      </c>
      <c r="AJ29" s="114">
        <f t="shared" si="15"/>
        <v>0.5475817257386778</v>
      </c>
      <c r="AK29" s="115">
        <f t="shared" si="16"/>
        <v>1.8788457141075243E-2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3567986897</v>
      </c>
      <c r="E30" s="81">
        <f>SUM(E25:E29)</f>
        <v>469379339</v>
      </c>
      <c r="F30" s="82">
        <f t="shared" si="0"/>
        <v>4037366236</v>
      </c>
      <c r="G30" s="80">
        <f>SUM(G25:G29)</f>
        <v>3574775620</v>
      </c>
      <c r="H30" s="81">
        <f>SUM(H25:H29)</f>
        <v>496093444</v>
      </c>
      <c r="I30" s="82">
        <f t="shared" si="1"/>
        <v>4070869064</v>
      </c>
      <c r="J30" s="80">
        <f>SUM(J25:J29)</f>
        <v>953607564</v>
      </c>
      <c r="K30" s="81">
        <f>SUM(K25:K29)</f>
        <v>38305319</v>
      </c>
      <c r="L30" s="81">
        <f t="shared" si="2"/>
        <v>991912883</v>
      </c>
      <c r="M30" s="96">
        <f t="shared" si="3"/>
        <v>0.24568315704317492</v>
      </c>
      <c r="N30" s="80">
        <f>SUM(N25:N29)</f>
        <v>922910071</v>
      </c>
      <c r="O30" s="81">
        <f>SUM(O25:O29)</f>
        <v>80862581</v>
      </c>
      <c r="P30" s="81">
        <f t="shared" si="4"/>
        <v>1003772652</v>
      </c>
      <c r="Q30" s="96">
        <f t="shared" si="5"/>
        <v>0.24862065845046613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1876517635</v>
      </c>
      <c r="AA30" s="81">
        <f t="shared" si="11"/>
        <v>119167900</v>
      </c>
      <c r="AB30" s="81">
        <f t="shared" si="12"/>
        <v>1995685535</v>
      </c>
      <c r="AC30" s="96">
        <f t="shared" si="13"/>
        <v>0.49430381549364105</v>
      </c>
      <c r="AD30" s="80">
        <f>SUM(AD25:AD29)</f>
        <v>766537096</v>
      </c>
      <c r="AE30" s="81">
        <f>SUM(AE25:AE29)</f>
        <v>98589330</v>
      </c>
      <c r="AF30" s="81">
        <f t="shared" si="14"/>
        <v>865126426</v>
      </c>
      <c r="AG30" s="81">
        <f>SUM(AG25:AG29)</f>
        <v>3702696077</v>
      </c>
      <c r="AH30" s="81">
        <f>SUM(AH25:AH29)</f>
        <v>3772380980</v>
      </c>
      <c r="AI30" s="82">
        <f>SUM(AI25:AI29)</f>
        <v>1725400471</v>
      </c>
      <c r="AJ30" s="116">
        <f t="shared" si="15"/>
        <v>0.46598490265448811</v>
      </c>
      <c r="AK30" s="117">
        <f t="shared" si="16"/>
        <v>0.16026123099839285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226345873</v>
      </c>
      <c r="E31" s="78">
        <v>13742913</v>
      </c>
      <c r="F31" s="79">
        <f t="shared" si="0"/>
        <v>240088786</v>
      </c>
      <c r="G31" s="77">
        <v>226345873</v>
      </c>
      <c r="H31" s="78">
        <v>13742913</v>
      </c>
      <c r="I31" s="79">
        <f t="shared" si="1"/>
        <v>240088786</v>
      </c>
      <c r="J31" s="77">
        <v>57026855</v>
      </c>
      <c r="K31" s="78">
        <v>530077</v>
      </c>
      <c r="L31" s="78">
        <f t="shared" si="2"/>
        <v>57556932</v>
      </c>
      <c r="M31" s="95">
        <f t="shared" si="3"/>
        <v>0.23973186319497655</v>
      </c>
      <c r="N31" s="77">
        <v>54074618</v>
      </c>
      <c r="O31" s="78">
        <v>6765359</v>
      </c>
      <c r="P31" s="78">
        <f t="shared" si="4"/>
        <v>60839977</v>
      </c>
      <c r="Q31" s="95">
        <f t="shared" si="5"/>
        <v>0.25340615866998467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111101473</v>
      </c>
      <c r="AA31" s="78">
        <f t="shared" si="11"/>
        <v>7295436</v>
      </c>
      <c r="AB31" s="78">
        <f t="shared" si="12"/>
        <v>118396909</v>
      </c>
      <c r="AC31" s="95">
        <f t="shared" si="13"/>
        <v>0.49313802186496125</v>
      </c>
      <c r="AD31" s="77">
        <v>40342096</v>
      </c>
      <c r="AE31" s="78">
        <v>869571</v>
      </c>
      <c r="AF31" s="78">
        <f t="shared" si="14"/>
        <v>41211667</v>
      </c>
      <c r="AG31" s="78">
        <v>205700518</v>
      </c>
      <c r="AH31" s="78">
        <v>207126563</v>
      </c>
      <c r="AI31" s="79">
        <v>91124805</v>
      </c>
      <c r="AJ31" s="114">
        <f t="shared" si="15"/>
        <v>0.44299745030296911</v>
      </c>
      <c r="AK31" s="115">
        <f t="shared" si="16"/>
        <v>0.47628041835822854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696827438</v>
      </c>
      <c r="E32" s="78">
        <v>110382428</v>
      </c>
      <c r="F32" s="79">
        <f t="shared" si="0"/>
        <v>807209866</v>
      </c>
      <c r="G32" s="77">
        <v>699782838</v>
      </c>
      <c r="H32" s="78">
        <v>194951756</v>
      </c>
      <c r="I32" s="79">
        <f t="shared" si="1"/>
        <v>894734594</v>
      </c>
      <c r="J32" s="77">
        <v>267306771</v>
      </c>
      <c r="K32" s="78">
        <v>14837638</v>
      </c>
      <c r="L32" s="78">
        <f t="shared" si="2"/>
        <v>282144409</v>
      </c>
      <c r="M32" s="95">
        <f t="shared" si="3"/>
        <v>0.3495304268245899</v>
      </c>
      <c r="N32" s="77">
        <v>120983474</v>
      </c>
      <c r="O32" s="78">
        <v>39628699</v>
      </c>
      <c r="P32" s="78">
        <f t="shared" si="4"/>
        <v>160612173</v>
      </c>
      <c r="Q32" s="95">
        <f t="shared" si="5"/>
        <v>0.19897201429894318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388290245</v>
      </c>
      <c r="AA32" s="78">
        <f t="shared" si="11"/>
        <v>54466337</v>
      </c>
      <c r="AB32" s="78">
        <f t="shared" si="12"/>
        <v>442756582</v>
      </c>
      <c r="AC32" s="95">
        <f t="shared" si="13"/>
        <v>0.54850244112353308</v>
      </c>
      <c r="AD32" s="77">
        <v>110781964</v>
      </c>
      <c r="AE32" s="78">
        <v>20190929</v>
      </c>
      <c r="AF32" s="78">
        <f t="shared" si="14"/>
        <v>130972893</v>
      </c>
      <c r="AG32" s="78">
        <v>727610272</v>
      </c>
      <c r="AH32" s="78">
        <v>745278240</v>
      </c>
      <c r="AI32" s="79">
        <v>370901789</v>
      </c>
      <c r="AJ32" s="114">
        <f t="shared" si="15"/>
        <v>0.50975337110139096</v>
      </c>
      <c r="AK32" s="115">
        <f t="shared" si="16"/>
        <v>0.22630087280732214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1571780394</v>
      </c>
      <c r="E33" s="78">
        <v>378279917</v>
      </c>
      <c r="F33" s="79">
        <f t="shared" si="0"/>
        <v>1950060311</v>
      </c>
      <c r="G33" s="77">
        <v>1581175566</v>
      </c>
      <c r="H33" s="78">
        <v>403716607</v>
      </c>
      <c r="I33" s="79">
        <f t="shared" si="1"/>
        <v>1984892173</v>
      </c>
      <c r="J33" s="77">
        <v>371650825</v>
      </c>
      <c r="K33" s="78">
        <v>49786099</v>
      </c>
      <c r="L33" s="78">
        <f t="shared" si="2"/>
        <v>421436924</v>
      </c>
      <c r="M33" s="95">
        <f t="shared" si="3"/>
        <v>0.21611481533301152</v>
      </c>
      <c r="N33" s="77">
        <v>399590604</v>
      </c>
      <c r="O33" s="78">
        <v>67724696</v>
      </c>
      <c r="P33" s="78">
        <f t="shared" si="4"/>
        <v>467315300</v>
      </c>
      <c r="Q33" s="95">
        <f t="shared" si="5"/>
        <v>0.23964145999174688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771241429</v>
      </c>
      <c r="AA33" s="78">
        <f t="shared" si="11"/>
        <v>117510795</v>
      </c>
      <c r="AB33" s="78">
        <f t="shared" si="12"/>
        <v>888752224</v>
      </c>
      <c r="AC33" s="95">
        <f t="shared" si="13"/>
        <v>0.45575627532475843</v>
      </c>
      <c r="AD33" s="77">
        <v>355743972</v>
      </c>
      <c r="AE33" s="78">
        <v>38757191</v>
      </c>
      <c r="AF33" s="78">
        <f t="shared" si="14"/>
        <v>394501163</v>
      </c>
      <c r="AG33" s="78">
        <v>1634280634</v>
      </c>
      <c r="AH33" s="78">
        <v>1672976772</v>
      </c>
      <c r="AI33" s="79">
        <v>793711777</v>
      </c>
      <c r="AJ33" s="114">
        <f t="shared" si="15"/>
        <v>0.48566431033166119</v>
      </c>
      <c r="AK33" s="115">
        <f t="shared" si="16"/>
        <v>0.18457268020778939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3117845361</v>
      </c>
      <c r="E34" s="78">
        <v>1023042577</v>
      </c>
      <c r="F34" s="79">
        <f t="shared" si="0"/>
        <v>4140887938</v>
      </c>
      <c r="G34" s="77">
        <v>3118071411</v>
      </c>
      <c r="H34" s="78">
        <v>1426741570</v>
      </c>
      <c r="I34" s="79">
        <f t="shared" si="1"/>
        <v>4544812981</v>
      </c>
      <c r="J34" s="77">
        <v>691008600</v>
      </c>
      <c r="K34" s="78">
        <v>117830353</v>
      </c>
      <c r="L34" s="78">
        <f t="shared" si="2"/>
        <v>808838953</v>
      </c>
      <c r="M34" s="95">
        <f t="shared" si="3"/>
        <v>0.19532983386907585</v>
      </c>
      <c r="N34" s="77">
        <v>672073536</v>
      </c>
      <c r="O34" s="78">
        <v>237435998</v>
      </c>
      <c r="P34" s="78">
        <f t="shared" si="4"/>
        <v>909509534</v>
      </c>
      <c r="Q34" s="95">
        <f t="shared" si="5"/>
        <v>0.21964118508342981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1363082136</v>
      </c>
      <c r="AA34" s="78">
        <f t="shared" si="11"/>
        <v>355266351</v>
      </c>
      <c r="AB34" s="78">
        <f t="shared" si="12"/>
        <v>1718348487</v>
      </c>
      <c r="AC34" s="95">
        <f t="shared" si="13"/>
        <v>0.41497101895250565</v>
      </c>
      <c r="AD34" s="77">
        <v>606614982</v>
      </c>
      <c r="AE34" s="78">
        <v>156009128</v>
      </c>
      <c r="AF34" s="78">
        <f t="shared" si="14"/>
        <v>762624110</v>
      </c>
      <c r="AG34" s="78">
        <v>3665887598</v>
      </c>
      <c r="AH34" s="78">
        <v>4045783539</v>
      </c>
      <c r="AI34" s="79">
        <v>1458329207</v>
      </c>
      <c r="AJ34" s="114">
        <f t="shared" si="15"/>
        <v>0.39781067149893556</v>
      </c>
      <c r="AK34" s="115">
        <f t="shared" si="16"/>
        <v>0.19260527181601961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843658900</v>
      </c>
      <c r="E35" s="78">
        <v>59489500</v>
      </c>
      <c r="F35" s="79">
        <f t="shared" si="0"/>
        <v>903148400</v>
      </c>
      <c r="G35" s="77">
        <v>869176400</v>
      </c>
      <c r="H35" s="78">
        <v>64484000</v>
      </c>
      <c r="I35" s="79">
        <f t="shared" si="1"/>
        <v>933660400</v>
      </c>
      <c r="J35" s="77">
        <v>367014011</v>
      </c>
      <c r="K35" s="78">
        <v>11626729</v>
      </c>
      <c r="L35" s="78">
        <f t="shared" si="2"/>
        <v>378640740</v>
      </c>
      <c r="M35" s="95">
        <f t="shared" si="3"/>
        <v>0.41924532003821297</v>
      </c>
      <c r="N35" s="77">
        <v>143836055</v>
      </c>
      <c r="O35" s="78">
        <v>17243082</v>
      </c>
      <c r="P35" s="78">
        <f t="shared" si="4"/>
        <v>161079137</v>
      </c>
      <c r="Q35" s="95">
        <f t="shared" si="5"/>
        <v>0.17835290080788496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510850066</v>
      </c>
      <c r="AA35" s="78">
        <f t="shared" si="11"/>
        <v>28869811</v>
      </c>
      <c r="AB35" s="78">
        <f t="shared" si="12"/>
        <v>539719877</v>
      </c>
      <c r="AC35" s="95">
        <f t="shared" si="13"/>
        <v>0.59759822084609793</v>
      </c>
      <c r="AD35" s="77">
        <v>129133751</v>
      </c>
      <c r="AE35" s="78">
        <v>32448848</v>
      </c>
      <c r="AF35" s="78">
        <f t="shared" si="14"/>
        <v>161582599</v>
      </c>
      <c r="AG35" s="78">
        <v>797467100</v>
      </c>
      <c r="AH35" s="78">
        <v>833712800</v>
      </c>
      <c r="AI35" s="79">
        <v>488151151</v>
      </c>
      <c r="AJ35" s="114">
        <f t="shared" si="15"/>
        <v>0.61212700937756559</v>
      </c>
      <c r="AK35" s="115">
        <f t="shared" si="16"/>
        <v>-3.1158181828725429E-3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901054583</v>
      </c>
      <c r="E36" s="78">
        <v>109432104</v>
      </c>
      <c r="F36" s="79">
        <f t="shared" si="0"/>
        <v>1010486687</v>
      </c>
      <c r="G36" s="77">
        <v>905496534</v>
      </c>
      <c r="H36" s="78">
        <v>136464353</v>
      </c>
      <c r="I36" s="79">
        <f t="shared" si="1"/>
        <v>1041960887</v>
      </c>
      <c r="J36" s="77">
        <v>239309654</v>
      </c>
      <c r="K36" s="78">
        <v>4075116</v>
      </c>
      <c r="L36" s="78">
        <f t="shared" si="2"/>
        <v>243384770</v>
      </c>
      <c r="M36" s="95">
        <f t="shared" si="3"/>
        <v>0.2408589575015351</v>
      </c>
      <c r="N36" s="77">
        <v>225617982</v>
      </c>
      <c r="O36" s="78">
        <v>23787904</v>
      </c>
      <c r="P36" s="78">
        <f t="shared" si="4"/>
        <v>249405886</v>
      </c>
      <c r="Q36" s="95">
        <f t="shared" si="5"/>
        <v>0.24681758721676261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464927636</v>
      </c>
      <c r="AA36" s="78">
        <f t="shared" si="11"/>
        <v>27863020</v>
      </c>
      <c r="AB36" s="78">
        <f t="shared" si="12"/>
        <v>492790656</v>
      </c>
      <c r="AC36" s="95">
        <f t="shared" si="13"/>
        <v>0.48767654471829769</v>
      </c>
      <c r="AD36" s="77">
        <v>201761285</v>
      </c>
      <c r="AE36" s="78">
        <v>6456919</v>
      </c>
      <c r="AF36" s="78">
        <f t="shared" si="14"/>
        <v>208218204</v>
      </c>
      <c r="AG36" s="78">
        <v>921143469</v>
      </c>
      <c r="AH36" s="78">
        <v>907761650</v>
      </c>
      <c r="AI36" s="79">
        <v>420648076</v>
      </c>
      <c r="AJ36" s="114">
        <f t="shared" si="15"/>
        <v>0.45665858810968785</v>
      </c>
      <c r="AK36" s="115">
        <f t="shared" si="16"/>
        <v>0.19781018762413294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1164594322</v>
      </c>
      <c r="E37" s="78">
        <v>110738609</v>
      </c>
      <c r="F37" s="79">
        <f t="shared" si="0"/>
        <v>1275332931</v>
      </c>
      <c r="G37" s="77">
        <v>1164594322</v>
      </c>
      <c r="H37" s="78">
        <v>113532551</v>
      </c>
      <c r="I37" s="79">
        <f t="shared" si="1"/>
        <v>1278126873</v>
      </c>
      <c r="J37" s="77">
        <v>387272179</v>
      </c>
      <c r="K37" s="78">
        <v>106359400</v>
      </c>
      <c r="L37" s="78">
        <f t="shared" si="2"/>
        <v>493631579</v>
      </c>
      <c r="M37" s="95">
        <f t="shared" si="3"/>
        <v>0.38706095247845523</v>
      </c>
      <c r="N37" s="77">
        <v>248692992</v>
      </c>
      <c r="O37" s="78">
        <v>10059277</v>
      </c>
      <c r="P37" s="78">
        <f t="shared" si="4"/>
        <v>258752269</v>
      </c>
      <c r="Q37" s="95">
        <f t="shared" si="5"/>
        <v>0.20288997697025671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635965171</v>
      </c>
      <c r="AA37" s="78">
        <f t="shared" si="11"/>
        <v>116418677</v>
      </c>
      <c r="AB37" s="78">
        <f t="shared" si="12"/>
        <v>752383848</v>
      </c>
      <c r="AC37" s="95">
        <f t="shared" si="13"/>
        <v>0.58995092944871197</v>
      </c>
      <c r="AD37" s="77">
        <v>211008580</v>
      </c>
      <c r="AE37" s="78">
        <v>16262061</v>
      </c>
      <c r="AF37" s="78">
        <f t="shared" si="14"/>
        <v>227270641</v>
      </c>
      <c r="AG37" s="78">
        <v>1179633317</v>
      </c>
      <c r="AH37" s="78">
        <v>1202324022</v>
      </c>
      <c r="AI37" s="79">
        <v>722068957</v>
      </c>
      <c r="AJ37" s="114">
        <f t="shared" si="15"/>
        <v>0.61211305801055127</v>
      </c>
      <c r="AK37" s="115">
        <f t="shared" si="16"/>
        <v>0.1385204347621829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517937230</v>
      </c>
      <c r="E38" s="78">
        <v>158300075</v>
      </c>
      <c r="F38" s="79">
        <f t="shared" si="0"/>
        <v>676237305</v>
      </c>
      <c r="G38" s="77">
        <v>518222963</v>
      </c>
      <c r="H38" s="78">
        <v>162400075</v>
      </c>
      <c r="I38" s="79">
        <f t="shared" si="1"/>
        <v>680623038</v>
      </c>
      <c r="J38" s="77">
        <v>134176601</v>
      </c>
      <c r="K38" s="78">
        <v>-11241094</v>
      </c>
      <c r="L38" s="78">
        <f t="shared" si="2"/>
        <v>122935507</v>
      </c>
      <c r="M38" s="95">
        <f t="shared" si="3"/>
        <v>0.18179344157891436</v>
      </c>
      <c r="N38" s="77">
        <v>129884631</v>
      </c>
      <c r="O38" s="78">
        <v>31553803</v>
      </c>
      <c r="P38" s="78">
        <f t="shared" si="4"/>
        <v>161438434</v>
      </c>
      <c r="Q38" s="95">
        <f t="shared" si="5"/>
        <v>0.23873044685105033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264061232</v>
      </c>
      <c r="AA38" s="78">
        <f t="shared" si="11"/>
        <v>20312709</v>
      </c>
      <c r="AB38" s="78">
        <f t="shared" si="12"/>
        <v>284373941</v>
      </c>
      <c r="AC38" s="95">
        <f t="shared" si="13"/>
        <v>0.42052388842996469</v>
      </c>
      <c r="AD38" s="77">
        <v>117368026</v>
      </c>
      <c r="AE38" s="78">
        <v>2489861</v>
      </c>
      <c r="AF38" s="78">
        <f t="shared" si="14"/>
        <v>119857887</v>
      </c>
      <c r="AG38" s="78">
        <v>595792417</v>
      </c>
      <c r="AH38" s="78">
        <v>520761873</v>
      </c>
      <c r="AI38" s="79">
        <v>255715391</v>
      </c>
      <c r="AJ38" s="114">
        <f t="shared" si="15"/>
        <v>0.42920215783813842</v>
      </c>
      <c r="AK38" s="115">
        <f t="shared" si="16"/>
        <v>0.34691540157052825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9040044101</v>
      </c>
      <c r="E39" s="81">
        <f>SUM(E31:E38)</f>
        <v>1963408123</v>
      </c>
      <c r="F39" s="82">
        <f t="shared" si="0"/>
        <v>11003452224</v>
      </c>
      <c r="G39" s="80">
        <f>SUM(G31:G38)</f>
        <v>9082865907</v>
      </c>
      <c r="H39" s="81">
        <f>SUM(H31:H38)</f>
        <v>2516033825</v>
      </c>
      <c r="I39" s="82">
        <f t="shared" si="1"/>
        <v>11598899732</v>
      </c>
      <c r="J39" s="80">
        <f>SUM(J31:J38)</f>
        <v>2514765496</v>
      </c>
      <c r="K39" s="81">
        <f>SUM(K31:K38)</f>
        <v>293804318</v>
      </c>
      <c r="L39" s="81">
        <f t="shared" si="2"/>
        <v>2808569814</v>
      </c>
      <c r="M39" s="96">
        <f t="shared" si="3"/>
        <v>0.25524442300700262</v>
      </c>
      <c r="N39" s="80">
        <f>SUM(N31:N38)</f>
        <v>1994753892</v>
      </c>
      <c r="O39" s="81">
        <f>SUM(O31:O38)</f>
        <v>434198818</v>
      </c>
      <c r="P39" s="81">
        <f t="shared" si="4"/>
        <v>2428952710</v>
      </c>
      <c r="Q39" s="96">
        <f t="shared" si="5"/>
        <v>0.22074460456166015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4509519388</v>
      </c>
      <c r="AA39" s="81">
        <f t="shared" si="11"/>
        <v>728003136</v>
      </c>
      <c r="AB39" s="81">
        <f t="shared" si="12"/>
        <v>5237522524</v>
      </c>
      <c r="AC39" s="96">
        <f t="shared" si="13"/>
        <v>0.47598902756866279</v>
      </c>
      <c r="AD39" s="80">
        <f>SUM(AD31:AD38)</f>
        <v>1772754656</v>
      </c>
      <c r="AE39" s="81">
        <f>SUM(AE31:AE38)</f>
        <v>273484508</v>
      </c>
      <c r="AF39" s="81">
        <f t="shared" si="14"/>
        <v>2046239164</v>
      </c>
      <c r="AG39" s="81">
        <f>SUM(AG31:AG38)</f>
        <v>9727515325</v>
      </c>
      <c r="AH39" s="81">
        <f>SUM(AH31:AH38)</f>
        <v>10135725459</v>
      </c>
      <c r="AI39" s="82">
        <f>SUM(AI31:AI38)</f>
        <v>4600651153</v>
      </c>
      <c r="AJ39" s="116">
        <f t="shared" si="15"/>
        <v>0.47295234181499479</v>
      </c>
      <c r="AK39" s="117">
        <f t="shared" si="16"/>
        <v>0.18703265616902254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106305049</v>
      </c>
      <c r="E40" s="78">
        <v>48344052</v>
      </c>
      <c r="F40" s="79">
        <f t="shared" si="0"/>
        <v>154649101</v>
      </c>
      <c r="G40" s="77">
        <v>106305049</v>
      </c>
      <c r="H40" s="78">
        <v>48344052</v>
      </c>
      <c r="I40" s="79">
        <f t="shared" si="1"/>
        <v>154649101</v>
      </c>
      <c r="J40" s="77">
        <v>30873790</v>
      </c>
      <c r="K40" s="78">
        <v>26398295</v>
      </c>
      <c r="L40" s="78">
        <f t="shared" si="2"/>
        <v>57272085</v>
      </c>
      <c r="M40" s="95">
        <f t="shared" si="3"/>
        <v>0.37033571245913677</v>
      </c>
      <c r="N40" s="77">
        <v>23625568</v>
      </c>
      <c r="O40" s="78">
        <v>6271199</v>
      </c>
      <c r="P40" s="78">
        <f t="shared" si="4"/>
        <v>29896767</v>
      </c>
      <c r="Q40" s="95">
        <f t="shared" si="5"/>
        <v>0.19332001807110408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54499358</v>
      </c>
      <c r="AA40" s="78">
        <f t="shared" si="11"/>
        <v>32669494</v>
      </c>
      <c r="AB40" s="78">
        <f t="shared" si="12"/>
        <v>87168852</v>
      </c>
      <c r="AC40" s="95">
        <f t="shared" si="13"/>
        <v>0.56365573053024087</v>
      </c>
      <c r="AD40" s="77">
        <v>21884872</v>
      </c>
      <c r="AE40" s="78">
        <v>6767437</v>
      </c>
      <c r="AF40" s="78">
        <f t="shared" si="14"/>
        <v>28652309</v>
      </c>
      <c r="AG40" s="78">
        <v>123481368</v>
      </c>
      <c r="AH40" s="78">
        <v>112593168</v>
      </c>
      <c r="AI40" s="79">
        <v>71109432</v>
      </c>
      <c r="AJ40" s="114">
        <f t="shared" si="15"/>
        <v>0.57587175419047831</v>
      </c>
      <c r="AK40" s="115">
        <f t="shared" si="16"/>
        <v>4.3433078988503127E-2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88733752</v>
      </c>
      <c r="E41" s="78">
        <v>27200044</v>
      </c>
      <c r="F41" s="79">
        <f t="shared" si="0"/>
        <v>115933796</v>
      </c>
      <c r="G41" s="77">
        <v>90268752</v>
      </c>
      <c r="H41" s="78">
        <v>34454379</v>
      </c>
      <c r="I41" s="79">
        <f t="shared" si="1"/>
        <v>124723131</v>
      </c>
      <c r="J41" s="77">
        <v>28641624</v>
      </c>
      <c r="K41" s="78">
        <v>4658036</v>
      </c>
      <c r="L41" s="78">
        <f t="shared" si="2"/>
        <v>33299660</v>
      </c>
      <c r="M41" s="95">
        <f t="shared" si="3"/>
        <v>0.28722996355609715</v>
      </c>
      <c r="N41" s="77">
        <v>22803060</v>
      </c>
      <c r="O41" s="78">
        <v>3057516</v>
      </c>
      <c r="P41" s="78">
        <f t="shared" si="4"/>
        <v>25860576</v>
      </c>
      <c r="Q41" s="95">
        <f t="shared" si="5"/>
        <v>0.22306330761394202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51444684</v>
      </c>
      <c r="AA41" s="78">
        <f t="shared" si="11"/>
        <v>7715552</v>
      </c>
      <c r="AB41" s="78">
        <f t="shared" si="12"/>
        <v>59160236</v>
      </c>
      <c r="AC41" s="95">
        <f t="shared" si="13"/>
        <v>0.5102932711700392</v>
      </c>
      <c r="AD41" s="77">
        <v>22879240</v>
      </c>
      <c r="AE41" s="78">
        <v>2829257</v>
      </c>
      <c r="AF41" s="78">
        <f t="shared" si="14"/>
        <v>25708497</v>
      </c>
      <c r="AG41" s="78">
        <v>95961327</v>
      </c>
      <c r="AH41" s="78">
        <v>120724442</v>
      </c>
      <c r="AI41" s="79">
        <v>59743945</v>
      </c>
      <c r="AJ41" s="114">
        <f t="shared" si="15"/>
        <v>0.62258356431440343</v>
      </c>
      <c r="AK41" s="115">
        <f t="shared" si="16"/>
        <v>5.915515014355055E-3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419210646</v>
      </c>
      <c r="E42" s="78">
        <v>13976999</v>
      </c>
      <c r="F42" s="79">
        <f t="shared" si="0"/>
        <v>433187645</v>
      </c>
      <c r="G42" s="77">
        <v>419210646</v>
      </c>
      <c r="H42" s="78">
        <v>13976999</v>
      </c>
      <c r="I42" s="79">
        <f t="shared" si="1"/>
        <v>433187645</v>
      </c>
      <c r="J42" s="77">
        <v>111446629</v>
      </c>
      <c r="K42" s="78">
        <v>2232730</v>
      </c>
      <c r="L42" s="78">
        <f t="shared" si="2"/>
        <v>113679359</v>
      </c>
      <c r="M42" s="95">
        <f t="shared" si="3"/>
        <v>0.26242521067284824</v>
      </c>
      <c r="N42" s="77">
        <v>90340289</v>
      </c>
      <c r="O42" s="78">
        <v>4782234</v>
      </c>
      <c r="P42" s="78">
        <f t="shared" si="4"/>
        <v>95122523</v>
      </c>
      <c r="Q42" s="95">
        <f t="shared" si="5"/>
        <v>0.21958734072390268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201786918</v>
      </c>
      <c r="AA42" s="78">
        <f t="shared" si="11"/>
        <v>7014964</v>
      </c>
      <c r="AB42" s="78">
        <f t="shared" si="12"/>
        <v>208801882</v>
      </c>
      <c r="AC42" s="95">
        <f t="shared" si="13"/>
        <v>0.48201255139675092</v>
      </c>
      <c r="AD42" s="77">
        <v>77114873</v>
      </c>
      <c r="AE42" s="78">
        <v>6265013</v>
      </c>
      <c r="AF42" s="78">
        <f t="shared" si="14"/>
        <v>83379886</v>
      </c>
      <c r="AG42" s="78">
        <v>419732020</v>
      </c>
      <c r="AH42" s="78">
        <v>421719338</v>
      </c>
      <c r="AI42" s="79">
        <v>182434576</v>
      </c>
      <c r="AJ42" s="114">
        <f t="shared" si="15"/>
        <v>0.43464536253393293</v>
      </c>
      <c r="AK42" s="115">
        <f t="shared" si="16"/>
        <v>0.14083297019619345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114880983</v>
      </c>
      <c r="E43" s="78">
        <v>400000</v>
      </c>
      <c r="F43" s="79">
        <f t="shared" si="0"/>
        <v>115280983</v>
      </c>
      <c r="G43" s="77">
        <v>118226991</v>
      </c>
      <c r="H43" s="78">
        <v>1226088</v>
      </c>
      <c r="I43" s="79">
        <f t="shared" si="1"/>
        <v>119453079</v>
      </c>
      <c r="J43" s="77">
        <v>17336541</v>
      </c>
      <c r="K43" s="78">
        <v>43084</v>
      </c>
      <c r="L43" s="78">
        <f t="shared" si="2"/>
        <v>17379625</v>
      </c>
      <c r="M43" s="95">
        <f t="shared" si="3"/>
        <v>0.15075882029909476</v>
      </c>
      <c r="N43" s="77">
        <v>27936640</v>
      </c>
      <c r="O43" s="78">
        <v>49021</v>
      </c>
      <c r="P43" s="78">
        <f t="shared" si="4"/>
        <v>27985661</v>
      </c>
      <c r="Q43" s="95">
        <f t="shared" si="5"/>
        <v>0.24276042996614627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45273181</v>
      </c>
      <c r="AA43" s="78">
        <f t="shared" si="11"/>
        <v>92105</v>
      </c>
      <c r="AB43" s="78">
        <f t="shared" si="12"/>
        <v>45365286</v>
      </c>
      <c r="AC43" s="95">
        <f t="shared" si="13"/>
        <v>0.39351925026524104</v>
      </c>
      <c r="AD43" s="77">
        <v>28998370</v>
      </c>
      <c r="AE43" s="78">
        <v>38328</v>
      </c>
      <c r="AF43" s="78">
        <f t="shared" si="14"/>
        <v>29036698</v>
      </c>
      <c r="AG43" s="78">
        <v>111138930</v>
      </c>
      <c r="AH43" s="78">
        <v>114895043</v>
      </c>
      <c r="AI43" s="79">
        <v>62823604</v>
      </c>
      <c r="AJ43" s="114">
        <f t="shared" si="15"/>
        <v>0.56527090912248301</v>
      </c>
      <c r="AK43" s="115">
        <f t="shared" si="16"/>
        <v>-3.6196849931076858E-2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729130430</v>
      </c>
      <c r="E44" s="81">
        <f>SUM(E40:E43)</f>
        <v>89921095</v>
      </c>
      <c r="F44" s="82">
        <f t="shared" si="0"/>
        <v>819051525</v>
      </c>
      <c r="G44" s="80">
        <f>SUM(G40:G43)</f>
        <v>734011438</v>
      </c>
      <c r="H44" s="81">
        <f>SUM(H40:H43)</f>
        <v>98001518</v>
      </c>
      <c r="I44" s="82">
        <f t="shared" si="1"/>
        <v>832012956</v>
      </c>
      <c r="J44" s="80">
        <f>SUM(J40:J43)</f>
        <v>188298584</v>
      </c>
      <c r="K44" s="81">
        <f>SUM(K40:K43)</f>
        <v>33332145</v>
      </c>
      <c r="L44" s="81">
        <f t="shared" si="2"/>
        <v>221630729</v>
      </c>
      <c r="M44" s="96">
        <f t="shared" si="3"/>
        <v>0.27059436706378148</v>
      </c>
      <c r="N44" s="80">
        <f>SUM(N40:N43)</f>
        <v>164705557</v>
      </c>
      <c r="O44" s="81">
        <f>SUM(O40:O43)</f>
        <v>14159970</v>
      </c>
      <c r="P44" s="81">
        <f t="shared" si="4"/>
        <v>178865527</v>
      </c>
      <c r="Q44" s="96">
        <f t="shared" si="5"/>
        <v>0.21838128803923537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353004141</v>
      </c>
      <c r="AA44" s="81">
        <f t="shared" si="11"/>
        <v>47492115</v>
      </c>
      <c r="AB44" s="81">
        <f t="shared" si="12"/>
        <v>400496256</v>
      </c>
      <c r="AC44" s="96">
        <f t="shared" si="13"/>
        <v>0.48897565510301688</v>
      </c>
      <c r="AD44" s="80">
        <f>SUM(AD40:AD43)</f>
        <v>150877355</v>
      </c>
      <c r="AE44" s="81">
        <f>SUM(AE40:AE43)</f>
        <v>15900035</v>
      </c>
      <c r="AF44" s="81">
        <f t="shared" si="14"/>
        <v>166777390</v>
      </c>
      <c r="AG44" s="81">
        <f>SUM(AG40:AG43)</f>
        <v>750313645</v>
      </c>
      <c r="AH44" s="81">
        <f>SUM(AH40:AH43)</f>
        <v>769931991</v>
      </c>
      <c r="AI44" s="82">
        <f>SUM(AI40:AI43)</f>
        <v>376111557</v>
      </c>
      <c r="AJ44" s="116">
        <f t="shared" si="15"/>
        <v>0.50127244720439545</v>
      </c>
      <c r="AK44" s="117">
        <f t="shared" si="16"/>
        <v>7.2480670191565011E-2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85889781256</v>
      </c>
      <c r="E45" s="84">
        <f>SUM(E9,E11:E16,E18:E23,E25:E29,E31:E38,E40:E43)</f>
        <v>15811640531</v>
      </c>
      <c r="F45" s="85">
        <f t="shared" si="0"/>
        <v>101701421787</v>
      </c>
      <c r="G45" s="83">
        <f>SUM(G9,G11:G16,G18:G23,G25:G29,G31:G38,G40:G43)</f>
        <v>86069805121</v>
      </c>
      <c r="H45" s="84">
        <f>SUM(H9,H11:H16,H18:H23,H25:H29,H31:H38,H40:H43)</f>
        <v>16958335289</v>
      </c>
      <c r="I45" s="85">
        <f t="shared" si="1"/>
        <v>103028140410</v>
      </c>
      <c r="J45" s="83">
        <f>SUM(J9,J11:J16,J18:J23,J25:J29,J31:J38,J40:J43)</f>
        <v>22226471106</v>
      </c>
      <c r="K45" s="84">
        <f>SUM(K9,K11:K16,K18:K23,K25:K29,K31:K38,K40:K43)</f>
        <v>1718342140</v>
      </c>
      <c r="L45" s="84">
        <f t="shared" si="2"/>
        <v>23944813246</v>
      </c>
      <c r="M45" s="97">
        <f t="shared" si="3"/>
        <v>0.23544226644293334</v>
      </c>
      <c r="N45" s="83">
        <f>SUM(N9,N11:N16,N18:N23,N25:N29,N31:N38,N40:N43)</f>
        <v>22295985782</v>
      </c>
      <c r="O45" s="84">
        <f>SUM(O9,O11:O16,O18:O23,O25:O29,O31:O38,O40:O43)</f>
        <v>3396836953</v>
      </c>
      <c r="P45" s="84">
        <f t="shared" si="4"/>
        <v>25692822735</v>
      </c>
      <c r="Q45" s="97">
        <f t="shared" si="5"/>
        <v>0.25262992673603102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44522456888</v>
      </c>
      <c r="AA45" s="84">
        <f t="shared" si="11"/>
        <v>5115179093</v>
      </c>
      <c r="AB45" s="84">
        <f t="shared" si="12"/>
        <v>49637635981</v>
      </c>
      <c r="AC45" s="97">
        <f t="shared" si="13"/>
        <v>0.48807219317896439</v>
      </c>
      <c r="AD45" s="83">
        <f>SUM(AD9,AD11:AD16,AD18:AD23,AD25:AD29,AD31:AD38,AD40:AD43)</f>
        <v>19091588338</v>
      </c>
      <c r="AE45" s="84">
        <f>SUM(AE9,AE11:AE16,AE18:AE23,AE25:AE29,AE31:AE38,AE40:AE43)</f>
        <v>2064187517</v>
      </c>
      <c r="AF45" s="84">
        <f t="shared" si="14"/>
        <v>21155775855</v>
      </c>
      <c r="AG45" s="84">
        <f>SUM(AG9,AG11:AG16,AG18:AG23,AG25:AG29,AG31:AG38,AG40:AG43)</f>
        <v>89701286573</v>
      </c>
      <c r="AH45" s="84">
        <f>SUM(AH9,AH11:AH16,AH18:AH23,AH25:AH29,AH31:AH38,AH40:AH43)</f>
        <v>91257884899</v>
      </c>
      <c r="AI45" s="85">
        <f>SUM(AI9,AI11:AI16,AI18:AI23,AI25:AI29,AI31:AI38,AI40:AI43)</f>
        <v>42837215309</v>
      </c>
      <c r="AJ45" s="118">
        <f t="shared" si="15"/>
        <v>0.47755407916182507</v>
      </c>
      <c r="AK45" s="119">
        <f t="shared" si="16"/>
        <v>0.21445901635073827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9415556940</v>
      </c>
      <c r="E9" s="65">
        <v>1219326304</v>
      </c>
      <c r="F9" s="66">
        <f>$D9       +$E9</f>
        <v>10634883244</v>
      </c>
      <c r="G9" s="64">
        <v>9418619058</v>
      </c>
      <c r="H9" s="65">
        <v>1295320246</v>
      </c>
      <c r="I9" s="67">
        <f>$G9       +$H9</f>
        <v>10713939304</v>
      </c>
      <c r="J9" s="64">
        <v>2667023488</v>
      </c>
      <c r="K9" s="65">
        <v>160140142</v>
      </c>
      <c r="L9" s="65">
        <f>$J9       +$K9</f>
        <v>2827163630</v>
      </c>
      <c r="M9" s="90">
        <f>IF(($F9       =0),0,($L9       /$F9       ))</f>
        <v>0.26583870881657606</v>
      </c>
      <c r="N9" s="100">
        <v>2420203188</v>
      </c>
      <c r="O9" s="101">
        <v>297439604</v>
      </c>
      <c r="P9" s="102">
        <f>$N9       +$O9</f>
        <v>2717642792</v>
      </c>
      <c r="Q9" s="90">
        <f>IF(($F9       =0),0,($P9       /$F9       ))</f>
        <v>0.25554044455854674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5087226676</v>
      </c>
      <c r="AA9" s="65">
        <f>$K9       +$O9</f>
        <v>457579746</v>
      </c>
      <c r="AB9" s="65">
        <f>$Z9       +$AA9</f>
        <v>5544806422</v>
      </c>
      <c r="AC9" s="90">
        <f>IF(($F9       =0),0,($AB9       /$F9       ))</f>
        <v>0.52137915337512286</v>
      </c>
      <c r="AD9" s="64">
        <v>2026760100</v>
      </c>
      <c r="AE9" s="65">
        <v>272916676</v>
      </c>
      <c r="AF9" s="65">
        <f>$AD9       +$AE9</f>
        <v>2299676776</v>
      </c>
      <c r="AG9" s="65">
        <v>10958000995</v>
      </c>
      <c r="AH9" s="65">
        <v>10262750537</v>
      </c>
      <c r="AI9" s="65">
        <v>4792464672</v>
      </c>
      <c r="AJ9" s="90">
        <f>IF(($AG9       =0),0,($AI9       /$AG9       ))</f>
        <v>0.43734844285803059</v>
      </c>
      <c r="AK9" s="90">
        <f>IF(($AF9       =0),0,(($P9       /$AF9       )-1))</f>
        <v>0.18174989649067097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58890332089</v>
      </c>
      <c r="E10" s="65">
        <v>11034869388</v>
      </c>
      <c r="F10" s="67">
        <f t="shared" ref="F10:F17" si="0">$D10      +$E10</f>
        <v>69925201477</v>
      </c>
      <c r="G10" s="64">
        <v>58895715348</v>
      </c>
      <c r="H10" s="65">
        <v>11374232949</v>
      </c>
      <c r="I10" s="67">
        <f t="shared" ref="I10:I17" si="1">$G10      +$H10</f>
        <v>70269948297</v>
      </c>
      <c r="J10" s="64">
        <v>14956844397</v>
      </c>
      <c r="K10" s="65">
        <v>1175806543</v>
      </c>
      <c r="L10" s="65">
        <f t="shared" ref="L10:L17" si="2">$J10      +$K10</f>
        <v>16132650940</v>
      </c>
      <c r="M10" s="90">
        <f t="shared" ref="M10:M17" si="3">IF(($F10      =0),0,($L10      /$F10      ))</f>
        <v>0.23071297042034836</v>
      </c>
      <c r="N10" s="100">
        <v>16131957080</v>
      </c>
      <c r="O10" s="101">
        <v>2344511997</v>
      </c>
      <c r="P10" s="102">
        <f t="shared" ref="P10:P17" si="4">$N10      +$O10</f>
        <v>18476469077</v>
      </c>
      <c r="Q10" s="90">
        <f t="shared" ref="Q10:Q17" si="5">IF(($F10      =0),0,($P10      /$F10      ))</f>
        <v>0.26423190332997942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</f>
        <v>31088801477</v>
      </c>
      <c r="AA10" s="65">
        <f t="shared" ref="AA10:AA17" si="11">$K10      +$O10</f>
        <v>3520318540</v>
      </c>
      <c r="AB10" s="65">
        <f t="shared" ref="AB10:AB17" si="12">$Z10      +$AA10</f>
        <v>34609120017</v>
      </c>
      <c r="AC10" s="90">
        <f t="shared" ref="AC10:AC17" si="13">IF(($F10      =0),0,($AB10      /$F10      ))</f>
        <v>0.49494487375032781</v>
      </c>
      <c r="AD10" s="64">
        <v>13515185131</v>
      </c>
      <c r="AE10" s="65">
        <v>1359348180</v>
      </c>
      <c r="AF10" s="65">
        <f t="shared" ref="AF10:AF17" si="14">$AD10      +$AE10</f>
        <v>14874533311</v>
      </c>
      <c r="AG10" s="65">
        <v>60961833532</v>
      </c>
      <c r="AH10" s="65">
        <v>61927906268</v>
      </c>
      <c r="AI10" s="65">
        <v>29382266254</v>
      </c>
      <c r="AJ10" s="90">
        <f t="shared" ref="AJ10:AJ17" si="15">IF(($AG10      =0),0,($AI10      /$AG10      ))</f>
        <v>0.48197805990491904</v>
      </c>
      <c r="AK10" s="90">
        <f t="shared" ref="AK10:AK17" si="16">IF(($AF10      =0),0,(($P10      /$AF10      )-1))</f>
        <v>0.24215453962083644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55326542441</v>
      </c>
      <c r="E11" s="65">
        <v>2767670180</v>
      </c>
      <c r="F11" s="67">
        <f t="shared" si="0"/>
        <v>58094212621</v>
      </c>
      <c r="G11" s="64">
        <v>55326542441</v>
      </c>
      <c r="H11" s="65">
        <v>2767670180</v>
      </c>
      <c r="I11" s="67">
        <f t="shared" si="1"/>
        <v>58094212621</v>
      </c>
      <c r="J11" s="64">
        <v>15016369383</v>
      </c>
      <c r="K11" s="65">
        <v>217657645</v>
      </c>
      <c r="L11" s="65">
        <f t="shared" si="2"/>
        <v>15234027028</v>
      </c>
      <c r="M11" s="90">
        <f t="shared" si="3"/>
        <v>0.26222968417499776</v>
      </c>
      <c r="N11" s="100">
        <v>13073427188</v>
      </c>
      <c r="O11" s="101">
        <v>486153631</v>
      </c>
      <c r="P11" s="102">
        <f t="shared" si="4"/>
        <v>13559580819</v>
      </c>
      <c r="Q11" s="90">
        <f t="shared" si="5"/>
        <v>0.23340674065868067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28089796571</v>
      </c>
      <c r="AA11" s="65">
        <f t="shared" si="11"/>
        <v>703811276</v>
      </c>
      <c r="AB11" s="65">
        <f t="shared" si="12"/>
        <v>28793607847</v>
      </c>
      <c r="AC11" s="90">
        <f t="shared" si="13"/>
        <v>0.49563642483367842</v>
      </c>
      <c r="AD11" s="64">
        <v>12430635682</v>
      </c>
      <c r="AE11" s="65">
        <v>637645390</v>
      </c>
      <c r="AF11" s="65">
        <f t="shared" si="14"/>
        <v>13068281072</v>
      </c>
      <c r="AG11" s="65">
        <v>51590844133</v>
      </c>
      <c r="AH11" s="65">
        <v>53659676392</v>
      </c>
      <c r="AI11" s="65">
        <v>26927552341</v>
      </c>
      <c r="AJ11" s="90">
        <f t="shared" si="15"/>
        <v>0.52194440299486855</v>
      </c>
      <c r="AK11" s="90">
        <f t="shared" si="16"/>
        <v>3.7594825539271293E-2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52562915670</v>
      </c>
      <c r="E12" s="65">
        <v>8143224000</v>
      </c>
      <c r="F12" s="67">
        <f t="shared" si="0"/>
        <v>60706139670</v>
      </c>
      <c r="G12" s="64">
        <v>52562915670</v>
      </c>
      <c r="H12" s="65">
        <v>8143224000</v>
      </c>
      <c r="I12" s="67">
        <f t="shared" si="1"/>
        <v>60706139670</v>
      </c>
      <c r="J12" s="64">
        <v>14408216311</v>
      </c>
      <c r="K12" s="65">
        <v>520517151</v>
      </c>
      <c r="L12" s="65">
        <f t="shared" si="2"/>
        <v>14928733462</v>
      </c>
      <c r="M12" s="90">
        <f t="shared" si="3"/>
        <v>0.24591801658206147</v>
      </c>
      <c r="N12" s="100">
        <v>13522605278</v>
      </c>
      <c r="O12" s="101">
        <v>1008864611</v>
      </c>
      <c r="P12" s="102">
        <f t="shared" si="4"/>
        <v>14531469889</v>
      </c>
      <c r="Q12" s="90">
        <f t="shared" si="5"/>
        <v>0.23937397383515754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27930821589</v>
      </c>
      <c r="AA12" s="65">
        <f t="shared" si="11"/>
        <v>1529381762</v>
      </c>
      <c r="AB12" s="65">
        <f t="shared" si="12"/>
        <v>29460203351</v>
      </c>
      <c r="AC12" s="90">
        <f t="shared" si="13"/>
        <v>0.48529199041721904</v>
      </c>
      <c r="AD12" s="64">
        <v>12303120492</v>
      </c>
      <c r="AE12" s="65">
        <v>990889448</v>
      </c>
      <c r="AF12" s="65">
        <f t="shared" si="14"/>
        <v>13294009940</v>
      </c>
      <c r="AG12" s="65">
        <v>51755607300</v>
      </c>
      <c r="AH12" s="65">
        <v>53182343536</v>
      </c>
      <c r="AI12" s="65">
        <v>26909808505</v>
      </c>
      <c r="AJ12" s="90">
        <f t="shared" si="15"/>
        <v>0.51993996223477801</v>
      </c>
      <c r="AK12" s="90">
        <f t="shared" si="16"/>
        <v>9.3084024653587782E-2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75393870352</v>
      </c>
      <c r="E13" s="65">
        <v>7642206000</v>
      </c>
      <c r="F13" s="67">
        <f t="shared" si="0"/>
        <v>83036076352</v>
      </c>
      <c r="G13" s="64">
        <v>75393870352</v>
      </c>
      <c r="H13" s="65">
        <v>7642206000</v>
      </c>
      <c r="I13" s="67">
        <f t="shared" si="1"/>
        <v>83036076352</v>
      </c>
      <c r="J13" s="64">
        <v>20707710655</v>
      </c>
      <c r="K13" s="65">
        <v>924276495</v>
      </c>
      <c r="L13" s="65">
        <f t="shared" si="2"/>
        <v>21631987150</v>
      </c>
      <c r="M13" s="90">
        <f t="shared" si="3"/>
        <v>0.26051311791635462</v>
      </c>
      <c r="N13" s="100">
        <v>20933049082</v>
      </c>
      <c r="O13" s="101">
        <v>1249695285</v>
      </c>
      <c r="P13" s="102">
        <f t="shared" si="4"/>
        <v>22182744367</v>
      </c>
      <c r="Q13" s="90">
        <f t="shared" si="5"/>
        <v>0.26714586408159097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41640759737</v>
      </c>
      <c r="AA13" s="65">
        <f t="shared" si="11"/>
        <v>2173971780</v>
      </c>
      <c r="AB13" s="65">
        <f t="shared" si="12"/>
        <v>43814731517</v>
      </c>
      <c r="AC13" s="90">
        <f t="shared" si="13"/>
        <v>0.52765898199794559</v>
      </c>
      <c r="AD13" s="64">
        <v>8349636192</v>
      </c>
      <c r="AE13" s="65">
        <v>1289230038</v>
      </c>
      <c r="AF13" s="65">
        <f t="shared" si="14"/>
        <v>9638866230</v>
      </c>
      <c r="AG13" s="65">
        <v>77765163947</v>
      </c>
      <c r="AH13" s="65">
        <v>73682390929</v>
      </c>
      <c r="AI13" s="65">
        <v>38591321840</v>
      </c>
      <c r="AJ13" s="90">
        <f t="shared" si="15"/>
        <v>0.49625461943732924</v>
      </c>
      <c r="AK13" s="90">
        <f t="shared" si="16"/>
        <v>1.3013852291007466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9311433012</v>
      </c>
      <c r="E14" s="65">
        <v>1154486634</v>
      </c>
      <c r="F14" s="67">
        <f t="shared" si="0"/>
        <v>10465919646</v>
      </c>
      <c r="G14" s="64">
        <v>9311433012</v>
      </c>
      <c r="H14" s="65">
        <v>1154486634</v>
      </c>
      <c r="I14" s="67">
        <f t="shared" si="1"/>
        <v>10465919646</v>
      </c>
      <c r="J14" s="64">
        <v>2669468581</v>
      </c>
      <c r="K14" s="65">
        <v>-32300072</v>
      </c>
      <c r="L14" s="65">
        <f t="shared" si="2"/>
        <v>2637168509</v>
      </c>
      <c r="M14" s="90">
        <f t="shared" si="3"/>
        <v>0.25197675867957836</v>
      </c>
      <c r="N14" s="100">
        <v>1870656478</v>
      </c>
      <c r="O14" s="101">
        <v>181029940</v>
      </c>
      <c r="P14" s="102">
        <f t="shared" si="4"/>
        <v>2051686418</v>
      </c>
      <c r="Q14" s="90">
        <f t="shared" si="5"/>
        <v>0.19603498664201383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4540125059</v>
      </c>
      <c r="AA14" s="65">
        <f t="shared" si="11"/>
        <v>148729868</v>
      </c>
      <c r="AB14" s="65">
        <f t="shared" si="12"/>
        <v>4688854927</v>
      </c>
      <c r="AC14" s="90">
        <f t="shared" si="13"/>
        <v>0.44801174532159216</v>
      </c>
      <c r="AD14" s="64">
        <v>1782864420</v>
      </c>
      <c r="AE14" s="65">
        <v>196272746</v>
      </c>
      <c r="AF14" s="65">
        <f t="shared" si="14"/>
        <v>1979137166</v>
      </c>
      <c r="AG14" s="65">
        <v>9972083412</v>
      </c>
      <c r="AH14" s="65">
        <v>9837509398</v>
      </c>
      <c r="AI14" s="65">
        <v>4536697110</v>
      </c>
      <c r="AJ14" s="90">
        <f t="shared" si="15"/>
        <v>0.45493974754971694</v>
      </c>
      <c r="AK14" s="90">
        <f t="shared" si="16"/>
        <v>3.6657010563157622E-2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16055280007</v>
      </c>
      <c r="E15" s="65">
        <v>1941550100</v>
      </c>
      <c r="F15" s="67">
        <f t="shared" si="0"/>
        <v>17996830107</v>
      </c>
      <c r="G15" s="64">
        <v>16055280007</v>
      </c>
      <c r="H15" s="65">
        <v>1941550100</v>
      </c>
      <c r="I15" s="67">
        <f t="shared" si="1"/>
        <v>17996830107</v>
      </c>
      <c r="J15" s="64">
        <v>13402956381</v>
      </c>
      <c r="K15" s="65">
        <v>1699488390</v>
      </c>
      <c r="L15" s="65">
        <f t="shared" si="2"/>
        <v>15102444771</v>
      </c>
      <c r="M15" s="90">
        <f t="shared" si="3"/>
        <v>0.8391724921115854</v>
      </c>
      <c r="N15" s="100">
        <v>-3967072754</v>
      </c>
      <c r="O15" s="101">
        <v>-1385557178</v>
      </c>
      <c r="P15" s="102">
        <f t="shared" si="4"/>
        <v>-5352629932</v>
      </c>
      <c r="Q15" s="90">
        <f t="shared" si="5"/>
        <v>-0.29742070687871053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9435883627</v>
      </c>
      <c r="AA15" s="65">
        <f t="shared" si="11"/>
        <v>313931212</v>
      </c>
      <c r="AB15" s="65">
        <f t="shared" si="12"/>
        <v>9749814839</v>
      </c>
      <c r="AC15" s="90">
        <f t="shared" si="13"/>
        <v>0.54175178523287482</v>
      </c>
      <c r="AD15" s="64">
        <v>4310856848</v>
      </c>
      <c r="AE15" s="65">
        <v>300735641</v>
      </c>
      <c r="AF15" s="65">
        <f t="shared" si="14"/>
        <v>4611592489</v>
      </c>
      <c r="AG15" s="65">
        <v>16434011060</v>
      </c>
      <c r="AH15" s="65">
        <v>18126252360</v>
      </c>
      <c r="AI15" s="65">
        <v>12931482663</v>
      </c>
      <c r="AJ15" s="90">
        <f t="shared" si="15"/>
        <v>0.78687318730574107</v>
      </c>
      <c r="AK15" s="90">
        <f t="shared" si="16"/>
        <v>-2.1606901400693124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44704930614</v>
      </c>
      <c r="E16" s="65">
        <v>2228221908</v>
      </c>
      <c r="F16" s="67">
        <f t="shared" si="0"/>
        <v>46933152522</v>
      </c>
      <c r="G16" s="64">
        <v>44704930614</v>
      </c>
      <c r="H16" s="65">
        <v>2228221908</v>
      </c>
      <c r="I16" s="67">
        <f t="shared" si="1"/>
        <v>46933152522</v>
      </c>
      <c r="J16" s="64">
        <v>13559215025</v>
      </c>
      <c r="K16" s="65">
        <v>82151767</v>
      </c>
      <c r="L16" s="65">
        <f t="shared" si="2"/>
        <v>13641366792</v>
      </c>
      <c r="M16" s="90">
        <f t="shared" si="3"/>
        <v>0.29065524174208379</v>
      </c>
      <c r="N16" s="100">
        <v>14545305891</v>
      </c>
      <c r="O16" s="101">
        <v>464467609</v>
      </c>
      <c r="P16" s="102">
        <f t="shared" si="4"/>
        <v>15009773500</v>
      </c>
      <c r="Q16" s="90">
        <f t="shared" si="5"/>
        <v>0.31981174699407078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28104520916</v>
      </c>
      <c r="AA16" s="65">
        <f t="shared" si="11"/>
        <v>546619376</v>
      </c>
      <c r="AB16" s="65">
        <f t="shared" si="12"/>
        <v>28651140292</v>
      </c>
      <c r="AC16" s="90">
        <f t="shared" si="13"/>
        <v>0.61046698873615457</v>
      </c>
      <c r="AD16" s="64">
        <v>2852932934</v>
      </c>
      <c r="AE16" s="65">
        <v>142218092</v>
      </c>
      <c r="AF16" s="65">
        <f t="shared" si="14"/>
        <v>2995151026</v>
      </c>
      <c r="AG16" s="65">
        <v>44944945450</v>
      </c>
      <c r="AH16" s="65">
        <v>44968066064</v>
      </c>
      <c r="AI16" s="65">
        <v>15574543716</v>
      </c>
      <c r="AJ16" s="90">
        <f t="shared" si="15"/>
        <v>0.34652492199209023</v>
      </c>
      <c r="AK16" s="90">
        <f t="shared" si="16"/>
        <v>4.0113578145825359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321660861125</v>
      </c>
      <c r="E17" s="69">
        <f>SUM(E9:E16)</f>
        <v>36131554514</v>
      </c>
      <c r="F17" s="70">
        <f t="shared" si="0"/>
        <v>357792415639</v>
      </c>
      <c r="G17" s="68">
        <f>SUM(G9:G16)</f>
        <v>321669306502</v>
      </c>
      <c r="H17" s="69">
        <f>SUM(H9:H16)</f>
        <v>36546912017</v>
      </c>
      <c r="I17" s="70">
        <f t="shared" si="1"/>
        <v>358216218519</v>
      </c>
      <c r="J17" s="68">
        <f>SUM(J9:J16)</f>
        <v>97387804221</v>
      </c>
      <c r="K17" s="69">
        <f>SUM(K9:K16)</f>
        <v>4747738061</v>
      </c>
      <c r="L17" s="69">
        <f t="shared" si="2"/>
        <v>102135542282</v>
      </c>
      <c r="M17" s="91">
        <f t="shared" si="3"/>
        <v>0.28546033347182848</v>
      </c>
      <c r="N17" s="106">
        <f>SUM(N9:N16)</f>
        <v>78530131431</v>
      </c>
      <c r="O17" s="107">
        <f>SUM(O9:O16)</f>
        <v>4646605499</v>
      </c>
      <c r="P17" s="108">
        <f t="shared" si="4"/>
        <v>83176736930</v>
      </c>
      <c r="Q17" s="91">
        <f t="shared" si="5"/>
        <v>0.23247205165444987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175917935652</v>
      </c>
      <c r="AA17" s="69">
        <f t="shared" si="11"/>
        <v>9394343560</v>
      </c>
      <c r="AB17" s="69">
        <f t="shared" si="12"/>
        <v>185312279212</v>
      </c>
      <c r="AC17" s="91">
        <f t="shared" si="13"/>
        <v>0.51793238512627837</v>
      </c>
      <c r="AD17" s="68">
        <f>SUM(AD9:AD16)</f>
        <v>57571991799</v>
      </c>
      <c r="AE17" s="69">
        <f>SUM(AE9:AE16)</f>
        <v>5189256211</v>
      </c>
      <c r="AF17" s="69">
        <f t="shared" si="14"/>
        <v>62761248010</v>
      </c>
      <c r="AG17" s="69">
        <f>SUM(AG9:AG16)</f>
        <v>324382489829</v>
      </c>
      <c r="AH17" s="69">
        <f>SUM(AH9:AH16)</f>
        <v>325646895484</v>
      </c>
      <c r="AI17" s="69">
        <f>SUM(AI9:AI16)</f>
        <v>159646137101</v>
      </c>
      <c r="AJ17" s="91">
        <f t="shared" si="15"/>
        <v>0.49215399137345034</v>
      </c>
      <c r="AK17" s="91">
        <f t="shared" si="16"/>
        <v>0.32528812869921131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4158412041</v>
      </c>
      <c r="E9" s="65">
        <v>202914000</v>
      </c>
      <c r="F9" s="66">
        <f>$D9       +$E9</f>
        <v>4361326041</v>
      </c>
      <c r="G9" s="64">
        <v>4158412041</v>
      </c>
      <c r="H9" s="65">
        <v>202914000</v>
      </c>
      <c r="I9" s="67">
        <f>$G9       +$H9</f>
        <v>4361326041</v>
      </c>
      <c r="J9" s="64">
        <v>978751956</v>
      </c>
      <c r="K9" s="65">
        <v>35993609</v>
      </c>
      <c r="L9" s="65">
        <f>$J9       +$K9</f>
        <v>1014745565</v>
      </c>
      <c r="M9" s="90">
        <f>IF(($F9       =0),0,($L9       /$F9       ))</f>
        <v>0.23266904502451069</v>
      </c>
      <c r="N9" s="100">
        <v>875287001</v>
      </c>
      <c r="O9" s="101">
        <v>54038734</v>
      </c>
      <c r="P9" s="102">
        <f>$N9       +$O9</f>
        <v>929325735</v>
      </c>
      <c r="Q9" s="90">
        <f>IF(($F9       =0),0,($P9       /$F9       ))</f>
        <v>0.21308329766304671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1854038957</v>
      </c>
      <c r="AA9" s="65">
        <f>$K9       +$O9</f>
        <v>90032343</v>
      </c>
      <c r="AB9" s="65">
        <f>$Z9       +$AA9</f>
        <v>1944071300</v>
      </c>
      <c r="AC9" s="90">
        <f>IF(($F9       =0),0,($AB9       /$F9       ))</f>
        <v>0.44575234268755742</v>
      </c>
      <c r="AD9" s="64">
        <v>763780708</v>
      </c>
      <c r="AE9" s="65">
        <v>57276868</v>
      </c>
      <c r="AF9" s="65">
        <f>$AD9       +$AE9</f>
        <v>821057576</v>
      </c>
      <c r="AG9" s="65">
        <v>3854715842</v>
      </c>
      <c r="AH9" s="65">
        <v>4026721299</v>
      </c>
      <c r="AI9" s="65">
        <v>1667267576</v>
      </c>
      <c r="AJ9" s="90">
        <f>IF(($AG9       =0),0,($AI9       /$AG9       ))</f>
        <v>0.43252671385887331</v>
      </c>
      <c r="AK9" s="90">
        <f>IF(($AF9       =0),0,(($P9       /$AF9       )-1))</f>
        <v>0.13186427135531353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7960574607</v>
      </c>
      <c r="E10" s="65">
        <v>539962860</v>
      </c>
      <c r="F10" s="67">
        <f t="shared" ref="F10:F28" si="0">$D10      +$E10</f>
        <v>8500537467</v>
      </c>
      <c r="G10" s="64">
        <v>7960574607</v>
      </c>
      <c r="H10" s="65">
        <v>539962860</v>
      </c>
      <c r="I10" s="67">
        <f t="shared" ref="I10:I28" si="1">$G10      +$H10</f>
        <v>8500537467</v>
      </c>
      <c r="J10" s="64">
        <v>2232361066</v>
      </c>
      <c r="K10" s="65">
        <v>5857634</v>
      </c>
      <c r="L10" s="65">
        <f t="shared" ref="L10:L28" si="2">$J10      +$K10</f>
        <v>2238218700</v>
      </c>
      <c r="M10" s="90">
        <f t="shared" ref="M10:M28" si="3">IF(($F10      =0),0,($L10      /$F10      ))</f>
        <v>0.26330319802589019</v>
      </c>
      <c r="N10" s="100">
        <v>1810400447</v>
      </c>
      <c r="O10" s="101">
        <v>31780599</v>
      </c>
      <c r="P10" s="102">
        <f t="shared" ref="P10:P28" si="4">$N10      +$O10</f>
        <v>1842181046</v>
      </c>
      <c r="Q10" s="90">
        <f t="shared" ref="Q10:Q28" si="5">IF(($F10      =0),0,($P10      /$F10      ))</f>
        <v>0.21671347878314104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</f>
        <v>4042761513</v>
      </c>
      <c r="AA10" s="65">
        <f t="shared" ref="AA10:AA28" si="11">$K10      +$O10</f>
        <v>37638233</v>
      </c>
      <c r="AB10" s="65">
        <f t="shared" ref="AB10:AB28" si="12">$Z10      +$AA10</f>
        <v>4080399746</v>
      </c>
      <c r="AC10" s="90">
        <f t="shared" ref="AC10:AC28" si="13">IF(($F10      =0),0,($AB10      /$F10      ))</f>
        <v>0.48001667680903121</v>
      </c>
      <c r="AD10" s="64">
        <v>1773066345</v>
      </c>
      <c r="AE10" s="65">
        <v>62921773</v>
      </c>
      <c r="AF10" s="65">
        <f t="shared" ref="AF10:AF28" si="14">$AD10      +$AE10</f>
        <v>1835988118</v>
      </c>
      <c r="AG10" s="65">
        <v>7423752807</v>
      </c>
      <c r="AH10" s="65">
        <v>7548097941</v>
      </c>
      <c r="AI10" s="65">
        <v>3969128869</v>
      </c>
      <c r="AJ10" s="90">
        <f t="shared" ref="AJ10:AJ28" si="15">IF(($AG10      =0),0,($AI10      /$AG10      ))</f>
        <v>0.53465261737398251</v>
      </c>
      <c r="AK10" s="90">
        <f t="shared" ref="AK10:AK28" si="16">IF(($AF10      =0),0,(($P10      /$AF10      )-1))</f>
        <v>3.373076295693167E-3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3942643971</v>
      </c>
      <c r="E11" s="65">
        <v>7159622755</v>
      </c>
      <c r="F11" s="67">
        <f t="shared" si="0"/>
        <v>11102266726</v>
      </c>
      <c r="G11" s="64">
        <v>3942643971</v>
      </c>
      <c r="H11" s="65">
        <v>7159622755</v>
      </c>
      <c r="I11" s="67">
        <f t="shared" si="1"/>
        <v>11102266726</v>
      </c>
      <c r="J11" s="64">
        <v>1056583431</v>
      </c>
      <c r="K11" s="65">
        <v>53722838</v>
      </c>
      <c r="L11" s="65">
        <f t="shared" si="2"/>
        <v>1110306269</v>
      </c>
      <c r="M11" s="90">
        <f t="shared" si="3"/>
        <v>0.10000716938279042</v>
      </c>
      <c r="N11" s="100">
        <v>1028380065</v>
      </c>
      <c r="O11" s="101">
        <v>128005156</v>
      </c>
      <c r="P11" s="102">
        <f t="shared" si="4"/>
        <v>1156385221</v>
      </c>
      <c r="Q11" s="90">
        <f t="shared" si="5"/>
        <v>0.10415757876649666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2084963496</v>
      </c>
      <c r="AA11" s="65">
        <f t="shared" si="11"/>
        <v>181727994</v>
      </c>
      <c r="AB11" s="65">
        <f t="shared" si="12"/>
        <v>2266691490</v>
      </c>
      <c r="AC11" s="90">
        <f t="shared" si="13"/>
        <v>0.20416474814928709</v>
      </c>
      <c r="AD11" s="64">
        <v>829192401</v>
      </c>
      <c r="AE11" s="65">
        <v>28219208</v>
      </c>
      <c r="AF11" s="65">
        <f t="shared" si="14"/>
        <v>857411609</v>
      </c>
      <c r="AG11" s="65">
        <v>3789276451</v>
      </c>
      <c r="AH11" s="65">
        <v>3816029760</v>
      </c>
      <c r="AI11" s="65">
        <v>1776383509</v>
      </c>
      <c r="AJ11" s="90">
        <f t="shared" si="15"/>
        <v>0.46879226996784773</v>
      </c>
      <c r="AK11" s="90">
        <f t="shared" si="16"/>
        <v>0.34869321672550391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8120726123</v>
      </c>
      <c r="E12" s="65">
        <v>768760054</v>
      </c>
      <c r="F12" s="67">
        <f t="shared" si="0"/>
        <v>8889486177</v>
      </c>
      <c r="G12" s="64">
        <v>8120726123</v>
      </c>
      <c r="H12" s="65">
        <v>768760054</v>
      </c>
      <c r="I12" s="67">
        <f t="shared" si="1"/>
        <v>8889486177</v>
      </c>
      <c r="J12" s="64">
        <v>2006217766</v>
      </c>
      <c r="K12" s="65">
        <v>61514685</v>
      </c>
      <c r="L12" s="65">
        <f t="shared" si="2"/>
        <v>2067732451</v>
      </c>
      <c r="M12" s="90">
        <f t="shared" si="3"/>
        <v>0.23260427091386882</v>
      </c>
      <c r="N12" s="100">
        <v>1491613787</v>
      </c>
      <c r="O12" s="101">
        <v>148446120</v>
      </c>
      <c r="P12" s="102">
        <f t="shared" si="4"/>
        <v>1640059907</v>
      </c>
      <c r="Q12" s="90">
        <f t="shared" si="5"/>
        <v>0.18449434245630189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3497831553</v>
      </c>
      <c r="AA12" s="65">
        <f t="shared" si="11"/>
        <v>209960805</v>
      </c>
      <c r="AB12" s="65">
        <f t="shared" si="12"/>
        <v>3707792358</v>
      </c>
      <c r="AC12" s="90">
        <f t="shared" si="13"/>
        <v>0.41709861337017073</v>
      </c>
      <c r="AD12" s="64">
        <v>1651017301</v>
      </c>
      <c r="AE12" s="65">
        <v>167330034</v>
      </c>
      <c r="AF12" s="65">
        <f t="shared" si="14"/>
        <v>1818347335</v>
      </c>
      <c r="AG12" s="65">
        <v>7886688727</v>
      </c>
      <c r="AH12" s="65">
        <v>7522621863</v>
      </c>
      <c r="AI12" s="65">
        <v>3650341203</v>
      </c>
      <c r="AJ12" s="90">
        <f t="shared" si="15"/>
        <v>0.46284839295141617</v>
      </c>
      <c r="AK12" s="90">
        <f t="shared" si="16"/>
        <v>-9.8049159568295519E-2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2355467910</v>
      </c>
      <c r="E13" s="65">
        <v>255337696</v>
      </c>
      <c r="F13" s="67">
        <f t="shared" si="0"/>
        <v>2610805606</v>
      </c>
      <c r="G13" s="64">
        <v>2355467910</v>
      </c>
      <c r="H13" s="65">
        <v>255337696</v>
      </c>
      <c r="I13" s="67">
        <f t="shared" si="1"/>
        <v>2610805606</v>
      </c>
      <c r="J13" s="64">
        <v>690715981</v>
      </c>
      <c r="K13" s="65">
        <v>26731453</v>
      </c>
      <c r="L13" s="65">
        <f t="shared" si="2"/>
        <v>717447434</v>
      </c>
      <c r="M13" s="90">
        <f t="shared" si="3"/>
        <v>0.27479925443365238</v>
      </c>
      <c r="N13" s="100">
        <v>617593348</v>
      </c>
      <c r="O13" s="101">
        <v>82688602</v>
      </c>
      <c r="P13" s="102">
        <f t="shared" si="4"/>
        <v>700281950</v>
      </c>
      <c r="Q13" s="90">
        <f t="shared" si="5"/>
        <v>0.26822447002207028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1308309329</v>
      </c>
      <c r="AA13" s="65">
        <f t="shared" si="11"/>
        <v>109420055</v>
      </c>
      <c r="AB13" s="65">
        <f t="shared" si="12"/>
        <v>1417729384</v>
      </c>
      <c r="AC13" s="90">
        <f t="shared" si="13"/>
        <v>0.54302372445572267</v>
      </c>
      <c r="AD13" s="64">
        <v>430998330</v>
      </c>
      <c r="AE13" s="65">
        <v>36619401</v>
      </c>
      <c r="AF13" s="65">
        <f t="shared" si="14"/>
        <v>467617731</v>
      </c>
      <c r="AG13" s="65">
        <v>2902640143</v>
      </c>
      <c r="AH13" s="65">
        <v>2462612399</v>
      </c>
      <c r="AI13" s="65">
        <v>1129943982</v>
      </c>
      <c r="AJ13" s="90">
        <f t="shared" si="15"/>
        <v>0.3892814563062425</v>
      </c>
      <c r="AK13" s="90">
        <f t="shared" si="16"/>
        <v>0.49755217472709568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4931450700</v>
      </c>
      <c r="E14" s="65">
        <v>802941100</v>
      </c>
      <c r="F14" s="67">
        <f t="shared" si="0"/>
        <v>5734391800</v>
      </c>
      <c r="G14" s="64">
        <v>4975126700</v>
      </c>
      <c r="H14" s="65">
        <v>817406500</v>
      </c>
      <c r="I14" s="67">
        <f t="shared" si="1"/>
        <v>5792533200</v>
      </c>
      <c r="J14" s="64">
        <v>1479474431</v>
      </c>
      <c r="K14" s="65">
        <v>193901025</v>
      </c>
      <c r="L14" s="65">
        <f t="shared" si="2"/>
        <v>1673375456</v>
      </c>
      <c r="M14" s="90">
        <f t="shared" si="3"/>
        <v>0.29181393848951864</v>
      </c>
      <c r="N14" s="100">
        <v>1133785690</v>
      </c>
      <c r="O14" s="101">
        <v>266757370</v>
      </c>
      <c r="P14" s="102">
        <f t="shared" si="4"/>
        <v>1400543060</v>
      </c>
      <c r="Q14" s="90">
        <f t="shared" si="5"/>
        <v>0.24423567639727722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2613260121</v>
      </c>
      <c r="AA14" s="65">
        <f t="shared" si="11"/>
        <v>460658395</v>
      </c>
      <c r="AB14" s="65">
        <f t="shared" si="12"/>
        <v>3073918516</v>
      </c>
      <c r="AC14" s="90">
        <f t="shared" si="13"/>
        <v>0.53604961488679581</v>
      </c>
      <c r="AD14" s="64">
        <v>970247028</v>
      </c>
      <c r="AE14" s="65">
        <v>283203973</v>
      </c>
      <c r="AF14" s="65">
        <f t="shared" si="14"/>
        <v>1253451001</v>
      </c>
      <c r="AG14" s="65">
        <v>5303352100</v>
      </c>
      <c r="AH14" s="65">
        <v>5555283515</v>
      </c>
      <c r="AI14" s="65">
        <v>2774857557</v>
      </c>
      <c r="AJ14" s="90">
        <f t="shared" si="15"/>
        <v>0.52322710328812605</v>
      </c>
      <c r="AK14" s="90">
        <f t="shared" si="16"/>
        <v>0.11734966814231296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4945302348</v>
      </c>
      <c r="E15" s="65">
        <v>797238842</v>
      </c>
      <c r="F15" s="67">
        <f t="shared" si="0"/>
        <v>5742541190</v>
      </c>
      <c r="G15" s="64">
        <v>4945302348</v>
      </c>
      <c r="H15" s="65">
        <v>797238842</v>
      </c>
      <c r="I15" s="67">
        <f t="shared" si="1"/>
        <v>5742541190</v>
      </c>
      <c r="J15" s="64">
        <v>1327697595</v>
      </c>
      <c r="K15" s="65">
        <v>184109206</v>
      </c>
      <c r="L15" s="65">
        <f t="shared" si="2"/>
        <v>1511806801</v>
      </c>
      <c r="M15" s="90">
        <f t="shared" si="3"/>
        <v>0.26326442440371944</v>
      </c>
      <c r="N15" s="100">
        <v>1164563392</v>
      </c>
      <c r="O15" s="101">
        <v>221313685</v>
      </c>
      <c r="P15" s="102">
        <f t="shared" si="4"/>
        <v>1385877077</v>
      </c>
      <c r="Q15" s="90">
        <f t="shared" si="5"/>
        <v>0.24133515653546406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2492260987</v>
      </c>
      <c r="AA15" s="65">
        <f t="shared" si="11"/>
        <v>405422891</v>
      </c>
      <c r="AB15" s="65">
        <f t="shared" si="12"/>
        <v>2897683878</v>
      </c>
      <c r="AC15" s="90">
        <f t="shared" si="13"/>
        <v>0.50459958093918345</v>
      </c>
      <c r="AD15" s="64">
        <v>1066356859</v>
      </c>
      <c r="AE15" s="65">
        <v>103858153</v>
      </c>
      <c r="AF15" s="65">
        <f t="shared" si="14"/>
        <v>1170215012</v>
      </c>
      <c r="AG15" s="65">
        <v>5186148229</v>
      </c>
      <c r="AH15" s="65">
        <v>5103430268</v>
      </c>
      <c r="AI15" s="65">
        <v>2368753462</v>
      </c>
      <c r="AJ15" s="90">
        <f t="shared" si="15"/>
        <v>0.45674619339924771</v>
      </c>
      <c r="AK15" s="90">
        <f t="shared" si="16"/>
        <v>0.18429268364231177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3087553471</v>
      </c>
      <c r="E16" s="65">
        <v>123426550</v>
      </c>
      <c r="F16" s="67">
        <f t="shared" si="0"/>
        <v>3210980021</v>
      </c>
      <c r="G16" s="64">
        <v>3087553471</v>
      </c>
      <c r="H16" s="65">
        <v>123426550</v>
      </c>
      <c r="I16" s="67">
        <f t="shared" si="1"/>
        <v>3210980021</v>
      </c>
      <c r="J16" s="64">
        <v>639774770</v>
      </c>
      <c r="K16" s="65">
        <v>46548322</v>
      </c>
      <c r="L16" s="65">
        <f t="shared" si="2"/>
        <v>686323092</v>
      </c>
      <c r="M16" s="90">
        <f t="shared" si="3"/>
        <v>0.21374256068596073</v>
      </c>
      <c r="N16" s="100">
        <v>655379753</v>
      </c>
      <c r="O16" s="101">
        <v>38697924</v>
      </c>
      <c r="P16" s="102">
        <f t="shared" si="4"/>
        <v>694077677</v>
      </c>
      <c r="Q16" s="90">
        <f t="shared" si="5"/>
        <v>0.21615758194093104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1295154523</v>
      </c>
      <c r="AA16" s="65">
        <f t="shared" si="11"/>
        <v>85246246</v>
      </c>
      <c r="AB16" s="65">
        <f t="shared" si="12"/>
        <v>1380400769</v>
      </c>
      <c r="AC16" s="90">
        <f t="shared" si="13"/>
        <v>0.4299001426268918</v>
      </c>
      <c r="AD16" s="64">
        <v>568346969</v>
      </c>
      <c r="AE16" s="65">
        <v>28258798</v>
      </c>
      <c r="AF16" s="65">
        <f t="shared" si="14"/>
        <v>596605767</v>
      </c>
      <c r="AG16" s="65">
        <v>2992489743</v>
      </c>
      <c r="AH16" s="65">
        <v>3031222433</v>
      </c>
      <c r="AI16" s="65">
        <v>1234458309</v>
      </c>
      <c r="AJ16" s="90">
        <f t="shared" si="15"/>
        <v>0.41251881042788258</v>
      </c>
      <c r="AK16" s="90">
        <f t="shared" si="16"/>
        <v>0.16337741837483777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4709689752</v>
      </c>
      <c r="E17" s="65">
        <v>241268500</v>
      </c>
      <c r="F17" s="67">
        <f t="shared" si="0"/>
        <v>4950958252</v>
      </c>
      <c r="G17" s="64">
        <v>4709689752</v>
      </c>
      <c r="H17" s="65">
        <v>241268500</v>
      </c>
      <c r="I17" s="67">
        <f t="shared" si="1"/>
        <v>4950958252</v>
      </c>
      <c r="J17" s="64">
        <v>1124692747</v>
      </c>
      <c r="K17" s="65">
        <v>40340107</v>
      </c>
      <c r="L17" s="65">
        <f t="shared" si="2"/>
        <v>1165032854</v>
      </c>
      <c r="M17" s="90">
        <f t="shared" si="3"/>
        <v>0.23531461884764848</v>
      </c>
      <c r="N17" s="100">
        <v>578511871</v>
      </c>
      <c r="O17" s="101">
        <v>37358454</v>
      </c>
      <c r="P17" s="102">
        <f t="shared" si="4"/>
        <v>615870325</v>
      </c>
      <c r="Q17" s="90">
        <f t="shared" si="5"/>
        <v>0.12439416647296746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1703204618</v>
      </c>
      <c r="AA17" s="65">
        <f t="shared" si="11"/>
        <v>77698561</v>
      </c>
      <c r="AB17" s="65">
        <f t="shared" si="12"/>
        <v>1780903179</v>
      </c>
      <c r="AC17" s="90">
        <f t="shared" si="13"/>
        <v>0.35970878532061595</v>
      </c>
      <c r="AD17" s="64">
        <v>893792180</v>
      </c>
      <c r="AE17" s="65">
        <v>55331697</v>
      </c>
      <c r="AF17" s="65">
        <f t="shared" si="14"/>
        <v>949123877</v>
      </c>
      <c r="AG17" s="65">
        <v>4217419872</v>
      </c>
      <c r="AH17" s="65">
        <v>4119748840</v>
      </c>
      <c r="AI17" s="65">
        <v>1948059743</v>
      </c>
      <c r="AJ17" s="90">
        <f t="shared" si="15"/>
        <v>0.46190794422282266</v>
      </c>
      <c r="AK17" s="90">
        <f t="shared" si="16"/>
        <v>-0.35111702494868324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2361424406</v>
      </c>
      <c r="E18" s="65">
        <v>234740664</v>
      </c>
      <c r="F18" s="67">
        <f t="shared" si="0"/>
        <v>2596165070</v>
      </c>
      <c r="G18" s="64">
        <v>2361424406</v>
      </c>
      <c r="H18" s="65">
        <v>277673381</v>
      </c>
      <c r="I18" s="67">
        <f t="shared" si="1"/>
        <v>2639097787</v>
      </c>
      <c r="J18" s="64">
        <v>570042868</v>
      </c>
      <c r="K18" s="65">
        <v>22558051</v>
      </c>
      <c r="L18" s="65">
        <f t="shared" si="2"/>
        <v>592600919</v>
      </c>
      <c r="M18" s="90">
        <f t="shared" si="3"/>
        <v>0.22826010789830092</v>
      </c>
      <c r="N18" s="100">
        <v>540747147</v>
      </c>
      <c r="O18" s="101">
        <v>71965367</v>
      </c>
      <c r="P18" s="102">
        <f t="shared" si="4"/>
        <v>612712514</v>
      </c>
      <c r="Q18" s="90">
        <f t="shared" si="5"/>
        <v>0.23600676285194763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1110790015</v>
      </c>
      <c r="AA18" s="65">
        <f t="shared" si="11"/>
        <v>94523418</v>
      </c>
      <c r="AB18" s="65">
        <f t="shared" si="12"/>
        <v>1205313433</v>
      </c>
      <c r="AC18" s="90">
        <f t="shared" si="13"/>
        <v>0.46426687075024858</v>
      </c>
      <c r="AD18" s="64">
        <v>488938593</v>
      </c>
      <c r="AE18" s="65">
        <v>162588081</v>
      </c>
      <c r="AF18" s="65">
        <f t="shared" si="14"/>
        <v>651526674</v>
      </c>
      <c r="AG18" s="65">
        <v>2781823677</v>
      </c>
      <c r="AH18" s="65">
        <v>2765496392</v>
      </c>
      <c r="AI18" s="65">
        <v>1273668391</v>
      </c>
      <c r="AJ18" s="90">
        <f t="shared" si="15"/>
        <v>0.45785374591877842</v>
      </c>
      <c r="AK18" s="90">
        <f t="shared" si="16"/>
        <v>-5.957416871622967E-2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4154810494</v>
      </c>
      <c r="E19" s="65">
        <v>645473997</v>
      </c>
      <c r="F19" s="67">
        <f t="shared" si="0"/>
        <v>4800284491</v>
      </c>
      <c r="G19" s="64">
        <v>4154810494</v>
      </c>
      <c r="H19" s="65">
        <v>645473997</v>
      </c>
      <c r="I19" s="67">
        <f t="shared" si="1"/>
        <v>4800284491</v>
      </c>
      <c r="J19" s="64">
        <v>1218113658</v>
      </c>
      <c r="K19" s="65">
        <v>143059158</v>
      </c>
      <c r="L19" s="65">
        <f t="shared" si="2"/>
        <v>1361172816</v>
      </c>
      <c r="M19" s="90">
        <f t="shared" si="3"/>
        <v>0.28356086364298777</v>
      </c>
      <c r="N19" s="100">
        <v>1055004776</v>
      </c>
      <c r="O19" s="101">
        <v>197708906</v>
      </c>
      <c r="P19" s="102">
        <f t="shared" si="4"/>
        <v>1252713682</v>
      </c>
      <c r="Q19" s="90">
        <f t="shared" si="5"/>
        <v>0.26096654986776285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2273118434</v>
      </c>
      <c r="AA19" s="65">
        <f t="shared" si="11"/>
        <v>340768064</v>
      </c>
      <c r="AB19" s="65">
        <f t="shared" si="12"/>
        <v>2613886498</v>
      </c>
      <c r="AC19" s="90">
        <f t="shared" si="13"/>
        <v>0.54452741351075062</v>
      </c>
      <c r="AD19" s="64">
        <v>923133507</v>
      </c>
      <c r="AE19" s="65">
        <v>126478887</v>
      </c>
      <c r="AF19" s="65">
        <f t="shared" si="14"/>
        <v>1049612394</v>
      </c>
      <c r="AG19" s="65">
        <v>4556352414</v>
      </c>
      <c r="AH19" s="65">
        <v>4654617952</v>
      </c>
      <c r="AI19" s="65">
        <v>2132348017</v>
      </c>
      <c r="AJ19" s="90">
        <f t="shared" si="15"/>
        <v>0.46799453230353222</v>
      </c>
      <c r="AK19" s="90">
        <f t="shared" si="16"/>
        <v>0.19350122879741827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2719603794</v>
      </c>
      <c r="E20" s="65">
        <v>249473000</v>
      </c>
      <c r="F20" s="67">
        <f t="shared" si="0"/>
        <v>2969076794</v>
      </c>
      <c r="G20" s="64">
        <v>2719603794</v>
      </c>
      <c r="H20" s="65">
        <v>249473000</v>
      </c>
      <c r="I20" s="67">
        <f t="shared" si="1"/>
        <v>2969076794</v>
      </c>
      <c r="J20" s="64">
        <v>852870674</v>
      </c>
      <c r="K20" s="65">
        <v>10202884</v>
      </c>
      <c r="L20" s="65">
        <f t="shared" si="2"/>
        <v>863073558</v>
      </c>
      <c r="M20" s="90">
        <f t="shared" si="3"/>
        <v>0.29068751597941994</v>
      </c>
      <c r="N20" s="100">
        <v>641282151</v>
      </c>
      <c r="O20" s="101">
        <v>28739995</v>
      </c>
      <c r="P20" s="102">
        <f t="shared" si="4"/>
        <v>670022146</v>
      </c>
      <c r="Q20" s="90">
        <f t="shared" si="5"/>
        <v>0.225666829283096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1494152825</v>
      </c>
      <c r="AA20" s="65">
        <f t="shared" si="11"/>
        <v>38942879</v>
      </c>
      <c r="AB20" s="65">
        <f t="shared" si="12"/>
        <v>1533095704</v>
      </c>
      <c r="AC20" s="90">
        <f t="shared" si="13"/>
        <v>0.516354345262516</v>
      </c>
      <c r="AD20" s="64">
        <v>536632499</v>
      </c>
      <c r="AE20" s="65">
        <v>20351952</v>
      </c>
      <c r="AF20" s="65">
        <f t="shared" si="14"/>
        <v>556984451</v>
      </c>
      <c r="AG20" s="65">
        <v>2677251972</v>
      </c>
      <c r="AH20" s="65">
        <v>2684870291</v>
      </c>
      <c r="AI20" s="65">
        <v>1237421728</v>
      </c>
      <c r="AJ20" s="90">
        <f t="shared" si="15"/>
        <v>0.4621984560816676</v>
      </c>
      <c r="AK20" s="90">
        <f t="shared" si="16"/>
        <v>0.20294587182291024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2556366680</v>
      </c>
      <c r="E21" s="65">
        <v>361808000</v>
      </c>
      <c r="F21" s="67">
        <f t="shared" si="0"/>
        <v>2918174680</v>
      </c>
      <c r="G21" s="64">
        <v>2556366680</v>
      </c>
      <c r="H21" s="65">
        <v>361808000</v>
      </c>
      <c r="I21" s="67">
        <f t="shared" si="1"/>
        <v>2918174680</v>
      </c>
      <c r="J21" s="64">
        <v>734999251</v>
      </c>
      <c r="K21" s="65">
        <v>67556883</v>
      </c>
      <c r="L21" s="65">
        <f t="shared" si="2"/>
        <v>802556134</v>
      </c>
      <c r="M21" s="90">
        <f t="shared" si="3"/>
        <v>0.27501990867798221</v>
      </c>
      <c r="N21" s="100">
        <v>710803915</v>
      </c>
      <c r="O21" s="101">
        <v>94593617</v>
      </c>
      <c r="P21" s="102">
        <f t="shared" si="4"/>
        <v>805397532</v>
      </c>
      <c r="Q21" s="90">
        <f t="shared" si="5"/>
        <v>0.27599359884789348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1445803166</v>
      </c>
      <c r="AA21" s="65">
        <f t="shared" si="11"/>
        <v>162150500</v>
      </c>
      <c r="AB21" s="65">
        <f t="shared" si="12"/>
        <v>1607953666</v>
      </c>
      <c r="AC21" s="90">
        <f t="shared" si="13"/>
        <v>0.55101350752587575</v>
      </c>
      <c r="AD21" s="64">
        <v>412594233</v>
      </c>
      <c r="AE21" s="65">
        <v>31495650</v>
      </c>
      <c r="AF21" s="65">
        <f t="shared" si="14"/>
        <v>444089883</v>
      </c>
      <c r="AG21" s="65">
        <v>2871887522</v>
      </c>
      <c r="AH21" s="65">
        <v>2968127156</v>
      </c>
      <c r="AI21" s="65">
        <v>1176864427</v>
      </c>
      <c r="AJ21" s="90">
        <f t="shared" si="15"/>
        <v>0.40978778520560738</v>
      </c>
      <c r="AK21" s="90">
        <f t="shared" si="16"/>
        <v>0.81359126346050981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7967455452</v>
      </c>
      <c r="E22" s="65">
        <v>614997558</v>
      </c>
      <c r="F22" s="67">
        <f t="shared" si="0"/>
        <v>8582453010</v>
      </c>
      <c r="G22" s="64">
        <v>7967455452</v>
      </c>
      <c r="H22" s="65">
        <v>614997558</v>
      </c>
      <c r="I22" s="67">
        <f t="shared" si="1"/>
        <v>8582453010</v>
      </c>
      <c r="J22" s="64">
        <v>744551715</v>
      </c>
      <c r="K22" s="65">
        <v>16926241</v>
      </c>
      <c r="L22" s="65">
        <f t="shared" si="2"/>
        <v>761477956</v>
      </c>
      <c r="M22" s="90">
        <f t="shared" si="3"/>
        <v>8.8724978174975169E-2</v>
      </c>
      <c r="N22" s="100">
        <v>2260448079</v>
      </c>
      <c r="O22" s="101">
        <v>104248051</v>
      </c>
      <c r="P22" s="102">
        <f t="shared" si="4"/>
        <v>2364696130</v>
      </c>
      <c r="Q22" s="90">
        <f t="shared" si="5"/>
        <v>0.27552683681981499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3004999794</v>
      </c>
      <c r="AA22" s="65">
        <f t="shared" si="11"/>
        <v>121174292</v>
      </c>
      <c r="AB22" s="65">
        <f t="shared" si="12"/>
        <v>3126174086</v>
      </c>
      <c r="AC22" s="90">
        <f t="shared" si="13"/>
        <v>0.36425181499479015</v>
      </c>
      <c r="AD22" s="64">
        <v>1591114290</v>
      </c>
      <c r="AE22" s="65">
        <v>49417584</v>
      </c>
      <c r="AF22" s="65">
        <f t="shared" si="14"/>
        <v>1640531874</v>
      </c>
      <c r="AG22" s="65">
        <v>7699087821</v>
      </c>
      <c r="AH22" s="65">
        <v>7708277433</v>
      </c>
      <c r="AI22" s="65">
        <v>1542632671</v>
      </c>
      <c r="AJ22" s="90">
        <f t="shared" si="15"/>
        <v>0.20036564160137538</v>
      </c>
      <c r="AK22" s="90">
        <f t="shared" si="16"/>
        <v>0.44142041217054717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4214555654</v>
      </c>
      <c r="E23" s="65">
        <v>231469401</v>
      </c>
      <c r="F23" s="67">
        <f t="shared" si="0"/>
        <v>4446025055</v>
      </c>
      <c r="G23" s="64">
        <v>4214555654</v>
      </c>
      <c r="H23" s="65">
        <v>231469401</v>
      </c>
      <c r="I23" s="67">
        <f t="shared" si="1"/>
        <v>4446025055</v>
      </c>
      <c r="J23" s="64">
        <v>1112909474</v>
      </c>
      <c r="K23" s="65">
        <v>4097595</v>
      </c>
      <c r="L23" s="65">
        <f t="shared" si="2"/>
        <v>1117007069</v>
      </c>
      <c r="M23" s="90">
        <f t="shared" si="3"/>
        <v>0.25123724117204732</v>
      </c>
      <c r="N23" s="100">
        <v>1006116570</v>
      </c>
      <c r="O23" s="101">
        <v>46365996</v>
      </c>
      <c r="P23" s="102">
        <f t="shared" si="4"/>
        <v>1052482566</v>
      </c>
      <c r="Q23" s="90">
        <f t="shared" si="5"/>
        <v>0.23672438930958747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2119026044</v>
      </c>
      <c r="AA23" s="65">
        <f t="shared" si="11"/>
        <v>50463591</v>
      </c>
      <c r="AB23" s="65">
        <f t="shared" si="12"/>
        <v>2169489635</v>
      </c>
      <c r="AC23" s="90">
        <f t="shared" si="13"/>
        <v>0.48796163048163477</v>
      </c>
      <c r="AD23" s="64">
        <v>955994708</v>
      </c>
      <c r="AE23" s="65">
        <v>23397812</v>
      </c>
      <c r="AF23" s="65">
        <f t="shared" si="14"/>
        <v>979392520</v>
      </c>
      <c r="AG23" s="65">
        <v>4236891869</v>
      </c>
      <c r="AH23" s="65">
        <v>4225043807</v>
      </c>
      <c r="AI23" s="65">
        <v>2051974935</v>
      </c>
      <c r="AJ23" s="90">
        <f t="shared" si="15"/>
        <v>0.48431137693497744</v>
      </c>
      <c r="AK23" s="90">
        <f t="shared" si="16"/>
        <v>7.4627939776382934E-2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2145574432</v>
      </c>
      <c r="E24" s="65">
        <v>189041750</v>
      </c>
      <c r="F24" s="67">
        <f t="shared" si="0"/>
        <v>2334616182</v>
      </c>
      <c r="G24" s="64">
        <v>2145574432</v>
      </c>
      <c r="H24" s="65">
        <v>189041750</v>
      </c>
      <c r="I24" s="67">
        <f t="shared" si="1"/>
        <v>2334616182</v>
      </c>
      <c r="J24" s="64">
        <v>576174913</v>
      </c>
      <c r="K24" s="65">
        <v>23087629</v>
      </c>
      <c r="L24" s="65">
        <f t="shared" si="2"/>
        <v>599262542</v>
      </c>
      <c r="M24" s="90">
        <f t="shared" si="3"/>
        <v>0.2566856799076192</v>
      </c>
      <c r="N24" s="100">
        <v>483286312</v>
      </c>
      <c r="O24" s="101">
        <v>62810639</v>
      </c>
      <c r="P24" s="102">
        <f t="shared" si="4"/>
        <v>546096951</v>
      </c>
      <c r="Q24" s="90">
        <f t="shared" si="5"/>
        <v>0.23391294689483996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1059461225</v>
      </c>
      <c r="AA24" s="65">
        <f t="shared" si="11"/>
        <v>85898268</v>
      </c>
      <c r="AB24" s="65">
        <f t="shared" si="12"/>
        <v>1145359493</v>
      </c>
      <c r="AC24" s="90">
        <f t="shared" si="13"/>
        <v>0.49059862680245914</v>
      </c>
      <c r="AD24" s="64">
        <v>363227164</v>
      </c>
      <c r="AE24" s="65">
        <v>30258803</v>
      </c>
      <c r="AF24" s="65">
        <f t="shared" si="14"/>
        <v>393485967</v>
      </c>
      <c r="AG24" s="65">
        <v>2407692854</v>
      </c>
      <c r="AH24" s="65">
        <v>2346719355</v>
      </c>
      <c r="AI24" s="65">
        <v>1115455007</v>
      </c>
      <c r="AJ24" s="90">
        <f t="shared" si="15"/>
        <v>0.46328791695620491</v>
      </c>
      <c r="AK24" s="90">
        <f t="shared" si="16"/>
        <v>0.3878435237818787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2992381740</v>
      </c>
      <c r="E25" s="65">
        <v>457423210</v>
      </c>
      <c r="F25" s="67">
        <f t="shared" si="0"/>
        <v>3449804950</v>
      </c>
      <c r="G25" s="64">
        <v>2993573835</v>
      </c>
      <c r="H25" s="65">
        <v>450104619</v>
      </c>
      <c r="I25" s="67">
        <f t="shared" si="1"/>
        <v>3443678454</v>
      </c>
      <c r="J25" s="64">
        <v>785698820</v>
      </c>
      <c r="K25" s="65">
        <v>14549722</v>
      </c>
      <c r="L25" s="65">
        <f t="shared" si="2"/>
        <v>800248542</v>
      </c>
      <c r="M25" s="90">
        <f t="shared" si="3"/>
        <v>0.23196921379569591</v>
      </c>
      <c r="N25" s="100">
        <v>684853826</v>
      </c>
      <c r="O25" s="101">
        <v>139452607</v>
      </c>
      <c r="P25" s="102">
        <f t="shared" si="4"/>
        <v>824306433</v>
      </c>
      <c r="Q25" s="90">
        <f t="shared" si="5"/>
        <v>0.2389429098013208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1470552646</v>
      </c>
      <c r="AA25" s="65">
        <f t="shared" si="11"/>
        <v>154002329</v>
      </c>
      <c r="AB25" s="65">
        <f t="shared" si="12"/>
        <v>1624554975</v>
      </c>
      <c r="AC25" s="90">
        <f t="shared" si="13"/>
        <v>0.47091212359701667</v>
      </c>
      <c r="AD25" s="64">
        <v>675861203</v>
      </c>
      <c r="AE25" s="65">
        <v>31716698</v>
      </c>
      <c r="AF25" s="65">
        <f t="shared" si="14"/>
        <v>707577901</v>
      </c>
      <c r="AG25" s="65">
        <v>2967174954</v>
      </c>
      <c r="AH25" s="65">
        <v>2916264591</v>
      </c>
      <c r="AI25" s="65">
        <v>1471775209</v>
      </c>
      <c r="AJ25" s="90">
        <f t="shared" si="15"/>
        <v>0.49601901870192183</v>
      </c>
      <c r="AK25" s="90">
        <f t="shared" si="16"/>
        <v>0.16496916005295081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2284927328</v>
      </c>
      <c r="E26" s="65">
        <v>504799865</v>
      </c>
      <c r="F26" s="67">
        <f t="shared" si="0"/>
        <v>2789727193</v>
      </c>
      <c r="G26" s="64">
        <v>2320260757</v>
      </c>
      <c r="H26" s="65">
        <v>491726021</v>
      </c>
      <c r="I26" s="67">
        <f t="shared" si="1"/>
        <v>2811986778</v>
      </c>
      <c r="J26" s="64">
        <v>669256738</v>
      </c>
      <c r="K26" s="65">
        <v>26847318</v>
      </c>
      <c r="L26" s="65">
        <f t="shared" si="2"/>
        <v>696104056</v>
      </c>
      <c r="M26" s="90">
        <f t="shared" si="3"/>
        <v>0.24952406018289833</v>
      </c>
      <c r="N26" s="100">
        <v>511637674</v>
      </c>
      <c r="O26" s="101">
        <v>99397585</v>
      </c>
      <c r="P26" s="102">
        <f t="shared" si="4"/>
        <v>611035259</v>
      </c>
      <c r="Q26" s="90">
        <f t="shared" si="5"/>
        <v>0.2190304702672051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1180894412</v>
      </c>
      <c r="AA26" s="65">
        <f t="shared" si="11"/>
        <v>126244903</v>
      </c>
      <c r="AB26" s="65">
        <f t="shared" si="12"/>
        <v>1307139315</v>
      </c>
      <c r="AC26" s="90">
        <f t="shared" si="13"/>
        <v>0.46855453045010342</v>
      </c>
      <c r="AD26" s="64">
        <v>487432009</v>
      </c>
      <c r="AE26" s="65">
        <v>107337767</v>
      </c>
      <c r="AF26" s="65">
        <f t="shared" si="14"/>
        <v>594769776</v>
      </c>
      <c r="AG26" s="65">
        <v>2513055801</v>
      </c>
      <c r="AH26" s="65">
        <v>2468662876</v>
      </c>
      <c r="AI26" s="65">
        <v>1236940150</v>
      </c>
      <c r="AJ26" s="90">
        <f t="shared" si="15"/>
        <v>0.49220560462994667</v>
      </c>
      <c r="AK26" s="90">
        <f t="shared" si="16"/>
        <v>2.7347527827304985E-2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3117845361</v>
      </c>
      <c r="E27" s="65">
        <v>1023042577</v>
      </c>
      <c r="F27" s="67">
        <f t="shared" si="0"/>
        <v>4140887938</v>
      </c>
      <c r="G27" s="64">
        <v>3118071411</v>
      </c>
      <c r="H27" s="65">
        <v>1426741570</v>
      </c>
      <c r="I27" s="67">
        <f t="shared" si="1"/>
        <v>4544812981</v>
      </c>
      <c r="J27" s="64">
        <v>691008600</v>
      </c>
      <c r="K27" s="65">
        <v>117830353</v>
      </c>
      <c r="L27" s="65">
        <f t="shared" si="2"/>
        <v>808838953</v>
      </c>
      <c r="M27" s="90">
        <f t="shared" si="3"/>
        <v>0.19532983386907585</v>
      </c>
      <c r="N27" s="100">
        <v>672073536</v>
      </c>
      <c r="O27" s="101">
        <v>237435998</v>
      </c>
      <c r="P27" s="102">
        <f t="shared" si="4"/>
        <v>909509534</v>
      </c>
      <c r="Q27" s="90">
        <f t="shared" si="5"/>
        <v>0.21964118508342981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1363082136</v>
      </c>
      <c r="AA27" s="65">
        <f t="shared" si="11"/>
        <v>355266351</v>
      </c>
      <c r="AB27" s="65">
        <f t="shared" si="12"/>
        <v>1718348487</v>
      </c>
      <c r="AC27" s="90">
        <f t="shared" si="13"/>
        <v>0.41497101895250565</v>
      </c>
      <c r="AD27" s="64">
        <v>606614982</v>
      </c>
      <c r="AE27" s="65">
        <v>156009128</v>
      </c>
      <c r="AF27" s="65">
        <f t="shared" si="14"/>
        <v>762624110</v>
      </c>
      <c r="AG27" s="65">
        <v>3665887598</v>
      </c>
      <c r="AH27" s="65">
        <v>4045783539</v>
      </c>
      <c r="AI27" s="65">
        <v>1458329207</v>
      </c>
      <c r="AJ27" s="90">
        <f t="shared" si="15"/>
        <v>0.39781067149893556</v>
      </c>
      <c r="AK27" s="90">
        <f t="shared" si="16"/>
        <v>0.19260527181601961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78726766264</v>
      </c>
      <c r="E28" s="69">
        <f>SUM(E9:E27)</f>
        <v>15403742379</v>
      </c>
      <c r="F28" s="70">
        <f t="shared" si="0"/>
        <v>94130508643</v>
      </c>
      <c r="G28" s="68">
        <f>SUM(G9:G27)</f>
        <v>78807193838</v>
      </c>
      <c r="H28" s="69">
        <f>SUM(H9:H27)</f>
        <v>15844447054</v>
      </c>
      <c r="I28" s="70">
        <f t="shared" si="1"/>
        <v>94651640892</v>
      </c>
      <c r="J28" s="68">
        <f>SUM(J9:J27)</f>
        <v>19491896454</v>
      </c>
      <c r="K28" s="69">
        <f>SUM(K9:K27)</f>
        <v>1095434713</v>
      </c>
      <c r="L28" s="69">
        <f t="shared" si="2"/>
        <v>20587331167</v>
      </c>
      <c r="M28" s="91">
        <f t="shared" si="3"/>
        <v>0.21871050591131563</v>
      </c>
      <c r="N28" s="103">
        <f>SUM(N9:N27)</f>
        <v>17921769340</v>
      </c>
      <c r="O28" s="104">
        <f>SUM(O9:O27)</f>
        <v>2091805405</v>
      </c>
      <c r="P28" s="105">
        <f t="shared" si="4"/>
        <v>20013574745</v>
      </c>
      <c r="Q28" s="91">
        <f t="shared" si="5"/>
        <v>0.21261517688068188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37413665794</v>
      </c>
      <c r="AA28" s="69">
        <f t="shared" si="11"/>
        <v>3187240118</v>
      </c>
      <c r="AB28" s="69">
        <f t="shared" si="12"/>
        <v>40600905912</v>
      </c>
      <c r="AC28" s="91">
        <f t="shared" si="13"/>
        <v>0.43132568279199751</v>
      </c>
      <c r="AD28" s="68">
        <f>SUM(AD9:AD27)</f>
        <v>15988341309</v>
      </c>
      <c r="AE28" s="69">
        <f>SUM(AE9:AE27)</f>
        <v>1562072267</v>
      </c>
      <c r="AF28" s="69">
        <f t="shared" si="14"/>
        <v>17550413576</v>
      </c>
      <c r="AG28" s="69">
        <f>SUM(AG9:AG27)</f>
        <v>79933590396</v>
      </c>
      <c r="AH28" s="69">
        <f>SUM(AH9:AH27)</f>
        <v>79969631710</v>
      </c>
      <c r="AI28" s="69">
        <f>SUM(AI9:AI27)</f>
        <v>35216603952</v>
      </c>
      <c r="AJ28" s="91">
        <f t="shared" si="15"/>
        <v>0.4405732781116547</v>
      </c>
      <c r="AK28" s="91">
        <f t="shared" si="16"/>
        <v>0.14034775638383512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9415556940</v>
      </c>
      <c r="E9" s="78">
        <v>1219326304</v>
      </c>
      <c r="F9" s="79">
        <f>$D9       +$E9</f>
        <v>10634883244</v>
      </c>
      <c r="G9" s="77">
        <v>9418619058</v>
      </c>
      <c r="H9" s="78">
        <v>1295320246</v>
      </c>
      <c r="I9" s="79">
        <f>$G9       +$H9</f>
        <v>10713939304</v>
      </c>
      <c r="J9" s="77">
        <v>2667023488</v>
      </c>
      <c r="K9" s="78">
        <v>160140142</v>
      </c>
      <c r="L9" s="78">
        <f>$J9       +$K9</f>
        <v>2827163630</v>
      </c>
      <c r="M9" s="95">
        <f>IF(($F9       =0),0,($L9       /$F9       ))</f>
        <v>0.26583870881657606</v>
      </c>
      <c r="N9" s="77">
        <v>2420203188</v>
      </c>
      <c r="O9" s="78">
        <v>297439604</v>
      </c>
      <c r="P9" s="78">
        <f>$N9       +$O9</f>
        <v>2717642792</v>
      </c>
      <c r="Q9" s="95">
        <f>IF(($F9       =0),0,($P9       /$F9       ))</f>
        <v>0.25554044455854674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5087226676</v>
      </c>
      <c r="AA9" s="78">
        <f>$K9       +$O9</f>
        <v>457579746</v>
      </c>
      <c r="AB9" s="78">
        <f>$Z9       +$AA9</f>
        <v>5544806422</v>
      </c>
      <c r="AC9" s="95">
        <f>IF(($F9       =0),0,($AB9       /$F9       ))</f>
        <v>0.52137915337512286</v>
      </c>
      <c r="AD9" s="77">
        <v>2026760100</v>
      </c>
      <c r="AE9" s="78">
        <v>272916676</v>
      </c>
      <c r="AF9" s="78">
        <f>$AD9       +$AE9</f>
        <v>2299676776</v>
      </c>
      <c r="AG9" s="78">
        <v>10958000995</v>
      </c>
      <c r="AH9" s="78">
        <v>10262750537</v>
      </c>
      <c r="AI9" s="79">
        <v>4792464672</v>
      </c>
      <c r="AJ9" s="114">
        <f>IF(($AG9       =0),0,($AI9       /$AG9       ))</f>
        <v>0.43734844285803059</v>
      </c>
      <c r="AK9" s="115">
        <f>IF(($AF9       =0),0,(($P9       /$AF9       )-1))</f>
        <v>0.18174989649067097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16055280007</v>
      </c>
      <c r="E10" s="78">
        <v>1941550100</v>
      </c>
      <c r="F10" s="79">
        <f t="shared" ref="F10:F55" si="0">$D10      +$E10</f>
        <v>17996830107</v>
      </c>
      <c r="G10" s="77">
        <v>16055280007</v>
      </c>
      <c r="H10" s="78">
        <v>1941550100</v>
      </c>
      <c r="I10" s="79">
        <f t="shared" ref="I10:I55" si="1">$G10      +$H10</f>
        <v>17996830107</v>
      </c>
      <c r="J10" s="77">
        <v>13402956381</v>
      </c>
      <c r="K10" s="78">
        <v>1699488390</v>
      </c>
      <c r="L10" s="78">
        <f t="shared" ref="L10:L55" si="2">$J10      +$K10</f>
        <v>15102444771</v>
      </c>
      <c r="M10" s="95">
        <f t="shared" ref="M10:M55" si="3">IF(($F10      =0),0,($L10      /$F10      ))</f>
        <v>0.8391724921115854</v>
      </c>
      <c r="N10" s="77">
        <v>-3967072754</v>
      </c>
      <c r="O10" s="78">
        <v>-1385557178</v>
      </c>
      <c r="P10" s="78">
        <f t="shared" ref="P10:P55" si="4">$N10      +$O10</f>
        <v>-5352629932</v>
      </c>
      <c r="Q10" s="95">
        <f t="shared" ref="Q10:Q55" si="5">IF(($F10      =0),0,($P10      /$F10      ))</f>
        <v>-0.29742070687871053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</f>
        <v>9435883627</v>
      </c>
      <c r="AA10" s="78">
        <f t="shared" ref="AA10:AA55" si="11">$K10      +$O10</f>
        <v>313931212</v>
      </c>
      <c r="AB10" s="78">
        <f t="shared" ref="AB10:AB55" si="12">$Z10      +$AA10</f>
        <v>9749814839</v>
      </c>
      <c r="AC10" s="95">
        <f t="shared" ref="AC10:AC55" si="13">IF(($F10      =0),0,($AB10      /$F10      ))</f>
        <v>0.54175178523287482</v>
      </c>
      <c r="AD10" s="77">
        <v>4310856848</v>
      </c>
      <c r="AE10" s="78">
        <v>300735641</v>
      </c>
      <c r="AF10" s="78">
        <f t="shared" ref="AF10:AF55" si="14">$AD10      +$AE10</f>
        <v>4611592489</v>
      </c>
      <c r="AG10" s="78">
        <v>16434011060</v>
      </c>
      <c r="AH10" s="78">
        <v>18126252360</v>
      </c>
      <c r="AI10" s="79">
        <v>12931482663</v>
      </c>
      <c r="AJ10" s="114">
        <f t="shared" ref="AJ10:AJ55" si="15">IF(($AG10      =0),0,($AI10      /$AG10      ))</f>
        <v>0.78687318730574107</v>
      </c>
      <c r="AK10" s="115">
        <f t="shared" ref="AK10:AK55" si="16">IF(($AF10      =0),0,(($P10      /$AF10      )-1))</f>
        <v>-2.1606901400693124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25470836947</v>
      </c>
      <c r="E11" s="81">
        <f>SUM(E9:E10)</f>
        <v>3160876404</v>
      </c>
      <c r="F11" s="82">
        <f t="shared" si="0"/>
        <v>28631713351</v>
      </c>
      <c r="G11" s="80">
        <f>SUM(G9:G10)</f>
        <v>25473899065</v>
      </c>
      <c r="H11" s="81">
        <f>SUM(H9:H10)</f>
        <v>3236870346</v>
      </c>
      <c r="I11" s="82">
        <f t="shared" si="1"/>
        <v>28710769411</v>
      </c>
      <c r="J11" s="80">
        <f>SUM(J9:J10)</f>
        <v>16069979869</v>
      </c>
      <c r="K11" s="81">
        <f>SUM(K9:K10)</f>
        <v>1859628532</v>
      </c>
      <c r="L11" s="81">
        <f t="shared" si="2"/>
        <v>17929608401</v>
      </c>
      <c r="M11" s="96">
        <f t="shared" si="3"/>
        <v>0.62621500086978854</v>
      </c>
      <c r="N11" s="80">
        <f>SUM(N9:N10)</f>
        <v>-1546869566</v>
      </c>
      <c r="O11" s="81">
        <f>SUM(O9:O10)</f>
        <v>-1088117574</v>
      </c>
      <c r="P11" s="81">
        <f t="shared" si="4"/>
        <v>-2634987140</v>
      </c>
      <c r="Q11" s="96">
        <f t="shared" si="5"/>
        <v>-9.203036883253686E-2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14523110303</v>
      </c>
      <c r="AA11" s="81">
        <f t="shared" si="11"/>
        <v>771510958</v>
      </c>
      <c r="AB11" s="81">
        <f t="shared" si="12"/>
        <v>15294621261</v>
      </c>
      <c r="AC11" s="96">
        <f t="shared" si="13"/>
        <v>0.53418463203725164</v>
      </c>
      <c r="AD11" s="80">
        <f>SUM(AD9:AD10)</f>
        <v>6337616948</v>
      </c>
      <c r="AE11" s="81">
        <f>SUM(AE9:AE10)</f>
        <v>573652317</v>
      </c>
      <c r="AF11" s="81">
        <f t="shared" si="14"/>
        <v>6911269265</v>
      </c>
      <c r="AG11" s="81">
        <f>SUM(AG9:AG10)</f>
        <v>27392012055</v>
      </c>
      <c r="AH11" s="81">
        <f>SUM(AH9:AH10)</f>
        <v>28389002897</v>
      </c>
      <c r="AI11" s="82">
        <f>SUM(AI9:AI10)</f>
        <v>17723947335</v>
      </c>
      <c r="AJ11" s="116">
        <f t="shared" si="15"/>
        <v>0.6470480262425542</v>
      </c>
      <c r="AK11" s="117">
        <f t="shared" si="16"/>
        <v>-1.3812595109474439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453136435</v>
      </c>
      <c r="E12" s="78">
        <v>73800299</v>
      </c>
      <c r="F12" s="79">
        <f t="shared" si="0"/>
        <v>526936734</v>
      </c>
      <c r="G12" s="77">
        <v>453136435</v>
      </c>
      <c r="H12" s="78">
        <v>73800299</v>
      </c>
      <c r="I12" s="79">
        <f t="shared" si="1"/>
        <v>526936734</v>
      </c>
      <c r="J12" s="77">
        <v>206803534</v>
      </c>
      <c r="K12" s="78">
        <v>79989993</v>
      </c>
      <c r="L12" s="78">
        <f t="shared" si="2"/>
        <v>286793527</v>
      </c>
      <c r="M12" s="95">
        <f t="shared" si="3"/>
        <v>0.54426557970809453</v>
      </c>
      <c r="N12" s="77">
        <v>109824550</v>
      </c>
      <c r="O12" s="78">
        <v>22986686</v>
      </c>
      <c r="P12" s="78">
        <f t="shared" si="4"/>
        <v>132811236</v>
      </c>
      <c r="Q12" s="95">
        <f t="shared" si="5"/>
        <v>0.25204398826368402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316628084</v>
      </c>
      <c r="AA12" s="78">
        <f t="shared" si="11"/>
        <v>102976679</v>
      </c>
      <c r="AB12" s="78">
        <f t="shared" si="12"/>
        <v>419604763</v>
      </c>
      <c r="AC12" s="95">
        <f t="shared" si="13"/>
        <v>0.79630956797177854</v>
      </c>
      <c r="AD12" s="77">
        <v>95256198</v>
      </c>
      <c r="AE12" s="78">
        <v>17890574</v>
      </c>
      <c r="AF12" s="78">
        <f t="shared" si="14"/>
        <v>113146772</v>
      </c>
      <c r="AG12" s="78">
        <v>582625828</v>
      </c>
      <c r="AH12" s="78">
        <v>598088828</v>
      </c>
      <c r="AI12" s="79">
        <v>277810771</v>
      </c>
      <c r="AJ12" s="114">
        <f t="shared" si="15"/>
        <v>0.47682536140502169</v>
      </c>
      <c r="AK12" s="115">
        <f t="shared" si="16"/>
        <v>0.17379606728860097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314333479</v>
      </c>
      <c r="E13" s="78">
        <v>34518783</v>
      </c>
      <c r="F13" s="79">
        <f t="shared" si="0"/>
        <v>348852262</v>
      </c>
      <c r="G13" s="77">
        <v>314603479</v>
      </c>
      <c r="H13" s="78">
        <v>40731117</v>
      </c>
      <c r="I13" s="79">
        <f t="shared" si="1"/>
        <v>355334596</v>
      </c>
      <c r="J13" s="77">
        <v>92700477</v>
      </c>
      <c r="K13" s="78">
        <v>3939176</v>
      </c>
      <c r="L13" s="78">
        <f t="shared" si="2"/>
        <v>96639653</v>
      </c>
      <c r="M13" s="95">
        <f t="shared" si="3"/>
        <v>0.27702171815070531</v>
      </c>
      <c r="N13" s="77">
        <v>68223690</v>
      </c>
      <c r="O13" s="78">
        <v>15781381</v>
      </c>
      <c r="P13" s="78">
        <f t="shared" si="4"/>
        <v>84005071</v>
      </c>
      <c r="Q13" s="95">
        <f t="shared" si="5"/>
        <v>0.24080414591091284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160924167</v>
      </c>
      <c r="AA13" s="78">
        <f t="shared" si="11"/>
        <v>19720557</v>
      </c>
      <c r="AB13" s="78">
        <f t="shared" si="12"/>
        <v>180644724</v>
      </c>
      <c r="AC13" s="95">
        <f t="shared" si="13"/>
        <v>0.51782586406161812</v>
      </c>
      <c r="AD13" s="77">
        <v>65892281</v>
      </c>
      <c r="AE13" s="78">
        <v>9264752</v>
      </c>
      <c r="AF13" s="78">
        <f t="shared" si="14"/>
        <v>75157033</v>
      </c>
      <c r="AG13" s="78">
        <v>310111380</v>
      </c>
      <c r="AH13" s="78">
        <v>322835995</v>
      </c>
      <c r="AI13" s="79">
        <v>163857525</v>
      </c>
      <c r="AJ13" s="114">
        <f t="shared" si="15"/>
        <v>0.52838281845703305</v>
      </c>
      <c r="AK13" s="115">
        <f t="shared" si="16"/>
        <v>0.11772734562313025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741971939</v>
      </c>
      <c r="E14" s="78">
        <v>67378050</v>
      </c>
      <c r="F14" s="79">
        <f t="shared" si="0"/>
        <v>809349989</v>
      </c>
      <c r="G14" s="77">
        <v>741971939</v>
      </c>
      <c r="H14" s="78">
        <v>67378050</v>
      </c>
      <c r="I14" s="79">
        <f t="shared" si="1"/>
        <v>809349989</v>
      </c>
      <c r="J14" s="77">
        <v>136365460</v>
      </c>
      <c r="K14" s="78">
        <v>1809698</v>
      </c>
      <c r="L14" s="78">
        <f t="shared" si="2"/>
        <v>138175158</v>
      </c>
      <c r="M14" s="95">
        <f t="shared" si="3"/>
        <v>0.17072361756713386</v>
      </c>
      <c r="N14" s="77">
        <v>159884843</v>
      </c>
      <c r="O14" s="78">
        <v>13569446</v>
      </c>
      <c r="P14" s="78">
        <f t="shared" si="4"/>
        <v>173454289</v>
      </c>
      <c r="Q14" s="95">
        <f t="shared" si="5"/>
        <v>0.21431308007344643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296250303</v>
      </c>
      <c r="AA14" s="78">
        <f t="shared" si="11"/>
        <v>15379144</v>
      </c>
      <c r="AB14" s="78">
        <f t="shared" si="12"/>
        <v>311629447</v>
      </c>
      <c r="AC14" s="95">
        <f t="shared" si="13"/>
        <v>0.38503669764058029</v>
      </c>
      <c r="AD14" s="77">
        <v>153064003</v>
      </c>
      <c r="AE14" s="78">
        <v>3168141</v>
      </c>
      <c r="AF14" s="78">
        <f t="shared" si="14"/>
        <v>156232144</v>
      </c>
      <c r="AG14" s="78">
        <v>742304616</v>
      </c>
      <c r="AH14" s="78">
        <v>777526143</v>
      </c>
      <c r="AI14" s="79">
        <v>370552207</v>
      </c>
      <c r="AJ14" s="114">
        <f t="shared" si="15"/>
        <v>0.4991915704320502</v>
      </c>
      <c r="AK14" s="115">
        <f t="shared" si="16"/>
        <v>0.11023432540233213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549851670</v>
      </c>
      <c r="E15" s="78">
        <v>79929555</v>
      </c>
      <c r="F15" s="79">
        <f t="shared" si="0"/>
        <v>629781225</v>
      </c>
      <c r="G15" s="77">
        <v>549851670</v>
      </c>
      <c r="H15" s="78">
        <v>79929555</v>
      </c>
      <c r="I15" s="79">
        <f t="shared" si="1"/>
        <v>629781225</v>
      </c>
      <c r="J15" s="77">
        <v>169789083</v>
      </c>
      <c r="K15" s="78">
        <v>10368358</v>
      </c>
      <c r="L15" s="78">
        <f t="shared" si="2"/>
        <v>180157441</v>
      </c>
      <c r="M15" s="95">
        <f t="shared" si="3"/>
        <v>0.28606353103016052</v>
      </c>
      <c r="N15" s="77">
        <v>158528082</v>
      </c>
      <c r="O15" s="78">
        <v>37548519</v>
      </c>
      <c r="P15" s="78">
        <f t="shared" si="4"/>
        <v>196076601</v>
      </c>
      <c r="Q15" s="95">
        <f t="shared" si="5"/>
        <v>0.31134081680507386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328317165</v>
      </c>
      <c r="AA15" s="78">
        <f t="shared" si="11"/>
        <v>47916877</v>
      </c>
      <c r="AB15" s="78">
        <f t="shared" si="12"/>
        <v>376234042</v>
      </c>
      <c r="AC15" s="95">
        <f t="shared" si="13"/>
        <v>0.59740434783523433</v>
      </c>
      <c r="AD15" s="77">
        <v>132310312</v>
      </c>
      <c r="AE15" s="78">
        <v>31113280</v>
      </c>
      <c r="AF15" s="78">
        <f t="shared" si="14"/>
        <v>163423592</v>
      </c>
      <c r="AG15" s="78">
        <v>665266521</v>
      </c>
      <c r="AH15" s="78">
        <v>708275769</v>
      </c>
      <c r="AI15" s="79">
        <v>321347408</v>
      </c>
      <c r="AJ15" s="114">
        <f t="shared" si="15"/>
        <v>0.48303559228707976</v>
      </c>
      <c r="AK15" s="115">
        <f t="shared" si="16"/>
        <v>0.19980596803917994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256028700</v>
      </c>
      <c r="E16" s="78">
        <v>44338131</v>
      </c>
      <c r="F16" s="79">
        <f t="shared" si="0"/>
        <v>300366831</v>
      </c>
      <c r="G16" s="77">
        <v>256028700</v>
      </c>
      <c r="H16" s="78">
        <v>44338131</v>
      </c>
      <c r="I16" s="79">
        <f t="shared" si="1"/>
        <v>300366831</v>
      </c>
      <c r="J16" s="77">
        <v>75329174</v>
      </c>
      <c r="K16" s="78">
        <v>55783838</v>
      </c>
      <c r="L16" s="78">
        <f t="shared" si="2"/>
        <v>131113012</v>
      </c>
      <c r="M16" s="95">
        <f t="shared" si="3"/>
        <v>0.43650962246227515</v>
      </c>
      <c r="N16" s="77">
        <v>29381027</v>
      </c>
      <c r="O16" s="78">
        <v>10195269</v>
      </c>
      <c r="P16" s="78">
        <f t="shared" si="4"/>
        <v>39576296</v>
      </c>
      <c r="Q16" s="95">
        <f t="shared" si="5"/>
        <v>0.13175987464474731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104710201</v>
      </c>
      <c r="AA16" s="78">
        <f t="shared" si="11"/>
        <v>65979107</v>
      </c>
      <c r="AB16" s="78">
        <f t="shared" si="12"/>
        <v>170689308</v>
      </c>
      <c r="AC16" s="95">
        <f t="shared" si="13"/>
        <v>0.56826949710702246</v>
      </c>
      <c r="AD16" s="77">
        <v>40163429</v>
      </c>
      <c r="AE16" s="78">
        <v>28323777</v>
      </c>
      <c r="AF16" s="78">
        <f t="shared" si="14"/>
        <v>68487206</v>
      </c>
      <c r="AG16" s="78">
        <v>307372228</v>
      </c>
      <c r="AH16" s="78">
        <v>410528617</v>
      </c>
      <c r="AI16" s="79">
        <v>167532726</v>
      </c>
      <c r="AJ16" s="114">
        <f t="shared" si="15"/>
        <v>0.54504835095251347</v>
      </c>
      <c r="AK16" s="115">
        <f t="shared" si="16"/>
        <v>-0.42213592418998669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1158957039</v>
      </c>
      <c r="E17" s="78">
        <v>79342839</v>
      </c>
      <c r="F17" s="79">
        <f t="shared" si="0"/>
        <v>1238299878</v>
      </c>
      <c r="G17" s="77">
        <v>1293822602</v>
      </c>
      <c r="H17" s="78">
        <v>127101855</v>
      </c>
      <c r="I17" s="79">
        <f t="shared" si="1"/>
        <v>1420924457</v>
      </c>
      <c r="J17" s="77">
        <v>368240601</v>
      </c>
      <c r="K17" s="78">
        <v>6089601</v>
      </c>
      <c r="L17" s="78">
        <f t="shared" si="2"/>
        <v>374330202</v>
      </c>
      <c r="M17" s="95">
        <f t="shared" si="3"/>
        <v>0.30229365975920736</v>
      </c>
      <c r="N17" s="77">
        <v>272262144</v>
      </c>
      <c r="O17" s="78">
        <v>23206423</v>
      </c>
      <c r="P17" s="78">
        <f t="shared" si="4"/>
        <v>295468567</v>
      </c>
      <c r="Q17" s="95">
        <f t="shared" si="5"/>
        <v>0.23860825010918721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640502745</v>
      </c>
      <c r="AA17" s="78">
        <f t="shared" si="11"/>
        <v>29296024</v>
      </c>
      <c r="AB17" s="78">
        <f t="shared" si="12"/>
        <v>669798769</v>
      </c>
      <c r="AC17" s="95">
        <f t="shared" si="13"/>
        <v>0.54090190986839459</v>
      </c>
      <c r="AD17" s="77">
        <v>275374664</v>
      </c>
      <c r="AE17" s="78">
        <v>17245051</v>
      </c>
      <c r="AF17" s="78">
        <f t="shared" si="14"/>
        <v>292619715</v>
      </c>
      <c r="AG17" s="78">
        <v>1092646670</v>
      </c>
      <c r="AH17" s="78">
        <v>1164290087</v>
      </c>
      <c r="AI17" s="79">
        <v>626818257</v>
      </c>
      <c r="AJ17" s="114">
        <f t="shared" si="15"/>
        <v>0.5736696721914688</v>
      </c>
      <c r="AK17" s="115">
        <f t="shared" si="16"/>
        <v>9.7356803180537188E-3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189766276</v>
      </c>
      <c r="E18" s="78">
        <v>63737435</v>
      </c>
      <c r="F18" s="79">
        <f t="shared" si="0"/>
        <v>253503711</v>
      </c>
      <c r="G18" s="77">
        <v>189766276</v>
      </c>
      <c r="H18" s="78">
        <v>63737435</v>
      </c>
      <c r="I18" s="79">
        <f t="shared" si="1"/>
        <v>253503711</v>
      </c>
      <c r="J18" s="77">
        <v>74836754</v>
      </c>
      <c r="K18" s="78">
        <v>37848864</v>
      </c>
      <c r="L18" s="78">
        <f t="shared" si="2"/>
        <v>112685618</v>
      </c>
      <c r="M18" s="95">
        <f t="shared" si="3"/>
        <v>0.44451269591079084</v>
      </c>
      <c r="N18" s="77">
        <v>51301449</v>
      </c>
      <c r="O18" s="78">
        <v>7898271</v>
      </c>
      <c r="P18" s="78">
        <f t="shared" si="4"/>
        <v>59199720</v>
      </c>
      <c r="Q18" s="95">
        <f t="shared" si="5"/>
        <v>0.2335260488553558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126138203</v>
      </c>
      <c r="AA18" s="78">
        <f t="shared" si="11"/>
        <v>45747135</v>
      </c>
      <c r="AB18" s="78">
        <f t="shared" si="12"/>
        <v>171885338</v>
      </c>
      <c r="AC18" s="95">
        <f t="shared" si="13"/>
        <v>0.67803874476614667</v>
      </c>
      <c r="AD18" s="77">
        <v>95138631</v>
      </c>
      <c r="AE18" s="78">
        <v>1853352</v>
      </c>
      <c r="AF18" s="78">
        <f t="shared" si="14"/>
        <v>96991983</v>
      </c>
      <c r="AG18" s="78">
        <v>189438245</v>
      </c>
      <c r="AH18" s="78">
        <v>201752220</v>
      </c>
      <c r="AI18" s="79">
        <v>536536285</v>
      </c>
      <c r="AJ18" s="114">
        <f t="shared" si="15"/>
        <v>2.8322490265891136</v>
      </c>
      <c r="AK18" s="115">
        <f t="shared" si="16"/>
        <v>-0.38964316256942599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200522504</v>
      </c>
      <c r="H19" s="78">
        <v>11102000</v>
      </c>
      <c r="I19" s="79">
        <f t="shared" si="1"/>
        <v>211624504</v>
      </c>
      <c r="J19" s="77">
        <v>20927142</v>
      </c>
      <c r="K19" s="78">
        <v>71153</v>
      </c>
      <c r="L19" s="78">
        <f t="shared" si="2"/>
        <v>20998295</v>
      </c>
      <c r="M19" s="95">
        <f t="shared" si="3"/>
        <v>0.10993651394253733</v>
      </c>
      <c r="N19" s="77">
        <v>23360253</v>
      </c>
      <c r="O19" s="78">
        <v>505439</v>
      </c>
      <c r="P19" s="78">
        <f t="shared" si="4"/>
        <v>23865692</v>
      </c>
      <c r="Q19" s="95">
        <f t="shared" si="5"/>
        <v>0.12494876280699463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44287395</v>
      </c>
      <c r="AA19" s="78">
        <f t="shared" si="11"/>
        <v>576592</v>
      </c>
      <c r="AB19" s="78">
        <f t="shared" si="12"/>
        <v>44863987</v>
      </c>
      <c r="AC19" s="95">
        <f t="shared" si="13"/>
        <v>0.23488527674953194</v>
      </c>
      <c r="AD19" s="77">
        <v>38815083</v>
      </c>
      <c r="AE19" s="78">
        <v>-2159482</v>
      </c>
      <c r="AF19" s="78">
        <f t="shared" si="14"/>
        <v>36655601</v>
      </c>
      <c r="AG19" s="78">
        <v>168411000</v>
      </c>
      <c r="AH19" s="78">
        <v>225751801</v>
      </c>
      <c r="AI19" s="79">
        <v>64189495</v>
      </c>
      <c r="AJ19" s="114">
        <f t="shared" si="15"/>
        <v>0.38114787632636821</v>
      </c>
      <c r="AK19" s="115">
        <f t="shared" si="16"/>
        <v>-0.34892100118614888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3844662366</v>
      </c>
      <c r="E20" s="81">
        <f>SUM(E12:E19)</f>
        <v>453432092</v>
      </c>
      <c r="F20" s="82">
        <f t="shared" si="0"/>
        <v>4298094458</v>
      </c>
      <c r="G20" s="80">
        <f>SUM(G12:G19)</f>
        <v>3999703605</v>
      </c>
      <c r="H20" s="81">
        <f>SUM(H12:H19)</f>
        <v>508118442</v>
      </c>
      <c r="I20" s="82">
        <f t="shared" si="1"/>
        <v>4507822047</v>
      </c>
      <c r="J20" s="80">
        <f>SUM(J12:J19)</f>
        <v>1144992225</v>
      </c>
      <c r="K20" s="81">
        <f>SUM(K12:K19)</f>
        <v>195900681</v>
      </c>
      <c r="L20" s="81">
        <f t="shared" si="2"/>
        <v>1340892906</v>
      </c>
      <c r="M20" s="96">
        <f t="shared" si="3"/>
        <v>0.3119738105113557</v>
      </c>
      <c r="N20" s="80">
        <f>SUM(N12:N19)</f>
        <v>872766038</v>
      </c>
      <c r="O20" s="81">
        <f>SUM(O12:O19)</f>
        <v>131691434</v>
      </c>
      <c r="P20" s="81">
        <f t="shared" si="4"/>
        <v>1004457472</v>
      </c>
      <c r="Q20" s="96">
        <f t="shared" si="5"/>
        <v>0.23369832417954739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2017758263</v>
      </c>
      <c r="AA20" s="81">
        <f t="shared" si="11"/>
        <v>327592115</v>
      </c>
      <c r="AB20" s="81">
        <f t="shared" si="12"/>
        <v>2345350378</v>
      </c>
      <c r="AC20" s="96">
        <f t="shared" si="13"/>
        <v>0.54567213469090303</v>
      </c>
      <c r="AD20" s="80">
        <f>SUM(AD12:AD19)</f>
        <v>896014601</v>
      </c>
      <c r="AE20" s="81">
        <f>SUM(AE12:AE19)</f>
        <v>106699445</v>
      </c>
      <c r="AF20" s="81">
        <f t="shared" si="14"/>
        <v>1002714046</v>
      </c>
      <c r="AG20" s="81">
        <f>SUM(AG12:AG19)</f>
        <v>4058176488</v>
      </c>
      <c r="AH20" s="81">
        <f>SUM(AH12:AH19)</f>
        <v>4409049460</v>
      </c>
      <c r="AI20" s="82">
        <f>SUM(AI12:AI19)</f>
        <v>2528644674</v>
      </c>
      <c r="AJ20" s="116">
        <f t="shared" si="15"/>
        <v>0.62309874434421098</v>
      </c>
      <c r="AK20" s="117">
        <f t="shared" si="16"/>
        <v>1.7387070690340067E-3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371178350</v>
      </c>
      <c r="E21" s="78">
        <v>99402307</v>
      </c>
      <c r="F21" s="79">
        <f t="shared" si="0"/>
        <v>470580657</v>
      </c>
      <c r="G21" s="77">
        <v>371178350</v>
      </c>
      <c r="H21" s="78">
        <v>99402307</v>
      </c>
      <c r="I21" s="79">
        <f t="shared" si="1"/>
        <v>470580657</v>
      </c>
      <c r="J21" s="77">
        <v>59913918</v>
      </c>
      <c r="K21" s="78">
        <v>32243594</v>
      </c>
      <c r="L21" s="78">
        <f t="shared" si="2"/>
        <v>92157512</v>
      </c>
      <c r="M21" s="95">
        <f t="shared" si="3"/>
        <v>0.19583786674852638</v>
      </c>
      <c r="N21" s="77">
        <v>132088225</v>
      </c>
      <c r="O21" s="78">
        <v>36452749</v>
      </c>
      <c r="P21" s="78">
        <f t="shared" si="4"/>
        <v>168540974</v>
      </c>
      <c r="Q21" s="95">
        <f t="shared" si="5"/>
        <v>0.35815533743878469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192002143</v>
      </c>
      <c r="AA21" s="78">
        <f t="shared" si="11"/>
        <v>68696343</v>
      </c>
      <c r="AB21" s="78">
        <f t="shared" si="12"/>
        <v>260698486</v>
      </c>
      <c r="AC21" s="95">
        <f t="shared" si="13"/>
        <v>0.55399320418731113</v>
      </c>
      <c r="AD21" s="77">
        <v>122677477</v>
      </c>
      <c r="AE21" s="78">
        <v>24420449</v>
      </c>
      <c r="AF21" s="78">
        <f t="shared" si="14"/>
        <v>147097926</v>
      </c>
      <c r="AG21" s="78">
        <v>445805999</v>
      </c>
      <c r="AH21" s="78">
        <v>503181512</v>
      </c>
      <c r="AI21" s="79">
        <v>283299321</v>
      </c>
      <c r="AJ21" s="114">
        <f t="shared" si="15"/>
        <v>0.63547669083744207</v>
      </c>
      <c r="AK21" s="115">
        <f t="shared" si="16"/>
        <v>0.14577396556903199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442587331</v>
      </c>
      <c r="E22" s="78">
        <v>244669015</v>
      </c>
      <c r="F22" s="79">
        <f t="shared" si="0"/>
        <v>687256346</v>
      </c>
      <c r="G22" s="77">
        <v>447928325</v>
      </c>
      <c r="H22" s="78">
        <v>260556683</v>
      </c>
      <c r="I22" s="79">
        <f t="shared" si="1"/>
        <v>708485008</v>
      </c>
      <c r="J22" s="77">
        <v>200541080</v>
      </c>
      <c r="K22" s="78">
        <v>35792544</v>
      </c>
      <c r="L22" s="78">
        <f t="shared" si="2"/>
        <v>236333624</v>
      </c>
      <c r="M22" s="95">
        <f t="shared" si="3"/>
        <v>0.34387987157269551</v>
      </c>
      <c r="N22" s="77">
        <v>132603210</v>
      </c>
      <c r="O22" s="78">
        <v>59908890</v>
      </c>
      <c r="P22" s="78">
        <f t="shared" si="4"/>
        <v>192512100</v>
      </c>
      <c r="Q22" s="95">
        <f t="shared" si="5"/>
        <v>0.28011687505028871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333144290</v>
      </c>
      <c r="AA22" s="78">
        <f t="shared" si="11"/>
        <v>95701434</v>
      </c>
      <c r="AB22" s="78">
        <f t="shared" si="12"/>
        <v>428845724</v>
      </c>
      <c r="AC22" s="95">
        <f t="shared" si="13"/>
        <v>0.62399674662298421</v>
      </c>
      <c r="AD22" s="77">
        <v>140961462</v>
      </c>
      <c r="AE22" s="78">
        <v>38241694</v>
      </c>
      <c r="AF22" s="78">
        <f t="shared" si="14"/>
        <v>179203156</v>
      </c>
      <c r="AG22" s="78">
        <v>632144178</v>
      </c>
      <c r="AH22" s="78">
        <v>653454728</v>
      </c>
      <c r="AI22" s="79">
        <v>363065475</v>
      </c>
      <c r="AJ22" s="114">
        <f t="shared" si="15"/>
        <v>0.57433966432891836</v>
      </c>
      <c r="AK22" s="115">
        <f t="shared" si="16"/>
        <v>7.4267352746845594E-2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139084924</v>
      </c>
      <c r="E23" s="78">
        <v>113048085</v>
      </c>
      <c r="F23" s="79">
        <f t="shared" si="0"/>
        <v>252133009</v>
      </c>
      <c r="G23" s="77">
        <v>142127925</v>
      </c>
      <c r="H23" s="78">
        <v>116854237</v>
      </c>
      <c r="I23" s="79">
        <f t="shared" si="1"/>
        <v>258982162</v>
      </c>
      <c r="J23" s="77">
        <v>41978434</v>
      </c>
      <c r="K23" s="78">
        <v>6785609</v>
      </c>
      <c r="L23" s="78">
        <f t="shared" si="2"/>
        <v>48764043</v>
      </c>
      <c r="M23" s="95">
        <f t="shared" si="3"/>
        <v>0.19340602483350366</v>
      </c>
      <c r="N23" s="77">
        <v>36137226</v>
      </c>
      <c r="O23" s="78">
        <v>6446817</v>
      </c>
      <c r="P23" s="78">
        <f t="shared" si="4"/>
        <v>42584043</v>
      </c>
      <c r="Q23" s="95">
        <f t="shared" si="5"/>
        <v>0.16889515247882517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78115660</v>
      </c>
      <c r="AA23" s="78">
        <f t="shared" si="11"/>
        <v>13232426</v>
      </c>
      <c r="AB23" s="78">
        <f t="shared" si="12"/>
        <v>91348086</v>
      </c>
      <c r="AC23" s="95">
        <f t="shared" si="13"/>
        <v>0.3623011773123288</v>
      </c>
      <c r="AD23" s="77">
        <v>33809471</v>
      </c>
      <c r="AE23" s="78">
        <v>8754572</v>
      </c>
      <c r="AF23" s="78">
        <f t="shared" si="14"/>
        <v>42564043</v>
      </c>
      <c r="AG23" s="78">
        <v>172088686</v>
      </c>
      <c r="AH23" s="78">
        <v>181011448</v>
      </c>
      <c r="AI23" s="79">
        <v>87910495</v>
      </c>
      <c r="AJ23" s="114">
        <f t="shared" si="15"/>
        <v>0.51084412952051939</v>
      </c>
      <c r="AK23" s="115">
        <f t="shared" si="16"/>
        <v>4.6988017562155093E-4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240449034</v>
      </c>
      <c r="E24" s="78">
        <v>33877200</v>
      </c>
      <c r="F24" s="79">
        <f t="shared" si="0"/>
        <v>274326234</v>
      </c>
      <c r="G24" s="77">
        <v>240449034</v>
      </c>
      <c r="H24" s="78">
        <v>40427200</v>
      </c>
      <c r="I24" s="79">
        <f t="shared" si="1"/>
        <v>280876234</v>
      </c>
      <c r="J24" s="77">
        <v>82819117</v>
      </c>
      <c r="K24" s="78">
        <v>9053167</v>
      </c>
      <c r="L24" s="78">
        <f t="shared" si="2"/>
        <v>91872284</v>
      </c>
      <c r="M24" s="95">
        <f t="shared" si="3"/>
        <v>0.33490156103699509</v>
      </c>
      <c r="N24" s="77">
        <v>71314792</v>
      </c>
      <c r="O24" s="78">
        <v>13002496</v>
      </c>
      <c r="P24" s="78">
        <f t="shared" si="4"/>
        <v>84317288</v>
      </c>
      <c r="Q24" s="95">
        <f t="shared" si="5"/>
        <v>0.3073613732472994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154133909</v>
      </c>
      <c r="AA24" s="78">
        <f t="shared" si="11"/>
        <v>22055663</v>
      </c>
      <c r="AB24" s="78">
        <f t="shared" si="12"/>
        <v>176189572</v>
      </c>
      <c r="AC24" s="95">
        <f t="shared" si="13"/>
        <v>0.64226293428429448</v>
      </c>
      <c r="AD24" s="77">
        <v>64343276</v>
      </c>
      <c r="AE24" s="78">
        <v>6245994</v>
      </c>
      <c r="AF24" s="78">
        <f t="shared" si="14"/>
        <v>70589270</v>
      </c>
      <c r="AG24" s="78">
        <v>268646182</v>
      </c>
      <c r="AH24" s="78">
        <v>274414499</v>
      </c>
      <c r="AI24" s="79">
        <v>149670920</v>
      </c>
      <c r="AJ24" s="114">
        <f t="shared" si="15"/>
        <v>0.55713027032708773</v>
      </c>
      <c r="AK24" s="115">
        <f t="shared" si="16"/>
        <v>0.19447740428538229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174499234</v>
      </c>
      <c r="E25" s="78">
        <v>34352841</v>
      </c>
      <c r="F25" s="79">
        <f t="shared" si="0"/>
        <v>208852075</v>
      </c>
      <c r="G25" s="77">
        <v>180699234</v>
      </c>
      <c r="H25" s="78">
        <v>38107996</v>
      </c>
      <c r="I25" s="79">
        <f t="shared" si="1"/>
        <v>218807230</v>
      </c>
      <c r="J25" s="77">
        <v>67710368</v>
      </c>
      <c r="K25" s="78">
        <v>8587838</v>
      </c>
      <c r="L25" s="78">
        <f t="shared" si="2"/>
        <v>76298206</v>
      </c>
      <c r="M25" s="95">
        <f t="shared" si="3"/>
        <v>0.36532175224976815</v>
      </c>
      <c r="N25" s="77">
        <v>44865068</v>
      </c>
      <c r="O25" s="78">
        <v>8652055</v>
      </c>
      <c r="P25" s="78">
        <f t="shared" si="4"/>
        <v>53517123</v>
      </c>
      <c r="Q25" s="95">
        <f t="shared" si="5"/>
        <v>0.25624415270951939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112575436</v>
      </c>
      <c r="AA25" s="78">
        <f t="shared" si="11"/>
        <v>17239893</v>
      </c>
      <c r="AB25" s="78">
        <f t="shared" si="12"/>
        <v>129815329</v>
      </c>
      <c r="AC25" s="95">
        <f t="shared" si="13"/>
        <v>0.62156590495928754</v>
      </c>
      <c r="AD25" s="77">
        <v>37416715</v>
      </c>
      <c r="AE25" s="78">
        <v>5943010</v>
      </c>
      <c r="AF25" s="78">
        <f t="shared" si="14"/>
        <v>43359725</v>
      </c>
      <c r="AG25" s="78">
        <v>209351017</v>
      </c>
      <c r="AH25" s="78">
        <v>212355079</v>
      </c>
      <c r="AI25" s="79">
        <v>112584323</v>
      </c>
      <c r="AJ25" s="114">
        <f t="shared" si="15"/>
        <v>0.53777776966805946</v>
      </c>
      <c r="AK25" s="115">
        <f t="shared" si="16"/>
        <v>0.23425881967655471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518967015</v>
      </c>
      <c r="E26" s="78">
        <v>43391307</v>
      </c>
      <c r="F26" s="79">
        <f t="shared" si="0"/>
        <v>562358322</v>
      </c>
      <c r="G26" s="77">
        <v>518967015</v>
      </c>
      <c r="H26" s="78">
        <v>43391307</v>
      </c>
      <c r="I26" s="79">
        <f t="shared" si="1"/>
        <v>562358322</v>
      </c>
      <c r="J26" s="77">
        <v>211551343</v>
      </c>
      <c r="K26" s="78">
        <v>7545304</v>
      </c>
      <c r="L26" s="78">
        <f t="shared" si="2"/>
        <v>219096647</v>
      </c>
      <c r="M26" s="95">
        <f t="shared" si="3"/>
        <v>0.38960328037965802</v>
      </c>
      <c r="N26" s="77">
        <v>120087052</v>
      </c>
      <c r="O26" s="78">
        <v>23715753</v>
      </c>
      <c r="P26" s="78">
        <f t="shared" si="4"/>
        <v>143802805</v>
      </c>
      <c r="Q26" s="95">
        <f t="shared" si="5"/>
        <v>0.25571383826698307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331638395</v>
      </c>
      <c r="AA26" s="78">
        <f t="shared" si="11"/>
        <v>31261057</v>
      </c>
      <c r="AB26" s="78">
        <f t="shared" si="12"/>
        <v>362899452</v>
      </c>
      <c r="AC26" s="95">
        <f t="shared" si="13"/>
        <v>0.6453171186466411</v>
      </c>
      <c r="AD26" s="77">
        <v>119432629</v>
      </c>
      <c r="AE26" s="78">
        <v>11419240</v>
      </c>
      <c r="AF26" s="78">
        <f t="shared" si="14"/>
        <v>130851869</v>
      </c>
      <c r="AG26" s="78">
        <v>492670704</v>
      </c>
      <c r="AH26" s="78">
        <v>526897825</v>
      </c>
      <c r="AI26" s="79">
        <v>315921800</v>
      </c>
      <c r="AJ26" s="114">
        <f t="shared" si="15"/>
        <v>0.64124332426309638</v>
      </c>
      <c r="AK26" s="115">
        <f t="shared" si="16"/>
        <v>9.8974023825368462E-2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1881379732</v>
      </c>
      <c r="E27" s="78">
        <v>571188514</v>
      </c>
      <c r="F27" s="79">
        <f t="shared" si="0"/>
        <v>2452568246</v>
      </c>
      <c r="G27" s="77">
        <v>1881379732</v>
      </c>
      <c r="H27" s="78">
        <v>571188514</v>
      </c>
      <c r="I27" s="79">
        <f t="shared" si="1"/>
        <v>2452568246</v>
      </c>
      <c r="J27" s="77">
        <v>628897732</v>
      </c>
      <c r="K27" s="78">
        <v>57065957</v>
      </c>
      <c r="L27" s="78">
        <f t="shared" si="2"/>
        <v>685963689</v>
      </c>
      <c r="M27" s="95">
        <f t="shared" si="3"/>
        <v>0.27969198823264874</v>
      </c>
      <c r="N27" s="77">
        <v>580005826</v>
      </c>
      <c r="O27" s="78">
        <v>161234189</v>
      </c>
      <c r="P27" s="78">
        <f t="shared" si="4"/>
        <v>741240015</v>
      </c>
      <c r="Q27" s="95">
        <f t="shared" si="5"/>
        <v>0.30223012803371346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1208903558</v>
      </c>
      <c r="AA27" s="78">
        <f t="shared" si="11"/>
        <v>218300146</v>
      </c>
      <c r="AB27" s="78">
        <f t="shared" si="12"/>
        <v>1427203704</v>
      </c>
      <c r="AC27" s="95">
        <f t="shared" si="13"/>
        <v>0.58192211626636214</v>
      </c>
      <c r="AD27" s="77">
        <v>491826361</v>
      </c>
      <c r="AE27" s="78">
        <v>45840473</v>
      </c>
      <c r="AF27" s="78">
        <f t="shared" si="14"/>
        <v>537666834</v>
      </c>
      <c r="AG27" s="78">
        <v>2454265633</v>
      </c>
      <c r="AH27" s="78">
        <v>2479892140</v>
      </c>
      <c r="AI27" s="79">
        <v>1065670026</v>
      </c>
      <c r="AJ27" s="114">
        <f t="shared" si="15"/>
        <v>0.43421136313487219</v>
      </c>
      <c r="AK27" s="115">
        <f t="shared" si="16"/>
        <v>0.37862328142040469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3768145620</v>
      </c>
      <c r="E28" s="81">
        <f>SUM(E21:E27)</f>
        <v>1139929269</v>
      </c>
      <c r="F28" s="82">
        <f t="shared" si="0"/>
        <v>4908074889</v>
      </c>
      <c r="G28" s="80">
        <f>SUM(G21:G27)</f>
        <v>3782729615</v>
      </c>
      <c r="H28" s="81">
        <f>SUM(H21:H27)</f>
        <v>1169928244</v>
      </c>
      <c r="I28" s="82">
        <f t="shared" si="1"/>
        <v>4952657859</v>
      </c>
      <c r="J28" s="80">
        <f>SUM(J21:J27)</f>
        <v>1293411992</v>
      </c>
      <c r="K28" s="81">
        <f>SUM(K21:K27)</f>
        <v>157074013</v>
      </c>
      <c r="L28" s="81">
        <f t="shared" si="2"/>
        <v>1450486005</v>
      </c>
      <c r="M28" s="96">
        <f t="shared" si="3"/>
        <v>0.29553053647384964</v>
      </c>
      <c r="N28" s="80">
        <f>SUM(N21:N27)</f>
        <v>1117101399</v>
      </c>
      <c r="O28" s="81">
        <f>SUM(O21:O27)</f>
        <v>309412949</v>
      </c>
      <c r="P28" s="81">
        <f t="shared" si="4"/>
        <v>1426514348</v>
      </c>
      <c r="Q28" s="96">
        <f t="shared" si="5"/>
        <v>0.29064641030582289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2410513391</v>
      </c>
      <c r="AA28" s="81">
        <f t="shared" si="11"/>
        <v>466486962</v>
      </c>
      <c r="AB28" s="81">
        <f t="shared" si="12"/>
        <v>2877000353</v>
      </c>
      <c r="AC28" s="96">
        <f t="shared" si="13"/>
        <v>0.58617694677967247</v>
      </c>
      <c r="AD28" s="80">
        <f>SUM(AD21:AD27)</f>
        <v>1010467391</v>
      </c>
      <c r="AE28" s="81">
        <f>SUM(AE21:AE27)</f>
        <v>140865432</v>
      </c>
      <c r="AF28" s="81">
        <f t="shared" si="14"/>
        <v>1151332823</v>
      </c>
      <c r="AG28" s="81">
        <f>SUM(AG21:AG27)</f>
        <v>4674972399</v>
      </c>
      <c r="AH28" s="81">
        <f>SUM(AH21:AH27)</f>
        <v>4831207231</v>
      </c>
      <c r="AI28" s="82">
        <f>SUM(AI21:AI27)</f>
        <v>2378122360</v>
      </c>
      <c r="AJ28" s="116">
        <f t="shared" si="15"/>
        <v>0.50869227816375817</v>
      </c>
      <c r="AK28" s="117">
        <f t="shared" si="16"/>
        <v>0.23901127415352086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420876653</v>
      </c>
      <c r="E29" s="78">
        <v>30103750</v>
      </c>
      <c r="F29" s="79">
        <f t="shared" si="0"/>
        <v>450980403</v>
      </c>
      <c r="G29" s="77">
        <v>420876653</v>
      </c>
      <c r="H29" s="78">
        <v>30103750</v>
      </c>
      <c r="I29" s="79">
        <f t="shared" si="1"/>
        <v>450980403</v>
      </c>
      <c r="J29" s="77">
        <v>116664440</v>
      </c>
      <c r="K29" s="78">
        <v>63523494</v>
      </c>
      <c r="L29" s="78">
        <f t="shared" si="2"/>
        <v>180187934</v>
      </c>
      <c r="M29" s="95">
        <f t="shared" si="3"/>
        <v>0.39954714839349681</v>
      </c>
      <c r="N29" s="77">
        <v>71250287</v>
      </c>
      <c r="O29" s="78">
        <v>7728084</v>
      </c>
      <c r="P29" s="78">
        <f t="shared" si="4"/>
        <v>78978371</v>
      </c>
      <c r="Q29" s="95">
        <f t="shared" si="5"/>
        <v>0.17512594887631958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187914727</v>
      </c>
      <c r="AA29" s="78">
        <f t="shared" si="11"/>
        <v>71251578</v>
      </c>
      <c r="AB29" s="78">
        <f t="shared" si="12"/>
        <v>259166305</v>
      </c>
      <c r="AC29" s="95">
        <f t="shared" si="13"/>
        <v>0.57467309726981641</v>
      </c>
      <c r="AD29" s="77">
        <v>57788468</v>
      </c>
      <c r="AE29" s="78">
        <v>7549545</v>
      </c>
      <c r="AF29" s="78">
        <f t="shared" si="14"/>
        <v>65338013</v>
      </c>
      <c r="AG29" s="78">
        <v>383486616</v>
      </c>
      <c r="AH29" s="78">
        <v>415413342</v>
      </c>
      <c r="AI29" s="79">
        <v>211316140</v>
      </c>
      <c r="AJ29" s="114">
        <f t="shared" si="15"/>
        <v>0.55103915282404536</v>
      </c>
      <c r="AK29" s="115">
        <f t="shared" si="16"/>
        <v>0.20876603639599511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252640181</v>
      </c>
      <c r="E30" s="78">
        <v>72031624</v>
      </c>
      <c r="F30" s="79">
        <f t="shared" si="0"/>
        <v>324671805</v>
      </c>
      <c r="G30" s="77">
        <v>252640181</v>
      </c>
      <c r="H30" s="78">
        <v>72031624</v>
      </c>
      <c r="I30" s="79">
        <f t="shared" si="1"/>
        <v>324671805</v>
      </c>
      <c r="J30" s="77">
        <v>98272993</v>
      </c>
      <c r="K30" s="78">
        <v>16588010</v>
      </c>
      <c r="L30" s="78">
        <f t="shared" si="2"/>
        <v>114861003</v>
      </c>
      <c r="M30" s="95">
        <f t="shared" si="3"/>
        <v>0.35377572438111771</v>
      </c>
      <c r="N30" s="77">
        <v>75903880</v>
      </c>
      <c r="O30" s="78">
        <v>22083277</v>
      </c>
      <c r="P30" s="78">
        <f t="shared" si="4"/>
        <v>97987157</v>
      </c>
      <c r="Q30" s="95">
        <f t="shared" si="5"/>
        <v>0.30180371529335603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174176873</v>
      </c>
      <c r="AA30" s="78">
        <f t="shared" si="11"/>
        <v>38671287</v>
      </c>
      <c r="AB30" s="78">
        <f t="shared" si="12"/>
        <v>212848160</v>
      </c>
      <c r="AC30" s="95">
        <f t="shared" si="13"/>
        <v>0.65557943967447374</v>
      </c>
      <c r="AD30" s="77">
        <v>62415955</v>
      </c>
      <c r="AE30" s="78">
        <v>10698339</v>
      </c>
      <c r="AF30" s="78">
        <f t="shared" si="14"/>
        <v>73114294</v>
      </c>
      <c r="AG30" s="78">
        <v>309684778</v>
      </c>
      <c r="AH30" s="78">
        <v>305983111</v>
      </c>
      <c r="AI30" s="79">
        <v>159795575</v>
      </c>
      <c r="AJ30" s="114">
        <f t="shared" si="15"/>
        <v>0.51599428306418083</v>
      </c>
      <c r="AK30" s="115">
        <f t="shared" si="16"/>
        <v>0.34019152260432128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218512024</v>
      </c>
      <c r="E31" s="78">
        <v>66193719</v>
      </c>
      <c r="F31" s="79">
        <f t="shared" si="0"/>
        <v>284705743</v>
      </c>
      <c r="G31" s="77">
        <v>218512024</v>
      </c>
      <c r="H31" s="78">
        <v>66193719</v>
      </c>
      <c r="I31" s="79">
        <f t="shared" si="1"/>
        <v>284705743</v>
      </c>
      <c r="J31" s="77">
        <v>80274998</v>
      </c>
      <c r="K31" s="78">
        <v>23719739</v>
      </c>
      <c r="L31" s="78">
        <f t="shared" si="2"/>
        <v>103994737</v>
      </c>
      <c r="M31" s="95">
        <f t="shared" si="3"/>
        <v>0.36527094924109066</v>
      </c>
      <c r="N31" s="77">
        <v>16101905</v>
      </c>
      <c r="O31" s="78">
        <v>21455796</v>
      </c>
      <c r="P31" s="78">
        <f t="shared" si="4"/>
        <v>37557701</v>
      </c>
      <c r="Q31" s="95">
        <f t="shared" si="5"/>
        <v>0.13191760940347452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96376903</v>
      </c>
      <c r="AA31" s="78">
        <f t="shared" si="11"/>
        <v>45175535</v>
      </c>
      <c r="AB31" s="78">
        <f t="shared" si="12"/>
        <v>141552438</v>
      </c>
      <c r="AC31" s="95">
        <f t="shared" si="13"/>
        <v>0.49718855864456518</v>
      </c>
      <c r="AD31" s="77">
        <v>64165369</v>
      </c>
      <c r="AE31" s="78">
        <v>12641353</v>
      </c>
      <c r="AF31" s="78">
        <f t="shared" si="14"/>
        <v>76806722</v>
      </c>
      <c r="AG31" s="78">
        <v>292063704</v>
      </c>
      <c r="AH31" s="78">
        <v>298342832</v>
      </c>
      <c r="AI31" s="79">
        <v>152873629</v>
      </c>
      <c r="AJ31" s="114">
        <f t="shared" si="15"/>
        <v>0.52342563251200835</v>
      </c>
      <c r="AK31" s="115">
        <f t="shared" si="16"/>
        <v>-0.51101023423444625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255565444</v>
      </c>
      <c r="E32" s="78">
        <v>155875794</v>
      </c>
      <c r="F32" s="79">
        <f t="shared" si="0"/>
        <v>411441238</v>
      </c>
      <c r="G32" s="77">
        <v>255565444</v>
      </c>
      <c r="H32" s="78">
        <v>155875794</v>
      </c>
      <c r="I32" s="79">
        <f t="shared" si="1"/>
        <v>411441238</v>
      </c>
      <c r="J32" s="77">
        <v>85319711</v>
      </c>
      <c r="K32" s="78">
        <v>27430843</v>
      </c>
      <c r="L32" s="78">
        <f t="shared" si="2"/>
        <v>112750554</v>
      </c>
      <c r="M32" s="95">
        <f t="shared" si="3"/>
        <v>0.27403804866054771</v>
      </c>
      <c r="N32" s="77">
        <v>78168136</v>
      </c>
      <c r="O32" s="78">
        <v>52562166</v>
      </c>
      <c r="P32" s="78">
        <f t="shared" si="4"/>
        <v>130730302</v>
      </c>
      <c r="Q32" s="95">
        <f t="shared" si="5"/>
        <v>0.31773747968355082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163487847</v>
      </c>
      <c r="AA32" s="78">
        <f t="shared" si="11"/>
        <v>79993009</v>
      </c>
      <c r="AB32" s="78">
        <f t="shared" si="12"/>
        <v>243480856</v>
      </c>
      <c r="AC32" s="95">
        <f t="shared" si="13"/>
        <v>0.59177552834409852</v>
      </c>
      <c r="AD32" s="77">
        <v>59064238</v>
      </c>
      <c r="AE32" s="78">
        <v>33114626</v>
      </c>
      <c r="AF32" s="78">
        <f t="shared" si="14"/>
        <v>92178864</v>
      </c>
      <c r="AG32" s="78">
        <v>300865575</v>
      </c>
      <c r="AH32" s="78">
        <v>359458639</v>
      </c>
      <c r="AI32" s="79">
        <v>202320083</v>
      </c>
      <c r="AJ32" s="114">
        <f t="shared" si="15"/>
        <v>0.67246006127487334</v>
      </c>
      <c r="AK32" s="115">
        <f t="shared" si="16"/>
        <v>0.41822426885191377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130961529</v>
      </c>
      <c r="E33" s="78">
        <v>39831071</v>
      </c>
      <c r="F33" s="79">
        <f t="shared" si="0"/>
        <v>170792600</v>
      </c>
      <c r="G33" s="77">
        <v>130961529</v>
      </c>
      <c r="H33" s="78">
        <v>91097070</v>
      </c>
      <c r="I33" s="79">
        <f t="shared" si="1"/>
        <v>222058599</v>
      </c>
      <c r="J33" s="77">
        <v>49448041</v>
      </c>
      <c r="K33" s="78">
        <v>4772999</v>
      </c>
      <c r="L33" s="78">
        <f t="shared" si="2"/>
        <v>54221040</v>
      </c>
      <c r="M33" s="95">
        <f t="shared" si="3"/>
        <v>0.31746715021611005</v>
      </c>
      <c r="N33" s="77">
        <v>40297618</v>
      </c>
      <c r="O33" s="78">
        <v>18701865</v>
      </c>
      <c r="P33" s="78">
        <f t="shared" si="4"/>
        <v>58999483</v>
      </c>
      <c r="Q33" s="95">
        <f t="shared" si="5"/>
        <v>0.34544519493233311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89745659</v>
      </c>
      <c r="AA33" s="78">
        <f t="shared" si="11"/>
        <v>23474864</v>
      </c>
      <c r="AB33" s="78">
        <f t="shared" si="12"/>
        <v>113220523</v>
      </c>
      <c r="AC33" s="95">
        <f t="shared" si="13"/>
        <v>0.66291234514844322</v>
      </c>
      <c r="AD33" s="77">
        <v>35978441</v>
      </c>
      <c r="AE33" s="78">
        <v>6249944</v>
      </c>
      <c r="AF33" s="78">
        <f t="shared" si="14"/>
        <v>42228385</v>
      </c>
      <c r="AG33" s="78">
        <v>154867913</v>
      </c>
      <c r="AH33" s="78">
        <v>161248795</v>
      </c>
      <c r="AI33" s="79">
        <v>90088440</v>
      </c>
      <c r="AJ33" s="114">
        <f t="shared" si="15"/>
        <v>0.58171146143100672</v>
      </c>
      <c r="AK33" s="115">
        <f t="shared" si="16"/>
        <v>0.39715224723843923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977920140</v>
      </c>
      <c r="E34" s="78">
        <v>117409100</v>
      </c>
      <c r="F34" s="79">
        <f t="shared" si="0"/>
        <v>1095329240</v>
      </c>
      <c r="G34" s="77">
        <v>979566140</v>
      </c>
      <c r="H34" s="78">
        <v>117409100</v>
      </c>
      <c r="I34" s="79">
        <f t="shared" si="1"/>
        <v>1096975240</v>
      </c>
      <c r="J34" s="77">
        <v>388389471</v>
      </c>
      <c r="K34" s="78">
        <v>36489380</v>
      </c>
      <c r="L34" s="78">
        <f t="shared" si="2"/>
        <v>424878851</v>
      </c>
      <c r="M34" s="95">
        <f t="shared" si="3"/>
        <v>0.38790058320729209</v>
      </c>
      <c r="N34" s="77">
        <v>186695888</v>
      </c>
      <c r="O34" s="78">
        <v>59794362</v>
      </c>
      <c r="P34" s="78">
        <f t="shared" si="4"/>
        <v>246490250</v>
      </c>
      <c r="Q34" s="95">
        <f t="shared" si="5"/>
        <v>0.2250375877850207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575085359</v>
      </c>
      <c r="AA34" s="78">
        <f t="shared" si="11"/>
        <v>96283742</v>
      </c>
      <c r="AB34" s="78">
        <f t="shared" si="12"/>
        <v>671369101</v>
      </c>
      <c r="AC34" s="95">
        <f t="shared" si="13"/>
        <v>0.61293817099231274</v>
      </c>
      <c r="AD34" s="77">
        <v>110979636</v>
      </c>
      <c r="AE34" s="78">
        <v>26326712</v>
      </c>
      <c r="AF34" s="78">
        <f t="shared" si="14"/>
        <v>137306348</v>
      </c>
      <c r="AG34" s="78">
        <v>1001957045</v>
      </c>
      <c r="AH34" s="78">
        <v>1195837229</v>
      </c>
      <c r="AI34" s="79">
        <v>500645183</v>
      </c>
      <c r="AJ34" s="114">
        <f t="shared" si="15"/>
        <v>0.49966731158619682</v>
      </c>
      <c r="AK34" s="115">
        <f t="shared" si="16"/>
        <v>0.79518466254743014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1638085315</v>
      </c>
      <c r="E35" s="78">
        <v>597614268</v>
      </c>
      <c r="F35" s="79">
        <f t="shared" si="0"/>
        <v>2235699583</v>
      </c>
      <c r="G35" s="77">
        <v>1638085315</v>
      </c>
      <c r="H35" s="78">
        <v>597614268</v>
      </c>
      <c r="I35" s="79">
        <f t="shared" si="1"/>
        <v>2235699583</v>
      </c>
      <c r="J35" s="77">
        <v>488619444</v>
      </c>
      <c r="K35" s="78">
        <v>158831957</v>
      </c>
      <c r="L35" s="78">
        <f t="shared" si="2"/>
        <v>647451401</v>
      </c>
      <c r="M35" s="95">
        <f t="shared" si="3"/>
        <v>0.28959678032019387</v>
      </c>
      <c r="N35" s="77">
        <v>463926450</v>
      </c>
      <c r="O35" s="78">
        <v>221091434</v>
      </c>
      <c r="P35" s="78">
        <f t="shared" si="4"/>
        <v>685017884</v>
      </c>
      <c r="Q35" s="95">
        <f t="shared" si="5"/>
        <v>0.30639979056613709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952545894</v>
      </c>
      <c r="AA35" s="78">
        <f t="shared" si="11"/>
        <v>379923391</v>
      </c>
      <c r="AB35" s="78">
        <f t="shared" si="12"/>
        <v>1332469285</v>
      </c>
      <c r="AC35" s="95">
        <f t="shared" si="13"/>
        <v>0.59599657088633096</v>
      </c>
      <c r="AD35" s="77">
        <v>383863126</v>
      </c>
      <c r="AE35" s="78">
        <v>223656178</v>
      </c>
      <c r="AF35" s="78">
        <f t="shared" si="14"/>
        <v>607519304</v>
      </c>
      <c r="AG35" s="78">
        <v>2097379567</v>
      </c>
      <c r="AH35" s="78">
        <v>2181049340</v>
      </c>
      <c r="AI35" s="79">
        <v>1271123550</v>
      </c>
      <c r="AJ35" s="114">
        <f t="shared" si="15"/>
        <v>0.60605317702134365</v>
      </c>
      <c r="AK35" s="115">
        <f t="shared" si="16"/>
        <v>0.12756562547023198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3894561286</v>
      </c>
      <c r="E36" s="81">
        <f>SUM(E29:E35)</f>
        <v>1079059326</v>
      </c>
      <c r="F36" s="82">
        <f t="shared" si="0"/>
        <v>4973620612</v>
      </c>
      <c r="G36" s="80">
        <f>SUM(G29:G35)</f>
        <v>3896207286</v>
      </c>
      <c r="H36" s="81">
        <f>SUM(H29:H35)</f>
        <v>1130325325</v>
      </c>
      <c r="I36" s="82">
        <f t="shared" si="1"/>
        <v>5026532611</v>
      </c>
      <c r="J36" s="80">
        <f>SUM(J29:J35)</f>
        <v>1306989098</v>
      </c>
      <c r="K36" s="81">
        <f>SUM(K29:K35)</f>
        <v>331356422</v>
      </c>
      <c r="L36" s="81">
        <f t="shared" si="2"/>
        <v>1638345520</v>
      </c>
      <c r="M36" s="96">
        <f t="shared" si="3"/>
        <v>0.32940701509220782</v>
      </c>
      <c r="N36" s="80">
        <f>SUM(N29:N35)</f>
        <v>932344164</v>
      </c>
      <c r="O36" s="81">
        <f>SUM(O29:O35)</f>
        <v>403416984</v>
      </c>
      <c r="P36" s="81">
        <f t="shared" si="4"/>
        <v>1335761148</v>
      </c>
      <c r="Q36" s="96">
        <f t="shared" si="5"/>
        <v>0.26856916765568528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2239333262</v>
      </c>
      <c r="AA36" s="81">
        <f t="shared" si="11"/>
        <v>734773406</v>
      </c>
      <c r="AB36" s="81">
        <f t="shared" si="12"/>
        <v>2974106668</v>
      </c>
      <c r="AC36" s="96">
        <f t="shared" si="13"/>
        <v>0.5979761827478931</v>
      </c>
      <c r="AD36" s="80">
        <f>SUM(AD29:AD35)</f>
        <v>774255233</v>
      </c>
      <c r="AE36" s="81">
        <f>SUM(AE29:AE35)</f>
        <v>320236697</v>
      </c>
      <c r="AF36" s="81">
        <f t="shared" si="14"/>
        <v>1094491930</v>
      </c>
      <c r="AG36" s="81">
        <f>SUM(AG29:AG35)</f>
        <v>4540305198</v>
      </c>
      <c r="AH36" s="81">
        <f>SUM(AH29:AH35)</f>
        <v>4917333288</v>
      </c>
      <c r="AI36" s="82">
        <f>SUM(AI29:AI35)</f>
        <v>2588162600</v>
      </c>
      <c r="AJ36" s="116">
        <f t="shared" si="15"/>
        <v>0.57004154723785594</v>
      </c>
      <c r="AK36" s="117">
        <f t="shared" si="16"/>
        <v>0.22043946728780361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416082620</v>
      </c>
      <c r="E37" s="78">
        <v>133613928</v>
      </c>
      <c r="F37" s="79">
        <f t="shared" si="0"/>
        <v>549696548</v>
      </c>
      <c r="G37" s="77">
        <v>416082620</v>
      </c>
      <c r="H37" s="78">
        <v>133613928</v>
      </c>
      <c r="I37" s="79">
        <f t="shared" si="1"/>
        <v>549696548</v>
      </c>
      <c r="J37" s="77">
        <v>102167818</v>
      </c>
      <c r="K37" s="78">
        <v>17635890</v>
      </c>
      <c r="L37" s="78">
        <f t="shared" si="2"/>
        <v>119803708</v>
      </c>
      <c r="M37" s="95">
        <f t="shared" si="3"/>
        <v>0.21794517072353892</v>
      </c>
      <c r="N37" s="77">
        <v>95204631</v>
      </c>
      <c r="O37" s="78">
        <v>27619508</v>
      </c>
      <c r="P37" s="78">
        <f t="shared" si="4"/>
        <v>122824139</v>
      </c>
      <c r="Q37" s="95">
        <f t="shared" si="5"/>
        <v>0.22343989506006504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197372449</v>
      </c>
      <c r="AA37" s="78">
        <f t="shared" si="11"/>
        <v>45255398</v>
      </c>
      <c r="AB37" s="78">
        <f t="shared" si="12"/>
        <v>242627847</v>
      </c>
      <c r="AC37" s="95">
        <f t="shared" si="13"/>
        <v>0.44138506578360392</v>
      </c>
      <c r="AD37" s="77">
        <v>79193249</v>
      </c>
      <c r="AE37" s="78">
        <v>12461245</v>
      </c>
      <c r="AF37" s="78">
        <f t="shared" si="14"/>
        <v>91654494</v>
      </c>
      <c r="AG37" s="78">
        <v>523715148</v>
      </c>
      <c r="AH37" s="78">
        <v>504526129</v>
      </c>
      <c r="AI37" s="79">
        <v>193488437</v>
      </c>
      <c r="AJ37" s="114">
        <f t="shared" si="15"/>
        <v>0.36945358128155575</v>
      </c>
      <c r="AK37" s="115">
        <f t="shared" si="16"/>
        <v>0.34007765074781826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325572503</v>
      </c>
      <c r="E38" s="78">
        <v>82881350</v>
      </c>
      <c r="F38" s="79">
        <f t="shared" si="0"/>
        <v>408453853</v>
      </c>
      <c r="G38" s="77">
        <v>326407286</v>
      </c>
      <c r="H38" s="78">
        <v>88446568</v>
      </c>
      <c r="I38" s="79">
        <f t="shared" si="1"/>
        <v>414853854</v>
      </c>
      <c r="J38" s="77">
        <v>124465233</v>
      </c>
      <c r="K38" s="78">
        <v>10724171</v>
      </c>
      <c r="L38" s="78">
        <f t="shared" si="2"/>
        <v>135189404</v>
      </c>
      <c r="M38" s="95">
        <f t="shared" si="3"/>
        <v>0.3309784030853542</v>
      </c>
      <c r="N38" s="77">
        <v>85190177</v>
      </c>
      <c r="O38" s="78">
        <v>25189822</v>
      </c>
      <c r="P38" s="78">
        <f t="shared" si="4"/>
        <v>110379999</v>
      </c>
      <c r="Q38" s="95">
        <f t="shared" si="5"/>
        <v>0.27023860391886179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209655410</v>
      </c>
      <c r="AA38" s="78">
        <f t="shared" si="11"/>
        <v>35913993</v>
      </c>
      <c r="AB38" s="78">
        <f t="shared" si="12"/>
        <v>245569403</v>
      </c>
      <c r="AC38" s="95">
        <f t="shared" si="13"/>
        <v>0.60121700700421599</v>
      </c>
      <c r="AD38" s="77">
        <v>92716209</v>
      </c>
      <c r="AE38" s="78">
        <v>16172885</v>
      </c>
      <c r="AF38" s="78">
        <f t="shared" si="14"/>
        <v>108889094</v>
      </c>
      <c r="AG38" s="78">
        <v>383016986</v>
      </c>
      <c r="AH38" s="78">
        <v>387917025</v>
      </c>
      <c r="AI38" s="79">
        <v>252300468</v>
      </c>
      <c r="AJ38" s="114">
        <f t="shared" si="15"/>
        <v>0.65871874413423537</v>
      </c>
      <c r="AK38" s="115">
        <f t="shared" si="16"/>
        <v>1.3691958902697809E-2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399572713</v>
      </c>
      <c r="E39" s="78">
        <v>33215400</v>
      </c>
      <c r="F39" s="79">
        <f t="shared" si="0"/>
        <v>432788113</v>
      </c>
      <c r="G39" s="77">
        <v>399572713</v>
      </c>
      <c r="H39" s="78">
        <v>33215400</v>
      </c>
      <c r="I39" s="79">
        <f t="shared" si="1"/>
        <v>432788113</v>
      </c>
      <c r="J39" s="77">
        <v>47551410</v>
      </c>
      <c r="K39" s="78">
        <v>7570944</v>
      </c>
      <c r="L39" s="78">
        <f t="shared" si="2"/>
        <v>55122354</v>
      </c>
      <c r="M39" s="95">
        <f t="shared" si="3"/>
        <v>0.12736568390916042</v>
      </c>
      <c r="N39" s="77">
        <v>162071488</v>
      </c>
      <c r="O39" s="78">
        <v>14550941</v>
      </c>
      <c r="P39" s="78">
        <f t="shared" si="4"/>
        <v>176622429</v>
      </c>
      <c r="Q39" s="95">
        <f t="shared" si="5"/>
        <v>0.40810369715491701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209622898</v>
      </c>
      <c r="AA39" s="78">
        <f t="shared" si="11"/>
        <v>22121885</v>
      </c>
      <c r="AB39" s="78">
        <f t="shared" si="12"/>
        <v>231744783</v>
      </c>
      <c r="AC39" s="95">
        <f t="shared" si="13"/>
        <v>0.53546938106407738</v>
      </c>
      <c r="AD39" s="77">
        <v>88937003</v>
      </c>
      <c r="AE39" s="78">
        <v>7735849</v>
      </c>
      <c r="AF39" s="78">
        <f t="shared" si="14"/>
        <v>96672852</v>
      </c>
      <c r="AG39" s="78">
        <v>347560030</v>
      </c>
      <c r="AH39" s="78">
        <v>391079287</v>
      </c>
      <c r="AI39" s="79">
        <v>213508775</v>
      </c>
      <c r="AJ39" s="114">
        <f t="shared" si="15"/>
        <v>0.61430762047062781</v>
      </c>
      <c r="AK39" s="115">
        <f t="shared" si="16"/>
        <v>0.8270116723152019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747032816</v>
      </c>
      <c r="E40" s="78">
        <v>287901800</v>
      </c>
      <c r="F40" s="79">
        <f t="shared" si="0"/>
        <v>1034934616</v>
      </c>
      <c r="G40" s="77">
        <v>747032816</v>
      </c>
      <c r="H40" s="78">
        <v>287901800</v>
      </c>
      <c r="I40" s="79">
        <f t="shared" si="1"/>
        <v>1034934616</v>
      </c>
      <c r="J40" s="77">
        <v>193830325</v>
      </c>
      <c r="K40" s="78">
        <v>26350687</v>
      </c>
      <c r="L40" s="78">
        <f t="shared" si="2"/>
        <v>220181012</v>
      </c>
      <c r="M40" s="95">
        <f t="shared" si="3"/>
        <v>0.21274871725809585</v>
      </c>
      <c r="N40" s="77">
        <v>77083356</v>
      </c>
      <c r="O40" s="78">
        <v>81528134</v>
      </c>
      <c r="P40" s="78">
        <f t="shared" si="4"/>
        <v>158611490</v>
      </c>
      <c r="Q40" s="95">
        <f t="shared" si="5"/>
        <v>0.15325749815290746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270913681</v>
      </c>
      <c r="AA40" s="78">
        <f t="shared" si="11"/>
        <v>107878821</v>
      </c>
      <c r="AB40" s="78">
        <f t="shared" si="12"/>
        <v>378792502</v>
      </c>
      <c r="AC40" s="95">
        <f t="shared" si="13"/>
        <v>0.36600621541100331</v>
      </c>
      <c r="AD40" s="77">
        <v>184323103</v>
      </c>
      <c r="AE40" s="78">
        <v>48988732</v>
      </c>
      <c r="AF40" s="78">
        <f t="shared" si="14"/>
        <v>233311835</v>
      </c>
      <c r="AG40" s="78">
        <v>956006254</v>
      </c>
      <c r="AH40" s="78">
        <v>925978269</v>
      </c>
      <c r="AI40" s="79">
        <v>303169405</v>
      </c>
      <c r="AJ40" s="114">
        <f t="shared" si="15"/>
        <v>0.31712073402398472</v>
      </c>
      <c r="AK40" s="115">
        <f t="shared" si="16"/>
        <v>-0.32017383515928366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1888260652</v>
      </c>
      <c r="E41" s="81">
        <f>SUM(E37:E40)</f>
        <v>537612478</v>
      </c>
      <c r="F41" s="82">
        <f t="shared" si="0"/>
        <v>2425873130</v>
      </c>
      <c r="G41" s="80">
        <f>SUM(G37:G40)</f>
        <v>1889095435</v>
      </c>
      <c r="H41" s="81">
        <f>SUM(H37:H40)</f>
        <v>543177696</v>
      </c>
      <c r="I41" s="82">
        <f t="shared" si="1"/>
        <v>2432273131</v>
      </c>
      <c r="J41" s="80">
        <f>SUM(J37:J40)</f>
        <v>468014786</v>
      </c>
      <c r="K41" s="81">
        <f>SUM(K37:K40)</f>
        <v>62281692</v>
      </c>
      <c r="L41" s="81">
        <f t="shared" si="2"/>
        <v>530296478</v>
      </c>
      <c r="M41" s="96">
        <f t="shared" si="3"/>
        <v>0.21860025219043502</v>
      </c>
      <c r="N41" s="80">
        <f>SUM(N37:N40)</f>
        <v>419549652</v>
      </c>
      <c r="O41" s="81">
        <f>SUM(O37:O40)</f>
        <v>148888405</v>
      </c>
      <c r="P41" s="81">
        <f t="shared" si="4"/>
        <v>568438057</v>
      </c>
      <c r="Q41" s="96">
        <f t="shared" si="5"/>
        <v>0.23432307731608371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887564438</v>
      </c>
      <c r="AA41" s="81">
        <f t="shared" si="11"/>
        <v>211170097</v>
      </c>
      <c r="AB41" s="81">
        <f t="shared" si="12"/>
        <v>1098734535</v>
      </c>
      <c r="AC41" s="96">
        <f t="shared" si="13"/>
        <v>0.45292332950651876</v>
      </c>
      <c r="AD41" s="80">
        <f>SUM(AD37:AD40)</f>
        <v>445169564</v>
      </c>
      <c r="AE41" s="81">
        <f>SUM(AE37:AE40)</f>
        <v>85358711</v>
      </c>
      <c r="AF41" s="81">
        <f t="shared" si="14"/>
        <v>530528275</v>
      </c>
      <c r="AG41" s="81">
        <f>SUM(AG37:AG40)</f>
        <v>2210298418</v>
      </c>
      <c r="AH41" s="81">
        <f>SUM(AH37:AH40)</f>
        <v>2209500710</v>
      </c>
      <c r="AI41" s="82">
        <f>SUM(AI37:AI40)</f>
        <v>962467085</v>
      </c>
      <c r="AJ41" s="116">
        <f t="shared" si="15"/>
        <v>0.43544666962703316</v>
      </c>
      <c r="AK41" s="117">
        <f t="shared" si="16"/>
        <v>7.145666647079274E-2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410172372</v>
      </c>
      <c r="E42" s="78">
        <v>132684324</v>
      </c>
      <c r="F42" s="79">
        <f t="shared" si="0"/>
        <v>542856696</v>
      </c>
      <c r="G42" s="77">
        <v>414310372</v>
      </c>
      <c r="H42" s="78">
        <v>132684324</v>
      </c>
      <c r="I42" s="79">
        <f t="shared" si="1"/>
        <v>546994696</v>
      </c>
      <c r="J42" s="77">
        <v>165784865</v>
      </c>
      <c r="K42" s="78">
        <v>15279514</v>
      </c>
      <c r="L42" s="78">
        <f t="shared" si="2"/>
        <v>181064379</v>
      </c>
      <c r="M42" s="95">
        <f t="shared" si="3"/>
        <v>0.33353992008233424</v>
      </c>
      <c r="N42" s="77">
        <v>126727181</v>
      </c>
      <c r="O42" s="78">
        <v>27417819</v>
      </c>
      <c r="P42" s="78">
        <f t="shared" si="4"/>
        <v>154145000</v>
      </c>
      <c r="Q42" s="95">
        <f t="shared" si="5"/>
        <v>0.28395154952643342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292512046</v>
      </c>
      <c r="AA42" s="78">
        <f t="shared" si="11"/>
        <v>42697333</v>
      </c>
      <c r="AB42" s="78">
        <f t="shared" si="12"/>
        <v>335209379</v>
      </c>
      <c r="AC42" s="95">
        <f t="shared" si="13"/>
        <v>0.61749146960876766</v>
      </c>
      <c r="AD42" s="77">
        <v>104339428</v>
      </c>
      <c r="AE42" s="78">
        <v>26673837</v>
      </c>
      <c r="AF42" s="78">
        <f t="shared" si="14"/>
        <v>131013265</v>
      </c>
      <c r="AG42" s="78">
        <v>526445146</v>
      </c>
      <c r="AH42" s="78">
        <v>517326241</v>
      </c>
      <c r="AI42" s="79">
        <v>293501058</v>
      </c>
      <c r="AJ42" s="114">
        <f t="shared" si="15"/>
        <v>0.55751498561637414</v>
      </c>
      <c r="AK42" s="115">
        <f t="shared" si="16"/>
        <v>0.17656025136080689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272990799</v>
      </c>
      <c r="E43" s="78">
        <v>124551216</v>
      </c>
      <c r="F43" s="79">
        <f t="shared" si="0"/>
        <v>397542015</v>
      </c>
      <c r="G43" s="77">
        <v>272990798</v>
      </c>
      <c r="H43" s="78">
        <v>145081216</v>
      </c>
      <c r="I43" s="79">
        <f t="shared" si="1"/>
        <v>418072014</v>
      </c>
      <c r="J43" s="77">
        <v>103517513</v>
      </c>
      <c r="K43" s="78">
        <v>83820573</v>
      </c>
      <c r="L43" s="78">
        <f t="shared" si="2"/>
        <v>187338086</v>
      </c>
      <c r="M43" s="95">
        <f t="shared" si="3"/>
        <v>0.4712409731082135</v>
      </c>
      <c r="N43" s="77">
        <v>66954083</v>
      </c>
      <c r="O43" s="78">
        <v>27724163</v>
      </c>
      <c r="P43" s="78">
        <f t="shared" si="4"/>
        <v>94678246</v>
      </c>
      <c r="Q43" s="95">
        <f t="shared" si="5"/>
        <v>0.23815909369981939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170471596</v>
      </c>
      <c r="AA43" s="78">
        <f t="shared" si="11"/>
        <v>111544736</v>
      </c>
      <c r="AB43" s="78">
        <f t="shared" si="12"/>
        <v>282016332</v>
      </c>
      <c r="AC43" s="95">
        <f t="shared" si="13"/>
        <v>0.7094000668080328</v>
      </c>
      <c r="AD43" s="77">
        <v>57928078</v>
      </c>
      <c r="AE43" s="78">
        <v>32004829</v>
      </c>
      <c r="AF43" s="78">
        <f t="shared" si="14"/>
        <v>89932907</v>
      </c>
      <c r="AG43" s="78">
        <v>338541521</v>
      </c>
      <c r="AH43" s="78">
        <v>330101997</v>
      </c>
      <c r="AI43" s="79">
        <v>185454514</v>
      </c>
      <c r="AJ43" s="114">
        <f t="shared" si="15"/>
        <v>0.54780433859987299</v>
      </c>
      <c r="AK43" s="115">
        <f t="shared" si="16"/>
        <v>5.2765324265566127E-2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386916283</v>
      </c>
      <c r="E44" s="78">
        <v>243958885</v>
      </c>
      <c r="F44" s="79">
        <f t="shared" si="0"/>
        <v>630875168</v>
      </c>
      <c r="G44" s="77">
        <v>391516282</v>
      </c>
      <c r="H44" s="78">
        <v>379655338</v>
      </c>
      <c r="I44" s="79">
        <f t="shared" si="1"/>
        <v>771171620</v>
      </c>
      <c r="J44" s="77">
        <v>184860041</v>
      </c>
      <c r="K44" s="78">
        <v>111737245</v>
      </c>
      <c r="L44" s="78">
        <f t="shared" si="2"/>
        <v>296597286</v>
      </c>
      <c r="M44" s="95">
        <f t="shared" si="3"/>
        <v>0.47013625047293034</v>
      </c>
      <c r="N44" s="77">
        <v>164783180</v>
      </c>
      <c r="O44" s="78">
        <v>54490677</v>
      </c>
      <c r="P44" s="78">
        <f t="shared" si="4"/>
        <v>219273857</v>
      </c>
      <c r="Q44" s="95">
        <f t="shared" si="5"/>
        <v>0.34757091120758776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349643221</v>
      </c>
      <c r="AA44" s="78">
        <f t="shared" si="11"/>
        <v>166227922</v>
      </c>
      <c r="AB44" s="78">
        <f t="shared" si="12"/>
        <v>515871143</v>
      </c>
      <c r="AC44" s="95">
        <f t="shared" si="13"/>
        <v>0.81770716168051805</v>
      </c>
      <c r="AD44" s="77">
        <v>127924684</v>
      </c>
      <c r="AE44" s="78">
        <v>19086980</v>
      </c>
      <c r="AF44" s="78">
        <f t="shared" si="14"/>
        <v>147011664</v>
      </c>
      <c r="AG44" s="78">
        <v>479804399</v>
      </c>
      <c r="AH44" s="78">
        <v>535191382</v>
      </c>
      <c r="AI44" s="79">
        <v>335920348</v>
      </c>
      <c r="AJ44" s="114">
        <f t="shared" si="15"/>
        <v>0.70011935843047579</v>
      </c>
      <c r="AK44" s="115">
        <f t="shared" si="16"/>
        <v>0.49154054198039687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285071765</v>
      </c>
      <c r="E45" s="78">
        <v>101713936</v>
      </c>
      <c r="F45" s="79">
        <f t="shared" si="0"/>
        <v>386785701</v>
      </c>
      <c r="G45" s="77">
        <v>285071765</v>
      </c>
      <c r="H45" s="78">
        <v>101713936</v>
      </c>
      <c r="I45" s="79">
        <f t="shared" si="1"/>
        <v>386785701</v>
      </c>
      <c r="J45" s="77">
        <v>137029875</v>
      </c>
      <c r="K45" s="78">
        <v>94307758</v>
      </c>
      <c r="L45" s="78">
        <f t="shared" si="2"/>
        <v>231337633</v>
      </c>
      <c r="M45" s="95">
        <f t="shared" si="3"/>
        <v>0.59810285747869463</v>
      </c>
      <c r="N45" s="77">
        <v>82274782</v>
      </c>
      <c r="O45" s="78">
        <v>27210751</v>
      </c>
      <c r="P45" s="78">
        <f t="shared" si="4"/>
        <v>109485533</v>
      </c>
      <c r="Q45" s="95">
        <f t="shared" si="5"/>
        <v>0.28306509965837645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219304657</v>
      </c>
      <c r="AA45" s="78">
        <f t="shared" si="11"/>
        <v>121518509</v>
      </c>
      <c r="AB45" s="78">
        <f t="shared" si="12"/>
        <v>340823166</v>
      </c>
      <c r="AC45" s="95">
        <f t="shared" si="13"/>
        <v>0.88116795713707108</v>
      </c>
      <c r="AD45" s="77">
        <v>57210915</v>
      </c>
      <c r="AE45" s="78">
        <v>24591835</v>
      </c>
      <c r="AF45" s="78">
        <f t="shared" si="14"/>
        <v>81802750</v>
      </c>
      <c r="AG45" s="78">
        <v>366105235</v>
      </c>
      <c r="AH45" s="78">
        <v>384489593</v>
      </c>
      <c r="AI45" s="79">
        <v>296397558</v>
      </c>
      <c r="AJ45" s="114">
        <f t="shared" si="15"/>
        <v>0.80959661229646174</v>
      </c>
      <c r="AK45" s="115">
        <f t="shared" si="16"/>
        <v>0.33840895324423692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1671030425</v>
      </c>
      <c r="E46" s="78">
        <v>222176351</v>
      </c>
      <c r="F46" s="79">
        <f t="shared" si="0"/>
        <v>1893206776</v>
      </c>
      <c r="G46" s="77">
        <v>1670368105</v>
      </c>
      <c r="H46" s="78">
        <v>271699827</v>
      </c>
      <c r="I46" s="79">
        <f t="shared" si="1"/>
        <v>1942067932</v>
      </c>
      <c r="J46" s="77">
        <v>816135404</v>
      </c>
      <c r="K46" s="78">
        <v>215858578</v>
      </c>
      <c r="L46" s="78">
        <f t="shared" si="2"/>
        <v>1031993982</v>
      </c>
      <c r="M46" s="95">
        <f t="shared" si="3"/>
        <v>0.5451036807402595</v>
      </c>
      <c r="N46" s="77">
        <v>328614021</v>
      </c>
      <c r="O46" s="78">
        <v>59685863</v>
      </c>
      <c r="P46" s="78">
        <f t="shared" si="4"/>
        <v>388299884</v>
      </c>
      <c r="Q46" s="95">
        <f t="shared" si="5"/>
        <v>0.20510167664855219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1144749425</v>
      </c>
      <c r="AA46" s="78">
        <f t="shared" si="11"/>
        <v>275544441</v>
      </c>
      <c r="AB46" s="78">
        <f t="shared" si="12"/>
        <v>1420293866</v>
      </c>
      <c r="AC46" s="95">
        <f t="shared" si="13"/>
        <v>0.75020535738881167</v>
      </c>
      <c r="AD46" s="77">
        <v>279305570</v>
      </c>
      <c r="AE46" s="78">
        <v>41393063</v>
      </c>
      <c r="AF46" s="78">
        <f t="shared" si="14"/>
        <v>320698633</v>
      </c>
      <c r="AG46" s="78">
        <v>1663678994</v>
      </c>
      <c r="AH46" s="78">
        <v>1798988523</v>
      </c>
      <c r="AI46" s="79">
        <v>1162163107</v>
      </c>
      <c r="AJ46" s="114">
        <f t="shared" si="15"/>
        <v>0.69855008760181536</v>
      </c>
      <c r="AK46" s="115">
        <f t="shared" si="16"/>
        <v>0.21079369864354858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1813180668</v>
      </c>
      <c r="E47" s="78">
        <v>1266106018</v>
      </c>
      <c r="F47" s="79">
        <f t="shared" si="0"/>
        <v>3079286686</v>
      </c>
      <c r="G47" s="77">
        <v>1813180668</v>
      </c>
      <c r="H47" s="78">
        <v>1266106018</v>
      </c>
      <c r="I47" s="79">
        <f t="shared" si="1"/>
        <v>3079286686</v>
      </c>
      <c r="J47" s="77">
        <v>507937002</v>
      </c>
      <c r="K47" s="78">
        <v>4982356</v>
      </c>
      <c r="L47" s="78">
        <f t="shared" si="2"/>
        <v>512919358</v>
      </c>
      <c r="M47" s="95">
        <f t="shared" si="3"/>
        <v>0.16657083613941881</v>
      </c>
      <c r="N47" s="77">
        <v>436584750</v>
      </c>
      <c r="O47" s="78">
        <v>478505229</v>
      </c>
      <c r="P47" s="78">
        <f t="shared" si="4"/>
        <v>915089979</v>
      </c>
      <c r="Q47" s="95">
        <f t="shared" si="5"/>
        <v>0.29717596064064561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944521752</v>
      </c>
      <c r="AA47" s="78">
        <f t="shared" si="11"/>
        <v>483487585</v>
      </c>
      <c r="AB47" s="78">
        <f t="shared" si="12"/>
        <v>1428009337</v>
      </c>
      <c r="AC47" s="95">
        <f t="shared" si="13"/>
        <v>0.46374679678006442</v>
      </c>
      <c r="AD47" s="77">
        <v>254469805</v>
      </c>
      <c r="AE47" s="78">
        <v>158207999</v>
      </c>
      <c r="AF47" s="78">
        <f t="shared" si="14"/>
        <v>412677804</v>
      </c>
      <c r="AG47" s="78">
        <v>2800758774</v>
      </c>
      <c r="AH47" s="78">
        <v>2391213007</v>
      </c>
      <c r="AI47" s="79">
        <v>987726164</v>
      </c>
      <c r="AJ47" s="114">
        <f t="shared" si="15"/>
        <v>0.35266377567724083</v>
      </c>
      <c r="AK47" s="115">
        <f t="shared" si="16"/>
        <v>1.2174441419679551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4839362312</v>
      </c>
      <c r="E48" s="81">
        <f>SUM(E42:E47)</f>
        <v>2091190730</v>
      </c>
      <c r="F48" s="82">
        <f t="shared" si="0"/>
        <v>6930553042</v>
      </c>
      <c r="G48" s="80">
        <f>SUM(G42:G47)</f>
        <v>4847437990</v>
      </c>
      <c r="H48" s="81">
        <f>SUM(H42:H47)</f>
        <v>2296940659</v>
      </c>
      <c r="I48" s="82">
        <f t="shared" si="1"/>
        <v>7144378649</v>
      </c>
      <c r="J48" s="80">
        <f>SUM(J42:J47)</f>
        <v>1915264700</v>
      </c>
      <c r="K48" s="81">
        <f>SUM(K42:K47)</f>
        <v>525986024</v>
      </c>
      <c r="L48" s="81">
        <f t="shared" si="2"/>
        <v>2441250724</v>
      </c>
      <c r="M48" s="96">
        <f t="shared" si="3"/>
        <v>0.35224472119406947</v>
      </c>
      <c r="N48" s="80">
        <f>SUM(N42:N47)</f>
        <v>1205937997</v>
      </c>
      <c r="O48" s="81">
        <f>SUM(O42:O47)</f>
        <v>675034502</v>
      </c>
      <c r="P48" s="81">
        <f t="shared" si="4"/>
        <v>1880972499</v>
      </c>
      <c r="Q48" s="96">
        <f t="shared" si="5"/>
        <v>0.271402943978796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3121202697</v>
      </c>
      <c r="AA48" s="81">
        <f t="shared" si="11"/>
        <v>1201020526</v>
      </c>
      <c r="AB48" s="81">
        <f t="shared" si="12"/>
        <v>4322223223</v>
      </c>
      <c r="AC48" s="96">
        <f t="shared" si="13"/>
        <v>0.62364766517286541</v>
      </c>
      <c r="AD48" s="80">
        <f>SUM(AD42:AD47)</f>
        <v>881178480</v>
      </c>
      <c r="AE48" s="81">
        <f>SUM(AE42:AE47)</f>
        <v>301958543</v>
      </c>
      <c r="AF48" s="81">
        <f t="shared" si="14"/>
        <v>1183137023</v>
      </c>
      <c r="AG48" s="81">
        <f>SUM(AG42:AG47)</f>
        <v>6175334069</v>
      </c>
      <c r="AH48" s="81">
        <f>SUM(AH42:AH47)</f>
        <v>5957310743</v>
      </c>
      <c r="AI48" s="82">
        <f>SUM(AI42:AI47)</f>
        <v>3261162749</v>
      </c>
      <c r="AJ48" s="116">
        <f t="shared" si="15"/>
        <v>0.52809495204007562</v>
      </c>
      <c r="AK48" s="117">
        <f t="shared" si="16"/>
        <v>0.58981796903840111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514753008</v>
      </c>
      <c r="E49" s="78">
        <v>181716552</v>
      </c>
      <c r="F49" s="79">
        <f t="shared" si="0"/>
        <v>696469560</v>
      </c>
      <c r="G49" s="77">
        <v>517187040</v>
      </c>
      <c r="H49" s="78">
        <v>267489782</v>
      </c>
      <c r="I49" s="79">
        <f t="shared" si="1"/>
        <v>784676822</v>
      </c>
      <c r="J49" s="77">
        <v>199037200</v>
      </c>
      <c r="K49" s="78">
        <v>21496747</v>
      </c>
      <c r="L49" s="78">
        <f t="shared" si="2"/>
        <v>220533947</v>
      </c>
      <c r="M49" s="95">
        <f t="shared" si="3"/>
        <v>0.3166454927333795</v>
      </c>
      <c r="N49" s="77">
        <v>141712353</v>
      </c>
      <c r="O49" s="78">
        <v>50760718</v>
      </c>
      <c r="P49" s="78">
        <f t="shared" si="4"/>
        <v>192473071</v>
      </c>
      <c r="Q49" s="95">
        <f t="shared" si="5"/>
        <v>0.27635532412931296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340749553</v>
      </c>
      <c r="AA49" s="78">
        <f t="shared" si="11"/>
        <v>72257465</v>
      </c>
      <c r="AB49" s="78">
        <f t="shared" si="12"/>
        <v>413007018</v>
      </c>
      <c r="AC49" s="95">
        <f t="shared" si="13"/>
        <v>0.59300081686269246</v>
      </c>
      <c r="AD49" s="77">
        <v>122336984</v>
      </c>
      <c r="AE49" s="78">
        <v>31757301</v>
      </c>
      <c r="AF49" s="78">
        <f t="shared" si="14"/>
        <v>154094285</v>
      </c>
      <c r="AG49" s="78">
        <v>648536303</v>
      </c>
      <c r="AH49" s="78">
        <v>657057452</v>
      </c>
      <c r="AI49" s="79">
        <v>350163905</v>
      </c>
      <c r="AJ49" s="114">
        <f t="shared" si="15"/>
        <v>0.53992953575645863</v>
      </c>
      <c r="AK49" s="115">
        <f t="shared" si="16"/>
        <v>0.24906041129299505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385653366</v>
      </c>
      <c r="E50" s="78">
        <v>314687240</v>
      </c>
      <c r="F50" s="79">
        <f t="shared" si="0"/>
        <v>700340606</v>
      </c>
      <c r="G50" s="77">
        <v>424767366</v>
      </c>
      <c r="H50" s="78">
        <v>319599240</v>
      </c>
      <c r="I50" s="79">
        <f t="shared" si="1"/>
        <v>744366606</v>
      </c>
      <c r="J50" s="77">
        <v>163371096</v>
      </c>
      <c r="K50" s="78">
        <v>9169847</v>
      </c>
      <c r="L50" s="78">
        <f t="shared" si="2"/>
        <v>172540943</v>
      </c>
      <c r="M50" s="95">
        <f t="shared" si="3"/>
        <v>0.24636718408413977</v>
      </c>
      <c r="N50" s="77">
        <v>102772467</v>
      </c>
      <c r="O50" s="78">
        <v>43960612</v>
      </c>
      <c r="P50" s="78">
        <f t="shared" si="4"/>
        <v>146733079</v>
      </c>
      <c r="Q50" s="95">
        <f t="shared" si="5"/>
        <v>0.20951673763151754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266143563</v>
      </c>
      <c r="AA50" s="78">
        <f t="shared" si="11"/>
        <v>53130459</v>
      </c>
      <c r="AB50" s="78">
        <f t="shared" si="12"/>
        <v>319274022</v>
      </c>
      <c r="AC50" s="95">
        <f t="shared" si="13"/>
        <v>0.45588392171565734</v>
      </c>
      <c r="AD50" s="77">
        <v>108362712</v>
      </c>
      <c r="AE50" s="78">
        <v>27309148</v>
      </c>
      <c r="AF50" s="78">
        <f t="shared" si="14"/>
        <v>135671860</v>
      </c>
      <c r="AG50" s="78">
        <v>664776457</v>
      </c>
      <c r="AH50" s="78">
        <v>610736194</v>
      </c>
      <c r="AI50" s="79">
        <v>299047808</v>
      </c>
      <c r="AJ50" s="114">
        <f t="shared" si="15"/>
        <v>0.44984717020446469</v>
      </c>
      <c r="AK50" s="115">
        <f t="shared" si="16"/>
        <v>8.1529205835314755E-2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440094108</v>
      </c>
      <c r="E51" s="78">
        <v>123282240</v>
      </c>
      <c r="F51" s="79">
        <f t="shared" si="0"/>
        <v>563376348</v>
      </c>
      <c r="G51" s="77">
        <v>440094108</v>
      </c>
      <c r="H51" s="78">
        <v>123282240</v>
      </c>
      <c r="I51" s="79">
        <f t="shared" si="1"/>
        <v>563376348</v>
      </c>
      <c r="J51" s="77">
        <v>186931096</v>
      </c>
      <c r="K51" s="78">
        <v>20391848</v>
      </c>
      <c r="L51" s="78">
        <f t="shared" si="2"/>
        <v>207322944</v>
      </c>
      <c r="M51" s="95">
        <f t="shared" si="3"/>
        <v>0.36800079509195155</v>
      </c>
      <c r="N51" s="77">
        <v>145437460</v>
      </c>
      <c r="O51" s="78">
        <v>25477647</v>
      </c>
      <c r="P51" s="78">
        <f t="shared" si="4"/>
        <v>170915107</v>
      </c>
      <c r="Q51" s="95">
        <f t="shared" si="5"/>
        <v>0.30337643319026947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332368556</v>
      </c>
      <c r="AA51" s="78">
        <f t="shared" si="11"/>
        <v>45869495</v>
      </c>
      <c r="AB51" s="78">
        <f t="shared" si="12"/>
        <v>378238051</v>
      </c>
      <c r="AC51" s="95">
        <f t="shared" si="13"/>
        <v>0.67137722828222102</v>
      </c>
      <c r="AD51" s="77">
        <v>31967523</v>
      </c>
      <c r="AE51" s="78">
        <v>14745837</v>
      </c>
      <c r="AF51" s="78">
        <f t="shared" si="14"/>
        <v>46713360</v>
      </c>
      <c r="AG51" s="78">
        <v>528496830</v>
      </c>
      <c r="AH51" s="78">
        <v>598915554</v>
      </c>
      <c r="AI51" s="79">
        <v>219451242</v>
      </c>
      <c r="AJ51" s="114">
        <f t="shared" si="15"/>
        <v>0.41523662876085748</v>
      </c>
      <c r="AK51" s="115">
        <f t="shared" si="16"/>
        <v>2.6588056821431811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360895748</v>
      </c>
      <c r="E52" s="78">
        <v>136116047</v>
      </c>
      <c r="F52" s="79">
        <f t="shared" si="0"/>
        <v>497011795</v>
      </c>
      <c r="G52" s="77">
        <v>359630838</v>
      </c>
      <c r="H52" s="78">
        <v>150122112</v>
      </c>
      <c r="I52" s="79">
        <f t="shared" si="1"/>
        <v>509752950</v>
      </c>
      <c r="J52" s="77">
        <v>71129666</v>
      </c>
      <c r="K52" s="78">
        <v>13339833</v>
      </c>
      <c r="L52" s="78">
        <f t="shared" si="2"/>
        <v>84469499</v>
      </c>
      <c r="M52" s="95">
        <f t="shared" si="3"/>
        <v>0.16995471707064819</v>
      </c>
      <c r="N52" s="77">
        <v>58580936</v>
      </c>
      <c r="O52" s="78">
        <v>35076779</v>
      </c>
      <c r="P52" s="78">
        <f t="shared" si="4"/>
        <v>93657715</v>
      </c>
      <c r="Q52" s="95">
        <f t="shared" si="5"/>
        <v>0.18844163446865481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129710602</v>
      </c>
      <c r="AA52" s="78">
        <f t="shared" si="11"/>
        <v>48416612</v>
      </c>
      <c r="AB52" s="78">
        <f t="shared" si="12"/>
        <v>178127214</v>
      </c>
      <c r="AC52" s="95">
        <f t="shared" si="13"/>
        <v>0.35839635153930299</v>
      </c>
      <c r="AD52" s="77">
        <v>55136872</v>
      </c>
      <c r="AE52" s="78">
        <v>16970996</v>
      </c>
      <c r="AF52" s="78">
        <f t="shared" si="14"/>
        <v>72107868</v>
      </c>
      <c r="AG52" s="78">
        <v>286175305</v>
      </c>
      <c r="AH52" s="78">
        <v>374644515</v>
      </c>
      <c r="AI52" s="79">
        <v>84736858</v>
      </c>
      <c r="AJ52" s="114">
        <f t="shared" si="15"/>
        <v>0.29610122368874559</v>
      </c>
      <c r="AK52" s="115">
        <f t="shared" si="16"/>
        <v>0.29885569491529007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1046146855</v>
      </c>
      <c r="E53" s="78">
        <v>724649007</v>
      </c>
      <c r="F53" s="79">
        <f t="shared" si="0"/>
        <v>1770795862</v>
      </c>
      <c r="G53" s="77">
        <v>1059690136</v>
      </c>
      <c r="H53" s="78">
        <v>642159272</v>
      </c>
      <c r="I53" s="79">
        <f t="shared" si="1"/>
        <v>1701849408</v>
      </c>
      <c r="J53" s="77">
        <v>342254580</v>
      </c>
      <c r="K53" s="78">
        <v>53284464</v>
      </c>
      <c r="L53" s="78">
        <f t="shared" si="2"/>
        <v>395539044</v>
      </c>
      <c r="M53" s="95">
        <f t="shared" si="3"/>
        <v>0.22336795137597854</v>
      </c>
      <c r="N53" s="77">
        <v>293200846</v>
      </c>
      <c r="O53" s="78">
        <v>143389651</v>
      </c>
      <c r="P53" s="78">
        <f t="shared" si="4"/>
        <v>436590497</v>
      </c>
      <c r="Q53" s="95">
        <f t="shared" si="5"/>
        <v>0.24655043891219575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635455426</v>
      </c>
      <c r="AA53" s="78">
        <f t="shared" si="11"/>
        <v>196674115</v>
      </c>
      <c r="AB53" s="78">
        <f t="shared" si="12"/>
        <v>832129541</v>
      </c>
      <c r="AC53" s="95">
        <f t="shared" si="13"/>
        <v>0.46991839028817428</v>
      </c>
      <c r="AD53" s="77">
        <v>258333641</v>
      </c>
      <c r="AE53" s="78">
        <v>210601012</v>
      </c>
      <c r="AF53" s="78">
        <f t="shared" si="14"/>
        <v>468934653</v>
      </c>
      <c r="AG53" s="78">
        <v>1471070122</v>
      </c>
      <c r="AH53" s="78">
        <v>1604777115</v>
      </c>
      <c r="AI53" s="79">
        <v>813584927</v>
      </c>
      <c r="AJ53" s="114">
        <f t="shared" si="15"/>
        <v>0.55305652316144316</v>
      </c>
      <c r="AK53" s="115">
        <f t="shared" si="16"/>
        <v>-6.8973695573741223E-2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2747543085</v>
      </c>
      <c r="E54" s="81">
        <f>SUM(E49:E53)</f>
        <v>1480451086</v>
      </c>
      <c r="F54" s="82">
        <f t="shared" si="0"/>
        <v>4227994171</v>
      </c>
      <c r="G54" s="80">
        <f>SUM(G49:G53)</f>
        <v>2801369488</v>
      </c>
      <c r="H54" s="81">
        <f>SUM(H49:H53)</f>
        <v>1502652646</v>
      </c>
      <c r="I54" s="82">
        <f t="shared" si="1"/>
        <v>4304022134</v>
      </c>
      <c r="J54" s="80">
        <f>SUM(J49:J53)</f>
        <v>962723638</v>
      </c>
      <c r="K54" s="81">
        <f>SUM(K49:K53)</f>
        <v>117682739</v>
      </c>
      <c r="L54" s="81">
        <f t="shared" si="2"/>
        <v>1080406377</v>
      </c>
      <c r="M54" s="96">
        <f t="shared" si="3"/>
        <v>0.25553639227096275</v>
      </c>
      <c r="N54" s="80">
        <f>SUM(N49:N53)</f>
        <v>741704062</v>
      </c>
      <c r="O54" s="81">
        <f>SUM(O49:O53)</f>
        <v>298665407</v>
      </c>
      <c r="P54" s="81">
        <f t="shared" si="4"/>
        <v>1040369469</v>
      </c>
      <c r="Q54" s="96">
        <f t="shared" si="5"/>
        <v>0.24606691185525761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1704427700</v>
      </c>
      <c r="AA54" s="81">
        <f t="shared" si="11"/>
        <v>416348146</v>
      </c>
      <c r="AB54" s="81">
        <f t="shared" si="12"/>
        <v>2120775846</v>
      </c>
      <c r="AC54" s="96">
        <f t="shared" si="13"/>
        <v>0.50160330412622034</v>
      </c>
      <c r="AD54" s="80">
        <f>SUM(AD49:AD53)</f>
        <v>576137732</v>
      </c>
      <c r="AE54" s="81">
        <f>SUM(AE49:AE53)</f>
        <v>301384294</v>
      </c>
      <c r="AF54" s="81">
        <f t="shared" si="14"/>
        <v>877522026</v>
      </c>
      <c r="AG54" s="81">
        <f>SUM(AG49:AG53)</f>
        <v>3599055017</v>
      </c>
      <c r="AH54" s="81">
        <f>SUM(AH49:AH53)</f>
        <v>3846130830</v>
      </c>
      <c r="AI54" s="82">
        <f>SUM(AI49:AI53)</f>
        <v>1766984740</v>
      </c>
      <c r="AJ54" s="116">
        <f t="shared" si="15"/>
        <v>0.4909579685927874</v>
      </c>
      <c r="AK54" s="117">
        <f t="shared" si="16"/>
        <v>0.1855764734958345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46453372268</v>
      </c>
      <c r="E55" s="84">
        <f>SUM(E9:E10,E12:E19,E21:E27,E29:E35,E37:E40,E42:E47,E49:E53)</f>
        <v>9942551385</v>
      </c>
      <c r="F55" s="85">
        <f t="shared" si="0"/>
        <v>56395923653</v>
      </c>
      <c r="G55" s="83">
        <f>SUM(G9:G10,G12:G19,G21:G27,G29:G35,G37:G40,G42:G47,G49:G53)</f>
        <v>46690442484</v>
      </c>
      <c r="H55" s="84">
        <f>SUM(H9:H10,H12:H19,H21:H27,H29:H35,H37:H40,H42:H47,H49:H53)</f>
        <v>10388013358</v>
      </c>
      <c r="I55" s="85">
        <f t="shared" si="1"/>
        <v>57078455842</v>
      </c>
      <c r="J55" s="83">
        <f>SUM(J9:J10,J12:J19,J21:J27,J29:J35,J37:J40,J42:J47,J49:J53)</f>
        <v>23161376308</v>
      </c>
      <c r="K55" s="84">
        <f>SUM(K9:K10,K12:K19,K21:K27,K29:K35,K37:K40,K42:K47,K49:K53)</f>
        <v>3249910103</v>
      </c>
      <c r="L55" s="84">
        <f t="shared" si="2"/>
        <v>26411286411</v>
      </c>
      <c r="M55" s="97">
        <f t="shared" si="3"/>
        <v>0.46831906812107055</v>
      </c>
      <c r="N55" s="83">
        <f>SUM(N9:N10,N12:N19,N21:N27,N29:N35,N37:N40,N42:N47,N49:N53)</f>
        <v>3742533746</v>
      </c>
      <c r="O55" s="84">
        <f>SUM(O9:O10,O12:O19,O21:O27,O29:O35,O37:O40,O42:O47,O49:O53)</f>
        <v>878992107</v>
      </c>
      <c r="P55" s="84">
        <f t="shared" si="4"/>
        <v>4621525853</v>
      </c>
      <c r="Q55" s="97">
        <f t="shared" si="5"/>
        <v>8.194787058433356E-2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26903910054</v>
      </c>
      <c r="AA55" s="84">
        <f t="shared" si="11"/>
        <v>4128902210</v>
      </c>
      <c r="AB55" s="84">
        <f t="shared" si="12"/>
        <v>31032812264</v>
      </c>
      <c r="AC55" s="97">
        <f t="shared" si="13"/>
        <v>0.55026693870540411</v>
      </c>
      <c r="AD55" s="83">
        <f>SUM(AD9:AD10,AD12:AD19,AD21:AD27,AD29:AD35,AD37:AD40,AD42:AD47,AD49:AD53)</f>
        <v>10920839949</v>
      </c>
      <c r="AE55" s="84">
        <f>SUM(AE9:AE10,AE12:AE19,AE21:AE27,AE29:AE35,AE37:AE40,AE42:AE47,AE49:AE53)</f>
        <v>1830155439</v>
      </c>
      <c r="AF55" s="84">
        <f t="shared" si="14"/>
        <v>12750995388</v>
      </c>
      <c r="AG55" s="84">
        <f>SUM(AG9:AG10,AG12:AG19,AG21:AG27,AG29:AG35,AG37:AG40,AG42:AG47,AG49:AG53)</f>
        <v>52650153644</v>
      </c>
      <c r="AH55" s="84">
        <f>SUM(AH9:AH10,AH12:AH19,AH21:AH27,AH29:AH35,AH37:AH40,AH42:AH47,AH49:AH53)</f>
        <v>54559535159</v>
      </c>
      <c r="AI55" s="85">
        <f>SUM(AI9:AI10,AI12:AI19,AI21:AI27,AI29:AI35,AI37:AI40,AI42:AI47,AI49:AI53)</f>
        <v>31209491543</v>
      </c>
      <c r="AJ55" s="118">
        <f t="shared" si="15"/>
        <v>0.59277113897950851</v>
      </c>
      <c r="AK55" s="119">
        <f t="shared" si="16"/>
        <v>-0.63755567997857399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9311433012</v>
      </c>
      <c r="E9" s="78">
        <v>1154486634</v>
      </c>
      <c r="F9" s="79">
        <f>$D9       +$E9</f>
        <v>10465919646</v>
      </c>
      <c r="G9" s="77">
        <v>9311433012</v>
      </c>
      <c r="H9" s="78">
        <v>1154486634</v>
      </c>
      <c r="I9" s="79">
        <f>$G9       +$H9</f>
        <v>10465919646</v>
      </c>
      <c r="J9" s="77">
        <v>2669468581</v>
      </c>
      <c r="K9" s="78">
        <v>-32300072</v>
      </c>
      <c r="L9" s="78">
        <f>$J9       +$K9</f>
        <v>2637168509</v>
      </c>
      <c r="M9" s="95">
        <f>IF(($F9       =0),0,($L9       /$F9       ))</f>
        <v>0.25197675867957836</v>
      </c>
      <c r="N9" s="77">
        <v>1870656478</v>
      </c>
      <c r="O9" s="78">
        <v>181029940</v>
      </c>
      <c r="P9" s="78">
        <f>$N9       +$O9</f>
        <v>2051686418</v>
      </c>
      <c r="Q9" s="95">
        <f>IF(($F9       =0),0,($P9       /$F9       ))</f>
        <v>0.19603498664201383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4540125059</v>
      </c>
      <c r="AA9" s="78">
        <f>$K9       +$O9</f>
        <v>148729868</v>
      </c>
      <c r="AB9" s="78">
        <f>$Z9       +$AA9</f>
        <v>4688854927</v>
      </c>
      <c r="AC9" s="95">
        <f>IF(($F9       =0),0,($AB9       /$F9       ))</f>
        <v>0.44801174532159216</v>
      </c>
      <c r="AD9" s="77">
        <v>1782864420</v>
      </c>
      <c r="AE9" s="78">
        <v>196272746</v>
      </c>
      <c r="AF9" s="78">
        <f>$AD9       +$AE9</f>
        <v>1979137166</v>
      </c>
      <c r="AG9" s="78">
        <v>9972083412</v>
      </c>
      <c r="AH9" s="78">
        <v>9837509398</v>
      </c>
      <c r="AI9" s="79">
        <v>4536697110</v>
      </c>
      <c r="AJ9" s="114">
        <f>IF(($AG9       =0),0,($AI9       /$AG9       ))</f>
        <v>0.45493974754971694</v>
      </c>
      <c r="AK9" s="115">
        <f>IF(($AF9       =0),0,(($P9       /$AF9       )-1))</f>
        <v>3.6657010563157622E-2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9311433012</v>
      </c>
      <c r="E10" s="81">
        <f>E9</f>
        <v>1154486634</v>
      </c>
      <c r="F10" s="82">
        <f t="shared" ref="F10:F37" si="0">$D10      +$E10</f>
        <v>10465919646</v>
      </c>
      <c r="G10" s="80">
        <f>G9</f>
        <v>9311433012</v>
      </c>
      <c r="H10" s="81">
        <f>H9</f>
        <v>1154486634</v>
      </c>
      <c r="I10" s="82">
        <f t="shared" ref="I10:I37" si="1">$G10      +$H10</f>
        <v>10465919646</v>
      </c>
      <c r="J10" s="80">
        <f>J9</f>
        <v>2669468581</v>
      </c>
      <c r="K10" s="81">
        <f>K9</f>
        <v>-32300072</v>
      </c>
      <c r="L10" s="81">
        <f t="shared" ref="L10:L37" si="2">$J10      +$K10</f>
        <v>2637168509</v>
      </c>
      <c r="M10" s="96">
        <f t="shared" ref="M10:M37" si="3">IF(($F10      =0),0,($L10      /$F10      ))</f>
        <v>0.25197675867957836</v>
      </c>
      <c r="N10" s="80">
        <f>N9</f>
        <v>1870656478</v>
      </c>
      <c r="O10" s="81">
        <f>O9</f>
        <v>181029940</v>
      </c>
      <c r="P10" s="81">
        <f t="shared" ref="P10:P37" si="4">$N10      +$O10</f>
        <v>2051686418</v>
      </c>
      <c r="Q10" s="96">
        <f t="shared" ref="Q10:Q37" si="5">IF(($F10      =0),0,($P10      /$F10      ))</f>
        <v>0.19603498664201383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</f>
        <v>4540125059</v>
      </c>
      <c r="AA10" s="81">
        <f t="shared" ref="AA10:AA37" si="11">$K10      +$O10</f>
        <v>148729868</v>
      </c>
      <c r="AB10" s="81">
        <f t="shared" ref="AB10:AB37" si="12">$Z10      +$AA10</f>
        <v>4688854927</v>
      </c>
      <c r="AC10" s="96">
        <f t="shared" ref="AC10:AC37" si="13">IF(($F10      =0),0,($AB10      /$F10      ))</f>
        <v>0.44801174532159216</v>
      </c>
      <c r="AD10" s="80">
        <f>AD9</f>
        <v>1782864420</v>
      </c>
      <c r="AE10" s="81">
        <f>AE9</f>
        <v>196272746</v>
      </c>
      <c r="AF10" s="81">
        <f t="shared" ref="AF10:AF37" si="14">$AD10      +$AE10</f>
        <v>1979137166</v>
      </c>
      <c r="AG10" s="81">
        <f>AG9</f>
        <v>9972083412</v>
      </c>
      <c r="AH10" s="81">
        <f>AH9</f>
        <v>9837509398</v>
      </c>
      <c r="AI10" s="82">
        <f>AI9</f>
        <v>4536697110</v>
      </c>
      <c r="AJ10" s="116">
        <f t="shared" ref="AJ10:AJ37" si="15">IF(($AG10      =0),0,($AI10      /$AG10      ))</f>
        <v>0.45493974754971694</v>
      </c>
      <c r="AK10" s="117">
        <f t="shared" ref="AK10:AK37" si="16">IF(($AF10      =0),0,(($P10      /$AF10      )-1))</f>
        <v>3.6657010563157622E-2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231260640</v>
      </c>
      <c r="E11" s="78">
        <v>52208601</v>
      </c>
      <c r="F11" s="79">
        <f t="shared" si="0"/>
        <v>283469241</v>
      </c>
      <c r="G11" s="77">
        <v>231260640</v>
      </c>
      <c r="H11" s="78">
        <v>52208601</v>
      </c>
      <c r="I11" s="79">
        <f t="shared" si="1"/>
        <v>283469241</v>
      </c>
      <c r="J11" s="77">
        <v>36326249</v>
      </c>
      <c r="K11" s="78">
        <v>4150</v>
      </c>
      <c r="L11" s="78">
        <f t="shared" si="2"/>
        <v>36330399</v>
      </c>
      <c r="M11" s="95">
        <f t="shared" si="3"/>
        <v>0.12816346095201209</v>
      </c>
      <c r="N11" s="77">
        <v>54191773</v>
      </c>
      <c r="O11" s="78">
        <v>4008425</v>
      </c>
      <c r="P11" s="78">
        <f t="shared" si="4"/>
        <v>58200198</v>
      </c>
      <c r="Q11" s="95">
        <f t="shared" si="5"/>
        <v>0.20531397972734544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90518022</v>
      </c>
      <c r="AA11" s="78">
        <f t="shared" si="11"/>
        <v>4012575</v>
      </c>
      <c r="AB11" s="78">
        <f t="shared" si="12"/>
        <v>94530597</v>
      </c>
      <c r="AC11" s="95">
        <f t="shared" si="13"/>
        <v>0.33347744067935753</v>
      </c>
      <c r="AD11" s="77">
        <v>47600219</v>
      </c>
      <c r="AE11" s="78">
        <v>804582</v>
      </c>
      <c r="AF11" s="78">
        <f t="shared" si="14"/>
        <v>48404801</v>
      </c>
      <c r="AG11" s="78">
        <v>258158880</v>
      </c>
      <c r="AH11" s="78">
        <v>273090457</v>
      </c>
      <c r="AI11" s="79">
        <v>95033804</v>
      </c>
      <c r="AJ11" s="114">
        <f t="shared" si="15"/>
        <v>0.36812138323500626</v>
      </c>
      <c r="AK11" s="115">
        <f t="shared" si="16"/>
        <v>0.20236416218300324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374371008</v>
      </c>
      <c r="E12" s="78">
        <v>53855550</v>
      </c>
      <c r="F12" s="79">
        <f t="shared" si="0"/>
        <v>428226558</v>
      </c>
      <c r="G12" s="77">
        <v>374371008</v>
      </c>
      <c r="H12" s="78">
        <v>53855550</v>
      </c>
      <c r="I12" s="79">
        <f t="shared" si="1"/>
        <v>428226558</v>
      </c>
      <c r="J12" s="77">
        <v>41497</v>
      </c>
      <c r="K12" s="78">
        <v>0</v>
      </c>
      <c r="L12" s="78">
        <f t="shared" si="2"/>
        <v>41497</v>
      </c>
      <c r="M12" s="95">
        <f t="shared" si="3"/>
        <v>9.690431203942283E-5</v>
      </c>
      <c r="N12" s="77">
        <v>17331</v>
      </c>
      <c r="O12" s="78">
        <v>0</v>
      </c>
      <c r="P12" s="78">
        <f t="shared" si="4"/>
        <v>17331</v>
      </c>
      <c r="Q12" s="95">
        <f t="shared" si="5"/>
        <v>4.0471567389335066E-5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58828</v>
      </c>
      <c r="AA12" s="78">
        <f t="shared" si="11"/>
        <v>0</v>
      </c>
      <c r="AB12" s="78">
        <f t="shared" si="12"/>
        <v>58828</v>
      </c>
      <c r="AC12" s="95">
        <f t="shared" si="13"/>
        <v>1.3737587942875789E-4</v>
      </c>
      <c r="AD12" s="77">
        <v>164595762</v>
      </c>
      <c r="AE12" s="78">
        <v>600006</v>
      </c>
      <c r="AF12" s="78">
        <f t="shared" si="14"/>
        <v>165195768</v>
      </c>
      <c r="AG12" s="78">
        <v>398187599</v>
      </c>
      <c r="AH12" s="78">
        <v>389443615</v>
      </c>
      <c r="AI12" s="79">
        <v>330391536</v>
      </c>
      <c r="AJ12" s="114">
        <f t="shared" si="15"/>
        <v>0.82973838670450406</v>
      </c>
      <c r="AK12" s="115">
        <f t="shared" si="16"/>
        <v>-0.99989508811145811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277320930</v>
      </c>
      <c r="E13" s="78">
        <v>50152649</v>
      </c>
      <c r="F13" s="79">
        <f t="shared" si="0"/>
        <v>327473579</v>
      </c>
      <c r="G13" s="77">
        <v>277320930</v>
      </c>
      <c r="H13" s="78">
        <v>50152649</v>
      </c>
      <c r="I13" s="79">
        <f t="shared" si="1"/>
        <v>327473579</v>
      </c>
      <c r="J13" s="77">
        <v>38177232</v>
      </c>
      <c r="K13" s="78">
        <v>5075240</v>
      </c>
      <c r="L13" s="78">
        <f t="shared" si="2"/>
        <v>43252472</v>
      </c>
      <c r="M13" s="95">
        <f t="shared" si="3"/>
        <v>0.13207927226397706</v>
      </c>
      <c r="N13" s="77">
        <v>26369731</v>
      </c>
      <c r="O13" s="78">
        <v>6952707</v>
      </c>
      <c r="P13" s="78">
        <f t="shared" si="4"/>
        <v>33322438</v>
      </c>
      <c r="Q13" s="95">
        <f t="shared" si="5"/>
        <v>0.10175611144494805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64546963</v>
      </c>
      <c r="AA13" s="78">
        <f t="shared" si="11"/>
        <v>12027947</v>
      </c>
      <c r="AB13" s="78">
        <f t="shared" si="12"/>
        <v>76574910</v>
      </c>
      <c r="AC13" s="95">
        <f t="shared" si="13"/>
        <v>0.23383538370892512</v>
      </c>
      <c r="AD13" s="77">
        <v>28708576</v>
      </c>
      <c r="AE13" s="78">
        <v>630501</v>
      </c>
      <c r="AF13" s="78">
        <f t="shared" si="14"/>
        <v>29339077</v>
      </c>
      <c r="AG13" s="78">
        <v>276535986</v>
      </c>
      <c r="AH13" s="78">
        <v>283861022</v>
      </c>
      <c r="AI13" s="79">
        <v>90715838</v>
      </c>
      <c r="AJ13" s="114">
        <f t="shared" si="15"/>
        <v>0.32804351908109347</v>
      </c>
      <c r="AK13" s="115">
        <f t="shared" si="16"/>
        <v>0.13576981307216984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65113002</v>
      </c>
      <c r="E14" s="78">
        <v>24039000</v>
      </c>
      <c r="F14" s="79">
        <f t="shared" si="0"/>
        <v>89152002</v>
      </c>
      <c r="G14" s="77">
        <v>65113002</v>
      </c>
      <c r="H14" s="78">
        <v>24039000</v>
      </c>
      <c r="I14" s="79">
        <f t="shared" si="1"/>
        <v>89152002</v>
      </c>
      <c r="J14" s="77">
        <v>1223034</v>
      </c>
      <c r="K14" s="78">
        <v>3988625</v>
      </c>
      <c r="L14" s="78">
        <f t="shared" si="2"/>
        <v>5211659</v>
      </c>
      <c r="M14" s="95">
        <f t="shared" si="3"/>
        <v>5.8458126380605567E-2</v>
      </c>
      <c r="N14" s="77">
        <v>19239187</v>
      </c>
      <c r="O14" s="78">
        <v>3508469</v>
      </c>
      <c r="P14" s="78">
        <f t="shared" si="4"/>
        <v>22747656</v>
      </c>
      <c r="Q14" s="95">
        <f t="shared" si="5"/>
        <v>0.25515586290479492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20462221</v>
      </c>
      <c r="AA14" s="78">
        <f t="shared" si="11"/>
        <v>7497094</v>
      </c>
      <c r="AB14" s="78">
        <f t="shared" si="12"/>
        <v>27959315</v>
      </c>
      <c r="AC14" s="95">
        <f t="shared" si="13"/>
        <v>0.31361398928540046</v>
      </c>
      <c r="AD14" s="77">
        <v>17365904</v>
      </c>
      <c r="AE14" s="78">
        <v>60559</v>
      </c>
      <c r="AF14" s="78">
        <f t="shared" si="14"/>
        <v>17426463</v>
      </c>
      <c r="AG14" s="78">
        <v>65588400</v>
      </c>
      <c r="AH14" s="78">
        <v>66318174</v>
      </c>
      <c r="AI14" s="79">
        <v>38669260</v>
      </c>
      <c r="AJ14" s="114">
        <f t="shared" si="15"/>
        <v>0.58957468088869369</v>
      </c>
      <c r="AK14" s="115">
        <f t="shared" si="16"/>
        <v>0.3053512924567654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948065580</v>
      </c>
      <c r="E15" s="81">
        <f>SUM(E11:E14)</f>
        <v>180255800</v>
      </c>
      <c r="F15" s="82">
        <f t="shared" si="0"/>
        <v>1128321380</v>
      </c>
      <c r="G15" s="80">
        <f>SUM(G11:G14)</f>
        <v>948065580</v>
      </c>
      <c r="H15" s="81">
        <f>SUM(H11:H14)</f>
        <v>180255800</v>
      </c>
      <c r="I15" s="82">
        <f t="shared" si="1"/>
        <v>1128321380</v>
      </c>
      <c r="J15" s="80">
        <f>SUM(J11:J14)</f>
        <v>75768012</v>
      </c>
      <c r="K15" s="81">
        <f>SUM(K11:K14)</f>
        <v>9068015</v>
      </c>
      <c r="L15" s="81">
        <f t="shared" si="2"/>
        <v>84836027</v>
      </c>
      <c r="M15" s="96">
        <f t="shared" si="3"/>
        <v>7.5187821930663049E-2</v>
      </c>
      <c r="N15" s="80">
        <f>SUM(N11:N14)</f>
        <v>99818022</v>
      </c>
      <c r="O15" s="81">
        <f>SUM(O11:O14)</f>
        <v>14469601</v>
      </c>
      <c r="P15" s="81">
        <f t="shared" si="4"/>
        <v>114287623</v>
      </c>
      <c r="Q15" s="96">
        <f t="shared" si="5"/>
        <v>0.10128995605844143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175586034</v>
      </c>
      <c r="AA15" s="81">
        <f t="shared" si="11"/>
        <v>23537616</v>
      </c>
      <c r="AB15" s="81">
        <f t="shared" si="12"/>
        <v>199123650</v>
      </c>
      <c r="AC15" s="96">
        <f t="shared" si="13"/>
        <v>0.1764777779891045</v>
      </c>
      <c r="AD15" s="80">
        <f>SUM(AD11:AD14)</f>
        <v>258270461</v>
      </c>
      <c r="AE15" s="81">
        <f>SUM(AE11:AE14)</f>
        <v>2095648</v>
      </c>
      <c r="AF15" s="81">
        <f t="shared" si="14"/>
        <v>260366109</v>
      </c>
      <c r="AG15" s="81">
        <f>SUM(AG11:AG14)</f>
        <v>998470865</v>
      </c>
      <c r="AH15" s="81">
        <f>SUM(AH11:AH14)</f>
        <v>1012713268</v>
      </c>
      <c r="AI15" s="82">
        <f>SUM(AI11:AI14)</f>
        <v>554810438</v>
      </c>
      <c r="AJ15" s="116">
        <f t="shared" si="15"/>
        <v>0.55566011733351883</v>
      </c>
      <c r="AK15" s="117">
        <f t="shared" si="16"/>
        <v>-0.56105030935497058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420211451</v>
      </c>
      <c r="E16" s="78">
        <v>74067765</v>
      </c>
      <c r="F16" s="79">
        <f t="shared" si="0"/>
        <v>494279216</v>
      </c>
      <c r="G16" s="77">
        <v>420211451</v>
      </c>
      <c r="H16" s="78">
        <v>74067765</v>
      </c>
      <c r="I16" s="79">
        <f t="shared" si="1"/>
        <v>494279216</v>
      </c>
      <c r="J16" s="77">
        <v>45362413</v>
      </c>
      <c r="K16" s="78">
        <v>0</v>
      </c>
      <c r="L16" s="78">
        <f t="shared" si="2"/>
        <v>45362413</v>
      </c>
      <c r="M16" s="95">
        <f t="shared" si="3"/>
        <v>9.1774874466904549E-2</v>
      </c>
      <c r="N16" s="77">
        <v>-554035061</v>
      </c>
      <c r="O16" s="78">
        <v>0</v>
      </c>
      <c r="P16" s="78">
        <f t="shared" si="4"/>
        <v>-554035061</v>
      </c>
      <c r="Q16" s="95">
        <f t="shared" si="5"/>
        <v>-1.1208949174184981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-508672648</v>
      </c>
      <c r="AA16" s="78">
        <f t="shared" si="11"/>
        <v>0</v>
      </c>
      <c r="AB16" s="78">
        <f t="shared" si="12"/>
        <v>-508672648</v>
      </c>
      <c r="AC16" s="95">
        <f t="shared" si="13"/>
        <v>-1.0291200429515936</v>
      </c>
      <c r="AD16" s="77">
        <v>22746499</v>
      </c>
      <c r="AE16" s="78">
        <v>1500</v>
      </c>
      <c r="AF16" s="78">
        <f t="shared" si="14"/>
        <v>22747999</v>
      </c>
      <c r="AG16" s="78">
        <v>414105573</v>
      </c>
      <c r="AH16" s="78">
        <v>412810573</v>
      </c>
      <c r="AI16" s="79">
        <v>46624594</v>
      </c>
      <c r="AJ16" s="114">
        <f t="shared" si="15"/>
        <v>0.11259108072906809</v>
      </c>
      <c r="AK16" s="115">
        <f t="shared" si="16"/>
        <v>-25.355331693130459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203697359</v>
      </c>
      <c r="E17" s="78">
        <v>90707550</v>
      </c>
      <c r="F17" s="79">
        <f t="shared" si="0"/>
        <v>294404909</v>
      </c>
      <c r="G17" s="77">
        <v>203697359</v>
      </c>
      <c r="H17" s="78">
        <v>90707550</v>
      </c>
      <c r="I17" s="79">
        <f t="shared" si="1"/>
        <v>294404909</v>
      </c>
      <c r="J17" s="77">
        <v>17162549</v>
      </c>
      <c r="K17" s="78">
        <v>57232781</v>
      </c>
      <c r="L17" s="78">
        <f t="shared" si="2"/>
        <v>74395330</v>
      </c>
      <c r="M17" s="95">
        <f t="shared" si="3"/>
        <v>0.25269731490788422</v>
      </c>
      <c r="N17" s="77">
        <v>41746184</v>
      </c>
      <c r="O17" s="78">
        <v>60471678</v>
      </c>
      <c r="P17" s="78">
        <f t="shared" si="4"/>
        <v>102217862</v>
      </c>
      <c r="Q17" s="95">
        <f t="shared" si="5"/>
        <v>0.34720162223925416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58908733</v>
      </c>
      <c r="AA17" s="78">
        <f t="shared" si="11"/>
        <v>117704459</v>
      </c>
      <c r="AB17" s="78">
        <f t="shared" si="12"/>
        <v>176613192</v>
      </c>
      <c r="AC17" s="95">
        <f t="shared" si="13"/>
        <v>0.59989893714713838</v>
      </c>
      <c r="AD17" s="77">
        <v>26404730</v>
      </c>
      <c r="AE17" s="78">
        <v>13490800</v>
      </c>
      <c r="AF17" s="78">
        <f t="shared" si="14"/>
        <v>39895530</v>
      </c>
      <c r="AG17" s="78">
        <v>262233879</v>
      </c>
      <c r="AH17" s="78">
        <v>273469639</v>
      </c>
      <c r="AI17" s="79">
        <v>68096607</v>
      </c>
      <c r="AJ17" s="114">
        <f t="shared" si="15"/>
        <v>0.25967890670602484</v>
      </c>
      <c r="AK17" s="115">
        <f t="shared" si="16"/>
        <v>1.5621382144816724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214985592</v>
      </c>
      <c r="E18" s="78">
        <v>40838000</v>
      </c>
      <c r="F18" s="79">
        <f t="shared" si="0"/>
        <v>255823592</v>
      </c>
      <c r="G18" s="77">
        <v>214985592</v>
      </c>
      <c r="H18" s="78">
        <v>40838000</v>
      </c>
      <c r="I18" s="79">
        <f t="shared" si="1"/>
        <v>255823592</v>
      </c>
      <c r="J18" s="77">
        <v>87910012</v>
      </c>
      <c r="K18" s="78">
        <v>41136</v>
      </c>
      <c r="L18" s="78">
        <f t="shared" si="2"/>
        <v>87951148</v>
      </c>
      <c r="M18" s="95">
        <f t="shared" si="3"/>
        <v>0.34379607960473013</v>
      </c>
      <c r="N18" s="77">
        <v>57711790</v>
      </c>
      <c r="O18" s="78">
        <v>664477</v>
      </c>
      <c r="P18" s="78">
        <f t="shared" si="4"/>
        <v>58376267</v>
      </c>
      <c r="Q18" s="95">
        <f t="shared" si="5"/>
        <v>0.22818953695247934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145621802</v>
      </c>
      <c r="AA18" s="78">
        <f t="shared" si="11"/>
        <v>705613</v>
      </c>
      <c r="AB18" s="78">
        <f t="shared" si="12"/>
        <v>146327415</v>
      </c>
      <c r="AC18" s="95">
        <f t="shared" si="13"/>
        <v>0.57198561655720948</v>
      </c>
      <c r="AD18" s="77">
        <v>52619543</v>
      </c>
      <c r="AE18" s="78">
        <v>1828700</v>
      </c>
      <c r="AF18" s="78">
        <f t="shared" si="14"/>
        <v>54448243</v>
      </c>
      <c r="AG18" s="78">
        <v>235005116</v>
      </c>
      <c r="AH18" s="78">
        <v>248609025</v>
      </c>
      <c r="AI18" s="79">
        <v>132591213</v>
      </c>
      <c r="AJ18" s="114">
        <f t="shared" si="15"/>
        <v>0.56420564478264379</v>
      </c>
      <c r="AK18" s="115">
        <f t="shared" si="16"/>
        <v>7.2142346264506552E-2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4158412041</v>
      </c>
      <c r="E19" s="78">
        <v>202914000</v>
      </c>
      <c r="F19" s="79">
        <f t="shared" si="0"/>
        <v>4361326041</v>
      </c>
      <c r="G19" s="77">
        <v>4158412041</v>
      </c>
      <c r="H19" s="78">
        <v>202914000</v>
      </c>
      <c r="I19" s="79">
        <f t="shared" si="1"/>
        <v>4361326041</v>
      </c>
      <c r="J19" s="77">
        <v>978751956</v>
      </c>
      <c r="K19" s="78">
        <v>35993609</v>
      </c>
      <c r="L19" s="78">
        <f t="shared" si="2"/>
        <v>1014745565</v>
      </c>
      <c r="M19" s="95">
        <f t="shared" si="3"/>
        <v>0.23266904502451069</v>
      </c>
      <c r="N19" s="77">
        <v>875287001</v>
      </c>
      <c r="O19" s="78">
        <v>54038734</v>
      </c>
      <c r="P19" s="78">
        <f t="shared" si="4"/>
        <v>929325735</v>
      </c>
      <c r="Q19" s="95">
        <f t="shared" si="5"/>
        <v>0.21308329766304671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1854038957</v>
      </c>
      <c r="AA19" s="78">
        <f t="shared" si="11"/>
        <v>90032343</v>
      </c>
      <c r="AB19" s="78">
        <f t="shared" si="12"/>
        <v>1944071300</v>
      </c>
      <c r="AC19" s="95">
        <f t="shared" si="13"/>
        <v>0.44575234268755742</v>
      </c>
      <c r="AD19" s="77">
        <v>763780708</v>
      </c>
      <c r="AE19" s="78">
        <v>57276868</v>
      </c>
      <c r="AF19" s="78">
        <f t="shared" si="14"/>
        <v>821057576</v>
      </c>
      <c r="AG19" s="78">
        <v>3854715842</v>
      </c>
      <c r="AH19" s="78">
        <v>4026721299</v>
      </c>
      <c r="AI19" s="79">
        <v>1667267576</v>
      </c>
      <c r="AJ19" s="114">
        <f t="shared" si="15"/>
        <v>0.43252671385887331</v>
      </c>
      <c r="AK19" s="115">
        <f t="shared" si="16"/>
        <v>0.13186427135531353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534054318</v>
      </c>
      <c r="E20" s="78">
        <v>44589901</v>
      </c>
      <c r="F20" s="79">
        <f t="shared" si="0"/>
        <v>578644219</v>
      </c>
      <c r="G20" s="77">
        <v>534054318</v>
      </c>
      <c r="H20" s="78">
        <v>44589901</v>
      </c>
      <c r="I20" s="79">
        <f t="shared" si="1"/>
        <v>578644219</v>
      </c>
      <c r="J20" s="77">
        <v>50693903</v>
      </c>
      <c r="K20" s="78">
        <v>11092762</v>
      </c>
      <c r="L20" s="78">
        <f t="shared" si="2"/>
        <v>61786665</v>
      </c>
      <c r="M20" s="95">
        <f t="shared" si="3"/>
        <v>0.10677833281870219</v>
      </c>
      <c r="N20" s="77">
        <v>99930434</v>
      </c>
      <c r="O20" s="78">
        <v>10842406</v>
      </c>
      <c r="P20" s="78">
        <f t="shared" si="4"/>
        <v>110772840</v>
      </c>
      <c r="Q20" s="95">
        <f t="shared" si="5"/>
        <v>0.19143514505586032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150624337</v>
      </c>
      <c r="AA20" s="78">
        <f t="shared" si="11"/>
        <v>21935168</v>
      </c>
      <c r="AB20" s="78">
        <f t="shared" si="12"/>
        <v>172559505</v>
      </c>
      <c r="AC20" s="95">
        <f t="shared" si="13"/>
        <v>0.29821347787456248</v>
      </c>
      <c r="AD20" s="77">
        <v>126443163</v>
      </c>
      <c r="AE20" s="78">
        <v>10716126</v>
      </c>
      <c r="AF20" s="78">
        <f t="shared" si="14"/>
        <v>137159289</v>
      </c>
      <c r="AG20" s="78">
        <v>559474449</v>
      </c>
      <c r="AH20" s="78">
        <v>559474449</v>
      </c>
      <c r="AI20" s="79">
        <v>164887956</v>
      </c>
      <c r="AJ20" s="114">
        <f t="shared" si="15"/>
        <v>0.29471936796169934</v>
      </c>
      <c r="AK20" s="115">
        <f t="shared" si="16"/>
        <v>-0.19237814071783355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159413000</v>
      </c>
      <c r="E21" s="78">
        <v>7400000</v>
      </c>
      <c r="F21" s="79">
        <f t="shared" si="0"/>
        <v>166813000</v>
      </c>
      <c r="G21" s="77">
        <v>159413000</v>
      </c>
      <c r="H21" s="78">
        <v>7400000</v>
      </c>
      <c r="I21" s="79">
        <f t="shared" si="1"/>
        <v>166813000</v>
      </c>
      <c r="J21" s="77">
        <v>63665204</v>
      </c>
      <c r="K21" s="78">
        <v>942360</v>
      </c>
      <c r="L21" s="78">
        <f t="shared" si="2"/>
        <v>64607564</v>
      </c>
      <c r="M21" s="95">
        <f t="shared" si="3"/>
        <v>0.38730532992032995</v>
      </c>
      <c r="N21" s="77">
        <v>51541114</v>
      </c>
      <c r="O21" s="78">
        <v>757748</v>
      </c>
      <c r="P21" s="78">
        <f t="shared" si="4"/>
        <v>52298862</v>
      </c>
      <c r="Q21" s="95">
        <f t="shared" si="5"/>
        <v>0.31351790328091933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115206318</v>
      </c>
      <c r="AA21" s="78">
        <f t="shared" si="11"/>
        <v>1700108</v>
      </c>
      <c r="AB21" s="78">
        <f t="shared" si="12"/>
        <v>116906426</v>
      </c>
      <c r="AC21" s="95">
        <f t="shared" si="13"/>
        <v>0.70082323320124928</v>
      </c>
      <c r="AD21" s="77">
        <v>4093686</v>
      </c>
      <c r="AE21" s="78">
        <v>69280</v>
      </c>
      <c r="AF21" s="78">
        <f t="shared" si="14"/>
        <v>4162966</v>
      </c>
      <c r="AG21" s="78">
        <v>164828000</v>
      </c>
      <c r="AH21" s="78">
        <v>163372500</v>
      </c>
      <c r="AI21" s="79">
        <v>61242653</v>
      </c>
      <c r="AJ21" s="114">
        <f t="shared" si="15"/>
        <v>0.37155491178683231</v>
      </c>
      <c r="AK21" s="115">
        <f t="shared" si="16"/>
        <v>11.56288473170331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5690773761</v>
      </c>
      <c r="E22" s="81">
        <f>SUM(E16:E21)</f>
        <v>460517216</v>
      </c>
      <c r="F22" s="82">
        <f t="shared" si="0"/>
        <v>6151290977</v>
      </c>
      <c r="G22" s="80">
        <f>SUM(G16:G21)</f>
        <v>5690773761</v>
      </c>
      <c r="H22" s="81">
        <f>SUM(H16:H21)</f>
        <v>460517216</v>
      </c>
      <c r="I22" s="82">
        <f t="shared" si="1"/>
        <v>6151290977</v>
      </c>
      <c r="J22" s="80">
        <f>SUM(J16:J21)</f>
        <v>1243546037</v>
      </c>
      <c r="K22" s="81">
        <f>SUM(K16:K21)</f>
        <v>105302648</v>
      </c>
      <c r="L22" s="81">
        <f t="shared" si="2"/>
        <v>1348848685</v>
      </c>
      <c r="M22" s="96">
        <f t="shared" si="3"/>
        <v>0.21927895949702528</v>
      </c>
      <c r="N22" s="80">
        <f>SUM(N16:N21)</f>
        <v>572181462</v>
      </c>
      <c r="O22" s="81">
        <f>SUM(O16:O21)</f>
        <v>126775043</v>
      </c>
      <c r="P22" s="81">
        <f t="shared" si="4"/>
        <v>698956505</v>
      </c>
      <c r="Q22" s="96">
        <f t="shared" si="5"/>
        <v>0.11362761209206898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1815727499</v>
      </c>
      <c r="AA22" s="81">
        <f t="shared" si="11"/>
        <v>232077691</v>
      </c>
      <c r="AB22" s="81">
        <f t="shared" si="12"/>
        <v>2047805190</v>
      </c>
      <c r="AC22" s="96">
        <f t="shared" si="13"/>
        <v>0.33290657158909426</v>
      </c>
      <c r="AD22" s="80">
        <f>SUM(AD16:AD21)</f>
        <v>996088329</v>
      </c>
      <c r="AE22" s="81">
        <f>SUM(AE16:AE21)</f>
        <v>83383274</v>
      </c>
      <c r="AF22" s="81">
        <f t="shared" si="14"/>
        <v>1079471603</v>
      </c>
      <c r="AG22" s="81">
        <f>SUM(AG16:AG21)</f>
        <v>5490362859</v>
      </c>
      <c r="AH22" s="81">
        <f>SUM(AH16:AH21)</f>
        <v>5684457485</v>
      </c>
      <c r="AI22" s="82">
        <f>SUM(AI16:AI21)</f>
        <v>2140710599</v>
      </c>
      <c r="AJ22" s="116">
        <f t="shared" si="15"/>
        <v>0.38990330037856613</v>
      </c>
      <c r="AK22" s="117">
        <f t="shared" si="16"/>
        <v>-0.35250125796963649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658565364</v>
      </c>
      <c r="E23" s="78">
        <v>231198060</v>
      </c>
      <c r="F23" s="79">
        <f t="shared" si="0"/>
        <v>889763424</v>
      </c>
      <c r="G23" s="77">
        <v>658565364</v>
      </c>
      <c r="H23" s="78">
        <v>231198060</v>
      </c>
      <c r="I23" s="79">
        <f t="shared" si="1"/>
        <v>889763424</v>
      </c>
      <c r="J23" s="77">
        <v>218710005</v>
      </c>
      <c r="K23" s="78">
        <v>23488892</v>
      </c>
      <c r="L23" s="78">
        <f t="shared" si="2"/>
        <v>242198897</v>
      </c>
      <c r="M23" s="95">
        <f t="shared" si="3"/>
        <v>0.27220594875790266</v>
      </c>
      <c r="N23" s="77">
        <v>196303533</v>
      </c>
      <c r="O23" s="78">
        <v>30227747</v>
      </c>
      <c r="P23" s="78">
        <f t="shared" si="4"/>
        <v>226531280</v>
      </c>
      <c r="Q23" s="95">
        <f t="shared" si="5"/>
        <v>0.25459720403161906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415013538</v>
      </c>
      <c r="AA23" s="78">
        <f t="shared" si="11"/>
        <v>53716639</v>
      </c>
      <c r="AB23" s="78">
        <f t="shared" si="12"/>
        <v>468730177</v>
      </c>
      <c r="AC23" s="95">
        <f t="shared" si="13"/>
        <v>0.52680315278952172</v>
      </c>
      <c r="AD23" s="77">
        <v>172578747</v>
      </c>
      <c r="AE23" s="78">
        <v>71540923</v>
      </c>
      <c r="AF23" s="78">
        <f t="shared" si="14"/>
        <v>244119670</v>
      </c>
      <c r="AG23" s="78">
        <v>833392692</v>
      </c>
      <c r="AH23" s="78">
        <v>844137608</v>
      </c>
      <c r="AI23" s="79">
        <v>442482569</v>
      </c>
      <c r="AJ23" s="114">
        <f t="shared" si="15"/>
        <v>0.53094126364141436</v>
      </c>
      <c r="AK23" s="115">
        <f t="shared" si="16"/>
        <v>-7.2048229460575652E-2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1047130185</v>
      </c>
      <c r="E24" s="78">
        <v>131484000</v>
      </c>
      <c r="F24" s="79">
        <f t="shared" si="0"/>
        <v>1178614185</v>
      </c>
      <c r="G24" s="77">
        <v>1047130185</v>
      </c>
      <c r="H24" s="78">
        <v>131484000</v>
      </c>
      <c r="I24" s="79">
        <f t="shared" si="1"/>
        <v>1178614185</v>
      </c>
      <c r="J24" s="77">
        <v>284633599</v>
      </c>
      <c r="K24" s="78">
        <v>5465758</v>
      </c>
      <c r="L24" s="78">
        <f t="shared" si="2"/>
        <v>290099357</v>
      </c>
      <c r="M24" s="95">
        <f t="shared" si="3"/>
        <v>0.2461359796038769</v>
      </c>
      <c r="N24" s="77">
        <v>245029334</v>
      </c>
      <c r="O24" s="78">
        <v>26759952</v>
      </c>
      <c r="P24" s="78">
        <f t="shared" si="4"/>
        <v>271789286</v>
      </c>
      <c r="Q24" s="95">
        <f t="shared" si="5"/>
        <v>0.23060072537647253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529662933</v>
      </c>
      <c r="AA24" s="78">
        <f t="shared" si="11"/>
        <v>32225710</v>
      </c>
      <c r="AB24" s="78">
        <f t="shared" si="12"/>
        <v>561888643</v>
      </c>
      <c r="AC24" s="95">
        <f t="shared" si="13"/>
        <v>0.47673670498034942</v>
      </c>
      <c r="AD24" s="77">
        <v>197466052</v>
      </c>
      <c r="AE24" s="78">
        <v>28859083</v>
      </c>
      <c r="AF24" s="78">
        <f t="shared" si="14"/>
        <v>226325135</v>
      </c>
      <c r="AG24" s="78">
        <v>1058824851</v>
      </c>
      <c r="AH24" s="78">
        <v>1090398608</v>
      </c>
      <c r="AI24" s="79">
        <v>517459474</v>
      </c>
      <c r="AJ24" s="114">
        <f t="shared" si="15"/>
        <v>0.48871111545152052</v>
      </c>
      <c r="AK24" s="115">
        <f t="shared" si="16"/>
        <v>0.20087981390135923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462440960</v>
      </c>
      <c r="E25" s="78">
        <v>197218000</v>
      </c>
      <c r="F25" s="79">
        <f t="shared" si="0"/>
        <v>659658960</v>
      </c>
      <c r="G25" s="77">
        <v>462440960</v>
      </c>
      <c r="H25" s="78">
        <v>197218000</v>
      </c>
      <c r="I25" s="79">
        <f t="shared" si="1"/>
        <v>659658960</v>
      </c>
      <c r="J25" s="77">
        <v>162075242</v>
      </c>
      <c r="K25" s="78">
        <v>30766446</v>
      </c>
      <c r="L25" s="78">
        <f t="shared" si="2"/>
        <v>192841688</v>
      </c>
      <c r="M25" s="95">
        <f t="shared" si="3"/>
        <v>0.29233543344882329</v>
      </c>
      <c r="N25" s="77">
        <v>155699533</v>
      </c>
      <c r="O25" s="78">
        <v>10618935</v>
      </c>
      <c r="P25" s="78">
        <f t="shared" si="4"/>
        <v>166318468</v>
      </c>
      <c r="Q25" s="95">
        <f t="shared" si="5"/>
        <v>0.25212796018112149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317774775</v>
      </c>
      <c r="AA25" s="78">
        <f t="shared" si="11"/>
        <v>41385381</v>
      </c>
      <c r="AB25" s="78">
        <f t="shared" si="12"/>
        <v>359160156</v>
      </c>
      <c r="AC25" s="95">
        <f t="shared" si="13"/>
        <v>0.54446339362994478</v>
      </c>
      <c r="AD25" s="77">
        <v>131253094</v>
      </c>
      <c r="AE25" s="78">
        <v>1861560</v>
      </c>
      <c r="AF25" s="78">
        <f t="shared" si="14"/>
        <v>133114654</v>
      </c>
      <c r="AG25" s="78">
        <v>497881052</v>
      </c>
      <c r="AH25" s="78">
        <v>546646784</v>
      </c>
      <c r="AI25" s="79">
        <v>296599928</v>
      </c>
      <c r="AJ25" s="114">
        <f t="shared" si="15"/>
        <v>0.59572447436702214</v>
      </c>
      <c r="AK25" s="115">
        <f t="shared" si="16"/>
        <v>0.24943770653529995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1705903317</v>
      </c>
      <c r="E26" s="78">
        <v>280614174</v>
      </c>
      <c r="F26" s="79">
        <f t="shared" si="0"/>
        <v>1986517491</v>
      </c>
      <c r="G26" s="77">
        <v>1705903317</v>
      </c>
      <c r="H26" s="78">
        <v>280614174</v>
      </c>
      <c r="I26" s="79">
        <f t="shared" si="1"/>
        <v>1986517491</v>
      </c>
      <c r="J26" s="77">
        <v>514548044</v>
      </c>
      <c r="K26" s="78">
        <v>36456700</v>
      </c>
      <c r="L26" s="78">
        <f t="shared" si="2"/>
        <v>551004744</v>
      </c>
      <c r="M26" s="95">
        <f t="shared" si="3"/>
        <v>0.27737220864973494</v>
      </c>
      <c r="N26" s="77">
        <v>433793741</v>
      </c>
      <c r="O26" s="78">
        <v>26660440</v>
      </c>
      <c r="P26" s="78">
        <f t="shared" si="4"/>
        <v>460454181</v>
      </c>
      <c r="Q26" s="95">
        <f t="shared" si="5"/>
        <v>0.2317896434771437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948341785</v>
      </c>
      <c r="AA26" s="78">
        <f t="shared" si="11"/>
        <v>63117140</v>
      </c>
      <c r="AB26" s="78">
        <f t="shared" si="12"/>
        <v>1011458925</v>
      </c>
      <c r="AC26" s="95">
        <f t="shared" si="13"/>
        <v>0.5091618521268787</v>
      </c>
      <c r="AD26" s="77">
        <v>386984121</v>
      </c>
      <c r="AE26" s="78">
        <v>89724831</v>
      </c>
      <c r="AF26" s="78">
        <f t="shared" si="14"/>
        <v>476708952</v>
      </c>
      <c r="AG26" s="78">
        <v>1997939621</v>
      </c>
      <c r="AH26" s="78">
        <v>1878696618</v>
      </c>
      <c r="AI26" s="79">
        <v>903126937</v>
      </c>
      <c r="AJ26" s="114">
        <f t="shared" si="15"/>
        <v>0.4520291441780262</v>
      </c>
      <c r="AK26" s="115">
        <f t="shared" si="16"/>
        <v>-3.4097893341008656E-2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249006428</v>
      </c>
      <c r="E27" s="78">
        <v>60180000</v>
      </c>
      <c r="F27" s="79">
        <f t="shared" si="0"/>
        <v>309186428</v>
      </c>
      <c r="G27" s="77">
        <v>249006428</v>
      </c>
      <c r="H27" s="78">
        <v>60180000</v>
      </c>
      <c r="I27" s="79">
        <f t="shared" si="1"/>
        <v>309186428</v>
      </c>
      <c r="J27" s="77">
        <v>64137696</v>
      </c>
      <c r="K27" s="78">
        <v>6896310</v>
      </c>
      <c r="L27" s="78">
        <f t="shared" si="2"/>
        <v>71034006</v>
      </c>
      <c r="M27" s="95">
        <f t="shared" si="3"/>
        <v>0.22974490329180944</v>
      </c>
      <c r="N27" s="77">
        <v>50611558</v>
      </c>
      <c r="O27" s="78">
        <v>7144471</v>
      </c>
      <c r="P27" s="78">
        <f t="shared" si="4"/>
        <v>57756029</v>
      </c>
      <c r="Q27" s="95">
        <f t="shared" si="5"/>
        <v>0.1868000137444584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114749254</v>
      </c>
      <c r="AA27" s="78">
        <f t="shared" si="11"/>
        <v>14040781</v>
      </c>
      <c r="AB27" s="78">
        <f t="shared" si="12"/>
        <v>128790035</v>
      </c>
      <c r="AC27" s="95">
        <f t="shared" si="13"/>
        <v>0.41654491703626784</v>
      </c>
      <c r="AD27" s="77">
        <v>22262794</v>
      </c>
      <c r="AE27" s="78">
        <v>3595765</v>
      </c>
      <c r="AF27" s="78">
        <f t="shared" si="14"/>
        <v>25858559</v>
      </c>
      <c r="AG27" s="78">
        <v>251622157</v>
      </c>
      <c r="AH27" s="78">
        <v>262641043</v>
      </c>
      <c r="AI27" s="79">
        <v>90569901</v>
      </c>
      <c r="AJ27" s="114">
        <f t="shared" si="15"/>
        <v>0.35994406088808784</v>
      </c>
      <c r="AK27" s="115">
        <f t="shared" si="16"/>
        <v>1.2335362538956636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424575630</v>
      </c>
      <c r="E28" s="78">
        <v>41195520</v>
      </c>
      <c r="F28" s="79">
        <f t="shared" si="0"/>
        <v>465771150</v>
      </c>
      <c r="G28" s="77">
        <v>424575630</v>
      </c>
      <c r="H28" s="78">
        <v>41195520</v>
      </c>
      <c r="I28" s="79">
        <f t="shared" si="1"/>
        <v>465771150</v>
      </c>
      <c r="J28" s="77">
        <v>43009</v>
      </c>
      <c r="K28" s="78">
        <v>0</v>
      </c>
      <c r="L28" s="78">
        <f t="shared" si="2"/>
        <v>43009</v>
      </c>
      <c r="M28" s="95">
        <f t="shared" si="3"/>
        <v>9.2339338750371298E-5</v>
      </c>
      <c r="N28" s="77">
        <v>40012369</v>
      </c>
      <c r="O28" s="78">
        <v>1995134</v>
      </c>
      <c r="P28" s="78">
        <f t="shared" si="4"/>
        <v>42007503</v>
      </c>
      <c r="Q28" s="95">
        <f t="shared" si="5"/>
        <v>9.0189147610366158E-2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40055378</v>
      </c>
      <c r="AA28" s="78">
        <f t="shared" si="11"/>
        <v>1995134</v>
      </c>
      <c r="AB28" s="78">
        <f t="shared" si="12"/>
        <v>42050512</v>
      </c>
      <c r="AC28" s="95">
        <f t="shared" si="13"/>
        <v>9.0281486949116529E-2</v>
      </c>
      <c r="AD28" s="77">
        <v>-1910209</v>
      </c>
      <c r="AE28" s="78">
        <v>268787</v>
      </c>
      <c r="AF28" s="78">
        <f t="shared" si="14"/>
        <v>-1641422</v>
      </c>
      <c r="AG28" s="78">
        <v>395065440</v>
      </c>
      <c r="AH28" s="78">
        <v>397578369</v>
      </c>
      <c r="AI28" s="79">
        <v>41613654</v>
      </c>
      <c r="AJ28" s="114">
        <f t="shared" si="15"/>
        <v>0.10533357207859032</v>
      </c>
      <c r="AK28" s="115">
        <f t="shared" si="16"/>
        <v>-26.592140838858015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159632892</v>
      </c>
      <c r="E29" s="78">
        <v>1449996</v>
      </c>
      <c r="F29" s="79">
        <f t="shared" si="0"/>
        <v>161082888</v>
      </c>
      <c r="G29" s="77">
        <v>159632892</v>
      </c>
      <c r="H29" s="78">
        <v>1449996</v>
      </c>
      <c r="I29" s="79">
        <f t="shared" si="1"/>
        <v>161082888</v>
      </c>
      <c r="J29" s="77">
        <v>58683006</v>
      </c>
      <c r="K29" s="78">
        <v>0</v>
      </c>
      <c r="L29" s="78">
        <f t="shared" si="2"/>
        <v>58683006</v>
      </c>
      <c r="M29" s="95">
        <f t="shared" si="3"/>
        <v>0.36430316546100167</v>
      </c>
      <c r="N29" s="77">
        <v>51525513</v>
      </c>
      <c r="O29" s="78">
        <v>0</v>
      </c>
      <c r="P29" s="78">
        <f t="shared" si="4"/>
        <v>51525513</v>
      </c>
      <c r="Q29" s="95">
        <f t="shared" si="5"/>
        <v>0.3198695630537739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110208519</v>
      </c>
      <c r="AA29" s="78">
        <f t="shared" si="11"/>
        <v>0</v>
      </c>
      <c r="AB29" s="78">
        <f t="shared" si="12"/>
        <v>110208519</v>
      </c>
      <c r="AC29" s="95">
        <f t="shared" si="13"/>
        <v>0.68417272851477562</v>
      </c>
      <c r="AD29" s="77">
        <v>41162643</v>
      </c>
      <c r="AE29" s="78">
        <v>0</v>
      </c>
      <c r="AF29" s="78">
        <f t="shared" si="14"/>
        <v>41162643</v>
      </c>
      <c r="AG29" s="78">
        <v>163055947</v>
      </c>
      <c r="AH29" s="78">
        <v>164095174</v>
      </c>
      <c r="AI29" s="79">
        <v>93308392</v>
      </c>
      <c r="AJ29" s="114">
        <f t="shared" si="15"/>
        <v>0.57224770832798877</v>
      </c>
      <c r="AK29" s="115">
        <f t="shared" si="16"/>
        <v>0.25175424231140853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4707254776</v>
      </c>
      <c r="E30" s="81">
        <f>SUM(E23:E29)</f>
        <v>943339750</v>
      </c>
      <c r="F30" s="82">
        <f t="shared" si="0"/>
        <v>5650594526</v>
      </c>
      <c r="G30" s="80">
        <f>SUM(G23:G29)</f>
        <v>4707254776</v>
      </c>
      <c r="H30" s="81">
        <f>SUM(H23:H29)</f>
        <v>943339750</v>
      </c>
      <c r="I30" s="82">
        <f t="shared" si="1"/>
        <v>5650594526</v>
      </c>
      <c r="J30" s="80">
        <f>SUM(J23:J29)</f>
        <v>1302830601</v>
      </c>
      <c r="K30" s="81">
        <f>SUM(K23:K29)</f>
        <v>103074106</v>
      </c>
      <c r="L30" s="81">
        <f t="shared" si="2"/>
        <v>1405904707</v>
      </c>
      <c r="M30" s="96">
        <f t="shared" si="3"/>
        <v>0.24880651063017009</v>
      </c>
      <c r="N30" s="80">
        <f>SUM(N23:N29)</f>
        <v>1172975581</v>
      </c>
      <c r="O30" s="81">
        <f>SUM(O23:O29)</f>
        <v>103406679</v>
      </c>
      <c r="P30" s="81">
        <f t="shared" si="4"/>
        <v>1276382260</v>
      </c>
      <c r="Q30" s="96">
        <f t="shared" si="5"/>
        <v>0.22588459570528385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2475806182</v>
      </c>
      <c r="AA30" s="81">
        <f t="shared" si="11"/>
        <v>206480785</v>
      </c>
      <c r="AB30" s="81">
        <f t="shared" si="12"/>
        <v>2682286967</v>
      </c>
      <c r="AC30" s="96">
        <f t="shared" si="13"/>
        <v>0.47469110633545397</v>
      </c>
      <c r="AD30" s="80">
        <f>SUM(AD23:AD29)</f>
        <v>949797242</v>
      </c>
      <c r="AE30" s="81">
        <f>SUM(AE23:AE29)</f>
        <v>195850949</v>
      </c>
      <c r="AF30" s="81">
        <f t="shared" si="14"/>
        <v>1145648191</v>
      </c>
      <c r="AG30" s="81">
        <f>SUM(AG23:AG29)</f>
        <v>5197781760</v>
      </c>
      <c r="AH30" s="81">
        <f>SUM(AH23:AH29)</f>
        <v>5184194204</v>
      </c>
      <c r="AI30" s="82">
        <f>SUM(AI23:AI29)</f>
        <v>2385160855</v>
      </c>
      <c r="AJ30" s="116">
        <f t="shared" si="15"/>
        <v>0.45888053118259431</v>
      </c>
      <c r="AK30" s="117">
        <f t="shared" si="16"/>
        <v>0.11411362582948459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1191278640</v>
      </c>
      <c r="E31" s="78">
        <v>134568093</v>
      </c>
      <c r="F31" s="79">
        <f t="shared" si="0"/>
        <v>1325846733</v>
      </c>
      <c r="G31" s="77">
        <v>1191278640</v>
      </c>
      <c r="H31" s="78">
        <v>134568093</v>
      </c>
      <c r="I31" s="79">
        <f t="shared" si="1"/>
        <v>1325846733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0</v>
      </c>
      <c r="AA31" s="78">
        <f t="shared" si="11"/>
        <v>0</v>
      </c>
      <c r="AB31" s="78">
        <f t="shared" si="12"/>
        <v>0</v>
      </c>
      <c r="AC31" s="95">
        <f t="shared" si="13"/>
        <v>0</v>
      </c>
      <c r="AD31" s="77">
        <v>262068558</v>
      </c>
      <c r="AE31" s="78">
        <v>11930820</v>
      </c>
      <c r="AF31" s="78">
        <f t="shared" si="14"/>
        <v>273999378</v>
      </c>
      <c r="AG31" s="78">
        <v>1210504140</v>
      </c>
      <c r="AH31" s="78">
        <v>1238045947</v>
      </c>
      <c r="AI31" s="79">
        <v>577987962</v>
      </c>
      <c r="AJ31" s="114">
        <f t="shared" si="15"/>
        <v>0.47747706339938661</v>
      </c>
      <c r="AK31" s="115">
        <f t="shared" si="16"/>
        <v>-1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1056344175</v>
      </c>
      <c r="E32" s="78">
        <v>153235050</v>
      </c>
      <c r="F32" s="79">
        <f t="shared" si="0"/>
        <v>1209579225</v>
      </c>
      <c r="G32" s="77">
        <v>1056344175</v>
      </c>
      <c r="H32" s="78">
        <v>153235050</v>
      </c>
      <c r="I32" s="79">
        <f t="shared" si="1"/>
        <v>1209579225</v>
      </c>
      <c r="J32" s="77">
        <v>209633214</v>
      </c>
      <c r="K32" s="78">
        <v>3930273</v>
      </c>
      <c r="L32" s="78">
        <f t="shared" si="2"/>
        <v>213563487</v>
      </c>
      <c r="M32" s="95">
        <f t="shared" si="3"/>
        <v>0.17656014801345485</v>
      </c>
      <c r="N32" s="77">
        <v>233399275</v>
      </c>
      <c r="O32" s="78">
        <v>19253199</v>
      </c>
      <c r="P32" s="78">
        <f t="shared" si="4"/>
        <v>252652474</v>
      </c>
      <c r="Q32" s="95">
        <f t="shared" si="5"/>
        <v>0.20887633383418933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443032489</v>
      </c>
      <c r="AA32" s="78">
        <f t="shared" si="11"/>
        <v>23183472</v>
      </c>
      <c r="AB32" s="78">
        <f t="shared" si="12"/>
        <v>466215961</v>
      </c>
      <c r="AC32" s="95">
        <f t="shared" si="13"/>
        <v>0.38543648184764417</v>
      </c>
      <c r="AD32" s="77">
        <v>164281418</v>
      </c>
      <c r="AE32" s="78">
        <v>9825530</v>
      </c>
      <c r="AF32" s="78">
        <f t="shared" si="14"/>
        <v>174106948</v>
      </c>
      <c r="AG32" s="78">
        <v>1072001746</v>
      </c>
      <c r="AH32" s="78">
        <v>1057961270</v>
      </c>
      <c r="AI32" s="79">
        <v>436949342</v>
      </c>
      <c r="AJ32" s="114">
        <f t="shared" si="15"/>
        <v>0.40760133426125966</v>
      </c>
      <c r="AK32" s="115">
        <f t="shared" si="16"/>
        <v>0.45113378243813673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1789823870</v>
      </c>
      <c r="E33" s="78">
        <v>208791610</v>
      </c>
      <c r="F33" s="79">
        <f t="shared" si="0"/>
        <v>1998615480</v>
      </c>
      <c r="G33" s="77">
        <v>1789823870</v>
      </c>
      <c r="H33" s="78">
        <v>208791610</v>
      </c>
      <c r="I33" s="79">
        <f t="shared" si="1"/>
        <v>1998615480</v>
      </c>
      <c r="J33" s="77">
        <v>461464409</v>
      </c>
      <c r="K33" s="78">
        <v>5832696</v>
      </c>
      <c r="L33" s="78">
        <f t="shared" si="2"/>
        <v>467297105</v>
      </c>
      <c r="M33" s="95">
        <f t="shared" si="3"/>
        <v>0.23381041009449202</v>
      </c>
      <c r="N33" s="77">
        <v>422338870</v>
      </c>
      <c r="O33" s="78">
        <v>23227029</v>
      </c>
      <c r="P33" s="78">
        <f t="shared" si="4"/>
        <v>445565899</v>
      </c>
      <c r="Q33" s="95">
        <f t="shared" si="5"/>
        <v>0.22293728006149538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883803279</v>
      </c>
      <c r="AA33" s="78">
        <f t="shared" si="11"/>
        <v>29059725</v>
      </c>
      <c r="AB33" s="78">
        <f t="shared" si="12"/>
        <v>912863004</v>
      </c>
      <c r="AC33" s="95">
        <f t="shared" si="13"/>
        <v>0.45674769015598737</v>
      </c>
      <c r="AD33" s="77">
        <v>381763410</v>
      </c>
      <c r="AE33" s="78">
        <v>44076741</v>
      </c>
      <c r="AF33" s="78">
        <f t="shared" si="14"/>
        <v>425840151</v>
      </c>
      <c r="AG33" s="78">
        <v>1983224505</v>
      </c>
      <c r="AH33" s="78">
        <v>1799672055</v>
      </c>
      <c r="AI33" s="79">
        <v>851270867</v>
      </c>
      <c r="AJ33" s="114">
        <f t="shared" si="15"/>
        <v>0.42923575462778985</v>
      </c>
      <c r="AK33" s="115">
        <f t="shared" si="16"/>
        <v>4.6321954267764642E-2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283100775</v>
      </c>
      <c r="E34" s="78">
        <v>57906890</v>
      </c>
      <c r="F34" s="79">
        <f t="shared" si="0"/>
        <v>341007665</v>
      </c>
      <c r="G34" s="77">
        <v>283100775</v>
      </c>
      <c r="H34" s="78">
        <v>57906890</v>
      </c>
      <c r="I34" s="79">
        <f t="shared" si="1"/>
        <v>341007665</v>
      </c>
      <c r="J34" s="77">
        <v>95914518</v>
      </c>
      <c r="K34" s="78">
        <v>166504</v>
      </c>
      <c r="L34" s="78">
        <f t="shared" si="2"/>
        <v>96081022</v>
      </c>
      <c r="M34" s="95">
        <f t="shared" si="3"/>
        <v>0.28175619454184408</v>
      </c>
      <c r="N34" s="77">
        <v>89026762</v>
      </c>
      <c r="O34" s="78">
        <v>5520892</v>
      </c>
      <c r="P34" s="78">
        <f t="shared" si="4"/>
        <v>94547654</v>
      </c>
      <c r="Q34" s="95">
        <f t="shared" si="5"/>
        <v>0.27725961526407333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184941280</v>
      </c>
      <c r="AA34" s="78">
        <f t="shared" si="11"/>
        <v>5687396</v>
      </c>
      <c r="AB34" s="78">
        <f t="shared" si="12"/>
        <v>190628676</v>
      </c>
      <c r="AC34" s="95">
        <f t="shared" si="13"/>
        <v>0.55901580980591736</v>
      </c>
      <c r="AD34" s="77">
        <v>67524402</v>
      </c>
      <c r="AE34" s="78">
        <v>9266911</v>
      </c>
      <c r="AF34" s="78">
        <f t="shared" si="14"/>
        <v>76791313</v>
      </c>
      <c r="AG34" s="78">
        <v>344312294</v>
      </c>
      <c r="AH34" s="78">
        <v>324496718</v>
      </c>
      <c r="AI34" s="79">
        <v>162994741</v>
      </c>
      <c r="AJ34" s="114">
        <f t="shared" si="15"/>
        <v>0.47339216124533734</v>
      </c>
      <c r="AK34" s="115">
        <f t="shared" si="16"/>
        <v>0.23122851148540713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185016000</v>
      </c>
      <c r="E35" s="78">
        <v>3100000</v>
      </c>
      <c r="F35" s="79">
        <f t="shared" si="0"/>
        <v>188116000</v>
      </c>
      <c r="G35" s="77">
        <v>185016000</v>
      </c>
      <c r="H35" s="78">
        <v>3100000</v>
      </c>
      <c r="I35" s="79">
        <f t="shared" si="1"/>
        <v>188116000</v>
      </c>
      <c r="J35" s="77">
        <v>74565735</v>
      </c>
      <c r="K35" s="78">
        <v>12994</v>
      </c>
      <c r="L35" s="78">
        <f t="shared" si="2"/>
        <v>74578729</v>
      </c>
      <c r="M35" s="95">
        <f t="shared" si="3"/>
        <v>0.39645074847434564</v>
      </c>
      <c r="N35" s="77">
        <v>60019811</v>
      </c>
      <c r="O35" s="78">
        <v>299192</v>
      </c>
      <c r="P35" s="78">
        <f t="shared" si="4"/>
        <v>60319003</v>
      </c>
      <c r="Q35" s="95">
        <f t="shared" si="5"/>
        <v>0.32064791405303111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134585546</v>
      </c>
      <c r="AA35" s="78">
        <f t="shared" si="11"/>
        <v>312186</v>
      </c>
      <c r="AB35" s="78">
        <f t="shared" si="12"/>
        <v>134897732</v>
      </c>
      <c r="AC35" s="95">
        <f t="shared" si="13"/>
        <v>0.71709866252737675</v>
      </c>
      <c r="AD35" s="77">
        <v>2615015</v>
      </c>
      <c r="AE35" s="78">
        <v>6608</v>
      </c>
      <c r="AF35" s="78">
        <f t="shared" si="14"/>
        <v>2621623</v>
      </c>
      <c r="AG35" s="78">
        <v>180169000</v>
      </c>
      <c r="AH35" s="78">
        <v>183549160</v>
      </c>
      <c r="AI35" s="79">
        <v>72857748</v>
      </c>
      <c r="AJ35" s="114">
        <f t="shared" si="15"/>
        <v>0.40438559352607828</v>
      </c>
      <c r="AK35" s="115">
        <f t="shared" si="16"/>
        <v>22.00826739771508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4505563460</v>
      </c>
      <c r="E36" s="81">
        <f>SUM(E31:E35)</f>
        <v>557601643</v>
      </c>
      <c r="F36" s="82">
        <f t="shared" si="0"/>
        <v>5063165103</v>
      </c>
      <c r="G36" s="80">
        <f>SUM(G31:G35)</f>
        <v>4505563460</v>
      </c>
      <c r="H36" s="81">
        <f>SUM(H31:H35)</f>
        <v>557601643</v>
      </c>
      <c r="I36" s="82">
        <f t="shared" si="1"/>
        <v>5063165103</v>
      </c>
      <c r="J36" s="80">
        <f>SUM(J31:J35)</f>
        <v>841577876</v>
      </c>
      <c r="K36" s="81">
        <f>SUM(K31:K35)</f>
        <v>9942467</v>
      </c>
      <c r="L36" s="81">
        <f t="shared" si="2"/>
        <v>851520343</v>
      </c>
      <c r="M36" s="96">
        <f t="shared" si="3"/>
        <v>0.16817945409195953</v>
      </c>
      <c r="N36" s="80">
        <f>SUM(N31:N35)</f>
        <v>804784718</v>
      </c>
      <c r="O36" s="81">
        <f>SUM(O31:O35)</f>
        <v>48300312</v>
      </c>
      <c r="P36" s="81">
        <f t="shared" si="4"/>
        <v>853085030</v>
      </c>
      <c r="Q36" s="96">
        <f t="shared" si="5"/>
        <v>0.16848848746696696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1646362594</v>
      </c>
      <c r="AA36" s="81">
        <f t="shared" si="11"/>
        <v>58242779</v>
      </c>
      <c r="AB36" s="81">
        <f t="shared" si="12"/>
        <v>1704605373</v>
      </c>
      <c r="AC36" s="96">
        <f t="shared" si="13"/>
        <v>0.33666794155892649</v>
      </c>
      <c r="AD36" s="80">
        <f>SUM(AD31:AD35)</f>
        <v>878252803</v>
      </c>
      <c r="AE36" s="81">
        <f>SUM(AE31:AE35)</f>
        <v>75106610</v>
      </c>
      <c r="AF36" s="81">
        <f t="shared" si="14"/>
        <v>953359413</v>
      </c>
      <c r="AG36" s="81">
        <f>SUM(AG31:AG35)</f>
        <v>4790211685</v>
      </c>
      <c r="AH36" s="81">
        <f>SUM(AH31:AH35)</f>
        <v>4603725150</v>
      </c>
      <c r="AI36" s="82">
        <f>SUM(AI31:AI35)</f>
        <v>2102060660</v>
      </c>
      <c r="AJ36" s="116">
        <f t="shared" si="15"/>
        <v>0.43882416858160206</v>
      </c>
      <c r="AK36" s="117">
        <f t="shared" si="16"/>
        <v>-0.10518004189465113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25163090589</v>
      </c>
      <c r="E37" s="84">
        <f>SUM(E9,E11:E14,E16:E21,E23:E29,E31:E35)</f>
        <v>3296201043</v>
      </c>
      <c r="F37" s="85">
        <f t="shared" si="0"/>
        <v>28459291632</v>
      </c>
      <c r="G37" s="83">
        <f>SUM(G9,G11:G14,G16:G21,G23:G29,G31:G35)</f>
        <v>25163090589</v>
      </c>
      <c r="H37" s="84">
        <f>SUM(H9,H11:H14,H16:H21,H23:H29,H31:H35)</f>
        <v>3296201043</v>
      </c>
      <c r="I37" s="85">
        <f t="shared" si="1"/>
        <v>28459291632</v>
      </c>
      <c r="J37" s="83">
        <f>SUM(J9,J11:J14,J16:J21,J23:J29,J31:J35)</f>
        <v>6133191107</v>
      </c>
      <c r="K37" s="84">
        <f>SUM(K9,K11:K14,K16:K21,K23:K29,K31:K35)</f>
        <v>195087164</v>
      </c>
      <c r="L37" s="84">
        <f t="shared" si="2"/>
        <v>6328278271</v>
      </c>
      <c r="M37" s="97">
        <f t="shared" si="3"/>
        <v>0.22236246610876292</v>
      </c>
      <c r="N37" s="83">
        <f>SUM(N9,N11:N14,N16:N21,N23:N29,N31:N35)</f>
        <v>4520416261</v>
      </c>
      <c r="O37" s="84">
        <f>SUM(O9,O11:O14,O16:O21,O23:O29,O31:O35)</f>
        <v>473981575</v>
      </c>
      <c r="P37" s="84">
        <f t="shared" si="4"/>
        <v>4994397836</v>
      </c>
      <c r="Q37" s="97">
        <f t="shared" si="5"/>
        <v>0.17549269674668339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10653607368</v>
      </c>
      <c r="AA37" s="84">
        <f t="shared" si="11"/>
        <v>669068739</v>
      </c>
      <c r="AB37" s="84">
        <f t="shared" si="12"/>
        <v>11322676107</v>
      </c>
      <c r="AC37" s="97">
        <f t="shared" si="13"/>
        <v>0.39785516285544631</v>
      </c>
      <c r="AD37" s="83">
        <f>SUM(AD9,AD11:AD14,AD16:AD21,AD23:AD29,AD31:AD35)</f>
        <v>4865273255</v>
      </c>
      <c r="AE37" s="84">
        <f>SUM(AE9,AE11:AE14,AE16:AE21,AE23:AE29,AE31:AE35)</f>
        <v>552709227</v>
      </c>
      <c r="AF37" s="84">
        <f t="shared" si="14"/>
        <v>5417982482</v>
      </c>
      <c r="AG37" s="84">
        <f>SUM(AG9,AG11:AG14,AG16:AG21,AG23:AG29,AG31:AG35)</f>
        <v>26448910581</v>
      </c>
      <c r="AH37" s="84">
        <f>SUM(AH9,AH11:AH14,AH16:AH21,AH23:AH29,AH31:AH35)</f>
        <v>26322599505</v>
      </c>
      <c r="AI37" s="85">
        <f>SUM(AI9,AI11:AI14,AI16:AI21,AI23:AI29,AI31:AI35)</f>
        <v>11719439662</v>
      </c>
      <c r="AJ37" s="118">
        <f t="shared" si="15"/>
        <v>0.44309725446381326</v>
      </c>
      <c r="AK37" s="119">
        <f t="shared" si="16"/>
        <v>-7.818125056831815E-2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55326542441</v>
      </c>
      <c r="E9" s="78">
        <v>2767670180</v>
      </c>
      <c r="F9" s="79">
        <f>$D9       +$E9</f>
        <v>58094212621</v>
      </c>
      <c r="G9" s="77">
        <v>55326542441</v>
      </c>
      <c r="H9" s="78">
        <v>2767670180</v>
      </c>
      <c r="I9" s="79">
        <f>$G9       +$H9</f>
        <v>58094212621</v>
      </c>
      <c r="J9" s="77">
        <v>15016369383</v>
      </c>
      <c r="K9" s="78">
        <v>217657645</v>
      </c>
      <c r="L9" s="78">
        <f>$J9       +$K9</f>
        <v>15234027028</v>
      </c>
      <c r="M9" s="95">
        <f>IF(($F9       =0),0,($L9       /$F9       ))</f>
        <v>0.26222968417499776</v>
      </c>
      <c r="N9" s="77">
        <v>13073427188</v>
      </c>
      <c r="O9" s="78">
        <v>486153631</v>
      </c>
      <c r="P9" s="78">
        <f>$N9       +$O9</f>
        <v>13559580819</v>
      </c>
      <c r="Q9" s="95">
        <f>IF(($F9       =0),0,($P9       /$F9       ))</f>
        <v>0.23340674065868067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28089796571</v>
      </c>
      <c r="AA9" s="78">
        <f>$K9       +$O9</f>
        <v>703811276</v>
      </c>
      <c r="AB9" s="78">
        <f>$Z9       +$AA9</f>
        <v>28793607847</v>
      </c>
      <c r="AC9" s="95">
        <f>IF(($F9       =0),0,($AB9       /$F9       ))</f>
        <v>0.49563642483367842</v>
      </c>
      <c r="AD9" s="77">
        <v>12430635682</v>
      </c>
      <c r="AE9" s="78">
        <v>637645390</v>
      </c>
      <c r="AF9" s="78">
        <f>$AD9       +$AE9</f>
        <v>13068281072</v>
      </c>
      <c r="AG9" s="78">
        <v>51590844133</v>
      </c>
      <c r="AH9" s="78">
        <v>53659676392</v>
      </c>
      <c r="AI9" s="79">
        <v>26927552341</v>
      </c>
      <c r="AJ9" s="114">
        <f>IF(($AG9       =0),0,($AI9       /$AG9       ))</f>
        <v>0.52194440299486855</v>
      </c>
      <c r="AK9" s="115">
        <f>IF(($AF9       =0),0,(($P9       /$AF9       )-1))</f>
        <v>3.7594825539271293E-2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75393870352</v>
      </c>
      <c r="E10" s="78">
        <v>7642206000</v>
      </c>
      <c r="F10" s="79">
        <f t="shared" ref="F10:F23" si="0">$D10      +$E10</f>
        <v>83036076352</v>
      </c>
      <c r="G10" s="77">
        <v>75393870352</v>
      </c>
      <c r="H10" s="78">
        <v>7642206000</v>
      </c>
      <c r="I10" s="79">
        <f t="shared" ref="I10:I23" si="1">$G10      +$H10</f>
        <v>83036076352</v>
      </c>
      <c r="J10" s="77">
        <v>20707710655</v>
      </c>
      <c r="K10" s="78">
        <v>924276495</v>
      </c>
      <c r="L10" s="78">
        <f t="shared" ref="L10:L23" si="2">$J10      +$K10</f>
        <v>21631987150</v>
      </c>
      <c r="M10" s="95">
        <f t="shared" ref="M10:M23" si="3">IF(($F10      =0),0,($L10      /$F10      ))</f>
        <v>0.26051311791635462</v>
      </c>
      <c r="N10" s="77">
        <v>20933049082</v>
      </c>
      <c r="O10" s="78">
        <v>1249695285</v>
      </c>
      <c r="P10" s="78">
        <f t="shared" ref="P10:P23" si="4">$N10      +$O10</f>
        <v>22182744367</v>
      </c>
      <c r="Q10" s="95">
        <f t="shared" ref="Q10:Q23" si="5">IF(($F10      =0),0,($P10      /$F10      ))</f>
        <v>0.26714586408159097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</f>
        <v>41640759737</v>
      </c>
      <c r="AA10" s="78">
        <f t="shared" ref="AA10:AA23" si="11">$K10      +$O10</f>
        <v>2173971780</v>
      </c>
      <c r="AB10" s="78">
        <f t="shared" ref="AB10:AB23" si="12">$Z10      +$AA10</f>
        <v>43814731517</v>
      </c>
      <c r="AC10" s="95">
        <f t="shared" ref="AC10:AC23" si="13">IF(($F10      =0),0,($AB10      /$F10      ))</f>
        <v>0.52765898199794559</v>
      </c>
      <c r="AD10" s="77">
        <v>8349636192</v>
      </c>
      <c r="AE10" s="78">
        <v>1289230038</v>
      </c>
      <c r="AF10" s="78">
        <f t="shared" ref="AF10:AF23" si="14">$AD10      +$AE10</f>
        <v>9638866230</v>
      </c>
      <c r="AG10" s="78">
        <v>77765163947</v>
      </c>
      <c r="AH10" s="78">
        <v>73682390929</v>
      </c>
      <c r="AI10" s="79">
        <v>38591321840</v>
      </c>
      <c r="AJ10" s="114">
        <f t="shared" ref="AJ10:AJ23" si="15">IF(($AG10      =0),0,($AI10      /$AG10      ))</f>
        <v>0.49625461943732924</v>
      </c>
      <c r="AK10" s="115">
        <f t="shared" ref="AK10:AK23" si="16">IF(($AF10      =0),0,(($P10      /$AF10      )-1))</f>
        <v>1.3013852291007466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44704930614</v>
      </c>
      <c r="E11" s="78">
        <v>2228221908</v>
      </c>
      <c r="F11" s="79">
        <f t="shared" si="0"/>
        <v>46933152522</v>
      </c>
      <c r="G11" s="77">
        <v>44704930614</v>
      </c>
      <c r="H11" s="78">
        <v>2228221908</v>
      </c>
      <c r="I11" s="79">
        <f t="shared" si="1"/>
        <v>46933152522</v>
      </c>
      <c r="J11" s="77">
        <v>13559215025</v>
      </c>
      <c r="K11" s="78">
        <v>82151767</v>
      </c>
      <c r="L11" s="78">
        <f t="shared" si="2"/>
        <v>13641366792</v>
      </c>
      <c r="M11" s="95">
        <f t="shared" si="3"/>
        <v>0.29065524174208379</v>
      </c>
      <c r="N11" s="77">
        <v>14545305891</v>
      </c>
      <c r="O11" s="78">
        <v>464467609</v>
      </c>
      <c r="P11" s="78">
        <f t="shared" si="4"/>
        <v>15009773500</v>
      </c>
      <c r="Q11" s="95">
        <f t="shared" si="5"/>
        <v>0.31981174699407078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28104520916</v>
      </c>
      <c r="AA11" s="78">
        <f t="shared" si="11"/>
        <v>546619376</v>
      </c>
      <c r="AB11" s="78">
        <f t="shared" si="12"/>
        <v>28651140292</v>
      </c>
      <c r="AC11" s="95">
        <f t="shared" si="13"/>
        <v>0.61046698873615457</v>
      </c>
      <c r="AD11" s="77">
        <v>2852932934</v>
      </c>
      <c r="AE11" s="78">
        <v>142218092</v>
      </c>
      <c r="AF11" s="78">
        <f t="shared" si="14"/>
        <v>2995151026</v>
      </c>
      <c r="AG11" s="78">
        <v>44944945450</v>
      </c>
      <c r="AH11" s="78">
        <v>44968066064</v>
      </c>
      <c r="AI11" s="79">
        <v>15574543716</v>
      </c>
      <c r="AJ11" s="114">
        <f t="shared" si="15"/>
        <v>0.34652492199209023</v>
      </c>
      <c r="AK11" s="115">
        <f t="shared" si="16"/>
        <v>4.0113578145825359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175425343407</v>
      </c>
      <c r="E12" s="81">
        <f>SUM(E9:E11)</f>
        <v>12638098088</v>
      </c>
      <c r="F12" s="82">
        <f t="shared" si="0"/>
        <v>188063441495</v>
      </c>
      <c r="G12" s="80">
        <f>SUM(G9:G11)</f>
        <v>175425343407</v>
      </c>
      <c r="H12" s="81">
        <f>SUM(H9:H11)</f>
        <v>12638098088</v>
      </c>
      <c r="I12" s="82">
        <f t="shared" si="1"/>
        <v>188063441495</v>
      </c>
      <c r="J12" s="80">
        <f>SUM(J9:J11)</f>
        <v>49283295063</v>
      </c>
      <c r="K12" s="81">
        <f>SUM(K9:K11)</f>
        <v>1224085907</v>
      </c>
      <c r="L12" s="81">
        <f t="shared" si="2"/>
        <v>50507380970</v>
      </c>
      <c r="M12" s="96">
        <f t="shared" si="3"/>
        <v>0.26856565299717133</v>
      </c>
      <c r="N12" s="80">
        <f>SUM(N9:N11)</f>
        <v>48551782161</v>
      </c>
      <c r="O12" s="81">
        <f>SUM(O9:O11)</f>
        <v>2200316525</v>
      </c>
      <c r="P12" s="81">
        <f t="shared" si="4"/>
        <v>50752098686</v>
      </c>
      <c r="Q12" s="96">
        <f t="shared" si="5"/>
        <v>0.26986690386259538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97835077224</v>
      </c>
      <c r="AA12" s="81">
        <f t="shared" si="11"/>
        <v>3424402432</v>
      </c>
      <c r="AB12" s="81">
        <f t="shared" si="12"/>
        <v>101259479656</v>
      </c>
      <c r="AC12" s="96">
        <f t="shared" si="13"/>
        <v>0.53843255685976676</v>
      </c>
      <c r="AD12" s="80">
        <f>SUM(AD9:AD11)</f>
        <v>23633204808</v>
      </c>
      <c r="AE12" s="81">
        <f>SUM(AE9:AE11)</f>
        <v>2069093520</v>
      </c>
      <c r="AF12" s="81">
        <f t="shared" si="14"/>
        <v>25702298328</v>
      </c>
      <c r="AG12" s="81">
        <f>SUM(AG9:AG11)</f>
        <v>174300953530</v>
      </c>
      <c r="AH12" s="81">
        <f>SUM(AH9:AH11)</f>
        <v>172310133385</v>
      </c>
      <c r="AI12" s="82">
        <f>SUM(AI9:AI11)</f>
        <v>81093417897</v>
      </c>
      <c r="AJ12" s="116">
        <f t="shared" si="15"/>
        <v>0.46524942207526432</v>
      </c>
      <c r="AK12" s="117">
        <f t="shared" si="16"/>
        <v>0.97461324424480855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7960574607</v>
      </c>
      <c r="E13" s="78">
        <v>539962860</v>
      </c>
      <c r="F13" s="79">
        <f t="shared" si="0"/>
        <v>8500537467</v>
      </c>
      <c r="G13" s="77">
        <v>7960574607</v>
      </c>
      <c r="H13" s="78">
        <v>539962860</v>
      </c>
      <c r="I13" s="79">
        <f t="shared" si="1"/>
        <v>8500537467</v>
      </c>
      <c r="J13" s="77">
        <v>2232361066</v>
      </c>
      <c r="K13" s="78">
        <v>5857634</v>
      </c>
      <c r="L13" s="78">
        <f t="shared" si="2"/>
        <v>2238218700</v>
      </c>
      <c r="M13" s="95">
        <f t="shared" si="3"/>
        <v>0.26330319802589019</v>
      </c>
      <c r="N13" s="77">
        <v>1810400447</v>
      </c>
      <c r="O13" s="78">
        <v>31780599</v>
      </c>
      <c r="P13" s="78">
        <f t="shared" si="4"/>
        <v>1842181046</v>
      </c>
      <c r="Q13" s="95">
        <f t="shared" si="5"/>
        <v>0.21671347878314104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4042761513</v>
      </c>
      <c r="AA13" s="78">
        <f t="shared" si="11"/>
        <v>37638233</v>
      </c>
      <c r="AB13" s="78">
        <f t="shared" si="12"/>
        <v>4080399746</v>
      </c>
      <c r="AC13" s="95">
        <f t="shared" si="13"/>
        <v>0.48001667680903121</v>
      </c>
      <c r="AD13" s="77">
        <v>1773066345</v>
      </c>
      <c r="AE13" s="78">
        <v>62921773</v>
      </c>
      <c r="AF13" s="78">
        <f t="shared" si="14"/>
        <v>1835988118</v>
      </c>
      <c r="AG13" s="78">
        <v>7423752807</v>
      </c>
      <c r="AH13" s="78">
        <v>7548097941</v>
      </c>
      <c r="AI13" s="79">
        <v>3969128869</v>
      </c>
      <c r="AJ13" s="114">
        <f t="shared" si="15"/>
        <v>0.53465261737398251</v>
      </c>
      <c r="AK13" s="115">
        <f t="shared" si="16"/>
        <v>3.373076295693167E-3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1694996413</v>
      </c>
      <c r="E14" s="78">
        <v>259622261</v>
      </c>
      <c r="F14" s="79">
        <f t="shared" si="0"/>
        <v>1954618674</v>
      </c>
      <c r="G14" s="77">
        <v>1694996413</v>
      </c>
      <c r="H14" s="78">
        <v>259622261</v>
      </c>
      <c r="I14" s="79">
        <f t="shared" si="1"/>
        <v>1954618674</v>
      </c>
      <c r="J14" s="77">
        <v>442088979</v>
      </c>
      <c r="K14" s="78">
        <v>27769463</v>
      </c>
      <c r="L14" s="78">
        <f t="shared" si="2"/>
        <v>469858442</v>
      </c>
      <c r="M14" s="95">
        <f t="shared" si="3"/>
        <v>0.24038368621459308</v>
      </c>
      <c r="N14" s="77">
        <v>381633236</v>
      </c>
      <c r="O14" s="78">
        <v>54197270</v>
      </c>
      <c r="P14" s="78">
        <f t="shared" si="4"/>
        <v>435830506</v>
      </c>
      <c r="Q14" s="95">
        <f t="shared" si="5"/>
        <v>0.22297469670035497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823722215</v>
      </c>
      <c r="AA14" s="78">
        <f t="shared" si="11"/>
        <v>81966733</v>
      </c>
      <c r="AB14" s="78">
        <f t="shared" si="12"/>
        <v>905688948</v>
      </c>
      <c r="AC14" s="95">
        <f t="shared" si="13"/>
        <v>0.46335838291494802</v>
      </c>
      <c r="AD14" s="77">
        <v>372465087</v>
      </c>
      <c r="AE14" s="78">
        <v>53091482</v>
      </c>
      <c r="AF14" s="78">
        <f t="shared" si="14"/>
        <v>425556569</v>
      </c>
      <c r="AG14" s="78">
        <v>1672645937</v>
      </c>
      <c r="AH14" s="78">
        <v>1725511600</v>
      </c>
      <c r="AI14" s="79">
        <v>855996092</v>
      </c>
      <c r="AJ14" s="114">
        <f t="shared" si="15"/>
        <v>0.51176167834735253</v>
      </c>
      <c r="AK14" s="115">
        <f t="shared" si="16"/>
        <v>2.4142353210860668E-2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1209418126</v>
      </c>
      <c r="E15" s="78">
        <v>87314197</v>
      </c>
      <c r="F15" s="79">
        <f t="shared" si="0"/>
        <v>1296732323</v>
      </c>
      <c r="G15" s="77">
        <v>1209418126</v>
      </c>
      <c r="H15" s="78">
        <v>87314197</v>
      </c>
      <c r="I15" s="79">
        <f t="shared" si="1"/>
        <v>1296732323</v>
      </c>
      <c r="J15" s="77">
        <v>357903727</v>
      </c>
      <c r="K15" s="78">
        <v>0</v>
      </c>
      <c r="L15" s="78">
        <f t="shared" si="2"/>
        <v>357903727</v>
      </c>
      <c r="M15" s="95">
        <f t="shared" si="3"/>
        <v>0.2760043230602805</v>
      </c>
      <c r="N15" s="77">
        <v>294679791</v>
      </c>
      <c r="O15" s="78">
        <v>28236716</v>
      </c>
      <c r="P15" s="78">
        <f t="shared" si="4"/>
        <v>322916507</v>
      </c>
      <c r="Q15" s="95">
        <f t="shared" si="5"/>
        <v>0.24902325736195904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652583518</v>
      </c>
      <c r="AA15" s="78">
        <f t="shared" si="11"/>
        <v>28236716</v>
      </c>
      <c r="AB15" s="78">
        <f t="shared" si="12"/>
        <v>680820234</v>
      </c>
      <c r="AC15" s="95">
        <f t="shared" si="13"/>
        <v>0.52502758042223951</v>
      </c>
      <c r="AD15" s="77">
        <v>258889804</v>
      </c>
      <c r="AE15" s="78">
        <v>13802619</v>
      </c>
      <c r="AF15" s="78">
        <f t="shared" si="14"/>
        <v>272692423</v>
      </c>
      <c r="AG15" s="78">
        <v>1201489243</v>
      </c>
      <c r="AH15" s="78">
        <v>1214195240</v>
      </c>
      <c r="AI15" s="79">
        <v>549659470</v>
      </c>
      <c r="AJ15" s="114">
        <f t="shared" si="15"/>
        <v>0.45748180701772623</v>
      </c>
      <c r="AK15" s="115">
        <f t="shared" si="16"/>
        <v>0.18417850942635106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408336592</v>
      </c>
      <c r="E16" s="78">
        <v>2167000</v>
      </c>
      <c r="F16" s="79">
        <f t="shared" si="0"/>
        <v>410503592</v>
      </c>
      <c r="G16" s="77">
        <v>408336592</v>
      </c>
      <c r="H16" s="78">
        <v>2167000</v>
      </c>
      <c r="I16" s="79">
        <f t="shared" si="1"/>
        <v>410503592</v>
      </c>
      <c r="J16" s="77">
        <v>144771282</v>
      </c>
      <c r="K16" s="78">
        <v>318786</v>
      </c>
      <c r="L16" s="78">
        <f t="shared" si="2"/>
        <v>145090068</v>
      </c>
      <c r="M16" s="95">
        <f t="shared" si="3"/>
        <v>0.35344408874259009</v>
      </c>
      <c r="N16" s="77">
        <v>129453886</v>
      </c>
      <c r="O16" s="78">
        <v>92161</v>
      </c>
      <c r="P16" s="78">
        <f t="shared" si="4"/>
        <v>129546047</v>
      </c>
      <c r="Q16" s="95">
        <f t="shared" si="5"/>
        <v>0.31557835186981747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274225168</v>
      </c>
      <c r="AA16" s="78">
        <f t="shared" si="11"/>
        <v>410947</v>
      </c>
      <c r="AB16" s="78">
        <f t="shared" si="12"/>
        <v>274636115</v>
      </c>
      <c r="AC16" s="95">
        <f t="shared" si="13"/>
        <v>0.66902244061240757</v>
      </c>
      <c r="AD16" s="77">
        <v>126093275</v>
      </c>
      <c r="AE16" s="78">
        <v>51546</v>
      </c>
      <c r="AF16" s="78">
        <f t="shared" si="14"/>
        <v>126144821</v>
      </c>
      <c r="AG16" s="78">
        <v>397729119</v>
      </c>
      <c r="AH16" s="78">
        <v>397867123</v>
      </c>
      <c r="AI16" s="79">
        <v>255936162</v>
      </c>
      <c r="AJ16" s="114">
        <f t="shared" si="15"/>
        <v>0.64349364875142567</v>
      </c>
      <c r="AK16" s="115">
        <f t="shared" si="16"/>
        <v>2.6962866751382597E-2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11273325738</v>
      </c>
      <c r="E17" s="81">
        <f>SUM(E13:E16)</f>
        <v>889066318</v>
      </c>
      <c r="F17" s="82">
        <f t="shared" si="0"/>
        <v>12162392056</v>
      </c>
      <c r="G17" s="80">
        <f>SUM(G13:G16)</f>
        <v>11273325738</v>
      </c>
      <c r="H17" s="81">
        <f>SUM(H13:H16)</f>
        <v>889066318</v>
      </c>
      <c r="I17" s="82">
        <f t="shared" si="1"/>
        <v>12162392056</v>
      </c>
      <c r="J17" s="80">
        <f>SUM(J13:J16)</f>
        <v>3177125054</v>
      </c>
      <c r="K17" s="81">
        <f>SUM(K13:K16)</f>
        <v>33945883</v>
      </c>
      <c r="L17" s="81">
        <f t="shared" si="2"/>
        <v>3211070937</v>
      </c>
      <c r="M17" s="96">
        <f t="shared" si="3"/>
        <v>0.26401639761447271</v>
      </c>
      <c r="N17" s="80">
        <f>SUM(N13:N16)</f>
        <v>2616167360</v>
      </c>
      <c r="O17" s="81">
        <f>SUM(O13:O16)</f>
        <v>114306746</v>
      </c>
      <c r="P17" s="81">
        <f t="shared" si="4"/>
        <v>2730474106</v>
      </c>
      <c r="Q17" s="96">
        <f t="shared" si="5"/>
        <v>0.22450140510418684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5793292414</v>
      </c>
      <c r="AA17" s="81">
        <f t="shared" si="11"/>
        <v>148252629</v>
      </c>
      <c r="AB17" s="81">
        <f t="shared" si="12"/>
        <v>5941545043</v>
      </c>
      <c r="AC17" s="96">
        <f t="shared" si="13"/>
        <v>0.48851780271865952</v>
      </c>
      <c r="AD17" s="80">
        <f>SUM(AD13:AD16)</f>
        <v>2530514511</v>
      </c>
      <c r="AE17" s="81">
        <f>SUM(AE13:AE16)</f>
        <v>129867420</v>
      </c>
      <c r="AF17" s="81">
        <f t="shared" si="14"/>
        <v>2660381931</v>
      </c>
      <c r="AG17" s="81">
        <f>SUM(AG13:AG16)</f>
        <v>10695617106</v>
      </c>
      <c r="AH17" s="81">
        <f>SUM(AH13:AH16)</f>
        <v>10885671904</v>
      </c>
      <c r="AI17" s="82">
        <f>SUM(AI13:AI16)</f>
        <v>5630720593</v>
      </c>
      <c r="AJ17" s="116">
        <f t="shared" si="15"/>
        <v>0.52645121241684056</v>
      </c>
      <c r="AK17" s="117">
        <f t="shared" si="16"/>
        <v>2.6346658794834443E-2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3942643971</v>
      </c>
      <c r="E18" s="78">
        <v>7159622755</v>
      </c>
      <c r="F18" s="79">
        <f t="shared" si="0"/>
        <v>11102266726</v>
      </c>
      <c r="G18" s="77">
        <v>3942643971</v>
      </c>
      <c r="H18" s="78">
        <v>7159622755</v>
      </c>
      <c r="I18" s="79">
        <f t="shared" si="1"/>
        <v>11102266726</v>
      </c>
      <c r="J18" s="77">
        <v>1056583431</v>
      </c>
      <c r="K18" s="78">
        <v>53722838</v>
      </c>
      <c r="L18" s="78">
        <f t="shared" si="2"/>
        <v>1110306269</v>
      </c>
      <c r="M18" s="95">
        <f t="shared" si="3"/>
        <v>0.10000716938279042</v>
      </c>
      <c r="N18" s="77">
        <v>1028380065</v>
      </c>
      <c r="O18" s="78">
        <v>128005156</v>
      </c>
      <c r="P18" s="78">
        <f t="shared" si="4"/>
        <v>1156385221</v>
      </c>
      <c r="Q18" s="95">
        <f t="shared" si="5"/>
        <v>0.10415757876649666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2084963496</v>
      </c>
      <c r="AA18" s="78">
        <f t="shared" si="11"/>
        <v>181727994</v>
      </c>
      <c r="AB18" s="78">
        <f t="shared" si="12"/>
        <v>2266691490</v>
      </c>
      <c r="AC18" s="95">
        <f t="shared" si="13"/>
        <v>0.20416474814928709</v>
      </c>
      <c r="AD18" s="77">
        <v>829192401</v>
      </c>
      <c r="AE18" s="78">
        <v>28219208</v>
      </c>
      <c r="AF18" s="78">
        <f t="shared" si="14"/>
        <v>857411609</v>
      </c>
      <c r="AG18" s="78">
        <v>3789276451</v>
      </c>
      <c r="AH18" s="78">
        <v>3816029760</v>
      </c>
      <c r="AI18" s="79">
        <v>1776383509</v>
      </c>
      <c r="AJ18" s="114">
        <f t="shared" si="15"/>
        <v>0.46879226996784773</v>
      </c>
      <c r="AK18" s="115">
        <f t="shared" si="16"/>
        <v>0.34869321672550391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2248907942</v>
      </c>
      <c r="E19" s="78">
        <v>193935800</v>
      </c>
      <c r="F19" s="79">
        <f t="shared" si="0"/>
        <v>2442843742</v>
      </c>
      <c r="G19" s="77">
        <v>2248907942</v>
      </c>
      <c r="H19" s="78">
        <v>193935800</v>
      </c>
      <c r="I19" s="79">
        <f t="shared" si="1"/>
        <v>2442843742</v>
      </c>
      <c r="J19" s="77">
        <v>619892971</v>
      </c>
      <c r="K19" s="78">
        <v>20209934</v>
      </c>
      <c r="L19" s="78">
        <f t="shared" si="2"/>
        <v>640102905</v>
      </c>
      <c r="M19" s="95">
        <f t="shared" si="3"/>
        <v>0.2620318663836993</v>
      </c>
      <c r="N19" s="77">
        <v>377325414</v>
      </c>
      <c r="O19" s="78">
        <v>27935459</v>
      </c>
      <c r="P19" s="78">
        <f t="shared" si="4"/>
        <v>405260873</v>
      </c>
      <c r="Q19" s="95">
        <f t="shared" si="5"/>
        <v>0.16589717386843814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997218385</v>
      </c>
      <c r="AA19" s="78">
        <f t="shared" si="11"/>
        <v>48145393</v>
      </c>
      <c r="AB19" s="78">
        <f t="shared" si="12"/>
        <v>1045363778</v>
      </c>
      <c r="AC19" s="95">
        <f t="shared" si="13"/>
        <v>0.4279290402521374</v>
      </c>
      <c r="AD19" s="77">
        <v>491086271</v>
      </c>
      <c r="AE19" s="78">
        <v>31426582</v>
      </c>
      <c r="AF19" s="78">
        <f t="shared" si="14"/>
        <v>522512853</v>
      </c>
      <c r="AG19" s="78">
        <v>2231985834</v>
      </c>
      <c r="AH19" s="78">
        <v>2312710449</v>
      </c>
      <c r="AI19" s="79">
        <v>1037104796</v>
      </c>
      <c r="AJ19" s="114">
        <f t="shared" si="15"/>
        <v>0.46465563544432426</v>
      </c>
      <c r="AK19" s="115">
        <f t="shared" si="16"/>
        <v>-0.22440018331950962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2727260901</v>
      </c>
      <c r="E20" s="78">
        <v>245658000</v>
      </c>
      <c r="F20" s="79">
        <f t="shared" si="0"/>
        <v>2972918901</v>
      </c>
      <c r="G20" s="77">
        <v>2727260901</v>
      </c>
      <c r="H20" s="78">
        <v>245658000</v>
      </c>
      <c r="I20" s="79">
        <f t="shared" si="1"/>
        <v>2972918901</v>
      </c>
      <c r="J20" s="77">
        <v>760699634</v>
      </c>
      <c r="K20" s="78">
        <v>76301271</v>
      </c>
      <c r="L20" s="78">
        <f t="shared" si="2"/>
        <v>837000905</v>
      </c>
      <c r="M20" s="95">
        <f t="shared" si="3"/>
        <v>0.28154178868399615</v>
      </c>
      <c r="N20" s="77">
        <v>673914826</v>
      </c>
      <c r="O20" s="78">
        <v>65788053</v>
      </c>
      <c r="P20" s="78">
        <f t="shared" si="4"/>
        <v>739702879</v>
      </c>
      <c r="Q20" s="95">
        <f t="shared" si="5"/>
        <v>0.24881367559376957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1434614460</v>
      </c>
      <c r="AA20" s="78">
        <f t="shared" si="11"/>
        <v>142089324</v>
      </c>
      <c r="AB20" s="78">
        <f t="shared" si="12"/>
        <v>1576703784</v>
      </c>
      <c r="AC20" s="95">
        <f t="shared" si="13"/>
        <v>0.5303554642777657</v>
      </c>
      <c r="AD20" s="77">
        <v>604553046</v>
      </c>
      <c r="AE20" s="78">
        <v>50829425</v>
      </c>
      <c r="AF20" s="78">
        <f t="shared" si="14"/>
        <v>655382471</v>
      </c>
      <c r="AG20" s="78">
        <v>2607084308</v>
      </c>
      <c r="AH20" s="78">
        <v>2948404310</v>
      </c>
      <c r="AI20" s="79">
        <v>1375218366</v>
      </c>
      <c r="AJ20" s="114">
        <f t="shared" si="15"/>
        <v>0.52749286311150623</v>
      </c>
      <c r="AK20" s="115">
        <f t="shared" si="16"/>
        <v>0.12865832049389669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303827708</v>
      </c>
      <c r="E21" s="78">
        <v>3000000</v>
      </c>
      <c r="F21" s="79">
        <f t="shared" si="0"/>
        <v>306827708</v>
      </c>
      <c r="G21" s="77">
        <v>303827708</v>
      </c>
      <c r="H21" s="78">
        <v>3000000</v>
      </c>
      <c r="I21" s="79">
        <f t="shared" si="1"/>
        <v>306827708</v>
      </c>
      <c r="J21" s="77">
        <v>104019036</v>
      </c>
      <c r="K21" s="78">
        <v>689350</v>
      </c>
      <c r="L21" s="78">
        <f t="shared" si="2"/>
        <v>104708386</v>
      </c>
      <c r="M21" s="95">
        <f t="shared" si="3"/>
        <v>0.34126118101433006</v>
      </c>
      <c r="N21" s="77">
        <v>96359248</v>
      </c>
      <c r="O21" s="78">
        <v>29498</v>
      </c>
      <c r="P21" s="78">
        <f t="shared" si="4"/>
        <v>96388746</v>
      </c>
      <c r="Q21" s="95">
        <f t="shared" si="5"/>
        <v>0.31414615918585814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200378284</v>
      </c>
      <c r="AA21" s="78">
        <f t="shared" si="11"/>
        <v>718848</v>
      </c>
      <c r="AB21" s="78">
        <f t="shared" si="12"/>
        <v>201097132</v>
      </c>
      <c r="AC21" s="95">
        <f t="shared" si="13"/>
        <v>0.6554073402001882</v>
      </c>
      <c r="AD21" s="77">
        <v>86906596</v>
      </c>
      <c r="AE21" s="78">
        <v>78450</v>
      </c>
      <c r="AF21" s="78">
        <f t="shared" si="14"/>
        <v>86985046</v>
      </c>
      <c r="AG21" s="78">
        <v>312749555</v>
      </c>
      <c r="AH21" s="78">
        <v>329005897</v>
      </c>
      <c r="AI21" s="79">
        <v>177331302</v>
      </c>
      <c r="AJ21" s="114">
        <f t="shared" si="15"/>
        <v>0.56700736792415263</v>
      </c>
      <c r="AK21" s="115">
        <f t="shared" si="16"/>
        <v>0.10810708774011579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9222640522</v>
      </c>
      <c r="E22" s="81">
        <f>SUM(E18:E21)</f>
        <v>7602216555</v>
      </c>
      <c r="F22" s="82">
        <f t="shared" si="0"/>
        <v>16824857077</v>
      </c>
      <c r="G22" s="80">
        <f>SUM(G18:G21)</f>
        <v>9222640522</v>
      </c>
      <c r="H22" s="81">
        <f>SUM(H18:H21)</f>
        <v>7602216555</v>
      </c>
      <c r="I22" s="82">
        <f t="shared" si="1"/>
        <v>16824857077</v>
      </c>
      <c r="J22" s="80">
        <f>SUM(J18:J21)</f>
        <v>2541195072</v>
      </c>
      <c r="K22" s="81">
        <f>SUM(K18:K21)</f>
        <v>150923393</v>
      </c>
      <c r="L22" s="81">
        <f t="shared" si="2"/>
        <v>2692118465</v>
      </c>
      <c r="M22" s="96">
        <f t="shared" si="3"/>
        <v>0.16000840023064405</v>
      </c>
      <c r="N22" s="80">
        <f>SUM(N18:N21)</f>
        <v>2175979553</v>
      </c>
      <c r="O22" s="81">
        <f>SUM(O18:O21)</f>
        <v>221758166</v>
      </c>
      <c r="P22" s="81">
        <f t="shared" si="4"/>
        <v>2397737719</v>
      </c>
      <c r="Q22" s="96">
        <f t="shared" si="5"/>
        <v>0.14251162479577717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4717174625</v>
      </c>
      <c r="AA22" s="81">
        <f t="shared" si="11"/>
        <v>372681559</v>
      </c>
      <c r="AB22" s="81">
        <f t="shared" si="12"/>
        <v>5089856184</v>
      </c>
      <c r="AC22" s="96">
        <f t="shared" si="13"/>
        <v>0.30252002502642122</v>
      </c>
      <c r="AD22" s="80">
        <f>SUM(AD18:AD21)</f>
        <v>2011738314</v>
      </c>
      <c r="AE22" s="81">
        <f>SUM(AE18:AE21)</f>
        <v>110553665</v>
      </c>
      <c r="AF22" s="81">
        <f t="shared" si="14"/>
        <v>2122291979</v>
      </c>
      <c r="AG22" s="81">
        <f>SUM(AG18:AG21)</f>
        <v>8941096148</v>
      </c>
      <c r="AH22" s="81">
        <f>SUM(AH18:AH21)</f>
        <v>9406150416</v>
      </c>
      <c r="AI22" s="82">
        <f>SUM(AI18:AI21)</f>
        <v>4366037973</v>
      </c>
      <c r="AJ22" s="116">
        <f t="shared" si="15"/>
        <v>0.48831126527776153</v>
      </c>
      <c r="AK22" s="117">
        <f t="shared" si="16"/>
        <v>0.12978692033213401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195921309667</v>
      </c>
      <c r="E23" s="84">
        <f>SUM(E9:E11,E13:E16,E18:E21)</f>
        <v>21129380961</v>
      </c>
      <c r="F23" s="85">
        <f t="shared" si="0"/>
        <v>217050690628</v>
      </c>
      <c r="G23" s="83">
        <f>SUM(G9:G11,G13:G16,G18:G21)</f>
        <v>195921309667</v>
      </c>
      <c r="H23" s="84">
        <f>SUM(H9:H11,H13:H16,H18:H21)</f>
        <v>21129380961</v>
      </c>
      <c r="I23" s="85">
        <f t="shared" si="1"/>
        <v>217050690628</v>
      </c>
      <c r="J23" s="83">
        <f>SUM(J9:J11,J13:J16,J18:J21)</f>
        <v>55001615189</v>
      </c>
      <c r="K23" s="84">
        <f>SUM(K9:K11,K13:K16,K18:K21)</f>
        <v>1408955183</v>
      </c>
      <c r="L23" s="84">
        <f t="shared" si="2"/>
        <v>56410570372</v>
      </c>
      <c r="M23" s="97">
        <f t="shared" si="3"/>
        <v>0.25989583451121678</v>
      </c>
      <c r="N23" s="83">
        <f>SUM(N9:N11,N13:N16,N18:N21)</f>
        <v>53343929074</v>
      </c>
      <c r="O23" s="84">
        <f>SUM(O9:O11,O13:O16,O18:O21)</f>
        <v>2536381437</v>
      </c>
      <c r="P23" s="84">
        <f t="shared" si="4"/>
        <v>55880310511</v>
      </c>
      <c r="Q23" s="97">
        <f t="shared" si="5"/>
        <v>0.25745281136549086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108345544263</v>
      </c>
      <c r="AA23" s="84">
        <f t="shared" si="11"/>
        <v>3945336620</v>
      </c>
      <c r="AB23" s="84">
        <f t="shared" si="12"/>
        <v>112290880883</v>
      </c>
      <c r="AC23" s="97">
        <f t="shared" si="13"/>
        <v>0.5173486458767077</v>
      </c>
      <c r="AD23" s="83">
        <f>SUM(AD9:AD11,AD13:AD16,AD18:AD21)</f>
        <v>28175457633</v>
      </c>
      <c r="AE23" s="84">
        <f>SUM(AE9:AE11,AE13:AE16,AE18:AE21)</f>
        <v>2309514605</v>
      </c>
      <c r="AF23" s="84">
        <f t="shared" si="14"/>
        <v>30484972238</v>
      </c>
      <c r="AG23" s="84">
        <f>SUM(AG9:AG11,AG13:AG16,AG18:AG21)</f>
        <v>193937666784</v>
      </c>
      <c r="AH23" s="84">
        <f>SUM(AH9:AH11,AH13:AH16,AH18:AH21)</f>
        <v>192601955705</v>
      </c>
      <c r="AI23" s="85">
        <f>SUM(AI9:AI11,AI13:AI16,AI18:AI21)</f>
        <v>91090176463</v>
      </c>
      <c r="AJ23" s="118">
        <f t="shared" si="15"/>
        <v>0.46968790526108878</v>
      </c>
      <c r="AK23" s="119">
        <f t="shared" si="16"/>
        <v>0.83304449401283387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52562915670</v>
      </c>
      <c r="E9" s="78">
        <v>8143224000</v>
      </c>
      <c r="F9" s="79">
        <f>$D9       +$E9</f>
        <v>60706139670</v>
      </c>
      <c r="G9" s="77">
        <v>52562915670</v>
      </c>
      <c r="H9" s="78">
        <v>8143224000</v>
      </c>
      <c r="I9" s="79">
        <f>$G9       +$H9</f>
        <v>60706139670</v>
      </c>
      <c r="J9" s="77">
        <v>14408216311</v>
      </c>
      <c r="K9" s="78">
        <v>520517151</v>
      </c>
      <c r="L9" s="78">
        <f>$J9       +$K9</f>
        <v>14928733462</v>
      </c>
      <c r="M9" s="95">
        <f>IF(($F9       =0),0,($L9       /$F9       ))</f>
        <v>0.24591801658206147</v>
      </c>
      <c r="N9" s="77">
        <v>13522605278</v>
      </c>
      <c r="O9" s="78">
        <v>1008864611</v>
      </c>
      <c r="P9" s="78">
        <f>$N9       +$O9</f>
        <v>14531469889</v>
      </c>
      <c r="Q9" s="95">
        <f>IF(($F9       =0),0,($P9       /$F9       ))</f>
        <v>0.23937397383515754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27930821589</v>
      </c>
      <c r="AA9" s="78">
        <f>$K9       +$O9</f>
        <v>1529381762</v>
      </c>
      <c r="AB9" s="78">
        <f>$Z9       +$AA9</f>
        <v>29460203351</v>
      </c>
      <c r="AC9" s="95">
        <f>IF(($F9       =0),0,($AB9       /$F9       ))</f>
        <v>0.48529199041721904</v>
      </c>
      <c r="AD9" s="77">
        <v>12303120492</v>
      </c>
      <c r="AE9" s="78">
        <v>990889448</v>
      </c>
      <c r="AF9" s="78">
        <f>$AD9       +$AE9</f>
        <v>13294009940</v>
      </c>
      <c r="AG9" s="78">
        <v>51755607300</v>
      </c>
      <c r="AH9" s="78">
        <v>53182343536</v>
      </c>
      <c r="AI9" s="79">
        <v>26909808505</v>
      </c>
      <c r="AJ9" s="114">
        <f>IF(($AG9       =0),0,($AI9       /$AG9       ))</f>
        <v>0.51993996223477801</v>
      </c>
      <c r="AK9" s="115">
        <f>IF(($AF9       =0),0,(($P9       /$AF9       )-1))</f>
        <v>9.3084024653587782E-2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52562915670</v>
      </c>
      <c r="E10" s="81">
        <f>E9</f>
        <v>8143224000</v>
      </c>
      <c r="F10" s="82">
        <f t="shared" ref="F10:F41" si="0">$D10      +$E10</f>
        <v>60706139670</v>
      </c>
      <c r="G10" s="80">
        <f>G9</f>
        <v>52562915670</v>
      </c>
      <c r="H10" s="81">
        <f>H9</f>
        <v>8143224000</v>
      </c>
      <c r="I10" s="82">
        <f t="shared" ref="I10:I41" si="1">$G10      +$H10</f>
        <v>60706139670</v>
      </c>
      <c r="J10" s="80">
        <f>J9</f>
        <v>14408216311</v>
      </c>
      <c r="K10" s="81">
        <f>K9</f>
        <v>520517151</v>
      </c>
      <c r="L10" s="81">
        <f t="shared" ref="L10:L41" si="2">$J10      +$K10</f>
        <v>14928733462</v>
      </c>
      <c r="M10" s="96">
        <f t="shared" ref="M10:M41" si="3">IF(($F10      =0),0,($L10      /$F10      ))</f>
        <v>0.24591801658206147</v>
      </c>
      <c r="N10" s="80">
        <f>N9</f>
        <v>13522605278</v>
      </c>
      <c r="O10" s="81">
        <f>O9</f>
        <v>1008864611</v>
      </c>
      <c r="P10" s="81">
        <f t="shared" ref="P10:P41" si="4">$N10      +$O10</f>
        <v>14531469889</v>
      </c>
      <c r="Q10" s="96">
        <f t="shared" ref="Q10:Q41" si="5">IF(($F10      =0),0,($P10      /$F10      ))</f>
        <v>0.23937397383515754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</f>
        <v>27930821589</v>
      </c>
      <c r="AA10" s="81">
        <f t="shared" ref="AA10:AA41" si="11">$K10      +$O10</f>
        <v>1529381762</v>
      </c>
      <c r="AB10" s="81">
        <f t="shared" ref="AB10:AB41" si="12">$Z10      +$AA10</f>
        <v>29460203351</v>
      </c>
      <c r="AC10" s="96">
        <f t="shared" ref="AC10:AC41" si="13">IF(($F10      =0),0,($AB10      /$F10      ))</f>
        <v>0.48529199041721904</v>
      </c>
      <c r="AD10" s="80">
        <f>AD9</f>
        <v>12303120492</v>
      </c>
      <c r="AE10" s="81">
        <f>AE9</f>
        <v>990889448</v>
      </c>
      <c r="AF10" s="81">
        <f t="shared" ref="AF10:AF41" si="14">$AD10      +$AE10</f>
        <v>13294009940</v>
      </c>
      <c r="AG10" s="81">
        <f>AG9</f>
        <v>51755607300</v>
      </c>
      <c r="AH10" s="81">
        <f>AH9</f>
        <v>53182343536</v>
      </c>
      <c r="AI10" s="82">
        <f>AI9</f>
        <v>26909808505</v>
      </c>
      <c r="AJ10" s="116">
        <f t="shared" ref="AJ10:AJ41" si="15">IF(($AG10      =0),0,($AI10      /$AG10      ))</f>
        <v>0.51993996223477801</v>
      </c>
      <c r="AK10" s="117">
        <f t="shared" ref="AK10:AK41" si="16">IF(($AF10      =0),0,(($P10      /$AF10      )-1))</f>
        <v>9.3084024653587782E-2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368149146</v>
      </c>
      <c r="E11" s="78">
        <v>54355578</v>
      </c>
      <c r="F11" s="79">
        <f t="shared" si="0"/>
        <v>422504724</v>
      </c>
      <c r="G11" s="77">
        <v>368149146</v>
      </c>
      <c r="H11" s="78">
        <v>54355578</v>
      </c>
      <c r="I11" s="79">
        <f t="shared" si="1"/>
        <v>422504724</v>
      </c>
      <c r="J11" s="77">
        <v>140810716</v>
      </c>
      <c r="K11" s="78">
        <v>13433375</v>
      </c>
      <c r="L11" s="78">
        <f t="shared" si="2"/>
        <v>154244091</v>
      </c>
      <c r="M11" s="95">
        <f t="shared" si="3"/>
        <v>0.36507068971848938</v>
      </c>
      <c r="N11" s="77">
        <v>93249779</v>
      </c>
      <c r="O11" s="78">
        <v>17766476</v>
      </c>
      <c r="P11" s="78">
        <f t="shared" si="4"/>
        <v>111016255</v>
      </c>
      <c r="Q11" s="95">
        <f t="shared" si="5"/>
        <v>0.26275742895598964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234060495</v>
      </c>
      <c r="AA11" s="78">
        <f t="shared" si="11"/>
        <v>31199851</v>
      </c>
      <c r="AB11" s="78">
        <f t="shared" si="12"/>
        <v>265260346</v>
      </c>
      <c r="AC11" s="95">
        <f t="shared" si="13"/>
        <v>0.62782811867447896</v>
      </c>
      <c r="AD11" s="77">
        <v>97057297</v>
      </c>
      <c r="AE11" s="78">
        <v>34541577</v>
      </c>
      <c r="AF11" s="78">
        <f t="shared" si="14"/>
        <v>131598874</v>
      </c>
      <c r="AG11" s="78">
        <v>419112152</v>
      </c>
      <c r="AH11" s="78">
        <v>404954418</v>
      </c>
      <c r="AI11" s="79">
        <v>280419413</v>
      </c>
      <c r="AJ11" s="114">
        <f t="shared" si="15"/>
        <v>0.66907965245541245</v>
      </c>
      <c r="AK11" s="115">
        <f t="shared" si="16"/>
        <v>-0.15640421816983019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219681622</v>
      </c>
      <c r="E12" s="78">
        <v>94051025</v>
      </c>
      <c r="F12" s="79">
        <f t="shared" si="0"/>
        <v>313732647</v>
      </c>
      <c r="G12" s="77">
        <v>219681622</v>
      </c>
      <c r="H12" s="78">
        <v>94051025</v>
      </c>
      <c r="I12" s="79">
        <f t="shared" si="1"/>
        <v>313732647</v>
      </c>
      <c r="J12" s="77">
        <v>92359160</v>
      </c>
      <c r="K12" s="78">
        <v>10062066</v>
      </c>
      <c r="L12" s="78">
        <f t="shared" si="2"/>
        <v>102421226</v>
      </c>
      <c r="M12" s="95">
        <f t="shared" si="3"/>
        <v>0.32646021056265784</v>
      </c>
      <c r="N12" s="77">
        <v>69609901</v>
      </c>
      <c r="O12" s="78">
        <v>15010518</v>
      </c>
      <c r="P12" s="78">
        <f t="shared" si="4"/>
        <v>84620419</v>
      </c>
      <c r="Q12" s="95">
        <f t="shared" si="5"/>
        <v>0.26972143259289172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161969061</v>
      </c>
      <c r="AA12" s="78">
        <f t="shared" si="11"/>
        <v>25072584</v>
      </c>
      <c r="AB12" s="78">
        <f t="shared" si="12"/>
        <v>187041645</v>
      </c>
      <c r="AC12" s="95">
        <f t="shared" si="13"/>
        <v>0.59618164315554956</v>
      </c>
      <c r="AD12" s="77">
        <v>57651608</v>
      </c>
      <c r="AE12" s="78">
        <v>25156092</v>
      </c>
      <c r="AF12" s="78">
        <f t="shared" si="14"/>
        <v>82807700</v>
      </c>
      <c r="AG12" s="78">
        <v>286386216</v>
      </c>
      <c r="AH12" s="78">
        <v>301348525</v>
      </c>
      <c r="AI12" s="79">
        <v>179048550</v>
      </c>
      <c r="AJ12" s="114">
        <f t="shared" si="15"/>
        <v>0.62519960807052255</v>
      </c>
      <c r="AK12" s="115">
        <f t="shared" si="16"/>
        <v>2.1890705816004941E-2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204177331</v>
      </c>
      <c r="E13" s="78">
        <v>47122332</v>
      </c>
      <c r="F13" s="79">
        <f t="shared" si="0"/>
        <v>251299663</v>
      </c>
      <c r="G13" s="77">
        <v>204177331</v>
      </c>
      <c r="H13" s="78">
        <v>47122332</v>
      </c>
      <c r="I13" s="79">
        <f t="shared" si="1"/>
        <v>251299663</v>
      </c>
      <c r="J13" s="77">
        <v>64515945</v>
      </c>
      <c r="K13" s="78">
        <v>3657346</v>
      </c>
      <c r="L13" s="78">
        <f t="shared" si="2"/>
        <v>68173291</v>
      </c>
      <c r="M13" s="95">
        <f t="shared" si="3"/>
        <v>0.27128285882341197</v>
      </c>
      <c r="N13" s="77">
        <v>61554237</v>
      </c>
      <c r="O13" s="78">
        <v>6578532</v>
      </c>
      <c r="P13" s="78">
        <f t="shared" si="4"/>
        <v>68132769</v>
      </c>
      <c r="Q13" s="95">
        <f t="shared" si="5"/>
        <v>0.27112160910458522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126070182</v>
      </c>
      <c r="AA13" s="78">
        <f t="shared" si="11"/>
        <v>10235878</v>
      </c>
      <c r="AB13" s="78">
        <f t="shared" si="12"/>
        <v>136306060</v>
      </c>
      <c r="AC13" s="95">
        <f t="shared" si="13"/>
        <v>0.54240446792799724</v>
      </c>
      <c r="AD13" s="77">
        <v>59495861</v>
      </c>
      <c r="AE13" s="78">
        <v>19183684</v>
      </c>
      <c r="AF13" s="78">
        <f t="shared" si="14"/>
        <v>78679545</v>
      </c>
      <c r="AG13" s="78">
        <v>278090820</v>
      </c>
      <c r="AH13" s="78">
        <v>263596692</v>
      </c>
      <c r="AI13" s="79">
        <v>146654951</v>
      </c>
      <c r="AJ13" s="114">
        <f t="shared" si="15"/>
        <v>0.5273635102374109</v>
      </c>
      <c r="AK13" s="115">
        <f t="shared" si="16"/>
        <v>-0.13404724188478723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1251107503</v>
      </c>
      <c r="E14" s="78">
        <v>150892792</v>
      </c>
      <c r="F14" s="79">
        <f t="shared" si="0"/>
        <v>1402000295</v>
      </c>
      <c r="G14" s="77">
        <v>1251107503</v>
      </c>
      <c r="H14" s="78">
        <v>150892792</v>
      </c>
      <c r="I14" s="79">
        <f t="shared" si="1"/>
        <v>1402000295</v>
      </c>
      <c r="J14" s="77">
        <v>405299115</v>
      </c>
      <c r="K14" s="78">
        <v>33350479</v>
      </c>
      <c r="L14" s="78">
        <f t="shared" si="2"/>
        <v>438649594</v>
      </c>
      <c r="M14" s="95">
        <f t="shared" si="3"/>
        <v>0.31287410963062601</v>
      </c>
      <c r="N14" s="77">
        <v>365862868</v>
      </c>
      <c r="O14" s="78">
        <v>36232801</v>
      </c>
      <c r="P14" s="78">
        <f t="shared" si="4"/>
        <v>402095669</v>
      </c>
      <c r="Q14" s="95">
        <f t="shared" si="5"/>
        <v>0.28680141540198462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771161983</v>
      </c>
      <c r="AA14" s="78">
        <f t="shared" si="11"/>
        <v>69583280</v>
      </c>
      <c r="AB14" s="78">
        <f t="shared" si="12"/>
        <v>840745263</v>
      </c>
      <c r="AC14" s="95">
        <f t="shared" si="13"/>
        <v>0.59967552503261068</v>
      </c>
      <c r="AD14" s="77">
        <v>304697128</v>
      </c>
      <c r="AE14" s="78">
        <v>47839354</v>
      </c>
      <c r="AF14" s="78">
        <f t="shared" si="14"/>
        <v>352536482</v>
      </c>
      <c r="AG14" s="78">
        <v>1346672042</v>
      </c>
      <c r="AH14" s="78">
        <v>1361787446</v>
      </c>
      <c r="AI14" s="79">
        <v>750772621</v>
      </c>
      <c r="AJ14" s="114">
        <f t="shared" si="15"/>
        <v>0.55750219621771879</v>
      </c>
      <c r="AK14" s="115">
        <f t="shared" si="16"/>
        <v>0.14057888908076177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1287912183</v>
      </c>
      <c r="E15" s="78">
        <v>454992250</v>
      </c>
      <c r="F15" s="79">
        <f t="shared" si="0"/>
        <v>1742904433</v>
      </c>
      <c r="G15" s="77">
        <v>1287912183</v>
      </c>
      <c r="H15" s="78">
        <v>454992250</v>
      </c>
      <c r="I15" s="79">
        <f t="shared" si="1"/>
        <v>1742904433</v>
      </c>
      <c r="J15" s="77">
        <v>406013550</v>
      </c>
      <c r="K15" s="78">
        <v>83040073</v>
      </c>
      <c r="L15" s="78">
        <f t="shared" si="2"/>
        <v>489053623</v>
      </c>
      <c r="M15" s="95">
        <f t="shared" si="3"/>
        <v>0.28059692415734422</v>
      </c>
      <c r="N15" s="77">
        <v>368038871</v>
      </c>
      <c r="O15" s="78">
        <v>97343388</v>
      </c>
      <c r="P15" s="78">
        <f t="shared" si="4"/>
        <v>465382259</v>
      </c>
      <c r="Q15" s="95">
        <f t="shared" si="5"/>
        <v>0.26701536251127317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774052421</v>
      </c>
      <c r="AA15" s="78">
        <f t="shared" si="11"/>
        <v>180383461</v>
      </c>
      <c r="AB15" s="78">
        <f t="shared" si="12"/>
        <v>954435882</v>
      </c>
      <c r="AC15" s="95">
        <f t="shared" si="13"/>
        <v>0.54761228666861739</v>
      </c>
      <c r="AD15" s="77">
        <v>331637467</v>
      </c>
      <c r="AE15" s="78">
        <v>73542578</v>
      </c>
      <c r="AF15" s="78">
        <f t="shared" si="14"/>
        <v>405180045</v>
      </c>
      <c r="AG15" s="78">
        <v>1549610757</v>
      </c>
      <c r="AH15" s="78">
        <v>1664928248</v>
      </c>
      <c r="AI15" s="79">
        <v>801700622</v>
      </c>
      <c r="AJ15" s="114">
        <f t="shared" si="15"/>
        <v>0.51735612854938384</v>
      </c>
      <c r="AK15" s="115">
        <f t="shared" si="16"/>
        <v>0.14858138929324616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3331027785</v>
      </c>
      <c r="E16" s="81">
        <f>SUM(E11:E15)</f>
        <v>801413977</v>
      </c>
      <c r="F16" s="82">
        <f t="shared" si="0"/>
        <v>4132441762</v>
      </c>
      <c r="G16" s="80">
        <f>SUM(G11:G15)</f>
        <v>3331027785</v>
      </c>
      <c r="H16" s="81">
        <f>SUM(H11:H15)</f>
        <v>801413977</v>
      </c>
      <c r="I16" s="82">
        <f t="shared" si="1"/>
        <v>4132441762</v>
      </c>
      <c r="J16" s="80">
        <f>SUM(J11:J15)</f>
        <v>1108998486</v>
      </c>
      <c r="K16" s="81">
        <f>SUM(K11:K15)</f>
        <v>143543339</v>
      </c>
      <c r="L16" s="81">
        <f t="shared" si="2"/>
        <v>1252541825</v>
      </c>
      <c r="M16" s="96">
        <f t="shared" si="3"/>
        <v>0.3030996919346301</v>
      </c>
      <c r="N16" s="80">
        <f>SUM(N11:N15)</f>
        <v>958315656</v>
      </c>
      <c r="O16" s="81">
        <f>SUM(O11:O15)</f>
        <v>172931715</v>
      </c>
      <c r="P16" s="81">
        <f t="shared" si="4"/>
        <v>1131247371</v>
      </c>
      <c r="Q16" s="96">
        <f t="shared" si="5"/>
        <v>0.27374792825936989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2067314142</v>
      </c>
      <c r="AA16" s="81">
        <f t="shared" si="11"/>
        <v>316475054</v>
      </c>
      <c r="AB16" s="81">
        <f t="shared" si="12"/>
        <v>2383789196</v>
      </c>
      <c r="AC16" s="96">
        <f t="shared" si="13"/>
        <v>0.57684762019399993</v>
      </c>
      <c r="AD16" s="80">
        <f>SUM(AD11:AD15)</f>
        <v>850539361</v>
      </c>
      <c r="AE16" s="81">
        <f>SUM(AE11:AE15)</f>
        <v>200263285</v>
      </c>
      <c r="AF16" s="81">
        <f t="shared" si="14"/>
        <v>1050802646</v>
      </c>
      <c r="AG16" s="81">
        <f>SUM(AG11:AG15)</f>
        <v>3879871987</v>
      </c>
      <c r="AH16" s="81">
        <f>SUM(AH11:AH15)</f>
        <v>3996615329</v>
      </c>
      <c r="AI16" s="82">
        <f>SUM(AI11:AI15)</f>
        <v>2158596157</v>
      </c>
      <c r="AJ16" s="116">
        <f t="shared" si="15"/>
        <v>0.55635757164995348</v>
      </c>
      <c r="AK16" s="117">
        <f t="shared" si="16"/>
        <v>7.6555502887456495E-2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220539050</v>
      </c>
      <c r="E17" s="78">
        <v>45670100</v>
      </c>
      <c r="F17" s="79">
        <f t="shared" si="0"/>
        <v>266209150</v>
      </c>
      <c r="G17" s="77">
        <v>220539050</v>
      </c>
      <c r="H17" s="78">
        <v>45670100</v>
      </c>
      <c r="I17" s="79">
        <f t="shared" si="1"/>
        <v>266209150</v>
      </c>
      <c r="J17" s="77">
        <v>80653993</v>
      </c>
      <c r="K17" s="78">
        <v>13202158</v>
      </c>
      <c r="L17" s="78">
        <f t="shared" si="2"/>
        <v>93856151</v>
      </c>
      <c r="M17" s="95">
        <f t="shared" si="3"/>
        <v>0.35256545839990849</v>
      </c>
      <c r="N17" s="77">
        <v>67973045</v>
      </c>
      <c r="O17" s="78">
        <v>16044423</v>
      </c>
      <c r="P17" s="78">
        <f t="shared" si="4"/>
        <v>84017468</v>
      </c>
      <c r="Q17" s="95">
        <f t="shared" si="5"/>
        <v>0.31560698796416276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148627038</v>
      </c>
      <c r="AA17" s="78">
        <f t="shared" si="11"/>
        <v>29246581</v>
      </c>
      <c r="AB17" s="78">
        <f t="shared" si="12"/>
        <v>177873619</v>
      </c>
      <c r="AC17" s="95">
        <f t="shared" si="13"/>
        <v>0.66817244636407125</v>
      </c>
      <c r="AD17" s="77">
        <v>60760885</v>
      </c>
      <c r="AE17" s="78">
        <v>8938400</v>
      </c>
      <c r="AF17" s="78">
        <f t="shared" si="14"/>
        <v>69699285</v>
      </c>
      <c r="AG17" s="78">
        <v>235813418</v>
      </c>
      <c r="AH17" s="78">
        <v>271398229</v>
      </c>
      <c r="AI17" s="79">
        <v>147471508</v>
      </c>
      <c r="AJ17" s="114">
        <f t="shared" si="15"/>
        <v>0.62537369268783505</v>
      </c>
      <c r="AK17" s="115">
        <f t="shared" si="16"/>
        <v>0.20542797533719326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571897112</v>
      </c>
      <c r="E18" s="78">
        <v>83817650</v>
      </c>
      <c r="F18" s="79">
        <f t="shared" si="0"/>
        <v>655714762</v>
      </c>
      <c r="G18" s="77">
        <v>571897112</v>
      </c>
      <c r="H18" s="78">
        <v>83817650</v>
      </c>
      <c r="I18" s="79">
        <f t="shared" si="1"/>
        <v>655714762</v>
      </c>
      <c r="J18" s="77">
        <v>147701641</v>
      </c>
      <c r="K18" s="78">
        <v>958843</v>
      </c>
      <c r="L18" s="78">
        <f t="shared" si="2"/>
        <v>148660484</v>
      </c>
      <c r="M18" s="95">
        <f t="shared" si="3"/>
        <v>0.22671517039904615</v>
      </c>
      <c r="N18" s="77">
        <v>136393456</v>
      </c>
      <c r="O18" s="78">
        <v>-961594</v>
      </c>
      <c r="P18" s="78">
        <f t="shared" si="4"/>
        <v>135431862</v>
      </c>
      <c r="Q18" s="95">
        <f t="shared" si="5"/>
        <v>0.2065408159897428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284095097</v>
      </c>
      <c r="AA18" s="78">
        <f t="shared" si="11"/>
        <v>-2751</v>
      </c>
      <c r="AB18" s="78">
        <f t="shared" si="12"/>
        <v>284092346</v>
      </c>
      <c r="AC18" s="95">
        <f t="shared" si="13"/>
        <v>0.43325598638878898</v>
      </c>
      <c r="AD18" s="77">
        <v>128210464</v>
      </c>
      <c r="AE18" s="78">
        <v>935433</v>
      </c>
      <c r="AF18" s="78">
        <f t="shared" si="14"/>
        <v>129145897</v>
      </c>
      <c r="AG18" s="78">
        <v>579389724</v>
      </c>
      <c r="AH18" s="78">
        <v>590099237</v>
      </c>
      <c r="AI18" s="79">
        <v>260368998</v>
      </c>
      <c r="AJ18" s="114">
        <f t="shared" si="15"/>
        <v>0.44938490831777334</v>
      </c>
      <c r="AK18" s="115">
        <f t="shared" si="16"/>
        <v>4.8673362034877599E-2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200217036</v>
      </c>
      <c r="E19" s="78">
        <v>20827860</v>
      </c>
      <c r="F19" s="79">
        <f t="shared" si="0"/>
        <v>221044896</v>
      </c>
      <c r="G19" s="77">
        <v>200217036</v>
      </c>
      <c r="H19" s="78">
        <v>20827860</v>
      </c>
      <c r="I19" s="79">
        <f t="shared" si="1"/>
        <v>221044896</v>
      </c>
      <c r="J19" s="77">
        <v>42884811</v>
      </c>
      <c r="K19" s="78">
        <v>1692598</v>
      </c>
      <c r="L19" s="78">
        <f t="shared" si="2"/>
        <v>44577409</v>
      </c>
      <c r="M19" s="95">
        <f t="shared" si="3"/>
        <v>0.20166676456533067</v>
      </c>
      <c r="N19" s="77">
        <v>30905770</v>
      </c>
      <c r="O19" s="78">
        <v>6519402</v>
      </c>
      <c r="P19" s="78">
        <f t="shared" si="4"/>
        <v>37425172</v>
      </c>
      <c r="Q19" s="95">
        <f t="shared" si="5"/>
        <v>0.1693102744159268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73790581</v>
      </c>
      <c r="AA19" s="78">
        <f t="shared" si="11"/>
        <v>8212000</v>
      </c>
      <c r="AB19" s="78">
        <f t="shared" si="12"/>
        <v>82002581</v>
      </c>
      <c r="AC19" s="95">
        <f t="shared" si="13"/>
        <v>0.37097703898125745</v>
      </c>
      <c r="AD19" s="77">
        <v>45098392</v>
      </c>
      <c r="AE19" s="78">
        <v>2735205</v>
      </c>
      <c r="AF19" s="78">
        <f t="shared" si="14"/>
        <v>47833597</v>
      </c>
      <c r="AG19" s="78">
        <v>185438638</v>
      </c>
      <c r="AH19" s="78">
        <v>215667211</v>
      </c>
      <c r="AI19" s="79">
        <v>93858310</v>
      </c>
      <c r="AJ19" s="114">
        <f t="shared" si="15"/>
        <v>0.50614214498275167</v>
      </c>
      <c r="AK19" s="115">
        <f t="shared" si="16"/>
        <v>-0.21759653575707472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64447835</v>
      </c>
      <c r="E20" s="78">
        <v>13368750</v>
      </c>
      <c r="F20" s="79">
        <f t="shared" si="0"/>
        <v>77816585</v>
      </c>
      <c r="G20" s="77">
        <v>64447835</v>
      </c>
      <c r="H20" s="78">
        <v>13368750</v>
      </c>
      <c r="I20" s="79">
        <f t="shared" si="1"/>
        <v>77816585</v>
      </c>
      <c r="J20" s="77">
        <v>24537609</v>
      </c>
      <c r="K20" s="78">
        <v>4514672</v>
      </c>
      <c r="L20" s="78">
        <f t="shared" si="2"/>
        <v>29052281</v>
      </c>
      <c r="M20" s="95">
        <f t="shared" si="3"/>
        <v>0.37334304762924253</v>
      </c>
      <c r="N20" s="77">
        <v>23246107</v>
      </c>
      <c r="O20" s="78">
        <v>2490986</v>
      </c>
      <c r="P20" s="78">
        <f t="shared" si="4"/>
        <v>25737093</v>
      </c>
      <c r="Q20" s="95">
        <f t="shared" si="5"/>
        <v>0.33074045847681444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47783716</v>
      </c>
      <c r="AA20" s="78">
        <f t="shared" si="11"/>
        <v>7005658</v>
      </c>
      <c r="AB20" s="78">
        <f t="shared" si="12"/>
        <v>54789374</v>
      </c>
      <c r="AC20" s="95">
        <f t="shared" si="13"/>
        <v>0.70408350610605697</v>
      </c>
      <c r="AD20" s="77">
        <v>20488827</v>
      </c>
      <c r="AE20" s="78">
        <v>3212367</v>
      </c>
      <c r="AF20" s="78">
        <f t="shared" si="14"/>
        <v>23701194</v>
      </c>
      <c r="AG20" s="78">
        <v>73227820</v>
      </c>
      <c r="AH20" s="78">
        <v>76348997</v>
      </c>
      <c r="AI20" s="79">
        <v>50977885</v>
      </c>
      <c r="AJ20" s="114">
        <f t="shared" si="15"/>
        <v>0.69615461719330163</v>
      </c>
      <c r="AK20" s="115">
        <f t="shared" si="16"/>
        <v>8.5898583843497578E-2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8120726123</v>
      </c>
      <c r="E21" s="78">
        <v>768760054</v>
      </c>
      <c r="F21" s="79">
        <f t="shared" si="0"/>
        <v>8889486177</v>
      </c>
      <c r="G21" s="77">
        <v>8120726123</v>
      </c>
      <c r="H21" s="78">
        <v>768760054</v>
      </c>
      <c r="I21" s="79">
        <f t="shared" si="1"/>
        <v>8889486177</v>
      </c>
      <c r="J21" s="77">
        <v>2006217766</v>
      </c>
      <c r="K21" s="78">
        <v>61514685</v>
      </c>
      <c r="L21" s="78">
        <f t="shared" si="2"/>
        <v>2067732451</v>
      </c>
      <c r="M21" s="95">
        <f t="shared" si="3"/>
        <v>0.23260427091386882</v>
      </c>
      <c r="N21" s="77">
        <v>1491613787</v>
      </c>
      <c r="O21" s="78">
        <v>148446120</v>
      </c>
      <c r="P21" s="78">
        <f t="shared" si="4"/>
        <v>1640059907</v>
      </c>
      <c r="Q21" s="95">
        <f t="shared" si="5"/>
        <v>0.18449434245630189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3497831553</v>
      </c>
      <c r="AA21" s="78">
        <f t="shared" si="11"/>
        <v>209960805</v>
      </c>
      <c r="AB21" s="78">
        <f t="shared" si="12"/>
        <v>3707792358</v>
      </c>
      <c r="AC21" s="95">
        <f t="shared" si="13"/>
        <v>0.41709861337017073</v>
      </c>
      <c r="AD21" s="77">
        <v>1651017301</v>
      </c>
      <c r="AE21" s="78">
        <v>167330034</v>
      </c>
      <c r="AF21" s="78">
        <f t="shared" si="14"/>
        <v>1818347335</v>
      </c>
      <c r="AG21" s="78">
        <v>7886688727</v>
      </c>
      <c r="AH21" s="78">
        <v>7522621863</v>
      </c>
      <c r="AI21" s="79">
        <v>3650341203</v>
      </c>
      <c r="AJ21" s="114">
        <f t="shared" si="15"/>
        <v>0.46284839295141617</v>
      </c>
      <c r="AK21" s="115">
        <f t="shared" si="16"/>
        <v>-9.8049159568295519E-2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126921640</v>
      </c>
      <c r="E22" s="78">
        <v>22922001</v>
      </c>
      <c r="F22" s="79">
        <f t="shared" si="0"/>
        <v>149843641</v>
      </c>
      <c r="G22" s="77">
        <v>126921640</v>
      </c>
      <c r="H22" s="78">
        <v>22922001</v>
      </c>
      <c r="I22" s="79">
        <f t="shared" si="1"/>
        <v>149843641</v>
      </c>
      <c r="J22" s="77">
        <v>46940705</v>
      </c>
      <c r="K22" s="78">
        <v>9024082</v>
      </c>
      <c r="L22" s="78">
        <f t="shared" si="2"/>
        <v>55964787</v>
      </c>
      <c r="M22" s="95">
        <f t="shared" si="3"/>
        <v>0.3734879012983941</v>
      </c>
      <c r="N22" s="77">
        <v>40030473</v>
      </c>
      <c r="O22" s="78">
        <v>6150195</v>
      </c>
      <c r="P22" s="78">
        <f t="shared" si="4"/>
        <v>46180668</v>
      </c>
      <c r="Q22" s="95">
        <f t="shared" si="5"/>
        <v>0.30819237767987767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86971178</v>
      </c>
      <c r="AA22" s="78">
        <f t="shared" si="11"/>
        <v>15174277</v>
      </c>
      <c r="AB22" s="78">
        <f t="shared" si="12"/>
        <v>102145455</v>
      </c>
      <c r="AC22" s="95">
        <f t="shared" si="13"/>
        <v>0.68168027897827177</v>
      </c>
      <c r="AD22" s="77">
        <v>36682911</v>
      </c>
      <c r="AE22" s="78">
        <v>10949759</v>
      </c>
      <c r="AF22" s="78">
        <f t="shared" si="14"/>
        <v>47632670</v>
      </c>
      <c r="AG22" s="78">
        <v>136886079</v>
      </c>
      <c r="AH22" s="78">
        <v>161543204</v>
      </c>
      <c r="AI22" s="79">
        <v>109755525</v>
      </c>
      <c r="AJ22" s="114">
        <f t="shared" si="15"/>
        <v>0.80180194948823102</v>
      </c>
      <c r="AK22" s="115">
        <f t="shared" si="16"/>
        <v>-3.0483321636179506E-2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154499204</v>
      </c>
      <c r="E23" s="78">
        <v>24324415</v>
      </c>
      <c r="F23" s="79">
        <f t="shared" si="0"/>
        <v>178823619</v>
      </c>
      <c r="G23" s="77">
        <v>154499204</v>
      </c>
      <c r="H23" s="78">
        <v>24324415</v>
      </c>
      <c r="I23" s="79">
        <f t="shared" si="1"/>
        <v>178823619</v>
      </c>
      <c r="J23" s="77">
        <v>60569316</v>
      </c>
      <c r="K23" s="78">
        <v>7920842</v>
      </c>
      <c r="L23" s="78">
        <f t="shared" si="2"/>
        <v>68490158</v>
      </c>
      <c r="M23" s="95">
        <f t="shared" si="3"/>
        <v>0.38300398114636075</v>
      </c>
      <c r="N23" s="77">
        <v>40739388</v>
      </c>
      <c r="O23" s="78">
        <v>5957528</v>
      </c>
      <c r="P23" s="78">
        <f t="shared" si="4"/>
        <v>46696916</v>
      </c>
      <c r="Q23" s="95">
        <f t="shared" si="5"/>
        <v>0.26113393891217468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101308704</v>
      </c>
      <c r="AA23" s="78">
        <f t="shared" si="11"/>
        <v>13878370</v>
      </c>
      <c r="AB23" s="78">
        <f t="shared" si="12"/>
        <v>115187074</v>
      </c>
      <c r="AC23" s="95">
        <f t="shared" si="13"/>
        <v>0.64413792005853543</v>
      </c>
      <c r="AD23" s="77">
        <v>38757652</v>
      </c>
      <c r="AE23" s="78">
        <v>3035544</v>
      </c>
      <c r="AF23" s="78">
        <f t="shared" si="14"/>
        <v>41793196</v>
      </c>
      <c r="AG23" s="78">
        <v>187803968</v>
      </c>
      <c r="AH23" s="78">
        <v>182313863</v>
      </c>
      <c r="AI23" s="79">
        <v>102464419</v>
      </c>
      <c r="AJ23" s="114">
        <f t="shared" si="15"/>
        <v>0.54559240729141567</v>
      </c>
      <c r="AK23" s="115">
        <f t="shared" si="16"/>
        <v>0.11733297448704327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1405803546</v>
      </c>
      <c r="E24" s="78">
        <v>184314976</v>
      </c>
      <c r="F24" s="79">
        <f t="shared" si="0"/>
        <v>1590118522</v>
      </c>
      <c r="G24" s="77">
        <v>1405801972</v>
      </c>
      <c r="H24" s="78">
        <v>212978855</v>
      </c>
      <c r="I24" s="79">
        <f t="shared" si="1"/>
        <v>1618780827</v>
      </c>
      <c r="J24" s="77">
        <v>453467153</v>
      </c>
      <c r="K24" s="78">
        <v>43565745</v>
      </c>
      <c r="L24" s="78">
        <f t="shared" si="2"/>
        <v>497032898</v>
      </c>
      <c r="M24" s="95">
        <f t="shared" si="3"/>
        <v>0.31257600683428804</v>
      </c>
      <c r="N24" s="77">
        <v>402297820</v>
      </c>
      <c r="O24" s="78">
        <v>73658028</v>
      </c>
      <c r="P24" s="78">
        <f t="shared" si="4"/>
        <v>475955848</v>
      </c>
      <c r="Q24" s="95">
        <f t="shared" si="5"/>
        <v>0.29932098860238293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855764973</v>
      </c>
      <c r="AA24" s="78">
        <f t="shared" si="11"/>
        <v>117223773</v>
      </c>
      <c r="AB24" s="78">
        <f t="shared" si="12"/>
        <v>972988746</v>
      </c>
      <c r="AC24" s="95">
        <f t="shared" si="13"/>
        <v>0.61189699543667098</v>
      </c>
      <c r="AD24" s="77">
        <v>338867469</v>
      </c>
      <c r="AE24" s="78">
        <v>66250423</v>
      </c>
      <c r="AF24" s="78">
        <f t="shared" si="14"/>
        <v>405117892</v>
      </c>
      <c r="AG24" s="78">
        <v>1520677549</v>
      </c>
      <c r="AH24" s="78">
        <v>1645357766</v>
      </c>
      <c r="AI24" s="79">
        <v>645607722</v>
      </c>
      <c r="AJ24" s="114">
        <f t="shared" si="15"/>
        <v>0.42455267549951842</v>
      </c>
      <c r="AK24" s="115">
        <f t="shared" si="16"/>
        <v>0.17485763378725316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10865051546</v>
      </c>
      <c r="E25" s="81">
        <f>SUM(E17:E24)</f>
        <v>1164005806</v>
      </c>
      <c r="F25" s="82">
        <f t="shared" si="0"/>
        <v>12029057352</v>
      </c>
      <c r="G25" s="80">
        <f>SUM(G17:G24)</f>
        <v>10865049972</v>
      </c>
      <c r="H25" s="81">
        <f>SUM(H17:H24)</f>
        <v>1192669685</v>
      </c>
      <c r="I25" s="82">
        <f t="shared" si="1"/>
        <v>12057719657</v>
      </c>
      <c r="J25" s="80">
        <f>SUM(J17:J24)</f>
        <v>2862972994</v>
      </c>
      <c r="K25" s="81">
        <f>SUM(K17:K24)</f>
        <v>142393625</v>
      </c>
      <c r="L25" s="81">
        <f t="shared" si="2"/>
        <v>3005366619</v>
      </c>
      <c r="M25" s="96">
        <f t="shared" si="3"/>
        <v>0.24984223876032277</v>
      </c>
      <c r="N25" s="80">
        <f>SUM(N17:N24)</f>
        <v>2233199846</v>
      </c>
      <c r="O25" s="81">
        <f>SUM(O17:O24)</f>
        <v>258305088</v>
      </c>
      <c r="P25" s="81">
        <f t="shared" si="4"/>
        <v>2491504934</v>
      </c>
      <c r="Q25" s="96">
        <f t="shared" si="5"/>
        <v>0.20712387189556064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5096172840</v>
      </c>
      <c r="AA25" s="81">
        <f t="shared" si="11"/>
        <v>400698713</v>
      </c>
      <c r="AB25" s="81">
        <f t="shared" si="12"/>
        <v>5496871553</v>
      </c>
      <c r="AC25" s="96">
        <f t="shared" si="13"/>
        <v>0.45696611065588344</v>
      </c>
      <c r="AD25" s="80">
        <f>SUM(AD17:AD24)</f>
        <v>2319883901</v>
      </c>
      <c r="AE25" s="81">
        <f>SUM(AE17:AE24)</f>
        <v>263387165</v>
      </c>
      <c r="AF25" s="81">
        <f t="shared" si="14"/>
        <v>2583271066</v>
      </c>
      <c r="AG25" s="81">
        <f>SUM(AG17:AG24)</f>
        <v>10805925923</v>
      </c>
      <c r="AH25" s="81">
        <f>SUM(AH17:AH24)</f>
        <v>10665350370</v>
      </c>
      <c r="AI25" s="82">
        <f>SUM(AI17:AI24)</f>
        <v>5060845570</v>
      </c>
      <c r="AJ25" s="116">
        <f t="shared" si="15"/>
        <v>0.4683398355737553</v>
      </c>
      <c r="AK25" s="117">
        <f t="shared" si="16"/>
        <v>-3.5523229911018528E-2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213040353</v>
      </c>
      <c r="E26" s="78">
        <v>34233750</v>
      </c>
      <c r="F26" s="79">
        <f t="shared" si="0"/>
        <v>247274103</v>
      </c>
      <c r="G26" s="77">
        <v>213040353</v>
      </c>
      <c r="H26" s="78">
        <v>34233750</v>
      </c>
      <c r="I26" s="79">
        <f t="shared" si="1"/>
        <v>247274103</v>
      </c>
      <c r="J26" s="77">
        <v>83807597</v>
      </c>
      <c r="K26" s="78">
        <v>14901742</v>
      </c>
      <c r="L26" s="78">
        <f t="shared" si="2"/>
        <v>98709339</v>
      </c>
      <c r="M26" s="95">
        <f t="shared" si="3"/>
        <v>0.39918995884498265</v>
      </c>
      <c r="N26" s="77">
        <v>65366293</v>
      </c>
      <c r="O26" s="78">
        <v>10233077</v>
      </c>
      <c r="P26" s="78">
        <f t="shared" si="4"/>
        <v>75599370</v>
      </c>
      <c r="Q26" s="95">
        <f t="shared" si="5"/>
        <v>0.30573104535738627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149173890</v>
      </c>
      <c r="AA26" s="78">
        <f t="shared" si="11"/>
        <v>25134819</v>
      </c>
      <c r="AB26" s="78">
        <f t="shared" si="12"/>
        <v>174308709</v>
      </c>
      <c r="AC26" s="95">
        <f t="shared" si="13"/>
        <v>0.70492100420236892</v>
      </c>
      <c r="AD26" s="77">
        <v>62590499</v>
      </c>
      <c r="AE26" s="78">
        <v>10768629</v>
      </c>
      <c r="AF26" s="78">
        <f t="shared" si="14"/>
        <v>73359128</v>
      </c>
      <c r="AG26" s="78">
        <v>266980168</v>
      </c>
      <c r="AH26" s="78">
        <v>278315291</v>
      </c>
      <c r="AI26" s="79">
        <v>167352232</v>
      </c>
      <c r="AJ26" s="114">
        <f t="shared" si="15"/>
        <v>0.62683394520899394</v>
      </c>
      <c r="AK26" s="115">
        <f t="shared" si="16"/>
        <v>3.0538012938212677E-2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718037637</v>
      </c>
      <c r="E27" s="78">
        <v>54003956</v>
      </c>
      <c r="F27" s="79">
        <f t="shared" si="0"/>
        <v>772041593</v>
      </c>
      <c r="G27" s="77">
        <v>718037637</v>
      </c>
      <c r="H27" s="78">
        <v>54003956</v>
      </c>
      <c r="I27" s="79">
        <f t="shared" si="1"/>
        <v>772041593</v>
      </c>
      <c r="J27" s="77">
        <v>245901193</v>
      </c>
      <c r="K27" s="78">
        <v>32589738</v>
      </c>
      <c r="L27" s="78">
        <f t="shared" si="2"/>
        <v>278490931</v>
      </c>
      <c r="M27" s="95">
        <f t="shared" si="3"/>
        <v>0.360720113430469</v>
      </c>
      <c r="N27" s="77">
        <v>131141452</v>
      </c>
      <c r="O27" s="78">
        <v>28503173</v>
      </c>
      <c r="P27" s="78">
        <f t="shared" si="4"/>
        <v>159644625</v>
      </c>
      <c r="Q27" s="95">
        <f t="shared" si="5"/>
        <v>0.20678241489510008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377042645</v>
      </c>
      <c r="AA27" s="78">
        <f t="shared" si="11"/>
        <v>61092911</v>
      </c>
      <c r="AB27" s="78">
        <f t="shared" si="12"/>
        <v>438135556</v>
      </c>
      <c r="AC27" s="95">
        <f t="shared" si="13"/>
        <v>0.56750252832556913</v>
      </c>
      <c r="AD27" s="77">
        <v>149144733</v>
      </c>
      <c r="AE27" s="78">
        <v>34436129</v>
      </c>
      <c r="AF27" s="78">
        <f t="shared" si="14"/>
        <v>183580862</v>
      </c>
      <c r="AG27" s="78">
        <v>777364689</v>
      </c>
      <c r="AH27" s="78">
        <v>839032358</v>
      </c>
      <c r="AI27" s="79">
        <v>444744188</v>
      </c>
      <c r="AJ27" s="114">
        <f t="shared" si="15"/>
        <v>0.57211781586338561</v>
      </c>
      <c r="AK27" s="115">
        <f t="shared" si="16"/>
        <v>-0.13038525224922415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1289873364</v>
      </c>
      <c r="E28" s="78">
        <v>131661450</v>
      </c>
      <c r="F28" s="79">
        <f t="shared" si="0"/>
        <v>1421534814</v>
      </c>
      <c r="G28" s="77">
        <v>1303403023</v>
      </c>
      <c r="H28" s="78">
        <v>138342864</v>
      </c>
      <c r="I28" s="79">
        <f t="shared" si="1"/>
        <v>1441745887</v>
      </c>
      <c r="J28" s="77">
        <v>414585325</v>
      </c>
      <c r="K28" s="78">
        <v>20030637</v>
      </c>
      <c r="L28" s="78">
        <f t="shared" si="2"/>
        <v>434615962</v>
      </c>
      <c r="M28" s="95">
        <f t="shared" si="3"/>
        <v>0.30573712139842113</v>
      </c>
      <c r="N28" s="77">
        <v>364410259</v>
      </c>
      <c r="O28" s="78">
        <v>24374065</v>
      </c>
      <c r="P28" s="78">
        <f t="shared" si="4"/>
        <v>388784324</v>
      </c>
      <c r="Q28" s="95">
        <f t="shared" si="5"/>
        <v>0.27349616778361924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778995584</v>
      </c>
      <c r="AA28" s="78">
        <f t="shared" si="11"/>
        <v>44404702</v>
      </c>
      <c r="AB28" s="78">
        <f t="shared" si="12"/>
        <v>823400286</v>
      </c>
      <c r="AC28" s="95">
        <f t="shared" si="13"/>
        <v>0.57923328918204042</v>
      </c>
      <c r="AD28" s="77">
        <v>302123947</v>
      </c>
      <c r="AE28" s="78">
        <v>46832001</v>
      </c>
      <c r="AF28" s="78">
        <f t="shared" si="14"/>
        <v>348955948</v>
      </c>
      <c r="AG28" s="78">
        <v>1245474239</v>
      </c>
      <c r="AH28" s="78">
        <v>1359750371</v>
      </c>
      <c r="AI28" s="79">
        <v>712977171</v>
      </c>
      <c r="AJ28" s="114">
        <f t="shared" si="15"/>
        <v>0.57245437013009148</v>
      </c>
      <c r="AK28" s="115">
        <f t="shared" si="16"/>
        <v>0.11413582782661158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882330680</v>
      </c>
      <c r="E29" s="78">
        <v>308395356</v>
      </c>
      <c r="F29" s="79">
        <f t="shared" si="0"/>
        <v>1190726036</v>
      </c>
      <c r="G29" s="77">
        <v>882330680</v>
      </c>
      <c r="H29" s="78">
        <v>308395356</v>
      </c>
      <c r="I29" s="79">
        <f t="shared" si="1"/>
        <v>1190726036</v>
      </c>
      <c r="J29" s="77">
        <v>325067275</v>
      </c>
      <c r="K29" s="78">
        <v>25017659</v>
      </c>
      <c r="L29" s="78">
        <f t="shared" si="2"/>
        <v>350084934</v>
      </c>
      <c r="M29" s="95">
        <f t="shared" si="3"/>
        <v>0.29400964068614688</v>
      </c>
      <c r="N29" s="77">
        <v>272588450</v>
      </c>
      <c r="O29" s="78">
        <v>89249931</v>
      </c>
      <c r="P29" s="78">
        <f t="shared" si="4"/>
        <v>361838381</v>
      </c>
      <c r="Q29" s="95">
        <f t="shared" si="5"/>
        <v>0.30388046457396856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597655725</v>
      </c>
      <c r="AA29" s="78">
        <f t="shared" si="11"/>
        <v>114267590</v>
      </c>
      <c r="AB29" s="78">
        <f t="shared" si="12"/>
        <v>711923315</v>
      </c>
      <c r="AC29" s="95">
        <f t="shared" si="13"/>
        <v>0.59789010526011543</v>
      </c>
      <c r="AD29" s="77">
        <v>237585797</v>
      </c>
      <c r="AE29" s="78">
        <v>16031133</v>
      </c>
      <c r="AF29" s="78">
        <f t="shared" si="14"/>
        <v>253616930</v>
      </c>
      <c r="AG29" s="78">
        <v>1169711437</v>
      </c>
      <c r="AH29" s="78">
        <v>1168246535</v>
      </c>
      <c r="AI29" s="79">
        <v>558053147</v>
      </c>
      <c r="AJ29" s="114">
        <f t="shared" si="15"/>
        <v>0.4770861678768043</v>
      </c>
      <c r="AK29" s="115">
        <f t="shared" si="16"/>
        <v>0.42671225063721097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3103282034</v>
      </c>
      <c r="E30" s="81">
        <f>SUM(E26:E29)</f>
        <v>528294512</v>
      </c>
      <c r="F30" s="82">
        <f t="shared" si="0"/>
        <v>3631576546</v>
      </c>
      <c r="G30" s="80">
        <f>SUM(G26:G29)</f>
        <v>3116811693</v>
      </c>
      <c r="H30" s="81">
        <f>SUM(H26:H29)</f>
        <v>534975926</v>
      </c>
      <c r="I30" s="82">
        <f t="shared" si="1"/>
        <v>3651787619</v>
      </c>
      <c r="J30" s="80">
        <f>SUM(J26:J29)</f>
        <v>1069361390</v>
      </c>
      <c r="K30" s="81">
        <f>SUM(K26:K29)</f>
        <v>92539776</v>
      </c>
      <c r="L30" s="81">
        <f t="shared" si="2"/>
        <v>1161901166</v>
      </c>
      <c r="M30" s="96">
        <f t="shared" si="3"/>
        <v>0.31994401089515134</v>
      </c>
      <c r="N30" s="80">
        <f>SUM(N26:N29)</f>
        <v>833506454</v>
      </c>
      <c r="O30" s="81">
        <f>SUM(O26:O29)</f>
        <v>152360246</v>
      </c>
      <c r="P30" s="81">
        <f t="shared" si="4"/>
        <v>985866700</v>
      </c>
      <c r="Q30" s="96">
        <f t="shared" si="5"/>
        <v>0.27147072008874024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1902867844</v>
      </c>
      <c r="AA30" s="81">
        <f t="shared" si="11"/>
        <v>244900022</v>
      </c>
      <c r="AB30" s="81">
        <f t="shared" si="12"/>
        <v>2147767866</v>
      </c>
      <c r="AC30" s="96">
        <f t="shared" si="13"/>
        <v>0.59141473098389152</v>
      </c>
      <c r="AD30" s="80">
        <f>SUM(AD26:AD29)</f>
        <v>751444976</v>
      </c>
      <c r="AE30" s="81">
        <f>SUM(AE26:AE29)</f>
        <v>108067892</v>
      </c>
      <c r="AF30" s="81">
        <f t="shared" si="14"/>
        <v>859512868</v>
      </c>
      <c r="AG30" s="81">
        <f>SUM(AG26:AG29)</f>
        <v>3459530533</v>
      </c>
      <c r="AH30" s="81">
        <f>SUM(AH26:AH29)</f>
        <v>3645344555</v>
      </c>
      <c r="AI30" s="82">
        <f>SUM(AI26:AI29)</f>
        <v>1883126738</v>
      </c>
      <c r="AJ30" s="116">
        <f t="shared" si="15"/>
        <v>0.54433013960625742</v>
      </c>
      <c r="AK30" s="117">
        <f t="shared" si="16"/>
        <v>0.14700632963647497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435205156</v>
      </c>
      <c r="E31" s="78">
        <v>25668700</v>
      </c>
      <c r="F31" s="79">
        <f t="shared" si="0"/>
        <v>460873856</v>
      </c>
      <c r="G31" s="77">
        <v>435205156</v>
      </c>
      <c r="H31" s="78">
        <v>25668700</v>
      </c>
      <c r="I31" s="79">
        <f t="shared" si="1"/>
        <v>460873856</v>
      </c>
      <c r="J31" s="77">
        <v>113754284</v>
      </c>
      <c r="K31" s="78">
        <v>1786732</v>
      </c>
      <c r="L31" s="78">
        <f t="shared" si="2"/>
        <v>115541016</v>
      </c>
      <c r="M31" s="95">
        <f t="shared" si="3"/>
        <v>0.25069987046520598</v>
      </c>
      <c r="N31" s="77">
        <v>93897203</v>
      </c>
      <c r="O31" s="78">
        <v>2216789</v>
      </c>
      <c r="P31" s="78">
        <f t="shared" si="4"/>
        <v>96113992</v>
      </c>
      <c r="Q31" s="95">
        <f t="shared" si="5"/>
        <v>0.20854728630994421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207651487</v>
      </c>
      <c r="AA31" s="78">
        <f t="shared" si="11"/>
        <v>4003521</v>
      </c>
      <c r="AB31" s="78">
        <f t="shared" si="12"/>
        <v>211655008</v>
      </c>
      <c r="AC31" s="95">
        <f t="shared" si="13"/>
        <v>0.45924715677515021</v>
      </c>
      <c r="AD31" s="77">
        <v>82226353</v>
      </c>
      <c r="AE31" s="78">
        <v>-2591841</v>
      </c>
      <c r="AF31" s="78">
        <f t="shared" si="14"/>
        <v>79634512</v>
      </c>
      <c r="AG31" s="78">
        <v>434279834</v>
      </c>
      <c r="AH31" s="78">
        <v>436348565</v>
      </c>
      <c r="AI31" s="79">
        <v>195090926</v>
      </c>
      <c r="AJ31" s="114">
        <f t="shared" si="15"/>
        <v>0.44922860958816707</v>
      </c>
      <c r="AK31" s="115">
        <f t="shared" si="16"/>
        <v>0.20693892115518953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282002464</v>
      </c>
      <c r="E32" s="78">
        <v>60607733</v>
      </c>
      <c r="F32" s="79">
        <f t="shared" si="0"/>
        <v>342610197</v>
      </c>
      <c r="G32" s="77">
        <v>282002464</v>
      </c>
      <c r="H32" s="78">
        <v>60607733</v>
      </c>
      <c r="I32" s="79">
        <f t="shared" si="1"/>
        <v>342610197</v>
      </c>
      <c r="J32" s="77">
        <v>92570888</v>
      </c>
      <c r="K32" s="78">
        <v>13598976</v>
      </c>
      <c r="L32" s="78">
        <f t="shared" si="2"/>
        <v>106169864</v>
      </c>
      <c r="M32" s="95">
        <f t="shared" si="3"/>
        <v>0.30988530093282657</v>
      </c>
      <c r="N32" s="77">
        <v>85920050</v>
      </c>
      <c r="O32" s="78">
        <v>20389447</v>
      </c>
      <c r="P32" s="78">
        <f t="shared" si="4"/>
        <v>106309497</v>
      </c>
      <c r="Q32" s="95">
        <f t="shared" si="5"/>
        <v>0.3102928573956017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178490938</v>
      </c>
      <c r="AA32" s="78">
        <f t="shared" si="11"/>
        <v>33988423</v>
      </c>
      <c r="AB32" s="78">
        <f t="shared" si="12"/>
        <v>212479361</v>
      </c>
      <c r="AC32" s="95">
        <f t="shared" si="13"/>
        <v>0.62017815832842826</v>
      </c>
      <c r="AD32" s="77">
        <v>76818976</v>
      </c>
      <c r="AE32" s="78">
        <v>19932623</v>
      </c>
      <c r="AF32" s="78">
        <f t="shared" si="14"/>
        <v>96751599</v>
      </c>
      <c r="AG32" s="78">
        <v>315513663</v>
      </c>
      <c r="AH32" s="78">
        <v>338021033</v>
      </c>
      <c r="AI32" s="79">
        <v>117602963</v>
      </c>
      <c r="AJ32" s="114">
        <f t="shared" si="15"/>
        <v>0.37273492970730715</v>
      </c>
      <c r="AK32" s="115">
        <f t="shared" si="16"/>
        <v>9.8788010728380726E-2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281927640</v>
      </c>
      <c r="E33" s="78">
        <v>57968220</v>
      </c>
      <c r="F33" s="79">
        <f t="shared" si="0"/>
        <v>339895860</v>
      </c>
      <c r="G33" s="77">
        <v>281927640</v>
      </c>
      <c r="H33" s="78">
        <v>57968220</v>
      </c>
      <c r="I33" s="79">
        <f t="shared" si="1"/>
        <v>339895860</v>
      </c>
      <c r="J33" s="77">
        <v>103725531</v>
      </c>
      <c r="K33" s="78">
        <v>9735236</v>
      </c>
      <c r="L33" s="78">
        <f t="shared" si="2"/>
        <v>113460767</v>
      </c>
      <c r="M33" s="95">
        <f t="shared" si="3"/>
        <v>0.33381038239183025</v>
      </c>
      <c r="N33" s="77">
        <v>96802828</v>
      </c>
      <c r="O33" s="78">
        <v>16778915</v>
      </c>
      <c r="P33" s="78">
        <f t="shared" si="4"/>
        <v>113581743</v>
      </c>
      <c r="Q33" s="95">
        <f t="shared" si="5"/>
        <v>0.33416630317297774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200528359</v>
      </c>
      <c r="AA33" s="78">
        <f t="shared" si="11"/>
        <v>26514151</v>
      </c>
      <c r="AB33" s="78">
        <f t="shared" si="12"/>
        <v>227042510</v>
      </c>
      <c r="AC33" s="95">
        <f t="shared" si="13"/>
        <v>0.66797668556480805</v>
      </c>
      <c r="AD33" s="77">
        <v>156999814</v>
      </c>
      <c r="AE33" s="78">
        <v>18278461</v>
      </c>
      <c r="AF33" s="78">
        <f t="shared" si="14"/>
        <v>175278275</v>
      </c>
      <c r="AG33" s="78">
        <v>361417480</v>
      </c>
      <c r="AH33" s="78">
        <v>321675948</v>
      </c>
      <c r="AI33" s="79">
        <v>195421177</v>
      </c>
      <c r="AJ33" s="114">
        <f t="shared" si="15"/>
        <v>0.54070759665525858</v>
      </c>
      <c r="AK33" s="115">
        <f t="shared" si="16"/>
        <v>-0.35199189403250342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380693741</v>
      </c>
      <c r="E34" s="78">
        <v>39697803</v>
      </c>
      <c r="F34" s="79">
        <f t="shared" si="0"/>
        <v>420391544</v>
      </c>
      <c r="G34" s="77">
        <v>380693741</v>
      </c>
      <c r="H34" s="78">
        <v>39697803</v>
      </c>
      <c r="I34" s="79">
        <f t="shared" si="1"/>
        <v>420391544</v>
      </c>
      <c r="J34" s="77">
        <v>116106368</v>
      </c>
      <c r="K34" s="78">
        <v>11065747</v>
      </c>
      <c r="L34" s="78">
        <f t="shared" si="2"/>
        <v>127172115</v>
      </c>
      <c r="M34" s="95">
        <f t="shared" si="3"/>
        <v>0.30250873695023706</v>
      </c>
      <c r="N34" s="77">
        <v>103598768</v>
      </c>
      <c r="O34" s="78">
        <v>9960765</v>
      </c>
      <c r="P34" s="78">
        <f t="shared" si="4"/>
        <v>113559533</v>
      </c>
      <c r="Q34" s="95">
        <f t="shared" si="5"/>
        <v>0.27012801427804173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219705136</v>
      </c>
      <c r="AA34" s="78">
        <f t="shared" si="11"/>
        <v>21026512</v>
      </c>
      <c r="AB34" s="78">
        <f t="shared" si="12"/>
        <v>240731648</v>
      </c>
      <c r="AC34" s="95">
        <f t="shared" si="13"/>
        <v>0.57263675122827873</v>
      </c>
      <c r="AD34" s="77">
        <v>98619068</v>
      </c>
      <c r="AE34" s="78">
        <v>8478110</v>
      </c>
      <c r="AF34" s="78">
        <f t="shared" si="14"/>
        <v>107097178</v>
      </c>
      <c r="AG34" s="78">
        <v>379864849</v>
      </c>
      <c r="AH34" s="78">
        <v>394737026</v>
      </c>
      <c r="AI34" s="79">
        <v>225652970</v>
      </c>
      <c r="AJ34" s="114">
        <f t="shared" si="15"/>
        <v>0.59403488002123617</v>
      </c>
      <c r="AK34" s="115">
        <f t="shared" si="16"/>
        <v>6.0341039051467815E-2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665972100</v>
      </c>
      <c r="E35" s="78">
        <v>371252703</v>
      </c>
      <c r="F35" s="79">
        <f t="shared" si="0"/>
        <v>1037224803</v>
      </c>
      <c r="G35" s="77">
        <v>665972100</v>
      </c>
      <c r="H35" s="78">
        <v>371252703</v>
      </c>
      <c r="I35" s="79">
        <f t="shared" si="1"/>
        <v>1037224803</v>
      </c>
      <c r="J35" s="77">
        <v>237695481</v>
      </c>
      <c r="K35" s="78">
        <v>43201781</v>
      </c>
      <c r="L35" s="78">
        <f t="shared" si="2"/>
        <v>280897262</v>
      </c>
      <c r="M35" s="95">
        <f t="shared" si="3"/>
        <v>0.27081618294081616</v>
      </c>
      <c r="N35" s="77">
        <v>194774158</v>
      </c>
      <c r="O35" s="78">
        <v>69418605</v>
      </c>
      <c r="P35" s="78">
        <f t="shared" si="4"/>
        <v>264192763</v>
      </c>
      <c r="Q35" s="95">
        <f t="shared" si="5"/>
        <v>0.25471118916156499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432469639</v>
      </c>
      <c r="AA35" s="78">
        <f t="shared" si="11"/>
        <v>112620386</v>
      </c>
      <c r="AB35" s="78">
        <f t="shared" si="12"/>
        <v>545090025</v>
      </c>
      <c r="AC35" s="95">
        <f t="shared" si="13"/>
        <v>0.52552737210238121</v>
      </c>
      <c r="AD35" s="77">
        <v>128235537</v>
      </c>
      <c r="AE35" s="78">
        <v>47255576</v>
      </c>
      <c r="AF35" s="78">
        <f t="shared" si="14"/>
        <v>175491113</v>
      </c>
      <c r="AG35" s="78">
        <v>844816897</v>
      </c>
      <c r="AH35" s="78">
        <v>853028619</v>
      </c>
      <c r="AI35" s="79">
        <v>435672253</v>
      </c>
      <c r="AJ35" s="114">
        <f t="shared" si="15"/>
        <v>0.51570021213721062</v>
      </c>
      <c r="AK35" s="115">
        <f t="shared" si="16"/>
        <v>0.50544810209278235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2045801101</v>
      </c>
      <c r="E36" s="81">
        <f>SUM(E31:E35)</f>
        <v>555195159</v>
      </c>
      <c r="F36" s="82">
        <f t="shared" si="0"/>
        <v>2600996260</v>
      </c>
      <c r="G36" s="80">
        <f>SUM(G31:G35)</f>
        <v>2045801101</v>
      </c>
      <c r="H36" s="81">
        <f>SUM(H31:H35)</f>
        <v>555195159</v>
      </c>
      <c r="I36" s="82">
        <f t="shared" si="1"/>
        <v>2600996260</v>
      </c>
      <c r="J36" s="80">
        <f>SUM(J31:J35)</f>
        <v>663852552</v>
      </c>
      <c r="K36" s="81">
        <f>SUM(K31:K35)</f>
        <v>79388472</v>
      </c>
      <c r="L36" s="81">
        <f t="shared" si="2"/>
        <v>743241024</v>
      </c>
      <c r="M36" s="96">
        <f t="shared" si="3"/>
        <v>0.28575243856752025</v>
      </c>
      <c r="N36" s="80">
        <f>SUM(N31:N35)</f>
        <v>574993007</v>
      </c>
      <c r="O36" s="81">
        <f>SUM(O31:O35)</f>
        <v>118764521</v>
      </c>
      <c r="P36" s="81">
        <f t="shared" si="4"/>
        <v>693757528</v>
      </c>
      <c r="Q36" s="96">
        <f t="shared" si="5"/>
        <v>0.26672761459487837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1238845559</v>
      </c>
      <c r="AA36" s="81">
        <f t="shared" si="11"/>
        <v>198152993</v>
      </c>
      <c r="AB36" s="81">
        <f t="shared" si="12"/>
        <v>1436998552</v>
      </c>
      <c r="AC36" s="96">
        <f t="shared" si="13"/>
        <v>0.55248005316239868</v>
      </c>
      <c r="AD36" s="80">
        <f>SUM(AD31:AD35)</f>
        <v>542899748</v>
      </c>
      <c r="AE36" s="81">
        <f>SUM(AE31:AE35)</f>
        <v>91352929</v>
      </c>
      <c r="AF36" s="81">
        <f t="shared" si="14"/>
        <v>634252677</v>
      </c>
      <c r="AG36" s="81">
        <f>SUM(AG31:AG35)</f>
        <v>2335892723</v>
      </c>
      <c r="AH36" s="81">
        <f>SUM(AH31:AH35)</f>
        <v>2343811191</v>
      </c>
      <c r="AI36" s="82">
        <f>SUM(AI31:AI35)</f>
        <v>1169440289</v>
      </c>
      <c r="AJ36" s="116">
        <f t="shared" si="15"/>
        <v>0.50063955312899877</v>
      </c>
      <c r="AK36" s="117">
        <f t="shared" si="16"/>
        <v>9.3818840909677403E-2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2355467910</v>
      </c>
      <c r="E37" s="78">
        <v>255337696</v>
      </c>
      <c r="F37" s="79">
        <f t="shared" si="0"/>
        <v>2610805606</v>
      </c>
      <c r="G37" s="77">
        <v>2355467910</v>
      </c>
      <c r="H37" s="78">
        <v>255337696</v>
      </c>
      <c r="I37" s="79">
        <f t="shared" si="1"/>
        <v>2610805606</v>
      </c>
      <c r="J37" s="77">
        <v>690715981</v>
      </c>
      <c r="K37" s="78">
        <v>26731453</v>
      </c>
      <c r="L37" s="78">
        <f t="shared" si="2"/>
        <v>717447434</v>
      </c>
      <c r="M37" s="95">
        <f t="shared" si="3"/>
        <v>0.27479925443365238</v>
      </c>
      <c r="N37" s="77">
        <v>617593348</v>
      </c>
      <c r="O37" s="78">
        <v>82688602</v>
      </c>
      <c r="P37" s="78">
        <f t="shared" si="4"/>
        <v>700281950</v>
      </c>
      <c r="Q37" s="95">
        <f t="shared" si="5"/>
        <v>0.26822447002207028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1308309329</v>
      </c>
      <c r="AA37" s="78">
        <f t="shared" si="11"/>
        <v>109420055</v>
      </c>
      <c r="AB37" s="78">
        <f t="shared" si="12"/>
        <v>1417729384</v>
      </c>
      <c r="AC37" s="95">
        <f t="shared" si="13"/>
        <v>0.54302372445572267</v>
      </c>
      <c r="AD37" s="77">
        <v>430998330</v>
      </c>
      <c r="AE37" s="78">
        <v>36619401</v>
      </c>
      <c r="AF37" s="78">
        <f t="shared" si="14"/>
        <v>467617731</v>
      </c>
      <c r="AG37" s="78">
        <v>2902640143</v>
      </c>
      <c r="AH37" s="78">
        <v>2462612399</v>
      </c>
      <c r="AI37" s="79">
        <v>1129943982</v>
      </c>
      <c r="AJ37" s="114">
        <f t="shared" si="15"/>
        <v>0.3892814563062425</v>
      </c>
      <c r="AK37" s="115">
        <f t="shared" si="16"/>
        <v>0.49755217472709568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124666566</v>
      </c>
      <c r="E38" s="78">
        <v>39050601</v>
      </c>
      <c r="F38" s="79">
        <f t="shared" si="0"/>
        <v>163717167</v>
      </c>
      <c r="G38" s="77">
        <v>124666566</v>
      </c>
      <c r="H38" s="78">
        <v>39050601</v>
      </c>
      <c r="I38" s="79">
        <f t="shared" si="1"/>
        <v>163717167</v>
      </c>
      <c r="J38" s="77">
        <v>49758032</v>
      </c>
      <c r="K38" s="78">
        <v>9067420</v>
      </c>
      <c r="L38" s="78">
        <f t="shared" si="2"/>
        <v>58825452</v>
      </c>
      <c r="M38" s="95">
        <f t="shared" si="3"/>
        <v>0.3593114459401805</v>
      </c>
      <c r="N38" s="77">
        <v>39905287</v>
      </c>
      <c r="O38" s="78">
        <v>8858757</v>
      </c>
      <c r="P38" s="78">
        <f t="shared" si="4"/>
        <v>48764044</v>
      </c>
      <c r="Q38" s="95">
        <f t="shared" si="5"/>
        <v>0.29785541060577964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89663319</v>
      </c>
      <c r="AA38" s="78">
        <f t="shared" si="11"/>
        <v>17926177</v>
      </c>
      <c r="AB38" s="78">
        <f t="shared" si="12"/>
        <v>107589496</v>
      </c>
      <c r="AC38" s="95">
        <f t="shared" si="13"/>
        <v>0.65716685654596019</v>
      </c>
      <c r="AD38" s="77">
        <v>31899323</v>
      </c>
      <c r="AE38" s="78">
        <v>5888575</v>
      </c>
      <c r="AF38" s="78">
        <f t="shared" si="14"/>
        <v>37787898</v>
      </c>
      <c r="AG38" s="78">
        <v>140020084</v>
      </c>
      <c r="AH38" s="78">
        <v>136430382</v>
      </c>
      <c r="AI38" s="79">
        <v>75865734</v>
      </c>
      <c r="AJ38" s="114">
        <f t="shared" si="15"/>
        <v>0.54182037199749145</v>
      </c>
      <c r="AK38" s="115">
        <f t="shared" si="16"/>
        <v>0.29046722842323747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199869460</v>
      </c>
      <c r="E39" s="78">
        <v>52996000</v>
      </c>
      <c r="F39" s="79">
        <f t="shared" si="0"/>
        <v>252865460</v>
      </c>
      <c r="G39" s="77">
        <v>199869460</v>
      </c>
      <c r="H39" s="78">
        <v>52996000</v>
      </c>
      <c r="I39" s="79">
        <f t="shared" si="1"/>
        <v>252865460</v>
      </c>
      <c r="J39" s="77">
        <v>60954052</v>
      </c>
      <c r="K39" s="78">
        <v>5326300</v>
      </c>
      <c r="L39" s="78">
        <f t="shared" si="2"/>
        <v>66280352</v>
      </c>
      <c r="M39" s="95">
        <f t="shared" si="3"/>
        <v>0.2621170641494493</v>
      </c>
      <c r="N39" s="77">
        <v>51080700</v>
      </c>
      <c r="O39" s="78">
        <v>9890209</v>
      </c>
      <c r="P39" s="78">
        <f t="shared" si="4"/>
        <v>60970909</v>
      </c>
      <c r="Q39" s="95">
        <f t="shared" si="5"/>
        <v>0.24111995762489666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112034752</v>
      </c>
      <c r="AA39" s="78">
        <f t="shared" si="11"/>
        <v>15216509</v>
      </c>
      <c r="AB39" s="78">
        <f t="shared" si="12"/>
        <v>127251261</v>
      </c>
      <c r="AC39" s="95">
        <f t="shared" si="13"/>
        <v>0.50323702177434593</v>
      </c>
      <c r="AD39" s="77">
        <v>58092016</v>
      </c>
      <c r="AE39" s="78">
        <v>6538743</v>
      </c>
      <c r="AF39" s="78">
        <f t="shared" si="14"/>
        <v>64630759</v>
      </c>
      <c r="AG39" s="78">
        <v>267325956</v>
      </c>
      <c r="AH39" s="78">
        <v>259581391</v>
      </c>
      <c r="AI39" s="79">
        <v>136616057</v>
      </c>
      <c r="AJ39" s="114">
        <f t="shared" si="15"/>
        <v>0.51104673502037345</v>
      </c>
      <c r="AK39" s="115">
        <f t="shared" si="16"/>
        <v>-5.6627062046416654E-2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284392176</v>
      </c>
      <c r="E40" s="78">
        <v>83693201</v>
      </c>
      <c r="F40" s="79">
        <f t="shared" si="0"/>
        <v>368085377</v>
      </c>
      <c r="G40" s="77">
        <v>284392176</v>
      </c>
      <c r="H40" s="78">
        <v>83693201</v>
      </c>
      <c r="I40" s="79">
        <f t="shared" si="1"/>
        <v>368085377</v>
      </c>
      <c r="J40" s="77">
        <v>109247160</v>
      </c>
      <c r="K40" s="78">
        <v>7984581</v>
      </c>
      <c r="L40" s="78">
        <f t="shared" si="2"/>
        <v>117231741</v>
      </c>
      <c r="M40" s="95">
        <f t="shared" si="3"/>
        <v>0.31849062289698077</v>
      </c>
      <c r="N40" s="77">
        <v>84312414</v>
      </c>
      <c r="O40" s="78">
        <v>21457459</v>
      </c>
      <c r="P40" s="78">
        <f t="shared" si="4"/>
        <v>105769873</v>
      </c>
      <c r="Q40" s="95">
        <f t="shared" si="5"/>
        <v>0.28735146683102275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193559574</v>
      </c>
      <c r="AA40" s="78">
        <f t="shared" si="11"/>
        <v>29442040</v>
      </c>
      <c r="AB40" s="78">
        <f t="shared" si="12"/>
        <v>223001614</v>
      </c>
      <c r="AC40" s="95">
        <f t="shared" si="13"/>
        <v>0.60584208972800346</v>
      </c>
      <c r="AD40" s="77">
        <v>69331119</v>
      </c>
      <c r="AE40" s="78">
        <v>16573620</v>
      </c>
      <c r="AF40" s="78">
        <f t="shared" si="14"/>
        <v>85904739</v>
      </c>
      <c r="AG40" s="78">
        <v>374364496</v>
      </c>
      <c r="AH40" s="78">
        <v>388565362</v>
      </c>
      <c r="AI40" s="79">
        <v>193908174</v>
      </c>
      <c r="AJ40" s="114">
        <f t="shared" si="15"/>
        <v>0.51796624966273508</v>
      </c>
      <c r="AK40" s="115">
        <f t="shared" si="16"/>
        <v>0.23124607828678689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2964396112</v>
      </c>
      <c r="E41" s="81">
        <f>SUM(E37:E40)</f>
        <v>431077498</v>
      </c>
      <c r="F41" s="82">
        <f t="shared" si="0"/>
        <v>3395473610</v>
      </c>
      <c r="G41" s="80">
        <f>SUM(G37:G40)</f>
        <v>2964396112</v>
      </c>
      <c r="H41" s="81">
        <f>SUM(H37:H40)</f>
        <v>431077498</v>
      </c>
      <c r="I41" s="82">
        <f t="shared" si="1"/>
        <v>3395473610</v>
      </c>
      <c r="J41" s="80">
        <f>SUM(J37:J40)</f>
        <v>910675225</v>
      </c>
      <c r="K41" s="81">
        <f>SUM(K37:K40)</f>
        <v>49109754</v>
      </c>
      <c r="L41" s="81">
        <f t="shared" si="2"/>
        <v>959784979</v>
      </c>
      <c r="M41" s="96">
        <f t="shared" si="3"/>
        <v>0.28266601047151124</v>
      </c>
      <c r="N41" s="80">
        <f>SUM(N37:N40)</f>
        <v>792891749</v>
      </c>
      <c r="O41" s="81">
        <f>SUM(O37:O40)</f>
        <v>122895027</v>
      </c>
      <c r="P41" s="81">
        <f t="shared" si="4"/>
        <v>915786776</v>
      </c>
      <c r="Q41" s="96">
        <f t="shared" si="5"/>
        <v>0.26970811179415999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1703566974</v>
      </c>
      <c r="AA41" s="81">
        <f t="shared" si="11"/>
        <v>172004781</v>
      </c>
      <c r="AB41" s="81">
        <f t="shared" si="12"/>
        <v>1875571755</v>
      </c>
      <c r="AC41" s="96">
        <f t="shared" si="13"/>
        <v>0.55237412226567117</v>
      </c>
      <c r="AD41" s="80">
        <f>SUM(AD37:AD40)</f>
        <v>590320788</v>
      </c>
      <c r="AE41" s="81">
        <f>SUM(AE37:AE40)</f>
        <v>65620339</v>
      </c>
      <c r="AF41" s="81">
        <f t="shared" si="14"/>
        <v>655941127</v>
      </c>
      <c r="AG41" s="81">
        <f>SUM(AG37:AG40)</f>
        <v>3684350679</v>
      </c>
      <c r="AH41" s="81">
        <f>SUM(AH37:AH40)</f>
        <v>3247189534</v>
      </c>
      <c r="AI41" s="82">
        <f>SUM(AI37:AI40)</f>
        <v>1536333947</v>
      </c>
      <c r="AJ41" s="116">
        <f t="shared" si="15"/>
        <v>0.4169890656057173</v>
      </c>
      <c r="AK41" s="117">
        <f t="shared" si="16"/>
        <v>0.39614172416421756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210761300</v>
      </c>
      <c r="E42" s="78">
        <v>36938065</v>
      </c>
      <c r="F42" s="79">
        <f t="shared" ref="F42:F74" si="17">$D42      +$E42</f>
        <v>247699365</v>
      </c>
      <c r="G42" s="77">
        <v>210761300</v>
      </c>
      <c r="H42" s="78">
        <v>36938065</v>
      </c>
      <c r="I42" s="79">
        <f t="shared" ref="I42:I74" si="18">$G42      +$H42</f>
        <v>247699365</v>
      </c>
      <c r="J42" s="77">
        <v>94613936</v>
      </c>
      <c r="K42" s="78">
        <v>15781291</v>
      </c>
      <c r="L42" s="78">
        <f t="shared" ref="L42:L74" si="19">$J42      +$K42</f>
        <v>110395227</v>
      </c>
      <c r="M42" s="95">
        <f t="shared" ref="M42:M74" si="20">IF(($F42      =0),0,($L42      /$F42      ))</f>
        <v>0.44568231735273123</v>
      </c>
      <c r="N42" s="77">
        <v>74559542</v>
      </c>
      <c r="O42" s="78">
        <v>34318325</v>
      </c>
      <c r="P42" s="78">
        <f t="shared" ref="P42:P74" si="21">$N42      +$O42</f>
        <v>108877867</v>
      </c>
      <c r="Q42" s="95">
        <f t="shared" ref="Q42:Q74" si="22">IF(($F42      =0),0,($P42      /$F42      ))</f>
        <v>0.43955650431320242</v>
      </c>
      <c r="R42" s="77">
        <v>0</v>
      </c>
      <c r="S42" s="78">
        <v>0</v>
      </c>
      <c r="T42" s="78">
        <f t="shared" ref="T42:T74" si="23">$R42      +$S42</f>
        <v>0</v>
      </c>
      <c r="U42" s="95">
        <f t="shared" ref="U42:U74" si="24">IF(($I42      =0),0,($T42      /$I42      ))</f>
        <v>0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</f>
        <v>169173478</v>
      </c>
      <c r="AA42" s="78">
        <f t="shared" ref="AA42:AA74" si="28">$K42      +$O42</f>
        <v>50099616</v>
      </c>
      <c r="AB42" s="78">
        <f t="shared" ref="AB42:AB74" si="29">$Z42      +$AA42</f>
        <v>219273094</v>
      </c>
      <c r="AC42" s="95">
        <f t="shared" ref="AC42:AC74" si="30">IF(($F42      =0),0,($AB42      /$F42      ))</f>
        <v>0.8852388216659336</v>
      </c>
      <c r="AD42" s="77">
        <v>52153184</v>
      </c>
      <c r="AE42" s="78">
        <v>11053721</v>
      </c>
      <c r="AF42" s="78">
        <f t="shared" ref="AF42:AF74" si="31">$AD42      +$AE42</f>
        <v>63206905</v>
      </c>
      <c r="AG42" s="78">
        <v>252716281</v>
      </c>
      <c r="AH42" s="78">
        <v>250737002</v>
      </c>
      <c r="AI42" s="79">
        <v>131339054</v>
      </c>
      <c r="AJ42" s="114">
        <f t="shared" ref="AJ42:AJ74" si="32">IF(($AG42      =0),0,($AI42      /$AG42      ))</f>
        <v>0.51970950775427094</v>
      </c>
      <c r="AK42" s="115">
        <f t="shared" ref="AK42:AK74" si="33">IF(($AF42      =0),0,(($P42      /$AF42      )-1))</f>
        <v>0.72256285923191466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314936084</v>
      </c>
      <c r="E43" s="78">
        <v>43124000</v>
      </c>
      <c r="F43" s="79">
        <f t="shared" si="17"/>
        <v>358060084</v>
      </c>
      <c r="G43" s="77">
        <v>314936084</v>
      </c>
      <c r="H43" s="78">
        <v>43124000</v>
      </c>
      <c r="I43" s="79">
        <f t="shared" si="18"/>
        <v>358060084</v>
      </c>
      <c r="J43" s="77">
        <v>104494294</v>
      </c>
      <c r="K43" s="78">
        <v>6213696</v>
      </c>
      <c r="L43" s="78">
        <f t="shared" si="19"/>
        <v>110707990</v>
      </c>
      <c r="M43" s="95">
        <f t="shared" si="20"/>
        <v>0.30918830371497091</v>
      </c>
      <c r="N43" s="77">
        <v>97933875</v>
      </c>
      <c r="O43" s="78">
        <v>4117455</v>
      </c>
      <c r="P43" s="78">
        <f t="shared" si="21"/>
        <v>102051330</v>
      </c>
      <c r="Q43" s="95">
        <f t="shared" si="22"/>
        <v>0.28501174679945612</v>
      </c>
      <c r="R43" s="77">
        <v>0</v>
      </c>
      <c r="S43" s="78">
        <v>0</v>
      </c>
      <c r="T43" s="78">
        <f t="shared" si="23"/>
        <v>0</v>
      </c>
      <c r="U43" s="95">
        <f t="shared" si="24"/>
        <v>0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202428169</v>
      </c>
      <c r="AA43" s="78">
        <f t="shared" si="28"/>
        <v>10331151</v>
      </c>
      <c r="AB43" s="78">
        <f t="shared" si="29"/>
        <v>212759320</v>
      </c>
      <c r="AC43" s="95">
        <f t="shared" si="30"/>
        <v>0.59420005051442704</v>
      </c>
      <c r="AD43" s="77">
        <v>93271408</v>
      </c>
      <c r="AE43" s="78">
        <v>9367583</v>
      </c>
      <c r="AF43" s="78">
        <f t="shared" si="31"/>
        <v>102638991</v>
      </c>
      <c r="AG43" s="78">
        <v>326481243</v>
      </c>
      <c r="AH43" s="78">
        <v>365246871</v>
      </c>
      <c r="AI43" s="79">
        <v>201895383</v>
      </c>
      <c r="AJ43" s="114">
        <f t="shared" si="32"/>
        <v>0.61839810809590678</v>
      </c>
      <c r="AK43" s="115">
        <f t="shared" si="33"/>
        <v>-5.7255141956724653E-3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786412430</v>
      </c>
      <c r="E44" s="78">
        <v>83440000</v>
      </c>
      <c r="F44" s="79">
        <f t="shared" si="17"/>
        <v>869852430</v>
      </c>
      <c r="G44" s="77">
        <v>786412430</v>
      </c>
      <c r="H44" s="78">
        <v>83440000</v>
      </c>
      <c r="I44" s="79">
        <f t="shared" si="18"/>
        <v>869852430</v>
      </c>
      <c r="J44" s="77">
        <v>220400463</v>
      </c>
      <c r="K44" s="78">
        <v>5509578</v>
      </c>
      <c r="L44" s="78">
        <f t="shared" si="19"/>
        <v>225910041</v>
      </c>
      <c r="M44" s="95">
        <f t="shared" si="20"/>
        <v>0.25971076611236232</v>
      </c>
      <c r="N44" s="77">
        <v>214689067</v>
      </c>
      <c r="O44" s="78">
        <v>11084733</v>
      </c>
      <c r="P44" s="78">
        <f t="shared" si="21"/>
        <v>225773800</v>
      </c>
      <c r="Q44" s="95">
        <f t="shared" si="22"/>
        <v>0.25955414069487626</v>
      </c>
      <c r="R44" s="77">
        <v>0</v>
      </c>
      <c r="S44" s="78">
        <v>0</v>
      </c>
      <c r="T44" s="78">
        <f t="shared" si="23"/>
        <v>0</v>
      </c>
      <c r="U44" s="95">
        <f t="shared" si="24"/>
        <v>0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435089530</v>
      </c>
      <c r="AA44" s="78">
        <f t="shared" si="28"/>
        <v>16594311</v>
      </c>
      <c r="AB44" s="78">
        <f t="shared" si="29"/>
        <v>451683841</v>
      </c>
      <c r="AC44" s="95">
        <f t="shared" si="30"/>
        <v>0.51926490680723858</v>
      </c>
      <c r="AD44" s="77">
        <v>182881117</v>
      </c>
      <c r="AE44" s="78">
        <v>12310276</v>
      </c>
      <c r="AF44" s="78">
        <f t="shared" si="31"/>
        <v>195191393</v>
      </c>
      <c r="AG44" s="78">
        <v>771447591</v>
      </c>
      <c r="AH44" s="78">
        <v>766897711</v>
      </c>
      <c r="AI44" s="79">
        <v>398897789</v>
      </c>
      <c r="AJ44" s="114">
        <f t="shared" si="32"/>
        <v>0.5170769779485902</v>
      </c>
      <c r="AK44" s="115">
        <f t="shared" si="33"/>
        <v>0.15667907549591598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245246650</v>
      </c>
      <c r="E45" s="78">
        <v>49623456</v>
      </c>
      <c r="F45" s="79">
        <f t="shared" si="17"/>
        <v>294870106</v>
      </c>
      <c r="G45" s="77">
        <v>245246650</v>
      </c>
      <c r="H45" s="78">
        <v>49623456</v>
      </c>
      <c r="I45" s="79">
        <f t="shared" si="18"/>
        <v>294870106</v>
      </c>
      <c r="J45" s="77">
        <v>108094650</v>
      </c>
      <c r="K45" s="78">
        <v>9294878</v>
      </c>
      <c r="L45" s="78">
        <f t="shared" si="19"/>
        <v>117389528</v>
      </c>
      <c r="M45" s="95">
        <f t="shared" si="20"/>
        <v>0.39810589683852182</v>
      </c>
      <c r="N45" s="77">
        <v>77124247</v>
      </c>
      <c r="O45" s="78">
        <v>12830732</v>
      </c>
      <c r="P45" s="78">
        <f t="shared" si="21"/>
        <v>89954979</v>
      </c>
      <c r="Q45" s="95">
        <f t="shared" si="22"/>
        <v>0.3050664586528144</v>
      </c>
      <c r="R45" s="77">
        <v>0</v>
      </c>
      <c r="S45" s="78">
        <v>0</v>
      </c>
      <c r="T45" s="78">
        <f t="shared" si="23"/>
        <v>0</v>
      </c>
      <c r="U45" s="95">
        <f t="shared" si="24"/>
        <v>0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185218897</v>
      </c>
      <c r="AA45" s="78">
        <f t="shared" si="28"/>
        <v>22125610</v>
      </c>
      <c r="AB45" s="78">
        <f t="shared" si="29"/>
        <v>207344507</v>
      </c>
      <c r="AC45" s="95">
        <f t="shared" si="30"/>
        <v>0.70317235549133628</v>
      </c>
      <c r="AD45" s="77">
        <v>71641578</v>
      </c>
      <c r="AE45" s="78">
        <v>15288405</v>
      </c>
      <c r="AF45" s="78">
        <f t="shared" si="31"/>
        <v>86929983</v>
      </c>
      <c r="AG45" s="78">
        <v>273517307</v>
      </c>
      <c r="AH45" s="78">
        <v>275390698</v>
      </c>
      <c r="AI45" s="79">
        <v>203773244</v>
      </c>
      <c r="AJ45" s="114">
        <f t="shared" si="32"/>
        <v>0.74501042085793867</v>
      </c>
      <c r="AK45" s="115">
        <f t="shared" si="33"/>
        <v>3.479807421565928E-2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466128665</v>
      </c>
      <c r="E46" s="78">
        <v>40775831</v>
      </c>
      <c r="F46" s="79">
        <f t="shared" si="17"/>
        <v>506904496</v>
      </c>
      <c r="G46" s="77">
        <v>466128665</v>
      </c>
      <c r="H46" s="78">
        <v>40775831</v>
      </c>
      <c r="I46" s="79">
        <f t="shared" si="18"/>
        <v>506904496</v>
      </c>
      <c r="J46" s="77">
        <v>178704623</v>
      </c>
      <c r="K46" s="78">
        <v>13841273</v>
      </c>
      <c r="L46" s="78">
        <f t="shared" si="19"/>
        <v>192545896</v>
      </c>
      <c r="M46" s="95">
        <f t="shared" si="20"/>
        <v>0.37984649479218663</v>
      </c>
      <c r="N46" s="77">
        <v>117247308</v>
      </c>
      <c r="O46" s="78">
        <v>8335472</v>
      </c>
      <c r="P46" s="78">
        <f t="shared" si="21"/>
        <v>125582780</v>
      </c>
      <c r="Q46" s="95">
        <f t="shared" si="22"/>
        <v>0.24774445875106224</v>
      </c>
      <c r="R46" s="77">
        <v>0</v>
      </c>
      <c r="S46" s="78">
        <v>0</v>
      </c>
      <c r="T46" s="78">
        <f t="shared" si="23"/>
        <v>0</v>
      </c>
      <c r="U46" s="95">
        <f t="shared" si="24"/>
        <v>0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295951931</v>
      </c>
      <c r="AA46" s="78">
        <f t="shared" si="28"/>
        <v>22176745</v>
      </c>
      <c r="AB46" s="78">
        <f t="shared" si="29"/>
        <v>318128676</v>
      </c>
      <c r="AC46" s="95">
        <f t="shared" si="30"/>
        <v>0.6275909535432489</v>
      </c>
      <c r="AD46" s="77">
        <v>109120291</v>
      </c>
      <c r="AE46" s="78">
        <v>9655913</v>
      </c>
      <c r="AF46" s="78">
        <f t="shared" si="31"/>
        <v>118776204</v>
      </c>
      <c r="AG46" s="78">
        <v>439180153</v>
      </c>
      <c r="AH46" s="78">
        <v>468406544</v>
      </c>
      <c r="AI46" s="79">
        <v>314101856</v>
      </c>
      <c r="AJ46" s="114">
        <f t="shared" si="32"/>
        <v>0.71520047947157572</v>
      </c>
      <c r="AK46" s="115">
        <f t="shared" si="33"/>
        <v>5.7305889317695424E-2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718247500</v>
      </c>
      <c r="E47" s="78">
        <v>790424351</v>
      </c>
      <c r="F47" s="79">
        <f t="shared" si="17"/>
        <v>1508671851</v>
      </c>
      <c r="G47" s="77">
        <v>718247500</v>
      </c>
      <c r="H47" s="78">
        <v>790424351</v>
      </c>
      <c r="I47" s="79">
        <f t="shared" si="18"/>
        <v>1508671851</v>
      </c>
      <c r="J47" s="77">
        <v>333112038</v>
      </c>
      <c r="K47" s="78">
        <v>107187839</v>
      </c>
      <c r="L47" s="78">
        <f t="shared" si="19"/>
        <v>440299877</v>
      </c>
      <c r="M47" s="95">
        <f t="shared" si="20"/>
        <v>0.29184602119284853</v>
      </c>
      <c r="N47" s="77">
        <v>231292500</v>
      </c>
      <c r="O47" s="78">
        <v>305378146</v>
      </c>
      <c r="P47" s="78">
        <f t="shared" si="21"/>
        <v>536670646</v>
      </c>
      <c r="Q47" s="95">
        <f t="shared" si="22"/>
        <v>0.35572390751791128</v>
      </c>
      <c r="R47" s="77">
        <v>0</v>
      </c>
      <c r="S47" s="78">
        <v>0</v>
      </c>
      <c r="T47" s="78">
        <f t="shared" si="23"/>
        <v>0</v>
      </c>
      <c r="U47" s="95">
        <f t="shared" si="24"/>
        <v>0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564404538</v>
      </c>
      <c r="AA47" s="78">
        <f t="shared" si="28"/>
        <v>412565985</v>
      </c>
      <c r="AB47" s="78">
        <f t="shared" si="29"/>
        <v>976970523</v>
      </c>
      <c r="AC47" s="95">
        <f t="shared" si="30"/>
        <v>0.6475699287107598</v>
      </c>
      <c r="AD47" s="77">
        <v>215674276</v>
      </c>
      <c r="AE47" s="78">
        <v>92336377</v>
      </c>
      <c r="AF47" s="78">
        <f t="shared" si="31"/>
        <v>308010653</v>
      </c>
      <c r="AG47" s="78">
        <v>1021096724</v>
      </c>
      <c r="AH47" s="78">
        <v>1248776314</v>
      </c>
      <c r="AI47" s="79">
        <v>604625063</v>
      </c>
      <c r="AJ47" s="114">
        <f t="shared" si="32"/>
        <v>0.59213299659944851</v>
      </c>
      <c r="AK47" s="115">
        <f t="shared" si="33"/>
        <v>0.74237689759386338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2741732629</v>
      </c>
      <c r="E48" s="81">
        <f>SUM(E42:E47)</f>
        <v>1044325703</v>
      </c>
      <c r="F48" s="82">
        <f t="shared" si="17"/>
        <v>3786058332</v>
      </c>
      <c r="G48" s="80">
        <f>SUM(G42:G47)</f>
        <v>2741732629</v>
      </c>
      <c r="H48" s="81">
        <f>SUM(H42:H47)</f>
        <v>1044325703</v>
      </c>
      <c r="I48" s="82">
        <f t="shared" si="18"/>
        <v>3786058332</v>
      </c>
      <c r="J48" s="80">
        <f>SUM(J42:J47)</f>
        <v>1039420004</v>
      </c>
      <c r="K48" s="81">
        <f>SUM(K42:K47)</f>
        <v>157828555</v>
      </c>
      <c r="L48" s="81">
        <f t="shared" si="19"/>
        <v>1197248559</v>
      </c>
      <c r="M48" s="96">
        <f t="shared" si="20"/>
        <v>0.31622559770957065</v>
      </c>
      <c r="N48" s="80">
        <f>SUM(N42:N47)</f>
        <v>812846539</v>
      </c>
      <c r="O48" s="81">
        <f>SUM(O42:O47)</f>
        <v>376064863</v>
      </c>
      <c r="P48" s="81">
        <f t="shared" si="21"/>
        <v>1188911402</v>
      </c>
      <c r="Q48" s="96">
        <f t="shared" si="22"/>
        <v>0.31402352994702881</v>
      </c>
      <c r="R48" s="80">
        <f>SUM(R42:R47)</f>
        <v>0</v>
      </c>
      <c r="S48" s="81">
        <f>SUM(S42:S47)</f>
        <v>0</v>
      </c>
      <c r="T48" s="81">
        <f t="shared" si="23"/>
        <v>0</v>
      </c>
      <c r="U48" s="96">
        <f t="shared" si="24"/>
        <v>0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1852266543</v>
      </c>
      <c r="AA48" s="81">
        <f t="shared" si="28"/>
        <v>533893418</v>
      </c>
      <c r="AB48" s="81">
        <f t="shared" si="29"/>
        <v>2386159961</v>
      </c>
      <c r="AC48" s="96">
        <f t="shared" si="30"/>
        <v>0.63024912765659946</v>
      </c>
      <c r="AD48" s="80">
        <f>SUM(AD42:AD47)</f>
        <v>724741854</v>
      </c>
      <c r="AE48" s="81">
        <f>SUM(AE42:AE47)</f>
        <v>150012275</v>
      </c>
      <c r="AF48" s="81">
        <f t="shared" si="31"/>
        <v>874754129</v>
      </c>
      <c r="AG48" s="81">
        <f>SUM(AG42:AG47)</f>
        <v>3084439299</v>
      </c>
      <c r="AH48" s="81">
        <f>SUM(AH42:AH47)</f>
        <v>3375455140</v>
      </c>
      <c r="AI48" s="82">
        <f>SUM(AI42:AI47)</f>
        <v>1854632389</v>
      </c>
      <c r="AJ48" s="116">
        <f t="shared" si="32"/>
        <v>0.60128671995629379</v>
      </c>
      <c r="AK48" s="117">
        <f t="shared" si="33"/>
        <v>0.35913779950846059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276688729</v>
      </c>
      <c r="E49" s="78">
        <v>58828795</v>
      </c>
      <c r="F49" s="79">
        <f t="shared" si="17"/>
        <v>335517524</v>
      </c>
      <c r="G49" s="77">
        <v>276688729</v>
      </c>
      <c r="H49" s="78">
        <v>58828795</v>
      </c>
      <c r="I49" s="79">
        <f t="shared" si="18"/>
        <v>335517524</v>
      </c>
      <c r="J49" s="77">
        <v>109033972</v>
      </c>
      <c r="K49" s="78">
        <v>3639498</v>
      </c>
      <c r="L49" s="78">
        <f t="shared" si="19"/>
        <v>112673470</v>
      </c>
      <c r="M49" s="95">
        <f t="shared" si="20"/>
        <v>0.33581992575743974</v>
      </c>
      <c r="N49" s="77">
        <v>88534811</v>
      </c>
      <c r="O49" s="78">
        <v>5598195</v>
      </c>
      <c r="P49" s="78">
        <f t="shared" si="21"/>
        <v>94133006</v>
      </c>
      <c r="Q49" s="95">
        <f t="shared" si="22"/>
        <v>0.28056062430885131</v>
      </c>
      <c r="R49" s="77">
        <v>0</v>
      </c>
      <c r="S49" s="78">
        <v>0</v>
      </c>
      <c r="T49" s="78">
        <f t="shared" si="23"/>
        <v>0</v>
      </c>
      <c r="U49" s="95">
        <f t="shared" si="24"/>
        <v>0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197568783</v>
      </c>
      <c r="AA49" s="78">
        <f t="shared" si="28"/>
        <v>9237693</v>
      </c>
      <c r="AB49" s="78">
        <f t="shared" si="29"/>
        <v>206806476</v>
      </c>
      <c r="AC49" s="95">
        <f t="shared" si="30"/>
        <v>0.616380550066291</v>
      </c>
      <c r="AD49" s="77">
        <v>80436556</v>
      </c>
      <c r="AE49" s="78">
        <v>-38444980</v>
      </c>
      <c r="AF49" s="78">
        <f t="shared" si="31"/>
        <v>41991576</v>
      </c>
      <c r="AG49" s="78">
        <v>301572637</v>
      </c>
      <c r="AH49" s="78">
        <v>313919914</v>
      </c>
      <c r="AI49" s="79">
        <v>146389581</v>
      </c>
      <c r="AJ49" s="114">
        <f t="shared" si="32"/>
        <v>0.48542063516193612</v>
      </c>
      <c r="AK49" s="115">
        <f t="shared" si="33"/>
        <v>1.2417116709313314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318514389</v>
      </c>
      <c r="E50" s="78">
        <v>44865268</v>
      </c>
      <c r="F50" s="79">
        <f t="shared" si="17"/>
        <v>363379657</v>
      </c>
      <c r="G50" s="77">
        <v>318514389</v>
      </c>
      <c r="H50" s="78">
        <v>44865268</v>
      </c>
      <c r="I50" s="79">
        <f t="shared" si="18"/>
        <v>363379657</v>
      </c>
      <c r="J50" s="77">
        <v>123221896</v>
      </c>
      <c r="K50" s="78">
        <v>12194633</v>
      </c>
      <c r="L50" s="78">
        <f t="shared" si="19"/>
        <v>135416529</v>
      </c>
      <c r="M50" s="95">
        <f t="shared" si="20"/>
        <v>0.37265853052417847</v>
      </c>
      <c r="N50" s="77">
        <v>98927386</v>
      </c>
      <c r="O50" s="78">
        <v>20830936</v>
      </c>
      <c r="P50" s="78">
        <f t="shared" si="21"/>
        <v>119758322</v>
      </c>
      <c r="Q50" s="95">
        <f t="shared" si="22"/>
        <v>0.3295680418345488</v>
      </c>
      <c r="R50" s="77">
        <v>0</v>
      </c>
      <c r="S50" s="78">
        <v>0</v>
      </c>
      <c r="T50" s="78">
        <f t="shared" si="23"/>
        <v>0</v>
      </c>
      <c r="U50" s="95">
        <f t="shared" si="24"/>
        <v>0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222149282</v>
      </c>
      <c r="AA50" s="78">
        <f t="shared" si="28"/>
        <v>33025569</v>
      </c>
      <c r="AB50" s="78">
        <f t="shared" si="29"/>
        <v>255174851</v>
      </c>
      <c r="AC50" s="95">
        <f t="shared" si="30"/>
        <v>0.70222657235872732</v>
      </c>
      <c r="AD50" s="77">
        <v>94453105</v>
      </c>
      <c r="AE50" s="78">
        <v>13545405</v>
      </c>
      <c r="AF50" s="78">
        <f t="shared" si="31"/>
        <v>107998510</v>
      </c>
      <c r="AG50" s="78">
        <v>340680630</v>
      </c>
      <c r="AH50" s="78">
        <v>357828612</v>
      </c>
      <c r="AI50" s="79">
        <v>231857891</v>
      </c>
      <c r="AJ50" s="114">
        <f t="shared" si="32"/>
        <v>0.68057256733381055</v>
      </c>
      <c r="AK50" s="115">
        <f t="shared" si="33"/>
        <v>0.10888865040823248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337007597</v>
      </c>
      <c r="E51" s="78">
        <v>47556437</v>
      </c>
      <c r="F51" s="79">
        <f t="shared" si="17"/>
        <v>384564034</v>
      </c>
      <c r="G51" s="77">
        <v>337007597</v>
      </c>
      <c r="H51" s="78">
        <v>47556437</v>
      </c>
      <c r="I51" s="79">
        <f t="shared" si="18"/>
        <v>384564034</v>
      </c>
      <c r="J51" s="77">
        <v>133552055</v>
      </c>
      <c r="K51" s="78">
        <v>8326460</v>
      </c>
      <c r="L51" s="78">
        <f t="shared" si="19"/>
        <v>141878515</v>
      </c>
      <c r="M51" s="95">
        <f t="shared" si="20"/>
        <v>0.36893339588797841</v>
      </c>
      <c r="N51" s="77">
        <v>101798874</v>
      </c>
      <c r="O51" s="78">
        <v>7775335</v>
      </c>
      <c r="P51" s="78">
        <f t="shared" si="21"/>
        <v>109574209</v>
      </c>
      <c r="Q51" s="95">
        <f t="shared" si="22"/>
        <v>0.28493098499169583</v>
      </c>
      <c r="R51" s="77">
        <v>0</v>
      </c>
      <c r="S51" s="78">
        <v>0</v>
      </c>
      <c r="T51" s="78">
        <f t="shared" si="23"/>
        <v>0</v>
      </c>
      <c r="U51" s="95">
        <f t="shared" si="24"/>
        <v>0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235350929</v>
      </c>
      <c r="AA51" s="78">
        <f t="shared" si="28"/>
        <v>16101795</v>
      </c>
      <c r="AB51" s="78">
        <f t="shared" si="29"/>
        <v>251452724</v>
      </c>
      <c r="AC51" s="95">
        <f t="shared" si="30"/>
        <v>0.65386438087967425</v>
      </c>
      <c r="AD51" s="77">
        <v>92361962</v>
      </c>
      <c r="AE51" s="78">
        <v>918832</v>
      </c>
      <c r="AF51" s="78">
        <f t="shared" si="31"/>
        <v>93280794</v>
      </c>
      <c r="AG51" s="78">
        <v>385422571</v>
      </c>
      <c r="AH51" s="78">
        <v>391136769</v>
      </c>
      <c r="AI51" s="79">
        <v>224284668</v>
      </c>
      <c r="AJ51" s="114">
        <f t="shared" si="32"/>
        <v>0.58191887262357556</v>
      </c>
      <c r="AK51" s="115">
        <f t="shared" si="33"/>
        <v>0.17467062941166644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196503529</v>
      </c>
      <c r="E52" s="78">
        <v>35190077</v>
      </c>
      <c r="F52" s="79">
        <f t="shared" si="17"/>
        <v>231693606</v>
      </c>
      <c r="G52" s="77">
        <v>196503529</v>
      </c>
      <c r="H52" s="78">
        <v>35190077</v>
      </c>
      <c r="I52" s="79">
        <f t="shared" si="18"/>
        <v>231693606</v>
      </c>
      <c r="J52" s="77">
        <v>81239641</v>
      </c>
      <c r="K52" s="78">
        <v>4555351</v>
      </c>
      <c r="L52" s="78">
        <f t="shared" si="19"/>
        <v>85794992</v>
      </c>
      <c r="M52" s="95">
        <f t="shared" si="20"/>
        <v>0.37029503524581514</v>
      </c>
      <c r="N52" s="77">
        <v>59840321</v>
      </c>
      <c r="O52" s="78">
        <v>10552953</v>
      </c>
      <c r="P52" s="78">
        <f t="shared" si="21"/>
        <v>70393274</v>
      </c>
      <c r="Q52" s="95">
        <f t="shared" si="22"/>
        <v>0.30382052925534769</v>
      </c>
      <c r="R52" s="77">
        <v>0</v>
      </c>
      <c r="S52" s="78">
        <v>0</v>
      </c>
      <c r="T52" s="78">
        <f t="shared" si="23"/>
        <v>0</v>
      </c>
      <c r="U52" s="95">
        <f t="shared" si="24"/>
        <v>0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141079962</v>
      </c>
      <c r="AA52" s="78">
        <f t="shared" si="28"/>
        <v>15108304</v>
      </c>
      <c r="AB52" s="78">
        <f t="shared" si="29"/>
        <v>156188266</v>
      </c>
      <c r="AC52" s="95">
        <f t="shared" si="30"/>
        <v>0.67411556450116283</v>
      </c>
      <c r="AD52" s="77">
        <v>53932423</v>
      </c>
      <c r="AE52" s="78">
        <v>2489576</v>
      </c>
      <c r="AF52" s="78">
        <f t="shared" si="31"/>
        <v>56421999</v>
      </c>
      <c r="AG52" s="78">
        <v>242697610</v>
      </c>
      <c r="AH52" s="78">
        <v>213488379</v>
      </c>
      <c r="AI52" s="79">
        <v>133938743</v>
      </c>
      <c r="AJ52" s="114">
        <f t="shared" si="32"/>
        <v>0.55187499786256655</v>
      </c>
      <c r="AK52" s="115">
        <f t="shared" si="33"/>
        <v>0.24762105646061916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671896206</v>
      </c>
      <c r="E53" s="78">
        <v>233671204</v>
      </c>
      <c r="F53" s="79">
        <f t="shared" si="17"/>
        <v>905567410</v>
      </c>
      <c r="G53" s="77">
        <v>671896206</v>
      </c>
      <c r="H53" s="78">
        <v>233671204</v>
      </c>
      <c r="I53" s="79">
        <f t="shared" si="18"/>
        <v>905567410</v>
      </c>
      <c r="J53" s="77">
        <v>273393434</v>
      </c>
      <c r="K53" s="78">
        <v>40601974</v>
      </c>
      <c r="L53" s="78">
        <f t="shared" si="19"/>
        <v>313995408</v>
      </c>
      <c r="M53" s="95">
        <f t="shared" si="20"/>
        <v>0.34673885624925482</v>
      </c>
      <c r="N53" s="77">
        <v>182819317</v>
      </c>
      <c r="O53" s="78">
        <v>67309912</v>
      </c>
      <c r="P53" s="78">
        <f t="shared" si="21"/>
        <v>250129229</v>
      </c>
      <c r="Q53" s="95">
        <f t="shared" si="22"/>
        <v>0.27621271065839265</v>
      </c>
      <c r="R53" s="77">
        <v>0</v>
      </c>
      <c r="S53" s="78">
        <v>0</v>
      </c>
      <c r="T53" s="78">
        <f t="shared" si="23"/>
        <v>0</v>
      </c>
      <c r="U53" s="95">
        <f t="shared" si="24"/>
        <v>0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456212751</v>
      </c>
      <c r="AA53" s="78">
        <f t="shared" si="28"/>
        <v>107911886</v>
      </c>
      <c r="AB53" s="78">
        <f t="shared" si="29"/>
        <v>564124637</v>
      </c>
      <c r="AC53" s="95">
        <f t="shared" si="30"/>
        <v>0.62295156690764741</v>
      </c>
      <c r="AD53" s="77">
        <v>209555849</v>
      </c>
      <c r="AE53" s="78">
        <v>19408347</v>
      </c>
      <c r="AF53" s="78">
        <f t="shared" si="31"/>
        <v>228964196</v>
      </c>
      <c r="AG53" s="78">
        <v>891196887</v>
      </c>
      <c r="AH53" s="78">
        <v>841145588</v>
      </c>
      <c r="AI53" s="79">
        <v>487869855</v>
      </c>
      <c r="AJ53" s="114">
        <f t="shared" si="32"/>
        <v>0.54743218038193164</v>
      </c>
      <c r="AK53" s="115">
        <f t="shared" si="33"/>
        <v>9.2438177539339028E-2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1800610450</v>
      </c>
      <c r="E54" s="81">
        <f>SUM(E49:E53)</f>
        <v>420111781</v>
      </c>
      <c r="F54" s="82">
        <f t="shared" si="17"/>
        <v>2220722231</v>
      </c>
      <c r="G54" s="80">
        <f>SUM(G49:G53)</f>
        <v>1800610450</v>
      </c>
      <c r="H54" s="81">
        <f>SUM(H49:H53)</f>
        <v>420111781</v>
      </c>
      <c r="I54" s="82">
        <f t="shared" si="18"/>
        <v>2220722231</v>
      </c>
      <c r="J54" s="80">
        <f>SUM(J49:J53)</f>
        <v>720440998</v>
      </c>
      <c r="K54" s="81">
        <f>SUM(K49:K53)</f>
        <v>69317916</v>
      </c>
      <c r="L54" s="81">
        <f t="shared" si="19"/>
        <v>789758914</v>
      </c>
      <c r="M54" s="96">
        <f t="shared" si="20"/>
        <v>0.35563156119906469</v>
      </c>
      <c r="N54" s="80">
        <f>SUM(N49:N53)</f>
        <v>531920709</v>
      </c>
      <c r="O54" s="81">
        <f>SUM(O49:O53)</f>
        <v>112067331</v>
      </c>
      <c r="P54" s="81">
        <f t="shared" si="21"/>
        <v>643988040</v>
      </c>
      <c r="Q54" s="96">
        <f t="shared" si="22"/>
        <v>0.28999036034777281</v>
      </c>
      <c r="R54" s="80">
        <f>SUM(R49:R53)</f>
        <v>0</v>
      </c>
      <c r="S54" s="81">
        <f>SUM(S49:S53)</f>
        <v>0</v>
      </c>
      <c r="T54" s="81">
        <f t="shared" si="23"/>
        <v>0</v>
      </c>
      <c r="U54" s="96">
        <f t="shared" si="24"/>
        <v>0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1252361707</v>
      </c>
      <c r="AA54" s="81">
        <f t="shared" si="28"/>
        <v>181385247</v>
      </c>
      <c r="AB54" s="81">
        <f t="shared" si="29"/>
        <v>1433746954</v>
      </c>
      <c r="AC54" s="96">
        <f t="shared" si="30"/>
        <v>0.64562192154683751</v>
      </c>
      <c r="AD54" s="80">
        <f>SUM(AD49:AD53)</f>
        <v>530739895</v>
      </c>
      <c r="AE54" s="81">
        <f>SUM(AE49:AE53)</f>
        <v>-2082820</v>
      </c>
      <c r="AF54" s="81">
        <f t="shared" si="31"/>
        <v>528657075</v>
      </c>
      <c r="AG54" s="81">
        <f>SUM(AG49:AG53)</f>
        <v>2161570335</v>
      </c>
      <c r="AH54" s="81">
        <f>SUM(AH49:AH53)</f>
        <v>2117519262</v>
      </c>
      <c r="AI54" s="82">
        <f>SUM(AI49:AI53)</f>
        <v>1224340738</v>
      </c>
      <c r="AJ54" s="116">
        <f t="shared" si="32"/>
        <v>0.56641262982543661</v>
      </c>
      <c r="AK54" s="117">
        <f t="shared" si="33"/>
        <v>0.21815836854164861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223196452</v>
      </c>
      <c r="E55" s="78">
        <v>40310623</v>
      </c>
      <c r="F55" s="79">
        <f t="shared" si="17"/>
        <v>263507075</v>
      </c>
      <c r="G55" s="77">
        <v>223196452</v>
      </c>
      <c r="H55" s="78">
        <v>40310623</v>
      </c>
      <c r="I55" s="79">
        <f t="shared" si="18"/>
        <v>263507075</v>
      </c>
      <c r="J55" s="77">
        <v>83924089</v>
      </c>
      <c r="K55" s="78">
        <v>10494785</v>
      </c>
      <c r="L55" s="78">
        <f t="shared" si="19"/>
        <v>94418874</v>
      </c>
      <c r="M55" s="95">
        <f t="shared" si="20"/>
        <v>0.35831627670718141</v>
      </c>
      <c r="N55" s="77">
        <v>67169412</v>
      </c>
      <c r="O55" s="78">
        <v>24629256</v>
      </c>
      <c r="P55" s="78">
        <f t="shared" si="21"/>
        <v>91798668</v>
      </c>
      <c r="Q55" s="95">
        <f t="shared" si="22"/>
        <v>0.34837268790600784</v>
      </c>
      <c r="R55" s="77">
        <v>0</v>
      </c>
      <c r="S55" s="78">
        <v>0</v>
      </c>
      <c r="T55" s="78">
        <f t="shared" si="23"/>
        <v>0</v>
      </c>
      <c r="U55" s="95">
        <f t="shared" si="24"/>
        <v>0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151093501</v>
      </c>
      <c r="AA55" s="78">
        <f t="shared" si="28"/>
        <v>35124041</v>
      </c>
      <c r="AB55" s="78">
        <f t="shared" si="29"/>
        <v>186217542</v>
      </c>
      <c r="AC55" s="95">
        <f t="shared" si="30"/>
        <v>0.7066889646131892</v>
      </c>
      <c r="AD55" s="77">
        <v>62418274</v>
      </c>
      <c r="AE55" s="78">
        <v>11429109</v>
      </c>
      <c r="AF55" s="78">
        <f t="shared" si="31"/>
        <v>73847383</v>
      </c>
      <c r="AG55" s="78">
        <v>242340116</v>
      </c>
      <c r="AH55" s="78">
        <v>250944727</v>
      </c>
      <c r="AI55" s="79">
        <v>155205119</v>
      </c>
      <c r="AJ55" s="114">
        <f t="shared" si="32"/>
        <v>0.64044336349166398</v>
      </c>
      <c r="AK55" s="115">
        <f t="shared" si="33"/>
        <v>0.24308627158798579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4931450700</v>
      </c>
      <c r="E56" s="78">
        <v>802941100</v>
      </c>
      <c r="F56" s="79">
        <f t="shared" si="17"/>
        <v>5734391800</v>
      </c>
      <c r="G56" s="77">
        <v>4975126700</v>
      </c>
      <c r="H56" s="78">
        <v>817406500</v>
      </c>
      <c r="I56" s="79">
        <f t="shared" si="18"/>
        <v>5792533200</v>
      </c>
      <c r="J56" s="77">
        <v>1479474431</v>
      </c>
      <c r="K56" s="78">
        <v>193901025</v>
      </c>
      <c r="L56" s="78">
        <f t="shared" si="19"/>
        <v>1673375456</v>
      </c>
      <c r="M56" s="95">
        <f t="shared" si="20"/>
        <v>0.29181393848951864</v>
      </c>
      <c r="N56" s="77">
        <v>1133785690</v>
      </c>
      <c r="O56" s="78">
        <v>266757370</v>
      </c>
      <c r="P56" s="78">
        <f t="shared" si="21"/>
        <v>1400543060</v>
      </c>
      <c r="Q56" s="95">
        <f t="shared" si="22"/>
        <v>0.24423567639727722</v>
      </c>
      <c r="R56" s="77">
        <v>0</v>
      </c>
      <c r="S56" s="78">
        <v>0</v>
      </c>
      <c r="T56" s="78">
        <f t="shared" si="23"/>
        <v>0</v>
      </c>
      <c r="U56" s="95">
        <f t="shared" si="24"/>
        <v>0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2613260121</v>
      </c>
      <c r="AA56" s="78">
        <f t="shared" si="28"/>
        <v>460658395</v>
      </c>
      <c r="AB56" s="78">
        <f t="shared" si="29"/>
        <v>3073918516</v>
      </c>
      <c r="AC56" s="95">
        <f t="shared" si="30"/>
        <v>0.53604961488679581</v>
      </c>
      <c r="AD56" s="77">
        <v>970247028</v>
      </c>
      <c r="AE56" s="78">
        <v>283203973</v>
      </c>
      <c r="AF56" s="78">
        <f t="shared" si="31"/>
        <v>1253451001</v>
      </c>
      <c r="AG56" s="78">
        <v>5303352100</v>
      </c>
      <c r="AH56" s="78">
        <v>5555283515</v>
      </c>
      <c r="AI56" s="79">
        <v>2774857557</v>
      </c>
      <c r="AJ56" s="114">
        <f t="shared" si="32"/>
        <v>0.52322710328812605</v>
      </c>
      <c r="AK56" s="115">
        <f t="shared" si="33"/>
        <v>0.11734966814231296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472479310</v>
      </c>
      <c r="E57" s="78">
        <v>110154690</v>
      </c>
      <c r="F57" s="79">
        <f t="shared" si="17"/>
        <v>582634000</v>
      </c>
      <c r="G57" s="77">
        <v>472479310</v>
      </c>
      <c r="H57" s="78">
        <v>110154690</v>
      </c>
      <c r="I57" s="79">
        <f t="shared" si="18"/>
        <v>582634000</v>
      </c>
      <c r="J57" s="77">
        <v>183126240</v>
      </c>
      <c r="K57" s="78">
        <v>6466597</v>
      </c>
      <c r="L57" s="78">
        <f t="shared" si="19"/>
        <v>189592837</v>
      </c>
      <c r="M57" s="95">
        <f t="shared" si="20"/>
        <v>0.32540640779631808</v>
      </c>
      <c r="N57" s="77">
        <v>132764339</v>
      </c>
      <c r="O57" s="78">
        <v>48897392</v>
      </c>
      <c r="P57" s="78">
        <f t="shared" si="21"/>
        <v>181661731</v>
      </c>
      <c r="Q57" s="95">
        <f t="shared" si="22"/>
        <v>0.31179390663778633</v>
      </c>
      <c r="R57" s="77">
        <v>0</v>
      </c>
      <c r="S57" s="78">
        <v>0</v>
      </c>
      <c r="T57" s="78">
        <f t="shared" si="23"/>
        <v>0</v>
      </c>
      <c r="U57" s="95">
        <f t="shared" si="24"/>
        <v>0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315890579</v>
      </c>
      <c r="AA57" s="78">
        <f t="shared" si="28"/>
        <v>55363989</v>
      </c>
      <c r="AB57" s="78">
        <f t="shared" si="29"/>
        <v>371254568</v>
      </c>
      <c r="AC57" s="95">
        <f t="shared" si="30"/>
        <v>0.63720031443410441</v>
      </c>
      <c r="AD57" s="77">
        <v>147664954</v>
      </c>
      <c r="AE57" s="78">
        <v>20301555</v>
      </c>
      <c r="AF57" s="78">
        <f t="shared" si="31"/>
        <v>167966509</v>
      </c>
      <c r="AG57" s="78">
        <v>525624160</v>
      </c>
      <c r="AH57" s="78">
        <v>536170230</v>
      </c>
      <c r="AI57" s="79">
        <v>386363919</v>
      </c>
      <c r="AJ57" s="114">
        <f t="shared" si="32"/>
        <v>0.73505738206554283</v>
      </c>
      <c r="AK57" s="115">
        <f t="shared" si="33"/>
        <v>8.1535432757014581E-2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191859610</v>
      </c>
      <c r="E58" s="78">
        <v>35933045</v>
      </c>
      <c r="F58" s="79">
        <f t="shared" si="17"/>
        <v>227792655</v>
      </c>
      <c r="G58" s="77">
        <v>191859610</v>
      </c>
      <c r="H58" s="78">
        <v>35933045</v>
      </c>
      <c r="I58" s="79">
        <f t="shared" si="18"/>
        <v>227792655</v>
      </c>
      <c r="J58" s="77">
        <v>65101047</v>
      </c>
      <c r="K58" s="78">
        <v>9968883</v>
      </c>
      <c r="L58" s="78">
        <f t="shared" si="19"/>
        <v>75069930</v>
      </c>
      <c r="M58" s="95">
        <f t="shared" si="20"/>
        <v>0.32955377775459882</v>
      </c>
      <c r="N58" s="77">
        <v>52832916</v>
      </c>
      <c r="O58" s="78">
        <v>6567416</v>
      </c>
      <c r="P58" s="78">
        <f t="shared" si="21"/>
        <v>59400332</v>
      </c>
      <c r="Q58" s="95">
        <f t="shared" si="22"/>
        <v>0.26076491360092363</v>
      </c>
      <c r="R58" s="77">
        <v>0</v>
      </c>
      <c r="S58" s="78">
        <v>0</v>
      </c>
      <c r="T58" s="78">
        <f t="shared" si="23"/>
        <v>0</v>
      </c>
      <c r="U58" s="95">
        <f t="shared" si="24"/>
        <v>0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117933963</v>
      </c>
      <c r="AA58" s="78">
        <f t="shared" si="28"/>
        <v>16536299</v>
      </c>
      <c r="AB58" s="78">
        <f t="shared" si="29"/>
        <v>134470262</v>
      </c>
      <c r="AC58" s="95">
        <f t="shared" si="30"/>
        <v>0.5903186913555224</v>
      </c>
      <c r="AD58" s="77">
        <v>43825665</v>
      </c>
      <c r="AE58" s="78">
        <v>10338069</v>
      </c>
      <c r="AF58" s="78">
        <f t="shared" si="31"/>
        <v>54163734</v>
      </c>
      <c r="AG58" s="78">
        <v>230740220</v>
      </c>
      <c r="AH58" s="78">
        <v>245546247</v>
      </c>
      <c r="AI58" s="79">
        <v>124894114</v>
      </c>
      <c r="AJ58" s="114">
        <f t="shared" si="32"/>
        <v>0.54127587292757195</v>
      </c>
      <c r="AK58" s="115">
        <f t="shared" si="33"/>
        <v>9.6680889836731065E-2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237575268</v>
      </c>
      <c r="E59" s="78">
        <v>43469339</v>
      </c>
      <c r="F59" s="79">
        <f t="shared" si="17"/>
        <v>281044607</v>
      </c>
      <c r="G59" s="77">
        <v>237575268</v>
      </c>
      <c r="H59" s="78">
        <v>43469339</v>
      </c>
      <c r="I59" s="79">
        <f t="shared" si="18"/>
        <v>281044607</v>
      </c>
      <c r="J59" s="77">
        <v>72630900</v>
      </c>
      <c r="K59" s="78">
        <v>8845979</v>
      </c>
      <c r="L59" s="78">
        <f t="shared" si="19"/>
        <v>81476879</v>
      </c>
      <c r="M59" s="95">
        <f t="shared" si="20"/>
        <v>0.28990728507378899</v>
      </c>
      <c r="N59" s="77">
        <v>65383131</v>
      </c>
      <c r="O59" s="78">
        <v>10009263</v>
      </c>
      <c r="P59" s="78">
        <f t="shared" si="21"/>
        <v>75392394</v>
      </c>
      <c r="Q59" s="95">
        <f t="shared" si="22"/>
        <v>0.26825775027236159</v>
      </c>
      <c r="R59" s="77">
        <v>0</v>
      </c>
      <c r="S59" s="78">
        <v>0</v>
      </c>
      <c r="T59" s="78">
        <f t="shared" si="23"/>
        <v>0</v>
      </c>
      <c r="U59" s="95">
        <f t="shared" si="24"/>
        <v>0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138014031</v>
      </c>
      <c r="AA59" s="78">
        <f t="shared" si="28"/>
        <v>18855242</v>
      </c>
      <c r="AB59" s="78">
        <f t="shared" si="29"/>
        <v>156869273</v>
      </c>
      <c r="AC59" s="95">
        <f t="shared" si="30"/>
        <v>0.55816503534615058</v>
      </c>
      <c r="AD59" s="77">
        <v>23629457</v>
      </c>
      <c r="AE59" s="78">
        <v>7857625</v>
      </c>
      <c r="AF59" s="78">
        <f t="shared" si="31"/>
        <v>31487082</v>
      </c>
      <c r="AG59" s="78">
        <v>237047405</v>
      </c>
      <c r="AH59" s="78">
        <v>248936804</v>
      </c>
      <c r="AI59" s="79">
        <v>102048699</v>
      </c>
      <c r="AJ59" s="114">
        <f t="shared" si="32"/>
        <v>0.43049911894205295</v>
      </c>
      <c r="AK59" s="115">
        <f t="shared" si="33"/>
        <v>1.3943912617879293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875156549</v>
      </c>
      <c r="E60" s="78">
        <v>452537631</v>
      </c>
      <c r="F60" s="79">
        <f t="shared" si="17"/>
        <v>1327694180</v>
      </c>
      <c r="G60" s="77">
        <v>877489416</v>
      </c>
      <c r="H60" s="78">
        <v>429471068</v>
      </c>
      <c r="I60" s="79">
        <f t="shared" si="18"/>
        <v>1306960484</v>
      </c>
      <c r="J60" s="77">
        <v>338565461</v>
      </c>
      <c r="K60" s="78">
        <v>91783692</v>
      </c>
      <c r="L60" s="78">
        <f t="shared" si="19"/>
        <v>430349153</v>
      </c>
      <c r="M60" s="95">
        <f t="shared" si="20"/>
        <v>0.32413274041767659</v>
      </c>
      <c r="N60" s="77">
        <v>280933272</v>
      </c>
      <c r="O60" s="78">
        <v>152307864</v>
      </c>
      <c r="P60" s="78">
        <f t="shared" si="21"/>
        <v>433241136</v>
      </c>
      <c r="Q60" s="95">
        <f t="shared" si="22"/>
        <v>0.3263109400690451</v>
      </c>
      <c r="R60" s="77">
        <v>0</v>
      </c>
      <c r="S60" s="78">
        <v>0</v>
      </c>
      <c r="T60" s="78">
        <f t="shared" si="23"/>
        <v>0</v>
      </c>
      <c r="U60" s="95">
        <f t="shared" si="24"/>
        <v>0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619498733</v>
      </c>
      <c r="AA60" s="78">
        <f t="shared" si="28"/>
        <v>244091556</v>
      </c>
      <c r="AB60" s="78">
        <f t="shared" si="29"/>
        <v>863590289</v>
      </c>
      <c r="AC60" s="95">
        <f t="shared" si="30"/>
        <v>0.65044368048672174</v>
      </c>
      <c r="AD60" s="77">
        <v>269297404</v>
      </c>
      <c r="AE60" s="78">
        <v>107696391</v>
      </c>
      <c r="AF60" s="78">
        <f t="shared" si="31"/>
        <v>376993795</v>
      </c>
      <c r="AG60" s="78">
        <v>1325443994</v>
      </c>
      <c r="AH60" s="78">
        <v>1343763082</v>
      </c>
      <c r="AI60" s="79">
        <v>730147060</v>
      </c>
      <c r="AJ60" s="114">
        <f t="shared" si="32"/>
        <v>0.55086979405030978</v>
      </c>
      <c r="AK60" s="115">
        <f t="shared" si="33"/>
        <v>0.14919964664139895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6931717889</v>
      </c>
      <c r="E61" s="81">
        <f>SUM(E55:E60)</f>
        <v>1485346428</v>
      </c>
      <c r="F61" s="82">
        <f t="shared" si="17"/>
        <v>8417064317</v>
      </c>
      <c r="G61" s="80">
        <f>SUM(G55:G60)</f>
        <v>6977726756</v>
      </c>
      <c r="H61" s="81">
        <f>SUM(H55:H60)</f>
        <v>1476745265</v>
      </c>
      <c r="I61" s="82">
        <f t="shared" si="18"/>
        <v>8454472021</v>
      </c>
      <c r="J61" s="80">
        <f>SUM(J55:J60)</f>
        <v>2222822168</v>
      </c>
      <c r="K61" s="81">
        <f>SUM(K55:K60)</f>
        <v>321460961</v>
      </c>
      <c r="L61" s="81">
        <f t="shared" si="19"/>
        <v>2544283129</v>
      </c>
      <c r="M61" s="96">
        <f t="shared" si="20"/>
        <v>0.30227678358846499</v>
      </c>
      <c r="N61" s="80">
        <f>SUM(N55:N60)</f>
        <v>1732868760</v>
      </c>
      <c r="O61" s="81">
        <f>SUM(O55:O60)</f>
        <v>509168561</v>
      </c>
      <c r="P61" s="81">
        <f t="shared" si="21"/>
        <v>2242037321</v>
      </c>
      <c r="Q61" s="96">
        <f t="shared" si="22"/>
        <v>0.26636808708610465</v>
      </c>
      <c r="R61" s="80">
        <f>SUM(R55:R60)</f>
        <v>0</v>
      </c>
      <c r="S61" s="81">
        <f>SUM(S55:S60)</f>
        <v>0</v>
      </c>
      <c r="T61" s="81">
        <f t="shared" si="23"/>
        <v>0</v>
      </c>
      <c r="U61" s="96">
        <f t="shared" si="24"/>
        <v>0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3955690928</v>
      </c>
      <c r="AA61" s="81">
        <f t="shared" si="28"/>
        <v>830629522</v>
      </c>
      <c r="AB61" s="81">
        <f t="shared" si="29"/>
        <v>4786320450</v>
      </c>
      <c r="AC61" s="96">
        <f t="shared" si="30"/>
        <v>0.5686448706745697</v>
      </c>
      <c r="AD61" s="80">
        <f>SUM(AD55:AD60)</f>
        <v>1517082782</v>
      </c>
      <c r="AE61" s="81">
        <f>SUM(AE55:AE60)</f>
        <v>440826722</v>
      </c>
      <c r="AF61" s="81">
        <f t="shared" si="31"/>
        <v>1957909504</v>
      </c>
      <c r="AG61" s="81">
        <f>SUM(AG55:AG60)</f>
        <v>7864547995</v>
      </c>
      <c r="AH61" s="81">
        <f>SUM(AH55:AH60)</f>
        <v>8180644605</v>
      </c>
      <c r="AI61" s="82">
        <f>SUM(AI55:AI60)</f>
        <v>4273516468</v>
      </c>
      <c r="AJ61" s="116">
        <f t="shared" si="32"/>
        <v>0.54338996604979073</v>
      </c>
      <c r="AK61" s="117">
        <f t="shared" si="33"/>
        <v>0.145117951784558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382368862</v>
      </c>
      <c r="E62" s="78">
        <v>143944633</v>
      </c>
      <c r="F62" s="79">
        <f t="shared" si="17"/>
        <v>526313495</v>
      </c>
      <c r="G62" s="77">
        <v>382368862</v>
      </c>
      <c r="H62" s="78">
        <v>143944633</v>
      </c>
      <c r="I62" s="79">
        <f t="shared" si="18"/>
        <v>526313495</v>
      </c>
      <c r="J62" s="77">
        <v>142573193</v>
      </c>
      <c r="K62" s="78">
        <v>15262839</v>
      </c>
      <c r="L62" s="78">
        <f t="shared" si="19"/>
        <v>157836032</v>
      </c>
      <c r="M62" s="95">
        <f t="shared" si="20"/>
        <v>0.29988976816944435</v>
      </c>
      <c r="N62" s="77">
        <v>117456959</v>
      </c>
      <c r="O62" s="78">
        <v>25999126</v>
      </c>
      <c r="P62" s="78">
        <f t="shared" si="21"/>
        <v>143456085</v>
      </c>
      <c r="Q62" s="95">
        <f t="shared" si="22"/>
        <v>0.27256774975910508</v>
      </c>
      <c r="R62" s="77">
        <v>0</v>
      </c>
      <c r="S62" s="78">
        <v>0</v>
      </c>
      <c r="T62" s="78">
        <f t="shared" si="23"/>
        <v>0</v>
      </c>
      <c r="U62" s="95">
        <f t="shared" si="24"/>
        <v>0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260030152</v>
      </c>
      <c r="AA62" s="78">
        <f t="shared" si="28"/>
        <v>41261965</v>
      </c>
      <c r="AB62" s="78">
        <f t="shared" si="29"/>
        <v>301292117</v>
      </c>
      <c r="AC62" s="95">
        <f t="shared" si="30"/>
        <v>0.57245751792854938</v>
      </c>
      <c r="AD62" s="77">
        <v>107760937</v>
      </c>
      <c r="AE62" s="78">
        <v>21662425</v>
      </c>
      <c r="AF62" s="78">
        <f t="shared" si="31"/>
        <v>129423362</v>
      </c>
      <c r="AG62" s="78">
        <v>406903161</v>
      </c>
      <c r="AH62" s="78">
        <v>430989780</v>
      </c>
      <c r="AI62" s="79">
        <v>278415455</v>
      </c>
      <c r="AJ62" s="114">
        <f t="shared" si="32"/>
        <v>0.68423025841276275</v>
      </c>
      <c r="AK62" s="115">
        <f t="shared" si="33"/>
        <v>0.10842496117509293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2573013910</v>
      </c>
      <c r="E63" s="78">
        <v>950898017</v>
      </c>
      <c r="F63" s="79">
        <f t="shared" si="17"/>
        <v>3523911927</v>
      </c>
      <c r="G63" s="77">
        <v>2584653804</v>
      </c>
      <c r="H63" s="78">
        <v>1139218312</v>
      </c>
      <c r="I63" s="79">
        <f t="shared" si="18"/>
        <v>3723872116</v>
      </c>
      <c r="J63" s="77">
        <v>562643197</v>
      </c>
      <c r="K63" s="78">
        <v>61769764</v>
      </c>
      <c r="L63" s="78">
        <f t="shared" si="19"/>
        <v>624412961</v>
      </c>
      <c r="M63" s="95">
        <f t="shared" si="20"/>
        <v>0.17719312341939811</v>
      </c>
      <c r="N63" s="77">
        <v>661468856</v>
      </c>
      <c r="O63" s="78">
        <v>248110121</v>
      </c>
      <c r="P63" s="78">
        <f t="shared" si="21"/>
        <v>909578977</v>
      </c>
      <c r="Q63" s="95">
        <f t="shared" si="22"/>
        <v>0.25811626279046901</v>
      </c>
      <c r="R63" s="77">
        <v>0</v>
      </c>
      <c r="S63" s="78">
        <v>0</v>
      </c>
      <c r="T63" s="78">
        <f t="shared" si="23"/>
        <v>0</v>
      </c>
      <c r="U63" s="95">
        <f t="shared" si="24"/>
        <v>0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1224112053</v>
      </c>
      <c r="AA63" s="78">
        <f t="shared" si="28"/>
        <v>309879885</v>
      </c>
      <c r="AB63" s="78">
        <f t="shared" si="29"/>
        <v>1533991938</v>
      </c>
      <c r="AC63" s="95">
        <f t="shared" si="30"/>
        <v>0.43530938620986709</v>
      </c>
      <c r="AD63" s="77">
        <v>551614867</v>
      </c>
      <c r="AE63" s="78">
        <v>81913130</v>
      </c>
      <c r="AF63" s="78">
        <f t="shared" si="31"/>
        <v>633527997</v>
      </c>
      <c r="AG63" s="78">
        <v>2647998072</v>
      </c>
      <c r="AH63" s="78">
        <v>3268078686</v>
      </c>
      <c r="AI63" s="79">
        <v>1175987018</v>
      </c>
      <c r="AJ63" s="114">
        <f t="shared" si="32"/>
        <v>0.44410418211210845</v>
      </c>
      <c r="AK63" s="115">
        <f t="shared" si="33"/>
        <v>0.43573603898676638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232076319</v>
      </c>
      <c r="E64" s="78">
        <v>74984786</v>
      </c>
      <c r="F64" s="79">
        <f t="shared" si="17"/>
        <v>307061105</v>
      </c>
      <c r="G64" s="77">
        <v>232076319</v>
      </c>
      <c r="H64" s="78">
        <v>74984786</v>
      </c>
      <c r="I64" s="79">
        <f t="shared" si="18"/>
        <v>307061105</v>
      </c>
      <c r="J64" s="77">
        <v>105537676</v>
      </c>
      <c r="K64" s="78">
        <v>27828258</v>
      </c>
      <c r="L64" s="78">
        <f t="shared" si="19"/>
        <v>133365934</v>
      </c>
      <c r="M64" s="95">
        <f t="shared" si="20"/>
        <v>0.43433027442534605</v>
      </c>
      <c r="N64" s="77">
        <v>70574646</v>
      </c>
      <c r="O64" s="78">
        <v>23252900</v>
      </c>
      <c r="P64" s="78">
        <f t="shared" si="21"/>
        <v>93827546</v>
      </c>
      <c r="Q64" s="95">
        <f t="shared" si="22"/>
        <v>0.30556636601695286</v>
      </c>
      <c r="R64" s="77">
        <v>0</v>
      </c>
      <c r="S64" s="78">
        <v>0</v>
      </c>
      <c r="T64" s="78">
        <f t="shared" si="23"/>
        <v>0</v>
      </c>
      <c r="U64" s="95">
        <f t="shared" si="24"/>
        <v>0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176112322</v>
      </c>
      <c r="AA64" s="78">
        <f t="shared" si="28"/>
        <v>51081158</v>
      </c>
      <c r="AB64" s="78">
        <f t="shared" si="29"/>
        <v>227193480</v>
      </c>
      <c r="AC64" s="95">
        <f t="shared" si="30"/>
        <v>0.73989664044229897</v>
      </c>
      <c r="AD64" s="77">
        <v>65964143</v>
      </c>
      <c r="AE64" s="78">
        <v>19614777</v>
      </c>
      <c r="AF64" s="78">
        <f t="shared" si="31"/>
        <v>85578920</v>
      </c>
      <c r="AG64" s="78">
        <v>297165173</v>
      </c>
      <c r="AH64" s="78">
        <v>303280628</v>
      </c>
      <c r="AI64" s="79">
        <v>199329877</v>
      </c>
      <c r="AJ64" s="114">
        <f t="shared" si="32"/>
        <v>0.67077132554830032</v>
      </c>
      <c r="AK64" s="115">
        <f t="shared" si="33"/>
        <v>9.6386189496198371E-2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145397531</v>
      </c>
      <c r="E65" s="78">
        <v>26314871</v>
      </c>
      <c r="F65" s="79">
        <f t="shared" si="17"/>
        <v>171712402</v>
      </c>
      <c r="G65" s="77">
        <v>145397531</v>
      </c>
      <c r="H65" s="78">
        <v>26314871</v>
      </c>
      <c r="I65" s="79">
        <f t="shared" si="18"/>
        <v>171712402</v>
      </c>
      <c r="J65" s="77">
        <v>59974987</v>
      </c>
      <c r="K65" s="78">
        <v>4554070</v>
      </c>
      <c r="L65" s="78">
        <f t="shared" si="19"/>
        <v>64529057</v>
      </c>
      <c r="M65" s="95">
        <f t="shared" si="20"/>
        <v>0.37579729971979542</v>
      </c>
      <c r="N65" s="77">
        <v>41344113</v>
      </c>
      <c r="O65" s="78">
        <v>6994675</v>
      </c>
      <c r="P65" s="78">
        <f t="shared" si="21"/>
        <v>48338788</v>
      </c>
      <c r="Q65" s="95">
        <f t="shared" si="22"/>
        <v>0.28151017303921938</v>
      </c>
      <c r="R65" s="77">
        <v>0</v>
      </c>
      <c r="S65" s="78">
        <v>0</v>
      </c>
      <c r="T65" s="78">
        <f t="shared" si="23"/>
        <v>0</v>
      </c>
      <c r="U65" s="95">
        <f t="shared" si="24"/>
        <v>0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101319100</v>
      </c>
      <c r="AA65" s="78">
        <f t="shared" si="28"/>
        <v>11548745</v>
      </c>
      <c r="AB65" s="78">
        <f t="shared" si="29"/>
        <v>112867845</v>
      </c>
      <c r="AC65" s="95">
        <f t="shared" si="30"/>
        <v>0.6573074727590148</v>
      </c>
      <c r="AD65" s="77">
        <v>38826812</v>
      </c>
      <c r="AE65" s="78">
        <v>6087447</v>
      </c>
      <c r="AF65" s="78">
        <f t="shared" si="31"/>
        <v>44914259</v>
      </c>
      <c r="AG65" s="78">
        <v>175885318</v>
      </c>
      <c r="AH65" s="78">
        <v>175482155</v>
      </c>
      <c r="AI65" s="79">
        <v>122534771</v>
      </c>
      <c r="AJ65" s="114">
        <f t="shared" si="32"/>
        <v>0.69667424429365954</v>
      </c>
      <c r="AK65" s="115">
        <f t="shared" si="33"/>
        <v>7.6245920031765335E-2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1518509253</v>
      </c>
      <c r="E66" s="78">
        <v>452464959</v>
      </c>
      <c r="F66" s="79">
        <f t="shared" si="17"/>
        <v>1970974212</v>
      </c>
      <c r="G66" s="77">
        <v>1556481293</v>
      </c>
      <c r="H66" s="78">
        <v>447443180</v>
      </c>
      <c r="I66" s="79">
        <f t="shared" si="18"/>
        <v>2003924473</v>
      </c>
      <c r="J66" s="77">
        <v>447619746</v>
      </c>
      <c r="K66" s="78">
        <v>21831273</v>
      </c>
      <c r="L66" s="78">
        <f t="shared" si="19"/>
        <v>469451019</v>
      </c>
      <c r="M66" s="95">
        <f t="shared" si="20"/>
        <v>0.23818222285294924</v>
      </c>
      <c r="N66" s="77">
        <v>216545142</v>
      </c>
      <c r="O66" s="78">
        <v>47899905</v>
      </c>
      <c r="P66" s="78">
        <f t="shared" si="21"/>
        <v>264445047</v>
      </c>
      <c r="Q66" s="95">
        <f t="shared" si="22"/>
        <v>0.13416971434225949</v>
      </c>
      <c r="R66" s="77">
        <v>0</v>
      </c>
      <c r="S66" s="78">
        <v>0</v>
      </c>
      <c r="T66" s="78">
        <f t="shared" si="23"/>
        <v>0</v>
      </c>
      <c r="U66" s="95">
        <f t="shared" si="24"/>
        <v>0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664164888</v>
      </c>
      <c r="AA66" s="78">
        <f t="shared" si="28"/>
        <v>69731178</v>
      </c>
      <c r="AB66" s="78">
        <f t="shared" si="29"/>
        <v>733896066</v>
      </c>
      <c r="AC66" s="95">
        <f t="shared" si="30"/>
        <v>0.3723519371952087</v>
      </c>
      <c r="AD66" s="77">
        <v>374824352</v>
      </c>
      <c r="AE66" s="78">
        <v>84546564</v>
      </c>
      <c r="AF66" s="78">
        <f t="shared" si="31"/>
        <v>459370916</v>
      </c>
      <c r="AG66" s="78">
        <v>1590597708</v>
      </c>
      <c r="AH66" s="78">
        <v>1779322529</v>
      </c>
      <c r="AI66" s="79">
        <v>912462083</v>
      </c>
      <c r="AJ66" s="114">
        <f t="shared" si="32"/>
        <v>0.57365987541080998</v>
      </c>
      <c r="AK66" s="115">
        <f t="shared" si="33"/>
        <v>-0.42433219477046735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4851365875</v>
      </c>
      <c r="E67" s="81">
        <f>SUM(E62:E66)</f>
        <v>1648607266</v>
      </c>
      <c r="F67" s="82">
        <f t="shared" si="17"/>
        <v>6499973141</v>
      </c>
      <c r="G67" s="80">
        <f>SUM(G62:G66)</f>
        <v>4900977809</v>
      </c>
      <c r="H67" s="81">
        <f>SUM(H62:H66)</f>
        <v>1831905782</v>
      </c>
      <c r="I67" s="82">
        <f t="shared" si="18"/>
        <v>6732883591</v>
      </c>
      <c r="J67" s="80">
        <f>SUM(J62:J66)</f>
        <v>1318348799</v>
      </c>
      <c r="K67" s="81">
        <f>SUM(K62:K66)</f>
        <v>131246204</v>
      </c>
      <c r="L67" s="81">
        <f t="shared" si="19"/>
        <v>1449595003</v>
      </c>
      <c r="M67" s="96">
        <f t="shared" si="20"/>
        <v>0.22301553738066437</v>
      </c>
      <c r="N67" s="80">
        <f>SUM(N62:N66)</f>
        <v>1107389716</v>
      </c>
      <c r="O67" s="81">
        <f>SUM(O62:O66)</f>
        <v>352256727</v>
      </c>
      <c r="P67" s="81">
        <f t="shared" si="21"/>
        <v>1459646443</v>
      </c>
      <c r="Q67" s="96">
        <f t="shared" si="22"/>
        <v>0.22456191915516716</v>
      </c>
      <c r="R67" s="80">
        <f>SUM(R62:R66)</f>
        <v>0</v>
      </c>
      <c r="S67" s="81">
        <f>SUM(S62:S66)</f>
        <v>0</v>
      </c>
      <c r="T67" s="81">
        <f t="shared" si="23"/>
        <v>0</v>
      </c>
      <c r="U67" s="96">
        <f t="shared" si="24"/>
        <v>0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2425738515</v>
      </c>
      <c r="AA67" s="81">
        <f t="shared" si="28"/>
        <v>483502931</v>
      </c>
      <c r="AB67" s="81">
        <f t="shared" si="29"/>
        <v>2909241446</v>
      </c>
      <c r="AC67" s="96">
        <f t="shared" si="30"/>
        <v>0.44757745653583153</v>
      </c>
      <c r="AD67" s="80">
        <f>SUM(AD62:AD66)</f>
        <v>1138991111</v>
      </c>
      <c r="AE67" s="81">
        <f>SUM(AE62:AE66)</f>
        <v>213824343</v>
      </c>
      <c r="AF67" s="81">
        <f t="shared" si="31"/>
        <v>1352815454</v>
      </c>
      <c r="AG67" s="81">
        <f>SUM(AG62:AG66)</f>
        <v>5118549432</v>
      </c>
      <c r="AH67" s="81">
        <f>SUM(AH62:AH66)</f>
        <v>5957153778</v>
      </c>
      <c r="AI67" s="82">
        <f>SUM(AI62:AI66)</f>
        <v>2688729204</v>
      </c>
      <c r="AJ67" s="116">
        <f t="shared" si="32"/>
        <v>0.52529124505288161</v>
      </c>
      <c r="AK67" s="117">
        <f t="shared" si="33"/>
        <v>7.896937360090206E-2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471842451</v>
      </c>
      <c r="E68" s="78">
        <v>111109115</v>
      </c>
      <c r="F68" s="79">
        <f t="shared" si="17"/>
        <v>582951566</v>
      </c>
      <c r="G68" s="77">
        <v>471842451</v>
      </c>
      <c r="H68" s="78">
        <v>111109115</v>
      </c>
      <c r="I68" s="79">
        <f t="shared" si="18"/>
        <v>582951566</v>
      </c>
      <c r="J68" s="77">
        <v>172539363</v>
      </c>
      <c r="K68" s="78">
        <v>26790717</v>
      </c>
      <c r="L68" s="78">
        <f t="shared" si="19"/>
        <v>199330080</v>
      </c>
      <c r="M68" s="95">
        <f t="shared" si="20"/>
        <v>0.34193248912208946</v>
      </c>
      <c r="N68" s="77">
        <v>116723273</v>
      </c>
      <c r="O68" s="78">
        <v>39729956</v>
      </c>
      <c r="P68" s="78">
        <f t="shared" si="21"/>
        <v>156453229</v>
      </c>
      <c r="Q68" s="95">
        <f t="shared" si="22"/>
        <v>0.2683811797153659</v>
      </c>
      <c r="R68" s="77">
        <v>0</v>
      </c>
      <c r="S68" s="78">
        <v>0</v>
      </c>
      <c r="T68" s="78">
        <f t="shared" si="23"/>
        <v>0</v>
      </c>
      <c r="U68" s="95">
        <f t="shared" si="24"/>
        <v>0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289262636</v>
      </c>
      <c r="AA68" s="78">
        <f t="shared" si="28"/>
        <v>66520673</v>
      </c>
      <c r="AB68" s="78">
        <f t="shared" si="29"/>
        <v>355783309</v>
      </c>
      <c r="AC68" s="95">
        <f t="shared" si="30"/>
        <v>0.6103136688374553</v>
      </c>
      <c r="AD68" s="77">
        <v>103362684</v>
      </c>
      <c r="AE68" s="78">
        <v>37146840</v>
      </c>
      <c r="AF68" s="78">
        <f t="shared" si="31"/>
        <v>140509524</v>
      </c>
      <c r="AG68" s="78">
        <v>577779529</v>
      </c>
      <c r="AH68" s="78">
        <v>599872145</v>
      </c>
      <c r="AI68" s="79">
        <v>293875311</v>
      </c>
      <c r="AJ68" s="114">
        <f t="shared" si="32"/>
        <v>0.50862880432719515</v>
      </c>
      <c r="AK68" s="115">
        <f t="shared" si="33"/>
        <v>0.11347063562751813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227089004</v>
      </c>
      <c r="E69" s="78">
        <v>59604599</v>
      </c>
      <c r="F69" s="79">
        <f t="shared" si="17"/>
        <v>286693603</v>
      </c>
      <c r="G69" s="77">
        <v>227089004</v>
      </c>
      <c r="H69" s="78">
        <v>59604599</v>
      </c>
      <c r="I69" s="79">
        <f t="shared" si="18"/>
        <v>286693603</v>
      </c>
      <c r="J69" s="77">
        <v>90878780</v>
      </c>
      <c r="K69" s="78">
        <v>10301413</v>
      </c>
      <c r="L69" s="78">
        <f t="shared" si="19"/>
        <v>101180193</v>
      </c>
      <c r="M69" s="95">
        <f t="shared" si="20"/>
        <v>0.35292099977549901</v>
      </c>
      <c r="N69" s="77">
        <v>81625514</v>
      </c>
      <c r="O69" s="78">
        <v>19206372</v>
      </c>
      <c r="P69" s="78">
        <f t="shared" si="21"/>
        <v>100831886</v>
      </c>
      <c r="Q69" s="95">
        <f t="shared" si="22"/>
        <v>0.35170608951466559</v>
      </c>
      <c r="R69" s="77">
        <v>0</v>
      </c>
      <c r="S69" s="78">
        <v>0</v>
      </c>
      <c r="T69" s="78">
        <f t="shared" si="23"/>
        <v>0</v>
      </c>
      <c r="U69" s="95">
        <f t="shared" si="24"/>
        <v>0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172504294</v>
      </c>
      <c r="AA69" s="78">
        <f t="shared" si="28"/>
        <v>29507785</v>
      </c>
      <c r="AB69" s="78">
        <f t="shared" si="29"/>
        <v>202012079</v>
      </c>
      <c r="AC69" s="95">
        <f t="shared" si="30"/>
        <v>0.7046270892901646</v>
      </c>
      <c r="AD69" s="77">
        <v>57605111</v>
      </c>
      <c r="AE69" s="78">
        <v>11180579</v>
      </c>
      <c r="AF69" s="78">
        <f t="shared" si="31"/>
        <v>68785690</v>
      </c>
      <c r="AG69" s="78">
        <v>235228632</v>
      </c>
      <c r="AH69" s="78">
        <v>237122925</v>
      </c>
      <c r="AI69" s="79">
        <v>135665780</v>
      </c>
      <c r="AJ69" s="114">
        <f t="shared" si="32"/>
        <v>0.57674007983858022</v>
      </c>
      <c r="AK69" s="115">
        <f t="shared" si="33"/>
        <v>0.46588463385334955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278224748</v>
      </c>
      <c r="E70" s="78">
        <v>108906083</v>
      </c>
      <c r="F70" s="79">
        <f t="shared" si="17"/>
        <v>387130831</v>
      </c>
      <c r="G70" s="77">
        <v>278224748</v>
      </c>
      <c r="H70" s="78">
        <v>108906083</v>
      </c>
      <c r="I70" s="79">
        <f t="shared" si="18"/>
        <v>387130831</v>
      </c>
      <c r="J70" s="77">
        <v>116323054</v>
      </c>
      <c r="K70" s="78">
        <v>18402510</v>
      </c>
      <c r="L70" s="78">
        <f t="shared" si="19"/>
        <v>134725564</v>
      </c>
      <c r="M70" s="95">
        <f t="shared" si="20"/>
        <v>0.34801042234737434</v>
      </c>
      <c r="N70" s="77">
        <v>92385801</v>
      </c>
      <c r="O70" s="78">
        <v>26301812</v>
      </c>
      <c r="P70" s="78">
        <f t="shared" si="21"/>
        <v>118687613</v>
      </c>
      <c r="Q70" s="95">
        <f t="shared" si="22"/>
        <v>0.30658269374572233</v>
      </c>
      <c r="R70" s="77">
        <v>0</v>
      </c>
      <c r="S70" s="78">
        <v>0</v>
      </c>
      <c r="T70" s="78">
        <f t="shared" si="23"/>
        <v>0</v>
      </c>
      <c r="U70" s="95">
        <f t="shared" si="24"/>
        <v>0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208708855</v>
      </c>
      <c r="AA70" s="78">
        <f t="shared" si="28"/>
        <v>44704322</v>
      </c>
      <c r="AB70" s="78">
        <f t="shared" si="29"/>
        <v>253413177</v>
      </c>
      <c r="AC70" s="95">
        <f t="shared" si="30"/>
        <v>0.65459311609309667</v>
      </c>
      <c r="AD70" s="77">
        <v>47994908</v>
      </c>
      <c r="AE70" s="78">
        <v>31109149</v>
      </c>
      <c r="AF70" s="78">
        <f t="shared" si="31"/>
        <v>79104057</v>
      </c>
      <c r="AG70" s="78">
        <v>394551491</v>
      </c>
      <c r="AH70" s="78">
        <v>408693538</v>
      </c>
      <c r="AI70" s="79">
        <v>201720911</v>
      </c>
      <c r="AJ70" s="114">
        <f t="shared" si="32"/>
        <v>0.51126637612934533</v>
      </c>
      <c r="AK70" s="115">
        <f t="shared" si="33"/>
        <v>0.50039855730787619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244798546</v>
      </c>
      <c r="E71" s="78">
        <v>91794000</v>
      </c>
      <c r="F71" s="79">
        <f t="shared" si="17"/>
        <v>336592546</v>
      </c>
      <c r="G71" s="77">
        <v>244798546</v>
      </c>
      <c r="H71" s="78">
        <v>91794000</v>
      </c>
      <c r="I71" s="79">
        <f t="shared" si="18"/>
        <v>336592546</v>
      </c>
      <c r="J71" s="77">
        <v>77134584</v>
      </c>
      <c r="K71" s="78">
        <v>7446534</v>
      </c>
      <c r="L71" s="78">
        <f t="shared" si="19"/>
        <v>84581118</v>
      </c>
      <c r="M71" s="95">
        <f t="shared" si="20"/>
        <v>0.25128636687040595</v>
      </c>
      <c r="N71" s="77">
        <v>0</v>
      </c>
      <c r="O71" s="78">
        <v>19945969</v>
      </c>
      <c r="P71" s="78">
        <f t="shared" si="21"/>
        <v>19945969</v>
      </c>
      <c r="Q71" s="95">
        <f t="shared" si="22"/>
        <v>5.9258498849823017E-2</v>
      </c>
      <c r="R71" s="77">
        <v>0</v>
      </c>
      <c r="S71" s="78">
        <v>0</v>
      </c>
      <c r="T71" s="78">
        <f t="shared" si="23"/>
        <v>0</v>
      </c>
      <c r="U71" s="95">
        <f t="shared" si="24"/>
        <v>0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77134584</v>
      </c>
      <c r="AA71" s="78">
        <f t="shared" si="28"/>
        <v>27392503</v>
      </c>
      <c r="AB71" s="78">
        <f t="shared" si="29"/>
        <v>104527087</v>
      </c>
      <c r="AC71" s="95">
        <f t="shared" si="30"/>
        <v>0.31054486572022899</v>
      </c>
      <c r="AD71" s="77">
        <v>71842565</v>
      </c>
      <c r="AE71" s="78">
        <v>12554429</v>
      </c>
      <c r="AF71" s="78">
        <f t="shared" si="31"/>
        <v>84396994</v>
      </c>
      <c r="AG71" s="78">
        <v>315277461</v>
      </c>
      <c r="AH71" s="78">
        <v>324133336</v>
      </c>
      <c r="AI71" s="79">
        <v>169910446</v>
      </c>
      <c r="AJ71" s="114">
        <f t="shared" si="32"/>
        <v>0.53892354201621795</v>
      </c>
      <c r="AK71" s="115">
        <f t="shared" si="33"/>
        <v>-0.76366493574403849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588969746</v>
      </c>
      <c r="E72" s="78">
        <v>306141124</v>
      </c>
      <c r="F72" s="79">
        <f t="shared" si="17"/>
        <v>895110870</v>
      </c>
      <c r="G72" s="77">
        <v>588969746</v>
      </c>
      <c r="H72" s="78">
        <v>306141124</v>
      </c>
      <c r="I72" s="79">
        <f t="shared" si="18"/>
        <v>895110870</v>
      </c>
      <c r="J72" s="77">
        <v>223083577</v>
      </c>
      <c r="K72" s="78">
        <v>78335194</v>
      </c>
      <c r="L72" s="78">
        <f t="shared" si="19"/>
        <v>301418771</v>
      </c>
      <c r="M72" s="95">
        <f t="shared" si="20"/>
        <v>0.33673903546719303</v>
      </c>
      <c r="N72" s="77">
        <v>183763624</v>
      </c>
      <c r="O72" s="78">
        <v>103571342</v>
      </c>
      <c r="P72" s="78">
        <f t="shared" si="21"/>
        <v>287334966</v>
      </c>
      <c r="Q72" s="95">
        <f t="shared" si="22"/>
        <v>0.32100488959540846</v>
      </c>
      <c r="R72" s="77">
        <v>0</v>
      </c>
      <c r="S72" s="78">
        <v>0</v>
      </c>
      <c r="T72" s="78">
        <f t="shared" si="23"/>
        <v>0</v>
      </c>
      <c r="U72" s="95">
        <f t="shared" si="24"/>
        <v>0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406847201</v>
      </c>
      <c r="AA72" s="78">
        <f t="shared" si="28"/>
        <v>181906536</v>
      </c>
      <c r="AB72" s="78">
        <f t="shared" si="29"/>
        <v>588753737</v>
      </c>
      <c r="AC72" s="95">
        <f t="shared" si="30"/>
        <v>0.65774392506260149</v>
      </c>
      <c r="AD72" s="77">
        <v>172639410</v>
      </c>
      <c r="AE72" s="78">
        <v>90265763</v>
      </c>
      <c r="AF72" s="78">
        <f t="shared" si="31"/>
        <v>262905173</v>
      </c>
      <c r="AG72" s="78">
        <v>843708160</v>
      </c>
      <c r="AH72" s="78">
        <v>835748180</v>
      </c>
      <c r="AI72" s="79">
        <v>492930536</v>
      </c>
      <c r="AJ72" s="114">
        <f t="shared" si="32"/>
        <v>0.58424294011806166</v>
      </c>
      <c r="AK72" s="115">
        <f t="shared" si="33"/>
        <v>9.2922450787987998E-2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1810924495</v>
      </c>
      <c r="E73" s="81">
        <f>SUM(E68:E72)</f>
        <v>677554921</v>
      </c>
      <c r="F73" s="82">
        <f t="shared" si="17"/>
        <v>2488479416</v>
      </c>
      <c r="G73" s="80">
        <f>SUM(G68:G72)</f>
        <v>1810924495</v>
      </c>
      <c r="H73" s="81">
        <f>SUM(H68:H72)</f>
        <v>677554921</v>
      </c>
      <c r="I73" s="82">
        <f t="shared" si="18"/>
        <v>2488479416</v>
      </c>
      <c r="J73" s="80">
        <f>SUM(J68:J72)</f>
        <v>679959358</v>
      </c>
      <c r="K73" s="81">
        <f>SUM(K68:K72)</f>
        <v>141276368</v>
      </c>
      <c r="L73" s="81">
        <f t="shared" si="19"/>
        <v>821235726</v>
      </c>
      <c r="M73" s="96">
        <f t="shared" si="20"/>
        <v>0.33001507696618215</v>
      </c>
      <c r="N73" s="80">
        <f>SUM(N68:N72)</f>
        <v>474498212</v>
      </c>
      <c r="O73" s="81">
        <f>SUM(O68:O72)</f>
        <v>208755451</v>
      </c>
      <c r="P73" s="81">
        <f t="shared" si="21"/>
        <v>683253663</v>
      </c>
      <c r="Q73" s="96">
        <f t="shared" si="22"/>
        <v>0.27456673284373273</v>
      </c>
      <c r="R73" s="80">
        <f>SUM(R68:R72)</f>
        <v>0</v>
      </c>
      <c r="S73" s="81">
        <f>SUM(S68:S72)</f>
        <v>0</v>
      </c>
      <c r="T73" s="81">
        <f t="shared" si="23"/>
        <v>0</v>
      </c>
      <c r="U73" s="96">
        <f t="shared" si="24"/>
        <v>0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1154457570</v>
      </c>
      <c r="AA73" s="81">
        <f t="shared" si="28"/>
        <v>350031819</v>
      </c>
      <c r="AB73" s="81">
        <f t="shared" si="29"/>
        <v>1504489389</v>
      </c>
      <c r="AC73" s="96">
        <f t="shared" si="30"/>
        <v>0.60458180980991483</v>
      </c>
      <c r="AD73" s="80">
        <f>SUM(AD68:AD72)</f>
        <v>453444678</v>
      </c>
      <c r="AE73" s="81">
        <f>SUM(AE68:AE72)</f>
        <v>182256760</v>
      </c>
      <c r="AF73" s="81">
        <f t="shared" si="31"/>
        <v>635701438</v>
      </c>
      <c r="AG73" s="81">
        <f>SUM(AG68:AG72)</f>
        <v>2366545273</v>
      </c>
      <c r="AH73" s="81">
        <f>SUM(AH68:AH72)</f>
        <v>2405570124</v>
      </c>
      <c r="AI73" s="82">
        <f>SUM(AI68:AI72)</f>
        <v>1294102984</v>
      </c>
      <c r="AJ73" s="116">
        <f t="shared" si="32"/>
        <v>0.54683212646065449</v>
      </c>
      <c r="AK73" s="117">
        <f t="shared" si="33"/>
        <v>7.4802764564455781E-2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93008825586</v>
      </c>
      <c r="E74" s="84">
        <f>SUM(E9,E11:E15,E17:E24,E26:E29,E31:E35,E37:E40,E42:E47,E49:E53,E55:E60,E62:E66,E68:E72)</f>
        <v>16899157051</v>
      </c>
      <c r="F74" s="85">
        <f t="shared" si="17"/>
        <v>109907982637</v>
      </c>
      <c r="G74" s="83">
        <f>SUM(G9,G11:G15,G17:G24,G26:G29,G31:G35,G37:G40,G42:G47,G49:G53,G55:G60,G62:G66,G68:G72)</f>
        <v>93117974472</v>
      </c>
      <c r="H74" s="84">
        <f>SUM(H9,H11:H15,H17:H24,H26:H29,H31:H35,H37:H40,H42:H47,H49:H53,H55:H60,H62:H66,H68:H72)</f>
        <v>17109199697</v>
      </c>
      <c r="I74" s="85">
        <f t="shared" si="18"/>
        <v>110227174169</v>
      </c>
      <c r="J74" s="83">
        <f>SUM(J9,J11:J15,J17:J24,J26:J29,J31:J35,J37:J40,J42:J47,J49:J53,J55:J60,J62:J66,J68:J72)</f>
        <v>27005068285</v>
      </c>
      <c r="K74" s="84">
        <f>SUM(K9,K11:K15,K17:K24,K26:K29,K31:K35,K37:K40,K42:K47,K49:K53,K55:K60,K62:K66,K68:K72)</f>
        <v>1848622121</v>
      </c>
      <c r="L74" s="84">
        <f t="shared" si="19"/>
        <v>28853690406</v>
      </c>
      <c r="M74" s="97">
        <f t="shared" si="20"/>
        <v>0.26252588496048457</v>
      </c>
      <c r="N74" s="83">
        <f>SUM(N9,N11:N15,N17:N24,N26:N29,N31:N35,N37:N40,N42:N47,N49:N53,N55:N60,N62:N66,N68:N72)</f>
        <v>23575035926</v>
      </c>
      <c r="O74" s="84">
        <f>SUM(O9,O11:O15,O17:O24,O26:O29,O31:O35,O37:O40,O42:O47,O49:O53,O55:O60,O62:O66,O68:O72)</f>
        <v>3392434141</v>
      </c>
      <c r="P74" s="84">
        <f t="shared" si="21"/>
        <v>26967470067</v>
      </c>
      <c r="Q74" s="97">
        <f t="shared" si="22"/>
        <v>0.24536407110725666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3"/>
        <v>0</v>
      </c>
      <c r="U74" s="97">
        <f t="shared" si="24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50580104211</v>
      </c>
      <c r="AA74" s="84">
        <f t="shared" si="28"/>
        <v>5241056262</v>
      </c>
      <c r="AB74" s="84">
        <f t="shared" si="29"/>
        <v>55821160473</v>
      </c>
      <c r="AC74" s="97">
        <f t="shared" si="30"/>
        <v>0.50788995606774123</v>
      </c>
      <c r="AD74" s="83">
        <f>SUM(AD9,AD11:AD15,AD17:AD24,AD26:AD29,AD31:AD35,AD37:AD40,AD42:AD47,AD49:AD53,AD55:AD60,AD62:AD66,AD68:AD72)</f>
        <v>21723209586</v>
      </c>
      <c r="AE74" s="84">
        <f>SUM(AE9,AE11:AE15,AE17:AE24,AE26:AE29,AE31:AE35,AE37:AE40,AE42:AE47,AE49:AE53,AE55:AE60,AE62:AE66,AE68:AE72)</f>
        <v>2704418338</v>
      </c>
      <c r="AF74" s="84">
        <f t="shared" si="31"/>
        <v>24427627924</v>
      </c>
      <c r="AG74" s="84">
        <f>SUM(AG9,AG11:AG15,AG17:AG24,AG26:AG29,AG31:AG35,AG37:AG40,AG42:AG47,AG49:AG53,AG55:AG60,AG62:AG66,AG68:AG72)</f>
        <v>96516831479</v>
      </c>
      <c r="AH74" s="84">
        <f>SUM(AH9,AH11:AH15,AH17:AH24,AH26:AH29,AH31:AH35,AH37:AH40,AH42:AH47,AH49:AH53,AH55:AH60,AH62:AH66,AH68:AH72)</f>
        <v>99116997424</v>
      </c>
      <c r="AI74" s="85">
        <f>SUM(AI9,AI11:AI15,AI17:AI24,AI26:AI29,AI31:AI35,AI37:AI40,AI42:AI47,AI49:AI53,AI55:AI60,AI62:AI66,AI68:AI72)</f>
        <v>50053472989</v>
      </c>
      <c r="AJ74" s="118">
        <f t="shared" si="32"/>
        <v>0.51859838560790883</v>
      </c>
      <c r="AK74" s="119">
        <f t="shared" si="33"/>
        <v>0.10397416199812914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539824575</v>
      </c>
      <c r="E9" s="78">
        <v>214990539</v>
      </c>
      <c r="F9" s="79">
        <f>$D9       +$E9</f>
        <v>754815114</v>
      </c>
      <c r="G9" s="77">
        <v>539824575</v>
      </c>
      <c r="H9" s="78">
        <v>214990539</v>
      </c>
      <c r="I9" s="79">
        <f>$G9       +$H9</f>
        <v>754815114</v>
      </c>
      <c r="J9" s="77">
        <v>41935621</v>
      </c>
      <c r="K9" s="78">
        <v>53324662</v>
      </c>
      <c r="L9" s="78">
        <f>$J9       +$K9</f>
        <v>95260283</v>
      </c>
      <c r="M9" s="95">
        <f>IF(($F9       =0),0,($L9       /$F9       ))</f>
        <v>0.12620346523691894</v>
      </c>
      <c r="N9" s="77">
        <v>48842030</v>
      </c>
      <c r="O9" s="78">
        <v>55515787</v>
      </c>
      <c r="P9" s="78">
        <f>$N9       +$O9</f>
        <v>104357817</v>
      </c>
      <c r="Q9" s="95">
        <f>IF(($F9       =0),0,($P9       /$F9       ))</f>
        <v>0.13825613062644637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90777651</v>
      </c>
      <c r="AA9" s="78">
        <f>$K9       +$O9</f>
        <v>108840449</v>
      </c>
      <c r="AB9" s="78">
        <f>$Z9       +$AA9</f>
        <v>199618100</v>
      </c>
      <c r="AC9" s="95">
        <f>IF(($F9       =0),0,($AB9       /$F9       ))</f>
        <v>0.26445959586336532</v>
      </c>
      <c r="AD9" s="77">
        <v>165405272</v>
      </c>
      <c r="AE9" s="78">
        <v>27840473</v>
      </c>
      <c r="AF9" s="78">
        <f>$AD9       +$AE9</f>
        <v>193245745</v>
      </c>
      <c r="AG9" s="78">
        <v>679074631</v>
      </c>
      <c r="AH9" s="78">
        <v>679706072</v>
      </c>
      <c r="AI9" s="79">
        <v>388434953</v>
      </c>
      <c r="AJ9" s="114">
        <f>IF(($AG9       =0),0,($AI9       /$AG9       ))</f>
        <v>0.57200627923324676</v>
      </c>
      <c r="AK9" s="115">
        <f>IF(($AF9       =0),0,(($P9       /$AF9       )-1))</f>
        <v>-0.4599735326643285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467049010</v>
      </c>
      <c r="E10" s="78">
        <v>110032249</v>
      </c>
      <c r="F10" s="79">
        <f t="shared" ref="F10:F41" si="0">$D10      +$E10</f>
        <v>577081259</v>
      </c>
      <c r="G10" s="77">
        <v>467049010</v>
      </c>
      <c r="H10" s="78">
        <v>110032249</v>
      </c>
      <c r="I10" s="79">
        <f t="shared" ref="I10:I41" si="1">$G10      +$H10</f>
        <v>577081259</v>
      </c>
      <c r="J10" s="77">
        <v>184389788</v>
      </c>
      <c r="K10" s="78">
        <v>24124042</v>
      </c>
      <c r="L10" s="78">
        <f t="shared" ref="L10:L41" si="2">$J10      +$K10</f>
        <v>208513830</v>
      </c>
      <c r="M10" s="95">
        <f t="shared" ref="M10:M41" si="3">IF(($F10      =0),0,($L10      /$F10      ))</f>
        <v>0.36132490311905968</v>
      </c>
      <c r="N10" s="77">
        <v>150285704</v>
      </c>
      <c r="O10" s="78">
        <v>30794086</v>
      </c>
      <c r="P10" s="78">
        <f t="shared" ref="P10:P41" si="4">$N10      +$O10</f>
        <v>181079790</v>
      </c>
      <c r="Q10" s="95">
        <f t="shared" ref="Q10:Q41" si="5">IF(($F10      =0),0,($P10      /$F10      ))</f>
        <v>0.31378560155251894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</f>
        <v>334675492</v>
      </c>
      <c r="AA10" s="78">
        <f t="shared" ref="AA10:AA41" si="11">$K10      +$O10</f>
        <v>54918128</v>
      </c>
      <c r="AB10" s="78">
        <f t="shared" ref="AB10:AB41" si="12">$Z10      +$AA10</f>
        <v>389593620</v>
      </c>
      <c r="AC10" s="95">
        <f t="shared" ref="AC10:AC41" si="13">IF(($F10      =0),0,($AB10      /$F10      ))</f>
        <v>0.67511050467157863</v>
      </c>
      <c r="AD10" s="77">
        <v>139289345</v>
      </c>
      <c r="AE10" s="78">
        <v>29158096</v>
      </c>
      <c r="AF10" s="78">
        <f t="shared" ref="AF10:AF41" si="14">$AD10      +$AE10</f>
        <v>168447441</v>
      </c>
      <c r="AG10" s="78">
        <v>600964428</v>
      </c>
      <c r="AH10" s="78">
        <v>568486430</v>
      </c>
      <c r="AI10" s="79">
        <v>359927654</v>
      </c>
      <c r="AJ10" s="114">
        <f t="shared" ref="AJ10:AJ41" si="15">IF(($AG10      =0),0,($AI10      /$AG10      ))</f>
        <v>0.59891673654933864</v>
      </c>
      <c r="AK10" s="115">
        <f t="shared" ref="AK10:AK41" si="16">IF(($AF10      =0),0,(($P10      /$AF10      )-1))</f>
        <v>7.4992822241805479E-2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1613783285</v>
      </c>
      <c r="E11" s="78">
        <v>190704744</v>
      </c>
      <c r="F11" s="79">
        <f t="shared" si="0"/>
        <v>1804488029</v>
      </c>
      <c r="G11" s="77">
        <v>1613783285</v>
      </c>
      <c r="H11" s="78">
        <v>190704744</v>
      </c>
      <c r="I11" s="79">
        <f t="shared" si="1"/>
        <v>1804488029</v>
      </c>
      <c r="J11" s="77">
        <v>560420549</v>
      </c>
      <c r="K11" s="78">
        <v>21030392</v>
      </c>
      <c r="L11" s="78">
        <f t="shared" si="2"/>
        <v>581450941</v>
      </c>
      <c r="M11" s="95">
        <f t="shared" si="3"/>
        <v>0.3222248813267134</v>
      </c>
      <c r="N11" s="77">
        <v>460213128</v>
      </c>
      <c r="O11" s="78">
        <v>41474254</v>
      </c>
      <c r="P11" s="78">
        <f t="shared" si="4"/>
        <v>501687382</v>
      </c>
      <c r="Q11" s="95">
        <f t="shared" si="5"/>
        <v>0.27802200620750139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1020633677</v>
      </c>
      <c r="AA11" s="78">
        <f t="shared" si="11"/>
        <v>62504646</v>
      </c>
      <c r="AB11" s="78">
        <f t="shared" si="12"/>
        <v>1083138323</v>
      </c>
      <c r="AC11" s="95">
        <f t="shared" si="13"/>
        <v>0.60024688753421485</v>
      </c>
      <c r="AD11" s="77">
        <v>237881604</v>
      </c>
      <c r="AE11" s="78">
        <v>43662617</v>
      </c>
      <c r="AF11" s="78">
        <f t="shared" si="14"/>
        <v>281544221</v>
      </c>
      <c r="AG11" s="78">
        <v>1769571434</v>
      </c>
      <c r="AH11" s="78">
        <v>1771707554</v>
      </c>
      <c r="AI11" s="79">
        <v>405949402</v>
      </c>
      <c r="AJ11" s="114">
        <f t="shared" si="15"/>
        <v>0.22940549005268357</v>
      </c>
      <c r="AK11" s="115">
        <f t="shared" si="16"/>
        <v>0.78191326470167533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676345538</v>
      </c>
      <c r="E12" s="78">
        <v>64766000</v>
      </c>
      <c r="F12" s="79">
        <f t="shared" si="0"/>
        <v>741111538</v>
      </c>
      <c r="G12" s="77">
        <v>676345538</v>
      </c>
      <c r="H12" s="78">
        <v>64766000</v>
      </c>
      <c r="I12" s="79">
        <f t="shared" si="1"/>
        <v>741111538</v>
      </c>
      <c r="J12" s="77">
        <v>170351781</v>
      </c>
      <c r="K12" s="78">
        <v>11286103</v>
      </c>
      <c r="L12" s="78">
        <f t="shared" si="2"/>
        <v>181637884</v>
      </c>
      <c r="M12" s="95">
        <f t="shared" si="3"/>
        <v>0.24508845792655842</v>
      </c>
      <c r="N12" s="77">
        <v>203709527</v>
      </c>
      <c r="O12" s="78">
        <v>12166379</v>
      </c>
      <c r="P12" s="78">
        <f t="shared" si="4"/>
        <v>215875906</v>
      </c>
      <c r="Q12" s="95">
        <f t="shared" si="5"/>
        <v>0.29128666190054647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374061308</v>
      </c>
      <c r="AA12" s="78">
        <f t="shared" si="11"/>
        <v>23452482</v>
      </c>
      <c r="AB12" s="78">
        <f t="shared" si="12"/>
        <v>397513790</v>
      </c>
      <c r="AC12" s="95">
        <f t="shared" si="13"/>
        <v>0.53637511982710484</v>
      </c>
      <c r="AD12" s="77">
        <v>95097656</v>
      </c>
      <c r="AE12" s="78">
        <v>10278822</v>
      </c>
      <c r="AF12" s="78">
        <f t="shared" si="14"/>
        <v>105376478</v>
      </c>
      <c r="AG12" s="78">
        <v>672646257</v>
      </c>
      <c r="AH12" s="78">
        <v>672271485</v>
      </c>
      <c r="AI12" s="79">
        <v>280800405</v>
      </c>
      <c r="AJ12" s="114">
        <f t="shared" si="15"/>
        <v>0.41745628118465838</v>
      </c>
      <c r="AK12" s="115">
        <f t="shared" si="16"/>
        <v>1.0486156882183897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348971064</v>
      </c>
      <c r="E13" s="78">
        <v>167915976</v>
      </c>
      <c r="F13" s="79">
        <f t="shared" si="0"/>
        <v>516887040</v>
      </c>
      <c r="G13" s="77">
        <v>348971064</v>
      </c>
      <c r="H13" s="78">
        <v>167915976</v>
      </c>
      <c r="I13" s="79">
        <f t="shared" si="1"/>
        <v>516887040</v>
      </c>
      <c r="J13" s="77">
        <v>123869089</v>
      </c>
      <c r="K13" s="78">
        <v>46842056</v>
      </c>
      <c r="L13" s="78">
        <f t="shared" si="2"/>
        <v>170711145</v>
      </c>
      <c r="M13" s="95">
        <f t="shared" si="3"/>
        <v>0.33026779893726876</v>
      </c>
      <c r="N13" s="77">
        <v>108631718</v>
      </c>
      <c r="O13" s="78">
        <v>39897391</v>
      </c>
      <c r="P13" s="78">
        <f t="shared" si="4"/>
        <v>148529109</v>
      </c>
      <c r="Q13" s="95">
        <f t="shared" si="5"/>
        <v>0.28735313038608978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232500807</v>
      </c>
      <c r="AA13" s="78">
        <f t="shared" si="11"/>
        <v>86739447</v>
      </c>
      <c r="AB13" s="78">
        <f t="shared" si="12"/>
        <v>319240254</v>
      </c>
      <c r="AC13" s="95">
        <f t="shared" si="13"/>
        <v>0.61762092932335855</v>
      </c>
      <c r="AD13" s="77">
        <v>95688653</v>
      </c>
      <c r="AE13" s="78">
        <v>64063977</v>
      </c>
      <c r="AF13" s="78">
        <f t="shared" si="14"/>
        <v>159752630</v>
      </c>
      <c r="AG13" s="78">
        <v>468557059</v>
      </c>
      <c r="AH13" s="78">
        <v>477772362</v>
      </c>
      <c r="AI13" s="79">
        <v>286792339</v>
      </c>
      <c r="AJ13" s="114">
        <f t="shared" si="15"/>
        <v>0.61207559141692491</v>
      </c>
      <c r="AK13" s="115">
        <f t="shared" si="16"/>
        <v>-7.0255625838522962E-2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1690321682</v>
      </c>
      <c r="E14" s="78">
        <v>450742250</v>
      </c>
      <c r="F14" s="79">
        <f t="shared" si="0"/>
        <v>2141063932</v>
      </c>
      <c r="G14" s="77">
        <v>1690321682</v>
      </c>
      <c r="H14" s="78">
        <v>450742250</v>
      </c>
      <c r="I14" s="79">
        <f t="shared" si="1"/>
        <v>2141063932</v>
      </c>
      <c r="J14" s="77">
        <v>535663280</v>
      </c>
      <c r="K14" s="78">
        <v>91793328</v>
      </c>
      <c r="L14" s="78">
        <f t="shared" si="2"/>
        <v>627456608</v>
      </c>
      <c r="M14" s="95">
        <f t="shared" si="3"/>
        <v>0.29305832423877382</v>
      </c>
      <c r="N14" s="77">
        <v>483287362</v>
      </c>
      <c r="O14" s="78">
        <v>100325149</v>
      </c>
      <c r="P14" s="78">
        <f t="shared" si="4"/>
        <v>583612511</v>
      </c>
      <c r="Q14" s="95">
        <f t="shared" si="5"/>
        <v>0.2725806092370342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1018950642</v>
      </c>
      <c r="AA14" s="78">
        <f t="shared" si="11"/>
        <v>192118477</v>
      </c>
      <c r="AB14" s="78">
        <f t="shared" si="12"/>
        <v>1211069119</v>
      </c>
      <c r="AC14" s="95">
        <f t="shared" si="13"/>
        <v>0.56563893347580807</v>
      </c>
      <c r="AD14" s="77">
        <v>461881935</v>
      </c>
      <c r="AE14" s="78">
        <v>73202820</v>
      </c>
      <c r="AF14" s="78">
        <f t="shared" si="14"/>
        <v>535084755</v>
      </c>
      <c r="AG14" s="78">
        <v>2138468396</v>
      </c>
      <c r="AH14" s="78">
        <v>2067048867</v>
      </c>
      <c r="AI14" s="79">
        <v>1078710777</v>
      </c>
      <c r="AJ14" s="114">
        <f t="shared" si="15"/>
        <v>0.50443147956627554</v>
      </c>
      <c r="AK14" s="115">
        <f t="shared" si="16"/>
        <v>9.0691718548400857E-2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5336295154</v>
      </c>
      <c r="E15" s="81">
        <f>SUM(E9:E14)</f>
        <v>1199151758</v>
      </c>
      <c r="F15" s="82">
        <f t="shared" si="0"/>
        <v>6535446912</v>
      </c>
      <c r="G15" s="80">
        <f>SUM(G9:G14)</f>
        <v>5336295154</v>
      </c>
      <c r="H15" s="81">
        <f>SUM(H9:H14)</f>
        <v>1199151758</v>
      </c>
      <c r="I15" s="82">
        <f t="shared" si="1"/>
        <v>6535446912</v>
      </c>
      <c r="J15" s="80">
        <f>SUM(J9:J14)</f>
        <v>1616630108</v>
      </c>
      <c r="K15" s="81">
        <f>SUM(K9:K14)</f>
        <v>248400583</v>
      </c>
      <c r="L15" s="81">
        <f t="shared" si="2"/>
        <v>1865030691</v>
      </c>
      <c r="M15" s="96">
        <f t="shared" si="3"/>
        <v>0.28537156159520494</v>
      </c>
      <c r="N15" s="80">
        <f>SUM(N9:N14)</f>
        <v>1454969469</v>
      </c>
      <c r="O15" s="81">
        <f>SUM(O9:O14)</f>
        <v>280173046</v>
      </c>
      <c r="P15" s="81">
        <f t="shared" si="4"/>
        <v>1735142515</v>
      </c>
      <c r="Q15" s="96">
        <f t="shared" si="5"/>
        <v>0.26549714784065254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3071599577</v>
      </c>
      <c r="AA15" s="81">
        <f t="shared" si="11"/>
        <v>528573629</v>
      </c>
      <c r="AB15" s="81">
        <f t="shared" si="12"/>
        <v>3600173206</v>
      </c>
      <c r="AC15" s="96">
        <f t="shared" si="13"/>
        <v>0.55086870943585753</v>
      </c>
      <c r="AD15" s="80">
        <f>SUM(AD9:AD14)</f>
        <v>1195244465</v>
      </c>
      <c r="AE15" s="81">
        <f>SUM(AE9:AE14)</f>
        <v>248206805</v>
      </c>
      <c r="AF15" s="81">
        <f t="shared" si="14"/>
        <v>1443451270</v>
      </c>
      <c r="AG15" s="81">
        <f>SUM(AG9:AG14)</f>
        <v>6329282205</v>
      </c>
      <c r="AH15" s="81">
        <f>SUM(AH9:AH14)</f>
        <v>6236992770</v>
      </c>
      <c r="AI15" s="82">
        <f>SUM(AI9:AI14)</f>
        <v>2800615530</v>
      </c>
      <c r="AJ15" s="116">
        <f t="shared" si="15"/>
        <v>0.44248548876325544</v>
      </c>
      <c r="AK15" s="117">
        <f t="shared" si="16"/>
        <v>0.20207903866404853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530867674</v>
      </c>
      <c r="E16" s="78">
        <v>80036000</v>
      </c>
      <c r="F16" s="79">
        <f t="shared" si="0"/>
        <v>610903674</v>
      </c>
      <c r="G16" s="77">
        <v>530867674</v>
      </c>
      <c r="H16" s="78">
        <v>80036000</v>
      </c>
      <c r="I16" s="79">
        <f t="shared" si="1"/>
        <v>610903674</v>
      </c>
      <c r="J16" s="77">
        <v>175219177</v>
      </c>
      <c r="K16" s="78">
        <v>5723342</v>
      </c>
      <c r="L16" s="78">
        <f t="shared" si="2"/>
        <v>180942519</v>
      </c>
      <c r="M16" s="95">
        <f t="shared" si="3"/>
        <v>0.29618829727319662</v>
      </c>
      <c r="N16" s="77">
        <v>139848777</v>
      </c>
      <c r="O16" s="78">
        <v>14277236</v>
      </c>
      <c r="P16" s="78">
        <f t="shared" si="4"/>
        <v>154126013</v>
      </c>
      <c r="Q16" s="95">
        <f t="shared" si="5"/>
        <v>0.25229184167584495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315067954</v>
      </c>
      <c r="AA16" s="78">
        <f t="shared" si="11"/>
        <v>20000578</v>
      </c>
      <c r="AB16" s="78">
        <f t="shared" si="12"/>
        <v>335068532</v>
      </c>
      <c r="AC16" s="95">
        <f t="shared" si="13"/>
        <v>0.54848013894904157</v>
      </c>
      <c r="AD16" s="77">
        <v>118624527</v>
      </c>
      <c r="AE16" s="78">
        <v>4894361</v>
      </c>
      <c r="AF16" s="78">
        <f t="shared" si="14"/>
        <v>123518888</v>
      </c>
      <c r="AG16" s="78">
        <v>488756550</v>
      </c>
      <c r="AH16" s="78">
        <v>588113970</v>
      </c>
      <c r="AI16" s="79">
        <v>276339855</v>
      </c>
      <c r="AJ16" s="114">
        <f t="shared" si="15"/>
        <v>0.5653936607089971</v>
      </c>
      <c r="AK16" s="115">
        <f t="shared" si="16"/>
        <v>0.24779307436770326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897697200</v>
      </c>
      <c r="E17" s="78">
        <v>343557697</v>
      </c>
      <c r="F17" s="79">
        <f t="shared" si="0"/>
        <v>1241254897</v>
      </c>
      <c r="G17" s="77">
        <v>897697200</v>
      </c>
      <c r="H17" s="78">
        <v>371557697</v>
      </c>
      <c r="I17" s="79">
        <f t="shared" si="1"/>
        <v>1269254897</v>
      </c>
      <c r="J17" s="77">
        <v>321166808</v>
      </c>
      <c r="K17" s="78">
        <v>38267413</v>
      </c>
      <c r="L17" s="78">
        <f t="shared" si="2"/>
        <v>359434221</v>
      </c>
      <c r="M17" s="95">
        <f t="shared" si="3"/>
        <v>0.28957325515389287</v>
      </c>
      <c r="N17" s="77">
        <v>283320596</v>
      </c>
      <c r="O17" s="78">
        <v>73704044</v>
      </c>
      <c r="P17" s="78">
        <f t="shared" si="4"/>
        <v>357024640</v>
      </c>
      <c r="Q17" s="95">
        <f t="shared" si="5"/>
        <v>0.28763200923750315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604487404</v>
      </c>
      <c r="AA17" s="78">
        <f t="shared" si="11"/>
        <v>111971457</v>
      </c>
      <c r="AB17" s="78">
        <f t="shared" si="12"/>
        <v>716458861</v>
      </c>
      <c r="AC17" s="95">
        <f t="shared" si="13"/>
        <v>0.57720526439139597</v>
      </c>
      <c r="AD17" s="77">
        <v>253424982</v>
      </c>
      <c r="AE17" s="78">
        <v>76818535</v>
      </c>
      <c r="AF17" s="78">
        <f t="shared" si="14"/>
        <v>330243517</v>
      </c>
      <c r="AG17" s="78">
        <v>1206513517</v>
      </c>
      <c r="AH17" s="78">
        <v>1177610403</v>
      </c>
      <c r="AI17" s="79">
        <v>649098819</v>
      </c>
      <c r="AJ17" s="114">
        <f t="shared" si="15"/>
        <v>0.53799548024458643</v>
      </c>
      <c r="AK17" s="115">
        <f t="shared" si="16"/>
        <v>8.1095075668056182E-2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1395876579</v>
      </c>
      <c r="E18" s="78">
        <v>503876925</v>
      </c>
      <c r="F18" s="79">
        <f t="shared" si="0"/>
        <v>1899753504</v>
      </c>
      <c r="G18" s="77">
        <v>1395876579</v>
      </c>
      <c r="H18" s="78">
        <v>503876925</v>
      </c>
      <c r="I18" s="79">
        <f t="shared" si="1"/>
        <v>1899753504</v>
      </c>
      <c r="J18" s="77">
        <v>360094489</v>
      </c>
      <c r="K18" s="78">
        <v>92491085</v>
      </c>
      <c r="L18" s="78">
        <f t="shared" si="2"/>
        <v>452585574</v>
      </c>
      <c r="M18" s="95">
        <f t="shared" si="3"/>
        <v>0.23823384088886512</v>
      </c>
      <c r="N18" s="77">
        <v>283737615</v>
      </c>
      <c r="O18" s="78">
        <v>79519901</v>
      </c>
      <c r="P18" s="78">
        <f t="shared" si="4"/>
        <v>363257516</v>
      </c>
      <c r="Q18" s="95">
        <f t="shared" si="5"/>
        <v>0.19121297328055883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643832104</v>
      </c>
      <c r="AA18" s="78">
        <f t="shared" si="11"/>
        <v>172010986</v>
      </c>
      <c r="AB18" s="78">
        <f t="shared" si="12"/>
        <v>815843090</v>
      </c>
      <c r="AC18" s="95">
        <f t="shared" si="13"/>
        <v>0.42944681416942393</v>
      </c>
      <c r="AD18" s="77">
        <v>277340634</v>
      </c>
      <c r="AE18" s="78">
        <v>74350677</v>
      </c>
      <c r="AF18" s="78">
        <f t="shared" si="14"/>
        <v>351691311</v>
      </c>
      <c r="AG18" s="78">
        <v>1684116640</v>
      </c>
      <c r="AH18" s="78">
        <v>1669283982</v>
      </c>
      <c r="AI18" s="79">
        <v>600675934</v>
      </c>
      <c r="AJ18" s="114">
        <f t="shared" si="15"/>
        <v>0.35667121844957245</v>
      </c>
      <c r="AK18" s="115">
        <f t="shared" si="16"/>
        <v>3.2887377760663528E-2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662484333</v>
      </c>
      <c r="E19" s="78">
        <v>325650000</v>
      </c>
      <c r="F19" s="79">
        <f t="shared" si="0"/>
        <v>988134333</v>
      </c>
      <c r="G19" s="77">
        <v>662484333</v>
      </c>
      <c r="H19" s="78">
        <v>325650000</v>
      </c>
      <c r="I19" s="79">
        <f t="shared" si="1"/>
        <v>988134333</v>
      </c>
      <c r="J19" s="77">
        <v>199855714</v>
      </c>
      <c r="K19" s="78">
        <v>106153423</v>
      </c>
      <c r="L19" s="78">
        <f t="shared" si="2"/>
        <v>306009137</v>
      </c>
      <c r="M19" s="95">
        <f t="shared" si="3"/>
        <v>0.30968374114777369</v>
      </c>
      <c r="N19" s="77">
        <v>161438144</v>
      </c>
      <c r="O19" s="78">
        <v>96105453</v>
      </c>
      <c r="P19" s="78">
        <f t="shared" si="4"/>
        <v>257543597</v>
      </c>
      <c r="Q19" s="95">
        <f t="shared" si="5"/>
        <v>0.26063621958979133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361293858</v>
      </c>
      <c r="AA19" s="78">
        <f t="shared" si="11"/>
        <v>202258876</v>
      </c>
      <c r="AB19" s="78">
        <f t="shared" si="12"/>
        <v>563552734</v>
      </c>
      <c r="AC19" s="95">
        <f t="shared" si="13"/>
        <v>0.57031996073756497</v>
      </c>
      <c r="AD19" s="77">
        <v>149928095</v>
      </c>
      <c r="AE19" s="78">
        <v>101356371</v>
      </c>
      <c r="AF19" s="78">
        <f t="shared" si="14"/>
        <v>251284466</v>
      </c>
      <c r="AG19" s="78">
        <v>889227204</v>
      </c>
      <c r="AH19" s="78">
        <v>961089202</v>
      </c>
      <c r="AI19" s="79">
        <v>529193138</v>
      </c>
      <c r="AJ19" s="114">
        <f t="shared" si="15"/>
        <v>0.5951157765074403</v>
      </c>
      <c r="AK19" s="115">
        <f t="shared" si="16"/>
        <v>2.490854727168057E-2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2439118454</v>
      </c>
      <c r="E20" s="78">
        <v>896188979</v>
      </c>
      <c r="F20" s="79">
        <f t="shared" si="0"/>
        <v>3335307433</v>
      </c>
      <c r="G20" s="77">
        <v>2439118454</v>
      </c>
      <c r="H20" s="78">
        <v>896188979</v>
      </c>
      <c r="I20" s="79">
        <f t="shared" si="1"/>
        <v>3335307433</v>
      </c>
      <c r="J20" s="77">
        <v>631316210</v>
      </c>
      <c r="K20" s="78">
        <v>126139657</v>
      </c>
      <c r="L20" s="78">
        <f t="shared" si="2"/>
        <v>757455867</v>
      </c>
      <c r="M20" s="95">
        <f t="shared" si="3"/>
        <v>0.22710226334928688</v>
      </c>
      <c r="N20" s="77">
        <v>489228975</v>
      </c>
      <c r="O20" s="78">
        <v>199719023</v>
      </c>
      <c r="P20" s="78">
        <f t="shared" si="4"/>
        <v>688947998</v>
      </c>
      <c r="Q20" s="95">
        <f t="shared" si="5"/>
        <v>0.20656206716761752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1120545185</v>
      </c>
      <c r="AA20" s="78">
        <f t="shared" si="11"/>
        <v>325858680</v>
      </c>
      <c r="AB20" s="78">
        <f t="shared" si="12"/>
        <v>1446403865</v>
      </c>
      <c r="AC20" s="95">
        <f t="shared" si="13"/>
        <v>0.43366433051690439</v>
      </c>
      <c r="AD20" s="77">
        <v>286909657</v>
      </c>
      <c r="AE20" s="78">
        <v>117192743</v>
      </c>
      <c r="AF20" s="78">
        <f t="shared" si="14"/>
        <v>404102400</v>
      </c>
      <c r="AG20" s="78">
        <v>2510242195</v>
      </c>
      <c r="AH20" s="78">
        <v>2741458010</v>
      </c>
      <c r="AI20" s="79">
        <v>1165801541</v>
      </c>
      <c r="AJ20" s="114">
        <f t="shared" si="15"/>
        <v>0.46441795270675068</v>
      </c>
      <c r="AK20" s="115">
        <f t="shared" si="16"/>
        <v>0.70488469754200911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5926044240</v>
      </c>
      <c r="E21" s="81">
        <f>SUM(E16:E20)</f>
        <v>2149309601</v>
      </c>
      <c r="F21" s="82">
        <f t="shared" si="0"/>
        <v>8075353841</v>
      </c>
      <c r="G21" s="80">
        <f>SUM(G16:G20)</f>
        <v>5926044240</v>
      </c>
      <c r="H21" s="81">
        <f>SUM(H16:H20)</f>
        <v>2177309601</v>
      </c>
      <c r="I21" s="82">
        <f t="shared" si="1"/>
        <v>8103353841</v>
      </c>
      <c r="J21" s="80">
        <f>SUM(J16:J20)</f>
        <v>1687652398</v>
      </c>
      <c r="K21" s="81">
        <f>SUM(K16:K20)</f>
        <v>368774920</v>
      </c>
      <c r="L21" s="81">
        <f t="shared" si="2"/>
        <v>2056427318</v>
      </c>
      <c r="M21" s="96">
        <f t="shared" si="3"/>
        <v>0.25465476293548334</v>
      </c>
      <c r="N21" s="80">
        <f>SUM(N16:N20)</f>
        <v>1357574107</v>
      </c>
      <c r="O21" s="81">
        <f>SUM(O16:O20)</f>
        <v>463325657</v>
      </c>
      <c r="P21" s="81">
        <f t="shared" si="4"/>
        <v>1820899764</v>
      </c>
      <c r="Q21" s="96">
        <f t="shared" si="5"/>
        <v>0.2254885420320494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3045226505</v>
      </c>
      <c r="AA21" s="81">
        <f t="shared" si="11"/>
        <v>832100577</v>
      </c>
      <c r="AB21" s="81">
        <f t="shared" si="12"/>
        <v>3877327082</v>
      </c>
      <c r="AC21" s="96">
        <f t="shared" si="13"/>
        <v>0.48014330496753277</v>
      </c>
      <c r="AD21" s="80">
        <f>SUM(AD16:AD20)</f>
        <v>1086227895</v>
      </c>
      <c r="AE21" s="81">
        <f>SUM(AE16:AE20)</f>
        <v>374612687</v>
      </c>
      <c r="AF21" s="81">
        <f t="shared" si="14"/>
        <v>1460840582</v>
      </c>
      <c r="AG21" s="81">
        <f>SUM(AG16:AG20)</f>
        <v>6778856106</v>
      </c>
      <c r="AH21" s="81">
        <f>SUM(AH16:AH20)</f>
        <v>7137555567</v>
      </c>
      <c r="AI21" s="82">
        <f>SUM(AI16:AI20)</f>
        <v>3221109287</v>
      </c>
      <c r="AJ21" s="116">
        <f t="shared" si="15"/>
        <v>0.47517003409306474</v>
      </c>
      <c r="AK21" s="117">
        <f t="shared" si="16"/>
        <v>0.2464739728869334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352990326</v>
      </c>
      <c r="E22" s="78">
        <v>86892000</v>
      </c>
      <c r="F22" s="79">
        <f t="shared" si="0"/>
        <v>439882326</v>
      </c>
      <c r="G22" s="77">
        <v>352990326</v>
      </c>
      <c r="H22" s="78">
        <v>86892000</v>
      </c>
      <c r="I22" s="79">
        <f t="shared" si="1"/>
        <v>439882326</v>
      </c>
      <c r="J22" s="77">
        <v>175063728</v>
      </c>
      <c r="K22" s="78">
        <v>7813008</v>
      </c>
      <c r="L22" s="78">
        <f t="shared" si="2"/>
        <v>182876736</v>
      </c>
      <c r="M22" s="95">
        <f t="shared" si="3"/>
        <v>0.41574013137322546</v>
      </c>
      <c r="N22" s="77">
        <v>9844274</v>
      </c>
      <c r="O22" s="78">
        <v>20138321</v>
      </c>
      <c r="P22" s="78">
        <f t="shared" si="4"/>
        <v>29982595</v>
      </c>
      <c r="Q22" s="95">
        <f t="shared" si="5"/>
        <v>6.8160490267117485E-2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184908002</v>
      </c>
      <c r="AA22" s="78">
        <f t="shared" si="11"/>
        <v>27951329</v>
      </c>
      <c r="AB22" s="78">
        <f t="shared" si="12"/>
        <v>212859331</v>
      </c>
      <c r="AC22" s="95">
        <f t="shared" si="13"/>
        <v>0.48390062164034298</v>
      </c>
      <c r="AD22" s="77">
        <v>88038623</v>
      </c>
      <c r="AE22" s="78">
        <v>36206739</v>
      </c>
      <c r="AF22" s="78">
        <f t="shared" si="14"/>
        <v>124245362</v>
      </c>
      <c r="AG22" s="78">
        <v>404598840</v>
      </c>
      <c r="AH22" s="78">
        <v>429317351</v>
      </c>
      <c r="AI22" s="79">
        <v>267814434</v>
      </c>
      <c r="AJ22" s="114">
        <f t="shared" si="15"/>
        <v>0.66192585722687691</v>
      </c>
      <c r="AK22" s="115">
        <f t="shared" si="16"/>
        <v>-0.75868238043364544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274776804</v>
      </c>
      <c r="E23" s="78">
        <v>72380350</v>
      </c>
      <c r="F23" s="79">
        <f t="shared" si="0"/>
        <v>347157154</v>
      </c>
      <c r="G23" s="77">
        <v>274776804</v>
      </c>
      <c r="H23" s="78">
        <v>72380350</v>
      </c>
      <c r="I23" s="79">
        <f t="shared" si="1"/>
        <v>347157154</v>
      </c>
      <c r="J23" s="77">
        <v>89653783</v>
      </c>
      <c r="K23" s="78">
        <v>16972194</v>
      </c>
      <c r="L23" s="78">
        <f t="shared" si="2"/>
        <v>106625977</v>
      </c>
      <c r="M23" s="95">
        <f t="shared" si="3"/>
        <v>0.30714037078435086</v>
      </c>
      <c r="N23" s="77">
        <v>78445355</v>
      </c>
      <c r="O23" s="78">
        <v>22096745</v>
      </c>
      <c r="P23" s="78">
        <f t="shared" si="4"/>
        <v>100542100</v>
      </c>
      <c r="Q23" s="95">
        <f t="shared" si="5"/>
        <v>0.28961552092917547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168099138</v>
      </c>
      <c r="AA23" s="78">
        <f t="shared" si="11"/>
        <v>39068939</v>
      </c>
      <c r="AB23" s="78">
        <f t="shared" si="12"/>
        <v>207168077</v>
      </c>
      <c r="AC23" s="95">
        <f t="shared" si="13"/>
        <v>0.59675589171352639</v>
      </c>
      <c r="AD23" s="77">
        <v>145321444</v>
      </c>
      <c r="AE23" s="78">
        <v>18068942</v>
      </c>
      <c r="AF23" s="78">
        <f t="shared" si="14"/>
        <v>163390386</v>
      </c>
      <c r="AG23" s="78">
        <v>322948256</v>
      </c>
      <c r="AH23" s="78">
        <v>321467319</v>
      </c>
      <c r="AI23" s="79">
        <v>185183947</v>
      </c>
      <c r="AJ23" s="114">
        <f t="shared" si="15"/>
        <v>0.57341677361465604</v>
      </c>
      <c r="AK23" s="115">
        <f t="shared" si="16"/>
        <v>-0.38465106508775859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4945302348</v>
      </c>
      <c r="E24" s="78">
        <v>797238842</v>
      </c>
      <c r="F24" s="79">
        <f t="shared" si="0"/>
        <v>5742541190</v>
      </c>
      <c r="G24" s="77">
        <v>4945302348</v>
      </c>
      <c r="H24" s="78">
        <v>797238842</v>
      </c>
      <c r="I24" s="79">
        <f t="shared" si="1"/>
        <v>5742541190</v>
      </c>
      <c r="J24" s="77">
        <v>1327697595</v>
      </c>
      <c r="K24" s="78">
        <v>184109206</v>
      </c>
      <c r="L24" s="78">
        <f t="shared" si="2"/>
        <v>1511806801</v>
      </c>
      <c r="M24" s="95">
        <f t="shared" si="3"/>
        <v>0.26326442440371944</v>
      </c>
      <c r="N24" s="77">
        <v>1164563392</v>
      </c>
      <c r="O24" s="78">
        <v>221313685</v>
      </c>
      <c r="P24" s="78">
        <f t="shared" si="4"/>
        <v>1385877077</v>
      </c>
      <c r="Q24" s="95">
        <f t="shared" si="5"/>
        <v>0.24133515653546406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2492260987</v>
      </c>
      <c r="AA24" s="78">
        <f t="shared" si="11"/>
        <v>405422891</v>
      </c>
      <c r="AB24" s="78">
        <f t="shared" si="12"/>
        <v>2897683878</v>
      </c>
      <c r="AC24" s="95">
        <f t="shared" si="13"/>
        <v>0.50459958093918345</v>
      </c>
      <c r="AD24" s="77">
        <v>1066356859</v>
      </c>
      <c r="AE24" s="78">
        <v>103858153</v>
      </c>
      <c r="AF24" s="78">
        <f t="shared" si="14"/>
        <v>1170215012</v>
      </c>
      <c r="AG24" s="78">
        <v>5186148229</v>
      </c>
      <c r="AH24" s="78">
        <v>5103430268</v>
      </c>
      <c r="AI24" s="79">
        <v>2368753462</v>
      </c>
      <c r="AJ24" s="114">
        <f t="shared" si="15"/>
        <v>0.45674619339924771</v>
      </c>
      <c r="AK24" s="115">
        <f t="shared" si="16"/>
        <v>0.18429268364231177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713725841</v>
      </c>
      <c r="E25" s="78">
        <v>299562774</v>
      </c>
      <c r="F25" s="79">
        <f t="shared" si="0"/>
        <v>1013288615</v>
      </c>
      <c r="G25" s="77">
        <v>713725841</v>
      </c>
      <c r="H25" s="78">
        <v>299562774</v>
      </c>
      <c r="I25" s="79">
        <f t="shared" si="1"/>
        <v>1013288615</v>
      </c>
      <c r="J25" s="77">
        <v>161252413</v>
      </c>
      <c r="K25" s="78">
        <v>14342919</v>
      </c>
      <c r="L25" s="78">
        <f t="shared" si="2"/>
        <v>175595332</v>
      </c>
      <c r="M25" s="95">
        <f t="shared" si="3"/>
        <v>0.17329251449252689</v>
      </c>
      <c r="N25" s="77">
        <v>143079580</v>
      </c>
      <c r="O25" s="78">
        <v>4813592</v>
      </c>
      <c r="P25" s="78">
        <f t="shared" si="4"/>
        <v>147893172</v>
      </c>
      <c r="Q25" s="95">
        <f t="shared" si="5"/>
        <v>0.14595365013550457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304331993</v>
      </c>
      <c r="AA25" s="78">
        <f t="shared" si="11"/>
        <v>19156511</v>
      </c>
      <c r="AB25" s="78">
        <f t="shared" si="12"/>
        <v>323488504</v>
      </c>
      <c r="AC25" s="95">
        <f t="shared" si="13"/>
        <v>0.31924616462803146</v>
      </c>
      <c r="AD25" s="77">
        <v>101172675</v>
      </c>
      <c r="AE25" s="78">
        <v>8018338</v>
      </c>
      <c r="AF25" s="78">
        <f t="shared" si="14"/>
        <v>109191013</v>
      </c>
      <c r="AG25" s="78">
        <v>756642032</v>
      </c>
      <c r="AH25" s="78">
        <v>820383916</v>
      </c>
      <c r="AI25" s="79">
        <v>272512198</v>
      </c>
      <c r="AJ25" s="114">
        <f t="shared" si="15"/>
        <v>0.36016000496255807</v>
      </c>
      <c r="AK25" s="115">
        <f t="shared" si="16"/>
        <v>0.35444454572465589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967645000</v>
      </c>
      <c r="E26" s="78">
        <v>420353000</v>
      </c>
      <c r="F26" s="79">
        <f t="shared" si="0"/>
        <v>1387998000</v>
      </c>
      <c r="G26" s="77">
        <v>967645000</v>
      </c>
      <c r="H26" s="78">
        <v>420353000</v>
      </c>
      <c r="I26" s="79">
        <f t="shared" si="1"/>
        <v>1387998000</v>
      </c>
      <c r="J26" s="77">
        <v>368371474</v>
      </c>
      <c r="K26" s="78">
        <v>182473658</v>
      </c>
      <c r="L26" s="78">
        <f t="shared" si="2"/>
        <v>550845132</v>
      </c>
      <c r="M26" s="95">
        <f t="shared" si="3"/>
        <v>0.39686305888048828</v>
      </c>
      <c r="N26" s="77">
        <v>309856271</v>
      </c>
      <c r="O26" s="78">
        <v>183650644</v>
      </c>
      <c r="P26" s="78">
        <f t="shared" si="4"/>
        <v>493506915</v>
      </c>
      <c r="Q26" s="95">
        <f t="shared" si="5"/>
        <v>0.35555304474502125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678227745</v>
      </c>
      <c r="AA26" s="78">
        <f t="shared" si="11"/>
        <v>366124302</v>
      </c>
      <c r="AB26" s="78">
        <f t="shared" si="12"/>
        <v>1044352047</v>
      </c>
      <c r="AC26" s="95">
        <f t="shared" si="13"/>
        <v>0.75241610362550959</v>
      </c>
      <c r="AD26" s="77">
        <v>300076866</v>
      </c>
      <c r="AE26" s="78">
        <v>111519910</v>
      </c>
      <c r="AF26" s="78">
        <f t="shared" si="14"/>
        <v>411596776</v>
      </c>
      <c r="AG26" s="78">
        <v>1277137000</v>
      </c>
      <c r="AH26" s="78">
        <v>1394715000</v>
      </c>
      <c r="AI26" s="79">
        <v>799187266</v>
      </c>
      <c r="AJ26" s="114">
        <f t="shared" si="15"/>
        <v>0.62576471122518573</v>
      </c>
      <c r="AK26" s="115">
        <f t="shared" si="16"/>
        <v>0.19900578375764533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7254440319</v>
      </c>
      <c r="E27" s="81">
        <f>SUM(E22:E26)</f>
        <v>1676426966</v>
      </c>
      <c r="F27" s="82">
        <f t="shared" si="0"/>
        <v>8930867285</v>
      </c>
      <c r="G27" s="80">
        <f>SUM(G22:G26)</f>
        <v>7254440319</v>
      </c>
      <c r="H27" s="81">
        <f>SUM(H22:H26)</f>
        <v>1676426966</v>
      </c>
      <c r="I27" s="82">
        <f t="shared" si="1"/>
        <v>8930867285</v>
      </c>
      <c r="J27" s="80">
        <f>SUM(J22:J26)</f>
        <v>2122038993</v>
      </c>
      <c r="K27" s="81">
        <f>SUM(K22:K26)</f>
        <v>405710985</v>
      </c>
      <c r="L27" s="81">
        <f t="shared" si="2"/>
        <v>2527749978</v>
      </c>
      <c r="M27" s="96">
        <f t="shared" si="3"/>
        <v>0.2830352190145663</v>
      </c>
      <c r="N27" s="80">
        <f>SUM(N22:N26)</f>
        <v>1705788872</v>
      </c>
      <c r="O27" s="81">
        <f>SUM(O22:O26)</f>
        <v>452012987</v>
      </c>
      <c r="P27" s="81">
        <f t="shared" si="4"/>
        <v>2157801859</v>
      </c>
      <c r="Q27" s="96">
        <f t="shared" si="5"/>
        <v>0.24161168116608062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3827827865</v>
      </c>
      <c r="AA27" s="81">
        <f t="shared" si="11"/>
        <v>857723972</v>
      </c>
      <c r="AB27" s="81">
        <f t="shared" si="12"/>
        <v>4685551837</v>
      </c>
      <c r="AC27" s="96">
        <f t="shared" si="13"/>
        <v>0.52464690018064686</v>
      </c>
      <c r="AD27" s="80">
        <f>SUM(AD22:AD26)</f>
        <v>1700966467</v>
      </c>
      <c r="AE27" s="81">
        <f>SUM(AE22:AE26)</f>
        <v>277672082</v>
      </c>
      <c r="AF27" s="81">
        <f t="shared" si="14"/>
        <v>1978638549</v>
      </c>
      <c r="AG27" s="81">
        <f>SUM(AG22:AG26)</f>
        <v>7947474357</v>
      </c>
      <c r="AH27" s="81">
        <f>SUM(AH22:AH26)</f>
        <v>8069313854</v>
      </c>
      <c r="AI27" s="82">
        <f>SUM(AI22:AI26)</f>
        <v>3893451307</v>
      </c>
      <c r="AJ27" s="116">
        <f t="shared" si="15"/>
        <v>0.4898979389056744</v>
      </c>
      <c r="AK27" s="117">
        <f t="shared" si="16"/>
        <v>9.0548781681499602E-2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550933503</v>
      </c>
      <c r="E28" s="78">
        <v>108462550</v>
      </c>
      <c r="F28" s="79">
        <f t="shared" si="0"/>
        <v>659396053</v>
      </c>
      <c r="G28" s="77">
        <v>550933503</v>
      </c>
      <c r="H28" s="78">
        <v>108462550</v>
      </c>
      <c r="I28" s="79">
        <f t="shared" si="1"/>
        <v>659396053</v>
      </c>
      <c r="J28" s="77">
        <v>53952583</v>
      </c>
      <c r="K28" s="78">
        <v>2456000</v>
      </c>
      <c r="L28" s="78">
        <f t="shared" si="2"/>
        <v>56408583</v>
      </c>
      <c r="M28" s="95">
        <f t="shared" si="3"/>
        <v>8.5545830526832109E-2</v>
      </c>
      <c r="N28" s="77">
        <v>106047423</v>
      </c>
      <c r="O28" s="78">
        <v>20527219</v>
      </c>
      <c r="P28" s="78">
        <f t="shared" si="4"/>
        <v>126574642</v>
      </c>
      <c r="Q28" s="95">
        <f t="shared" si="5"/>
        <v>0.19195541347894601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160000006</v>
      </c>
      <c r="AA28" s="78">
        <f t="shared" si="11"/>
        <v>22983219</v>
      </c>
      <c r="AB28" s="78">
        <f t="shared" si="12"/>
        <v>182983225</v>
      </c>
      <c r="AC28" s="95">
        <f t="shared" si="13"/>
        <v>0.27750124400577814</v>
      </c>
      <c r="AD28" s="77">
        <v>68084106</v>
      </c>
      <c r="AE28" s="78">
        <v>7165821</v>
      </c>
      <c r="AF28" s="78">
        <f t="shared" si="14"/>
        <v>75249927</v>
      </c>
      <c r="AG28" s="78">
        <v>580101588</v>
      </c>
      <c r="AH28" s="78">
        <v>567900667</v>
      </c>
      <c r="AI28" s="79">
        <v>210097152</v>
      </c>
      <c r="AJ28" s="114">
        <f t="shared" si="15"/>
        <v>0.36217303373422244</v>
      </c>
      <c r="AK28" s="115">
        <f t="shared" si="16"/>
        <v>0.68205667495199029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789635014</v>
      </c>
      <c r="E29" s="78">
        <v>106396650</v>
      </c>
      <c r="F29" s="79">
        <f t="shared" si="0"/>
        <v>896031664</v>
      </c>
      <c r="G29" s="77">
        <v>789635014</v>
      </c>
      <c r="H29" s="78">
        <v>106396650</v>
      </c>
      <c r="I29" s="79">
        <f t="shared" si="1"/>
        <v>896031664</v>
      </c>
      <c r="J29" s="77">
        <v>261711064</v>
      </c>
      <c r="K29" s="78">
        <v>16508994</v>
      </c>
      <c r="L29" s="78">
        <f t="shared" si="2"/>
        <v>278220058</v>
      </c>
      <c r="M29" s="95">
        <f t="shared" si="3"/>
        <v>0.31050248465326558</v>
      </c>
      <c r="N29" s="77">
        <v>214090959</v>
      </c>
      <c r="O29" s="78">
        <v>37947766</v>
      </c>
      <c r="P29" s="78">
        <f t="shared" si="4"/>
        <v>252038725</v>
      </c>
      <c r="Q29" s="95">
        <f t="shared" si="5"/>
        <v>0.28128327951588994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475802023</v>
      </c>
      <c r="AA29" s="78">
        <f t="shared" si="11"/>
        <v>54456760</v>
      </c>
      <c r="AB29" s="78">
        <f t="shared" si="12"/>
        <v>530258783</v>
      </c>
      <c r="AC29" s="95">
        <f t="shared" si="13"/>
        <v>0.59178576416915551</v>
      </c>
      <c r="AD29" s="77">
        <v>165792372</v>
      </c>
      <c r="AE29" s="78">
        <v>15067823</v>
      </c>
      <c r="AF29" s="78">
        <f t="shared" si="14"/>
        <v>180860195</v>
      </c>
      <c r="AG29" s="78">
        <v>924696961</v>
      </c>
      <c r="AH29" s="78">
        <v>973607088</v>
      </c>
      <c r="AI29" s="79">
        <v>252243581</v>
      </c>
      <c r="AJ29" s="114">
        <f t="shared" si="15"/>
        <v>0.27278513030605711</v>
      </c>
      <c r="AK29" s="115">
        <f t="shared" si="16"/>
        <v>0.39355553055773274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555868844</v>
      </c>
      <c r="E30" s="78">
        <v>92692900</v>
      </c>
      <c r="F30" s="79">
        <f t="shared" si="0"/>
        <v>648561744</v>
      </c>
      <c r="G30" s="77">
        <v>555868844</v>
      </c>
      <c r="H30" s="78">
        <v>92692900</v>
      </c>
      <c r="I30" s="79">
        <f t="shared" si="1"/>
        <v>648561744</v>
      </c>
      <c r="J30" s="77">
        <v>146776276</v>
      </c>
      <c r="K30" s="78">
        <v>16768353</v>
      </c>
      <c r="L30" s="78">
        <f t="shared" si="2"/>
        <v>163544629</v>
      </c>
      <c r="M30" s="95">
        <f t="shared" si="3"/>
        <v>0.25216508761577527</v>
      </c>
      <c r="N30" s="77">
        <v>128783604</v>
      </c>
      <c r="O30" s="78">
        <v>20034845</v>
      </c>
      <c r="P30" s="78">
        <f t="shared" si="4"/>
        <v>148818449</v>
      </c>
      <c r="Q30" s="95">
        <f t="shared" si="5"/>
        <v>0.22945918469097987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275559880</v>
      </c>
      <c r="AA30" s="78">
        <f t="shared" si="11"/>
        <v>36803198</v>
      </c>
      <c r="AB30" s="78">
        <f t="shared" si="12"/>
        <v>312363078</v>
      </c>
      <c r="AC30" s="95">
        <f t="shared" si="13"/>
        <v>0.48162427230675514</v>
      </c>
      <c r="AD30" s="77">
        <v>148751526</v>
      </c>
      <c r="AE30" s="78">
        <v>13870968</v>
      </c>
      <c r="AF30" s="78">
        <f t="shared" si="14"/>
        <v>162622494</v>
      </c>
      <c r="AG30" s="78">
        <v>603156199</v>
      </c>
      <c r="AH30" s="78">
        <v>605444135</v>
      </c>
      <c r="AI30" s="79">
        <v>306268328</v>
      </c>
      <c r="AJ30" s="114">
        <f t="shared" si="15"/>
        <v>0.50777614241182656</v>
      </c>
      <c r="AK30" s="115">
        <f t="shared" si="16"/>
        <v>-8.4883982900914035E-2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1418182584</v>
      </c>
      <c r="E31" s="78">
        <v>311598550</v>
      </c>
      <c r="F31" s="79">
        <f t="shared" si="0"/>
        <v>1729781134</v>
      </c>
      <c r="G31" s="77">
        <v>1418182584</v>
      </c>
      <c r="H31" s="78">
        <v>311598550</v>
      </c>
      <c r="I31" s="79">
        <f t="shared" si="1"/>
        <v>1729781134</v>
      </c>
      <c r="J31" s="77">
        <v>362011039</v>
      </c>
      <c r="K31" s="78">
        <v>64375123</v>
      </c>
      <c r="L31" s="78">
        <f t="shared" si="2"/>
        <v>426386162</v>
      </c>
      <c r="M31" s="95">
        <f t="shared" si="3"/>
        <v>0.24649717448010969</v>
      </c>
      <c r="N31" s="77">
        <v>356711074</v>
      </c>
      <c r="O31" s="78">
        <v>175256913</v>
      </c>
      <c r="P31" s="78">
        <f t="shared" si="4"/>
        <v>531967987</v>
      </c>
      <c r="Q31" s="95">
        <f t="shared" si="5"/>
        <v>0.30753485313477813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718722113</v>
      </c>
      <c r="AA31" s="78">
        <f t="shared" si="11"/>
        <v>239632036</v>
      </c>
      <c r="AB31" s="78">
        <f t="shared" si="12"/>
        <v>958354149</v>
      </c>
      <c r="AC31" s="95">
        <f t="shared" si="13"/>
        <v>0.55403202761488779</v>
      </c>
      <c r="AD31" s="77">
        <v>267791648</v>
      </c>
      <c r="AE31" s="78">
        <v>57074466</v>
      </c>
      <c r="AF31" s="78">
        <f t="shared" si="14"/>
        <v>324866114</v>
      </c>
      <c r="AG31" s="78">
        <v>1504665668</v>
      </c>
      <c r="AH31" s="78">
        <v>1511365668</v>
      </c>
      <c r="AI31" s="79">
        <v>705643029</v>
      </c>
      <c r="AJ31" s="114">
        <f t="shared" si="15"/>
        <v>0.46896998051264105</v>
      </c>
      <c r="AK31" s="115">
        <f t="shared" si="16"/>
        <v>0.63749915449784345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868609038</v>
      </c>
      <c r="E32" s="78">
        <v>219833258</v>
      </c>
      <c r="F32" s="79">
        <f t="shared" si="0"/>
        <v>1088442296</v>
      </c>
      <c r="G32" s="77">
        <v>868609038</v>
      </c>
      <c r="H32" s="78">
        <v>219833258</v>
      </c>
      <c r="I32" s="79">
        <f t="shared" si="1"/>
        <v>1088442296</v>
      </c>
      <c r="J32" s="77">
        <v>232846022</v>
      </c>
      <c r="K32" s="78">
        <v>32041405</v>
      </c>
      <c r="L32" s="78">
        <f t="shared" si="2"/>
        <v>264887427</v>
      </c>
      <c r="M32" s="95">
        <f t="shared" si="3"/>
        <v>0.24336377589648536</v>
      </c>
      <c r="N32" s="77">
        <v>264609876</v>
      </c>
      <c r="O32" s="78">
        <v>74878202</v>
      </c>
      <c r="P32" s="78">
        <f t="shared" si="4"/>
        <v>339488078</v>
      </c>
      <c r="Q32" s="95">
        <f t="shared" si="5"/>
        <v>0.31190268813294997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497455898</v>
      </c>
      <c r="AA32" s="78">
        <f t="shared" si="11"/>
        <v>106919607</v>
      </c>
      <c r="AB32" s="78">
        <f t="shared" si="12"/>
        <v>604375505</v>
      </c>
      <c r="AC32" s="95">
        <f t="shared" si="13"/>
        <v>0.55526646402943536</v>
      </c>
      <c r="AD32" s="77">
        <v>206070248</v>
      </c>
      <c r="AE32" s="78">
        <v>9094479</v>
      </c>
      <c r="AF32" s="78">
        <f t="shared" si="14"/>
        <v>215164727</v>
      </c>
      <c r="AG32" s="78">
        <v>878335685</v>
      </c>
      <c r="AH32" s="78">
        <v>995315053</v>
      </c>
      <c r="AI32" s="79">
        <v>381624698</v>
      </c>
      <c r="AJ32" s="114">
        <f t="shared" si="15"/>
        <v>0.43448615889948727</v>
      </c>
      <c r="AK32" s="115">
        <f t="shared" si="16"/>
        <v>0.5778054457782944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159511601</v>
      </c>
      <c r="E33" s="78">
        <v>150000</v>
      </c>
      <c r="F33" s="79">
        <f t="shared" si="0"/>
        <v>159661601</v>
      </c>
      <c r="G33" s="77">
        <v>159511601</v>
      </c>
      <c r="H33" s="78">
        <v>150000</v>
      </c>
      <c r="I33" s="79">
        <f t="shared" si="1"/>
        <v>159661601</v>
      </c>
      <c r="J33" s="77">
        <v>64858620</v>
      </c>
      <c r="K33" s="78">
        <v>0</v>
      </c>
      <c r="L33" s="78">
        <f t="shared" si="2"/>
        <v>64858620</v>
      </c>
      <c r="M33" s="95">
        <f t="shared" si="3"/>
        <v>0.4062255394770844</v>
      </c>
      <c r="N33" s="77">
        <v>52094980</v>
      </c>
      <c r="O33" s="78">
        <v>0</v>
      </c>
      <c r="P33" s="78">
        <f t="shared" si="4"/>
        <v>52094980</v>
      </c>
      <c r="Q33" s="95">
        <f t="shared" si="5"/>
        <v>0.32628371301375086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116953600</v>
      </c>
      <c r="AA33" s="78">
        <f t="shared" si="11"/>
        <v>0</v>
      </c>
      <c r="AB33" s="78">
        <f t="shared" si="12"/>
        <v>116953600</v>
      </c>
      <c r="AC33" s="95">
        <f t="shared" si="13"/>
        <v>0.73250925249083532</v>
      </c>
      <c r="AD33" s="77">
        <v>49742880</v>
      </c>
      <c r="AE33" s="78">
        <v>0</v>
      </c>
      <c r="AF33" s="78">
        <f t="shared" si="14"/>
        <v>49742880</v>
      </c>
      <c r="AG33" s="78">
        <v>152991589</v>
      </c>
      <c r="AH33" s="78">
        <v>153870743</v>
      </c>
      <c r="AI33" s="79">
        <v>107977312</v>
      </c>
      <c r="AJ33" s="114">
        <f t="shared" si="15"/>
        <v>0.70577286441544185</v>
      </c>
      <c r="AK33" s="115">
        <f t="shared" si="16"/>
        <v>4.7285159202683946E-2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4342740584</v>
      </c>
      <c r="E34" s="81">
        <f>SUM(E28:E33)</f>
        <v>839133908</v>
      </c>
      <c r="F34" s="82">
        <f t="shared" si="0"/>
        <v>5181874492</v>
      </c>
      <c r="G34" s="80">
        <f>SUM(G28:G33)</f>
        <v>4342740584</v>
      </c>
      <c r="H34" s="81">
        <f>SUM(H28:H33)</f>
        <v>839133908</v>
      </c>
      <c r="I34" s="82">
        <f t="shared" si="1"/>
        <v>5181874492</v>
      </c>
      <c r="J34" s="80">
        <f>SUM(J28:J33)</f>
        <v>1122155604</v>
      </c>
      <c r="K34" s="81">
        <f>SUM(K28:K33)</f>
        <v>132149875</v>
      </c>
      <c r="L34" s="81">
        <f t="shared" si="2"/>
        <v>1254305479</v>
      </c>
      <c r="M34" s="96">
        <f t="shared" si="3"/>
        <v>0.24205632169139768</v>
      </c>
      <c r="N34" s="80">
        <f>SUM(N28:N33)</f>
        <v>1122337916</v>
      </c>
      <c r="O34" s="81">
        <f>SUM(O28:O33)</f>
        <v>328644945</v>
      </c>
      <c r="P34" s="81">
        <f t="shared" si="4"/>
        <v>1450982861</v>
      </c>
      <c r="Q34" s="96">
        <f t="shared" si="5"/>
        <v>0.28001119348608106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2244493520</v>
      </c>
      <c r="AA34" s="81">
        <f t="shared" si="11"/>
        <v>460794820</v>
      </c>
      <c r="AB34" s="81">
        <f t="shared" si="12"/>
        <v>2705288340</v>
      </c>
      <c r="AC34" s="96">
        <f t="shared" si="13"/>
        <v>0.52206751517747874</v>
      </c>
      <c r="AD34" s="80">
        <f>SUM(AD28:AD33)</f>
        <v>906232780</v>
      </c>
      <c r="AE34" s="81">
        <f>SUM(AE28:AE33)</f>
        <v>102273557</v>
      </c>
      <c r="AF34" s="81">
        <f t="shared" si="14"/>
        <v>1008506337</v>
      </c>
      <c r="AG34" s="81">
        <f>SUM(AG28:AG33)</f>
        <v>4643947690</v>
      </c>
      <c r="AH34" s="81">
        <f>SUM(AH28:AH33)</f>
        <v>4807503354</v>
      </c>
      <c r="AI34" s="82">
        <f>SUM(AI28:AI33)</f>
        <v>1963854100</v>
      </c>
      <c r="AJ34" s="116">
        <f t="shared" si="15"/>
        <v>0.4228846298654152</v>
      </c>
      <c r="AK34" s="117">
        <f t="shared" si="16"/>
        <v>0.43874441613944959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375826571</v>
      </c>
      <c r="E35" s="78">
        <v>79359008</v>
      </c>
      <c r="F35" s="79">
        <f t="shared" si="0"/>
        <v>455185579</v>
      </c>
      <c r="G35" s="77">
        <v>375826571</v>
      </c>
      <c r="H35" s="78">
        <v>79359008</v>
      </c>
      <c r="I35" s="79">
        <f t="shared" si="1"/>
        <v>455185579</v>
      </c>
      <c r="J35" s="77">
        <v>28724969</v>
      </c>
      <c r="K35" s="78">
        <v>6189533</v>
      </c>
      <c r="L35" s="78">
        <f t="shared" si="2"/>
        <v>34914502</v>
      </c>
      <c r="M35" s="95">
        <f t="shared" si="3"/>
        <v>7.6703884329340763E-2</v>
      </c>
      <c r="N35" s="77">
        <v>110696287</v>
      </c>
      <c r="O35" s="78">
        <v>15252936</v>
      </c>
      <c r="P35" s="78">
        <f t="shared" si="4"/>
        <v>125949223</v>
      </c>
      <c r="Q35" s="95">
        <f t="shared" si="5"/>
        <v>0.27669862317848165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139421256</v>
      </c>
      <c r="AA35" s="78">
        <f t="shared" si="11"/>
        <v>21442469</v>
      </c>
      <c r="AB35" s="78">
        <f t="shared" si="12"/>
        <v>160863725</v>
      </c>
      <c r="AC35" s="95">
        <f t="shared" si="13"/>
        <v>0.35340250750782243</v>
      </c>
      <c r="AD35" s="77">
        <v>83892762</v>
      </c>
      <c r="AE35" s="78">
        <v>6341713</v>
      </c>
      <c r="AF35" s="78">
        <f t="shared" si="14"/>
        <v>90234475</v>
      </c>
      <c r="AG35" s="78">
        <v>408007143</v>
      </c>
      <c r="AH35" s="78">
        <v>410249709</v>
      </c>
      <c r="AI35" s="79">
        <v>209231091</v>
      </c>
      <c r="AJ35" s="114">
        <f t="shared" si="15"/>
        <v>0.51281232348424843</v>
      </c>
      <c r="AK35" s="115">
        <f t="shared" si="16"/>
        <v>0.39579936604052945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680763743</v>
      </c>
      <c r="E36" s="78">
        <v>84156000</v>
      </c>
      <c r="F36" s="79">
        <f t="shared" si="0"/>
        <v>764919743</v>
      </c>
      <c r="G36" s="77">
        <v>680763743</v>
      </c>
      <c r="H36" s="78">
        <v>84156000</v>
      </c>
      <c r="I36" s="79">
        <f t="shared" si="1"/>
        <v>764919743</v>
      </c>
      <c r="J36" s="77">
        <v>199600964</v>
      </c>
      <c r="K36" s="78">
        <v>6825293</v>
      </c>
      <c r="L36" s="78">
        <f t="shared" si="2"/>
        <v>206426257</v>
      </c>
      <c r="M36" s="95">
        <f t="shared" si="3"/>
        <v>0.26986655644473279</v>
      </c>
      <c r="N36" s="77">
        <v>151354055</v>
      </c>
      <c r="O36" s="78">
        <v>21622175</v>
      </c>
      <c r="P36" s="78">
        <f t="shared" si="4"/>
        <v>172976230</v>
      </c>
      <c r="Q36" s="95">
        <f t="shared" si="5"/>
        <v>0.22613644317976506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350955019</v>
      </c>
      <c r="AA36" s="78">
        <f t="shared" si="11"/>
        <v>28447468</v>
      </c>
      <c r="AB36" s="78">
        <f t="shared" si="12"/>
        <v>379402487</v>
      </c>
      <c r="AC36" s="95">
        <f t="shared" si="13"/>
        <v>0.49600299962449784</v>
      </c>
      <c r="AD36" s="77">
        <v>155797265</v>
      </c>
      <c r="AE36" s="78">
        <v>27087813</v>
      </c>
      <c r="AF36" s="78">
        <f t="shared" si="14"/>
        <v>182885078</v>
      </c>
      <c r="AG36" s="78">
        <v>699391986</v>
      </c>
      <c r="AH36" s="78">
        <v>733638762</v>
      </c>
      <c r="AI36" s="79">
        <v>384293773</v>
      </c>
      <c r="AJ36" s="114">
        <f t="shared" si="15"/>
        <v>0.54946836780025676</v>
      </c>
      <c r="AK36" s="115">
        <f t="shared" si="16"/>
        <v>-5.418073529213796E-2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457809000</v>
      </c>
      <c r="E37" s="78">
        <v>236116080</v>
      </c>
      <c r="F37" s="79">
        <f t="shared" si="0"/>
        <v>693925080</v>
      </c>
      <c r="G37" s="77">
        <v>457809000</v>
      </c>
      <c r="H37" s="78">
        <v>236116080</v>
      </c>
      <c r="I37" s="79">
        <f t="shared" si="1"/>
        <v>693925080</v>
      </c>
      <c r="J37" s="77">
        <v>163163941</v>
      </c>
      <c r="K37" s="78">
        <v>46469830</v>
      </c>
      <c r="L37" s="78">
        <f t="shared" si="2"/>
        <v>209633771</v>
      </c>
      <c r="M37" s="95">
        <f t="shared" si="3"/>
        <v>0.30209856516498873</v>
      </c>
      <c r="N37" s="77">
        <v>133033698</v>
      </c>
      <c r="O37" s="78">
        <v>56050943</v>
      </c>
      <c r="P37" s="78">
        <f t="shared" si="4"/>
        <v>189084641</v>
      </c>
      <c r="Q37" s="95">
        <f t="shared" si="5"/>
        <v>0.2724856709315075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296197639</v>
      </c>
      <c r="AA37" s="78">
        <f t="shared" si="11"/>
        <v>102520773</v>
      </c>
      <c r="AB37" s="78">
        <f t="shared" si="12"/>
        <v>398718412</v>
      </c>
      <c r="AC37" s="95">
        <f t="shared" si="13"/>
        <v>0.57458423609649623</v>
      </c>
      <c r="AD37" s="77">
        <v>126422694</v>
      </c>
      <c r="AE37" s="78">
        <v>52579820</v>
      </c>
      <c r="AF37" s="78">
        <f t="shared" si="14"/>
        <v>179002514</v>
      </c>
      <c r="AG37" s="78">
        <v>586175151</v>
      </c>
      <c r="AH37" s="78">
        <v>619860105</v>
      </c>
      <c r="AI37" s="79">
        <v>350980378</v>
      </c>
      <c r="AJ37" s="114">
        <f t="shared" si="15"/>
        <v>0.59876365861165615</v>
      </c>
      <c r="AK37" s="115">
        <f t="shared" si="16"/>
        <v>5.6323940791133342E-2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915421905</v>
      </c>
      <c r="E38" s="78">
        <v>299863484</v>
      </c>
      <c r="F38" s="79">
        <f t="shared" si="0"/>
        <v>1215285389</v>
      </c>
      <c r="G38" s="77">
        <v>915421905</v>
      </c>
      <c r="H38" s="78">
        <v>299863484</v>
      </c>
      <c r="I38" s="79">
        <f t="shared" si="1"/>
        <v>1215285389</v>
      </c>
      <c r="J38" s="77">
        <v>329255530</v>
      </c>
      <c r="K38" s="78">
        <v>99143597</v>
      </c>
      <c r="L38" s="78">
        <f t="shared" si="2"/>
        <v>428399127</v>
      </c>
      <c r="M38" s="95">
        <f t="shared" si="3"/>
        <v>0.35250907389951347</v>
      </c>
      <c r="N38" s="77">
        <v>272661281</v>
      </c>
      <c r="O38" s="78">
        <v>145037956</v>
      </c>
      <c r="P38" s="78">
        <f t="shared" si="4"/>
        <v>417699237</v>
      </c>
      <c r="Q38" s="95">
        <f t="shared" si="5"/>
        <v>0.34370464812689361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601916811</v>
      </c>
      <c r="AA38" s="78">
        <f t="shared" si="11"/>
        <v>244181553</v>
      </c>
      <c r="AB38" s="78">
        <f t="shared" si="12"/>
        <v>846098364</v>
      </c>
      <c r="AC38" s="95">
        <f t="shared" si="13"/>
        <v>0.69621372202640708</v>
      </c>
      <c r="AD38" s="77">
        <v>240106864</v>
      </c>
      <c r="AE38" s="78">
        <v>89468792</v>
      </c>
      <c r="AF38" s="78">
        <f t="shared" si="14"/>
        <v>329575656</v>
      </c>
      <c r="AG38" s="78">
        <v>1253649216</v>
      </c>
      <c r="AH38" s="78">
        <v>1204228253</v>
      </c>
      <c r="AI38" s="79">
        <v>571030921</v>
      </c>
      <c r="AJ38" s="114">
        <f t="shared" si="15"/>
        <v>0.45549497715316245</v>
      </c>
      <c r="AK38" s="115">
        <f t="shared" si="16"/>
        <v>0.26738498246363207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1273051732</v>
      </c>
      <c r="E39" s="78">
        <v>593743325</v>
      </c>
      <c r="F39" s="79">
        <f t="shared" si="0"/>
        <v>1866795057</v>
      </c>
      <c r="G39" s="77">
        <v>1273051732</v>
      </c>
      <c r="H39" s="78">
        <v>593743325</v>
      </c>
      <c r="I39" s="79">
        <f t="shared" si="1"/>
        <v>1866795057</v>
      </c>
      <c r="J39" s="77">
        <v>486800429</v>
      </c>
      <c r="K39" s="78">
        <v>33707763</v>
      </c>
      <c r="L39" s="78">
        <f t="shared" si="2"/>
        <v>520508192</v>
      </c>
      <c r="M39" s="95">
        <f t="shared" si="3"/>
        <v>0.27882449658746872</v>
      </c>
      <c r="N39" s="77">
        <v>178417728</v>
      </c>
      <c r="O39" s="78">
        <v>118772491</v>
      </c>
      <c r="P39" s="78">
        <f t="shared" si="4"/>
        <v>297190219</v>
      </c>
      <c r="Q39" s="95">
        <f t="shared" si="5"/>
        <v>0.1591980961625184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665218157</v>
      </c>
      <c r="AA39" s="78">
        <f t="shared" si="11"/>
        <v>152480254</v>
      </c>
      <c r="AB39" s="78">
        <f t="shared" si="12"/>
        <v>817698411</v>
      </c>
      <c r="AC39" s="95">
        <f t="shared" si="13"/>
        <v>0.43802259274998712</v>
      </c>
      <c r="AD39" s="77">
        <v>327296090</v>
      </c>
      <c r="AE39" s="78">
        <v>65212115</v>
      </c>
      <c r="AF39" s="78">
        <f t="shared" si="14"/>
        <v>392508205</v>
      </c>
      <c r="AG39" s="78">
        <v>1720155590</v>
      </c>
      <c r="AH39" s="78">
        <v>1807116384</v>
      </c>
      <c r="AI39" s="79">
        <v>857379655</v>
      </c>
      <c r="AJ39" s="114">
        <f t="shared" si="15"/>
        <v>0.4984314558428985</v>
      </c>
      <c r="AK39" s="115">
        <f t="shared" si="16"/>
        <v>-0.24284329546690619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3702872951</v>
      </c>
      <c r="E40" s="81">
        <f>SUM(E35:E39)</f>
        <v>1293237897</v>
      </c>
      <c r="F40" s="82">
        <f t="shared" si="0"/>
        <v>4996110848</v>
      </c>
      <c r="G40" s="80">
        <f>SUM(G35:G39)</f>
        <v>3702872951</v>
      </c>
      <c r="H40" s="81">
        <f>SUM(H35:H39)</f>
        <v>1293237897</v>
      </c>
      <c r="I40" s="82">
        <f t="shared" si="1"/>
        <v>4996110848</v>
      </c>
      <c r="J40" s="80">
        <f>SUM(J35:J39)</f>
        <v>1207545833</v>
      </c>
      <c r="K40" s="81">
        <f>SUM(K35:K39)</f>
        <v>192336016</v>
      </c>
      <c r="L40" s="81">
        <f t="shared" si="2"/>
        <v>1399881849</v>
      </c>
      <c r="M40" s="96">
        <f t="shared" si="3"/>
        <v>0.28019431345491236</v>
      </c>
      <c r="N40" s="80">
        <f>SUM(N35:N39)</f>
        <v>846163049</v>
      </c>
      <c r="O40" s="81">
        <f>SUM(O35:O39)</f>
        <v>356736501</v>
      </c>
      <c r="P40" s="81">
        <f t="shared" si="4"/>
        <v>1202899550</v>
      </c>
      <c r="Q40" s="96">
        <f t="shared" si="5"/>
        <v>0.24076718603662173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2053708882</v>
      </c>
      <c r="AA40" s="81">
        <f t="shared" si="11"/>
        <v>549072517</v>
      </c>
      <c r="AB40" s="81">
        <f t="shared" si="12"/>
        <v>2602781399</v>
      </c>
      <c r="AC40" s="96">
        <f t="shared" si="13"/>
        <v>0.52096149949153414</v>
      </c>
      <c r="AD40" s="80">
        <f>SUM(AD35:AD39)</f>
        <v>933515675</v>
      </c>
      <c r="AE40" s="81">
        <f>SUM(AE35:AE39)</f>
        <v>240690253</v>
      </c>
      <c r="AF40" s="81">
        <f t="shared" si="14"/>
        <v>1174205928</v>
      </c>
      <c r="AG40" s="81">
        <f>SUM(AG35:AG39)</f>
        <v>4667379086</v>
      </c>
      <c r="AH40" s="81">
        <f>SUM(AH35:AH39)</f>
        <v>4775093213</v>
      </c>
      <c r="AI40" s="82">
        <f>SUM(AI35:AI39)</f>
        <v>2372915818</v>
      </c>
      <c r="AJ40" s="116">
        <f t="shared" si="15"/>
        <v>0.50840434733867257</v>
      </c>
      <c r="AK40" s="117">
        <f t="shared" si="16"/>
        <v>2.4436618241975072E-2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26562393248</v>
      </c>
      <c r="E41" s="84">
        <f>SUM(E9:E14,E16:E20,E22:E26,E28:E33,E35:E39)</f>
        <v>7157260130</v>
      </c>
      <c r="F41" s="85">
        <f t="shared" si="0"/>
        <v>33719653378</v>
      </c>
      <c r="G41" s="83">
        <f>SUM(G9:G14,G16:G20,G22:G26,G28:G33,G35:G39)</f>
        <v>26562393248</v>
      </c>
      <c r="H41" s="84">
        <f>SUM(H9:H14,H16:H20,H22:H26,H28:H33,H35:H39)</f>
        <v>7185260130</v>
      </c>
      <c r="I41" s="85">
        <f t="shared" si="1"/>
        <v>33747653378</v>
      </c>
      <c r="J41" s="83">
        <f>SUM(J9:J14,J16:J20,J22:J26,J28:J33,J35:J39)</f>
        <v>7756022936</v>
      </c>
      <c r="K41" s="84">
        <f>SUM(K9:K14,K16:K20,K22:K26,K28:K33,K35:K39)</f>
        <v>1347372379</v>
      </c>
      <c r="L41" s="84">
        <f t="shared" si="2"/>
        <v>9103395315</v>
      </c>
      <c r="M41" s="97">
        <f t="shared" si="3"/>
        <v>0.26997298023648741</v>
      </c>
      <c r="N41" s="83">
        <f>SUM(N9:N14,N16:N20,N22:N26,N28:N33,N35:N39)</f>
        <v>6486833413</v>
      </c>
      <c r="O41" s="84">
        <f>SUM(O9:O14,O16:O20,O22:O26,O28:O33,O35:O39)</f>
        <v>1880893136</v>
      </c>
      <c r="P41" s="84">
        <f t="shared" si="4"/>
        <v>8367726549</v>
      </c>
      <c r="Q41" s="97">
        <f t="shared" si="5"/>
        <v>0.24815577002518735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14242856349</v>
      </c>
      <c r="AA41" s="84">
        <f t="shared" si="11"/>
        <v>3228265515</v>
      </c>
      <c r="AB41" s="84">
        <f t="shared" si="12"/>
        <v>17471121864</v>
      </c>
      <c r="AC41" s="97">
        <f t="shared" si="13"/>
        <v>0.51812875026167482</v>
      </c>
      <c r="AD41" s="83">
        <f>SUM(AD9:AD14,AD16:AD20,AD22:AD26,AD28:AD33,AD35:AD39)</f>
        <v>5822187282</v>
      </c>
      <c r="AE41" s="84">
        <f>SUM(AE9:AE14,AE16:AE20,AE22:AE26,AE28:AE33,AE35:AE39)</f>
        <v>1243455384</v>
      </c>
      <c r="AF41" s="84">
        <f t="shared" si="14"/>
        <v>7065642666</v>
      </c>
      <c r="AG41" s="84">
        <f>SUM(AG9:AG14,AG16:AG20,AG22:AG26,AG28:AG33,AG35:AG39)</f>
        <v>30366939444</v>
      </c>
      <c r="AH41" s="84">
        <f>SUM(AH9:AH14,AH16:AH20,AH22:AH26,AH28:AH33,AH35:AH39)</f>
        <v>31026458758</v>
      </c>
      <c r="AI41" s="85">
        <f>SUM(AI9:AI14,AI16:AI20,AI22:AI26,AI28:AI33,AI35:AI39)</f>
        <v>14251946042</v>
      </c>
      <c r="AJ41" s="118">
        <f t="shared" si="15"/>
        <v>0.46932441342276743</v>
      </c>
      <c r="AK41" s="119">
        <f t="shared" si="16"/>
        <v>0.1842838570461045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724446335</v>
      </c>
      <c r="E9" s="78">
        <v>20500000</v>
      </c>
      <c r="F9" s="79">
        <f>$D9       +$E9</f>
        <v>744946335</v>
      </c>
      <c r="G9" s="77">
        <v>724446335</v>
      </c>
      <c r="H9" s="78">
        <v>20500000</v>
      </c>
      <c r="I9" s="79">
        <f>$G9       +$H9</f>
        <v>744946335</v>
      </c>
      <c r="J9" s="77">
        <v>15729875</v>
      </c>
      <c r="K9" s="78">
        <v>30199976</v>
      </c>
      <c r="L9" s="78">
        <f>$J9       +$K9</f>
        <v>45929851</v>
      </c>
      <c r="M9" s="95">
        <f>IF(($F9       =0),0,($L9       /$F9       ))</f>
        <v>6.1655247958230443E-2</v>
      </c>
      <c r="N9" s="77">
        <v>191475982</v>
      </c>
      <c r="O9" s="78">
        <v>90032338</v>
      </c>
      <c r="P9" s="78">
        <f>$N9       +$O9</f>
        <v>281508320</v>
      </c>
      <c r="Q9" s="95">
        <f>IF(($F9       =0),0,($P9       /$F9       ))</f>
        <v>0.37789073759252739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207205857</v>
      </c>
      <c r="AA9" s="78">
        <f>$K9       +$O9</f>
        <v>120232314</v>
      </c>
      <c r="AB9" s="78">
        <f>$Z9       +$AA9</f>
        <v>327438171</v>
      </c>
      <c r="AC9" s="95">
        <f>IF(($F9       =0),0,($AB9       /$F9       ))</f>
        <v>0.4395459855507578</v>
      </c>
      <c r="AD9" s="77">
        <v>161289491</v>
      </c>
      <c r="AE9" s="78">
        <v>92825360</v>
      </c>
      <c r="AF9" s="78">
        <f>$AD9       +$AE9</f>
        <v>254114851</v>
      </c>
      <c r="AG9" s="78">
        <v>1014569177</v>
      </c>
      <c r="AH9" s="78">
        <v>1039458009</v>
      </c>
      <c r="AI9" s="79">
        <v>485921567</v>
      </c>
      <c r="AJ9" s="114">
        <f>IF(($AG9       =0),0,($AI9       /$AG9       ))</f>
        <v>0.47894375072267742</v>
      </c>
      <c r="AK9" s="115">
        <f>IF(($AF9       =0),0,(($P9       /$AF9       )-1))</f>
        <v>0.10779955949918096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1070077655</v>
      </c>
      <c r="E10" s="78">
        <v>166448450</v>
      </c>
      <c r="F10" s="79">
        <f t="shared" ref="F10:F32" si="0">$D10      +$E10</f>
        <v>1236526105</v>
      </c>
      <c r="G10" s="77">
        <v>1070077655</v>
      </c>
      <c r="H10" s="78">
        <v>166448450</v>
      </c>
      <c r="I10" s="79">
        <f t="shared" ref="I10:I32" si="1">$G10      +$H10</f>
        <v>1236526105</v>
      </c>
      <c r="J10" s="77">
        <v>292680123</v>
      </c>
      <c r="K10" s="78">
        <v>42795928</v>
      </c>
      <c r="L10" s="78">
        <f t="shared" ref="L10:L32" si="2">$J10      +$K10</f>
        <v>335476051</v>
      </c>
      <c r="M10" s="95">
        <f t="shared" ref="M10:M32" si="3">IF(($F10      =0),0,($L10      /$F10      ))</f>
        <v>0.2713052717961017</v>
      </c>
      <c r="N10" s="77">
        <v>262599270</v>
      </c>
      <c r="O10" s="78">
        <v>28730621</v>
      </c>
      <c r="P10" s="78">
        <f t="shared" ref="P10:P32" si="4">$N10      +$O10</f>
        <v>291329891</v>
      </c>
      <c r="Q10" s="95">
        <f t="shared" ref="Q10:Q32" si="5">IF(($F10      =0),0,($P10      /$F10      ))</f>
        <v>0.23560351036826674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</f>
        <v>555279393</v>
      </c>
      <c r="AA10" s="78">
        <f t="shared" ref="AA10:AA32" si="11">$K10      +$O10</f>
        <v>71526549</v>
      </c>
      <c r="AB10" s="78">
        <f t="shared" ref="AB10:AB32" si="12">$Z10      +$AA10</f>
        <v>626805942</v>
      </c>
      <c r="AC10" s="95">
        <f t="shared" ref="AC10:AC32" si="13">IF(($F10      =0),0,($AB10      /$F10      ))</f>
        <v>0.50690878216436841</v>
      </c>
      <c r="AD10" s="77">
        <v>334221463</v>
      </c>
      <c r="AE10" s="78">
        <v>92595355</v>
      </c>
      <c r="AF10" s="78">
        <f t="shared" ref="AF10:AF32" si="14">$AD10      +$AE10</f>
        <v>426816818</v>
      </c>
      <c r="AG10" s="78">
        <v>1208480174</v>
      </c>
      <c r="AH10" s="78">
        <v>1281491124</v>
      </c>
      <c r="AI10" s="79">
        <v>629056261</v>
      </c>
      <c r="AJ10" s="114">
        <f t="shared" ref="AJ10:AJ32" si="15">IF(($AG10      =0),0,($AI10      /$AG10      ))</f>
        <v>0.52053502782578542</v>
      </c>
      <c r="AK10" s="115">
        <f t="shared" ref="AK10:AK32" si="16">IF(($AF10      =0),0,(($P10      /$AF10      )-1))</f>
        <v>-0.31743577405143397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762711513</v>
      </c>
      <c r="E11" s="78">
        <v>82001634</v>
      </c>
      <c r="F11" s="79">
        <f t="shared" si="0"/>
        <v>844713147</v>
      </c>
      <c r="G11" s="77">
        <v>762711513</v>
      </c>
      <c r="H11" s="78">
        <v>82001634</v>
      </c>
      <c r="I11" s="79">
        <f t="shared" si="1"/>
        <v>844713147</v>
      </c>
      <c r="J11" s="77">
        <v>61413691</v>
      </c>
      <c r="K11" s="78">
        <v>27961234</v>
      </c>
      <c r="L11" s="78">
        <f t="shared" si="2"/>
        <v>89374925</v>
      </c>
      <c r="M11" s="95">
        <f t="shared" si="3"/>
        <v>0.10580505976190281</v>
      </c>
      <c r="N11" s="77">
        <v>209095452</v>
      </c>
      <c r="O11" s="78">
        <v>20666517</v>
      </c>
      <c r="P11" s="78">
        <f t="shared" si="4"/>
        <v>229761969</v>
      </c>
      <c r="Q11" s="95">
        <f t="shared" si="5"/>
        <v>0.27199999173210454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270509143</v>
      </c>
      <c r="AA11" s="78">
        <f t="shared" si="11"/>
        <v>48627751</v>
      </c>
      <c r="AB11" s="78">
        <f t="shared" si="12"/>
        <v>319136894</v>
      </c>
      <c r="AC11" s="95">
        <f t="shared" si="13"/>
        <v>0.37780505149400734</v>
      </c>
      <c r="AD11" s="77">
        <v>180129708</v>
      </c>
      <c r="AE11" s="78">
        <v>25924075</v>
      </c>
      <c r="AF11" s="78">
        <f t="shared" si="14"/>
        <v>206053783</v>
      </c>
      <c r="AG11" s="78">
        <v>807107758</v>
      </c>
      <c r="AH11" s="78">
        <v>820945293</v>
      </c>
      <c r="AI11" s="79">
        <v>415650246</v>
      </c>
      <c r="AJ11" s="114">
        <f t="shared" si="15"/>
        <v>0.51498730111326718</v>
      </c>
      <c r="AK11" s="115">
        <f t="shared" si="16"/>
        <v>0.11505824185717572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525612438</v>
      </c>
      <c r="E12" s="78">
        <v>52356900</v>
      </c>
      <c r="F12" s="79">
        <f t="shared" si="0"/>
        <v>577969338</v>
      </c>
      <c r="G12" s="77">
        <v>525612438</v>
      </c>
      <c r="H12" s="78">
        <v>52356900</v>
      </c>
      <c r="I12" s="79">
        <f t="shared" si="1"/>
        <v>577969338</v>
      </c>
      <c r="J12" s="77">
        <v>134046168</v>
      </c>
      <c r="K12" s="78">
        <v>9556885</v>
      </c>
      <c r="L12" s="78">
        <f t="shared" si="2"/>
        <v>143603053</v>
      </c>
      <c r="M12" s="95">
        <f t="shared" si="3"/>
        <v>0.24846136907006647</v>
      </c>
      <c r="N12" s="77">
        <v>111351029</v>
      </c>
      <c r="O12" s="78">
        <v>16674170</v>
      </c>
      <c r="P12" s="78">
        <f t="shared" si="4"/>
        <v>128025199</v>
      </c>
      <c r="Q12" s="95">
        <f t="shared" si="5"/>
        <v>0.22150863477120997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245397197</v>
      </c>
      <c r="AA12" s="78">
        <f t="shared" si="11"/>
        <v>26231055</v>
      </c>
      <c r="AB12" s="78">
        <f t="shared" si="12"/>
        <v>271628252</v>
      </c>
      <c r="AC12" s="95">
        <f t="shared" si="13"/>
        <v>0.46997000384127646</v>
      </c>
      <c r="AD12" s="77">
        <v>98352484</v>
      </c>
      <c r="AE12" s="78">
        <v>13392050</v>
      </c>
      <c r="AF12" s="78">
        <f t="shared" si="14"/>
        <v>111744534</v>
      </c>
      <c r="AG12" s="78">
        <v>459190613</v>
      </c>
      <c r="AH12" s="78">
        <v>535526025</v>
      </c>
      <c r="AI12" s="79">
        <v>238062868</v>
      </c>
      <c r="AJ12" s="114">
        <f t="shared" si="15"/>
        <v>0.51844018858460417</v>
      </c>
      <c r="AK12" s="115">
        <f t="shared" si="16"/>
        <v>0.14569540376802692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1133122559</v>
      </c>
      <c r="E13" s="78">
        <v>75686600</v>
      </c>
      <c r="F13" s="79">
        <f t="shared" si="0"/>
        <v>1208809159</v>
      </c>
      <c r="G13" s="77">
        <v>1133122559</v>
      </c>
      <c r="H13" s="78">
        <v>75686600</v>
      </c>
      <c r="I13" s="79">
        <f t="shared" si="1"/>
        <v>1208809159</v>
      </c>
      <c r="J13" s="77">
        <v>291032272</v>
      </c>
      <c r="K13" s="78">
        <v>17322438</v>
      </c>
      <c r="L13" s="78">
        <f t="shared" si="2"/>
        <v>308354710</v>
      </c>
      <c r="M13" s="95">
        <f t="shared" si="3"/>
        <v>0.25508965389961941</v>
      </c>
      <c r="N13" s="77">
        <v>216923561</v>
      </c>
      <c r="O13" s="78">
        <v>12155655</v>
      </c>
      <c r="P13" s="78">
        <f t="shared" si="4"/>
        <v>229079216</v>
      </c>
      <c r="Q13" s="95">
        <f t="shared" si="5"/>
        <v>0.18950817363884651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507955833</v>
      </c>
      <c r="AA13" s="78">
        <f t="shared" si="11"/>
        <v>29478093</v>
      </c>
      <c r="AB13" s="78">
        <f t="shared" si="12"/>
        <v>537433926</v>
      </c>
      <c r="AC13" s="95">
        <f t="shared" si="13"/>
        <v>0.44459782753846588</v>
      </c>
      <c r="AD13" s="77">
        <v>232315352</v>
      </c>
      <c r="AE13" s="78">
        <v>18940328</v>
      </c>
      <c r="AF13" s="78">
        <f t="shared" si="14"/>
        <v>251255680</v>
      </c>
      <c r="AG13" s="78">
        <v>1234434029</v>
      </c>
      <c r="AH13" s="78">
        <v>1234434029</v>
      </c>
      <c r="AI13" s="79">
        <v>504161622</v>
      </c>
      <c r="AJ13" s="114">
        <f t="shared" si="15"/>
        <v>0.40841520093902078</v>
      </c>
      <c r="AK13" s="115">
        <f t="shared" si="16"/>
        <v>-8.8262537985210887E-2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354211358</v>
      </c>
      <c r="E14" s="78">
        <v>36500000</v>
      </c>
      <c r="F14" s="79">
        <f t="shared" si="0"/>
        <v>390711358</v>
      </c>
      <c r="G14" s="77">
        <v>354211358</v>
      </c>
      <c r="H14" s="78">
        <v>36500000</v>
      </c>
      <c r="I14" s="79">
        <f t="shared" si="1"/>
        <v>390711358</v>
      </c>
      <c r="J14" s="77">
        <v>94742950</v>
      </c>
      <c r="K14" s="78">
        <v>6920026</v>
      </c>
      <c r="L14" s="78">
        <f t="shared" si="2"/>
        <v>101662976</v>
      </c>
      <c r="M14" s="95">
        <f t="shared" si="3"/>
        <v>0.2601996945274368</v>
      </c>
      <c r="N14" s="77">
        <v>91540898</v>
      </c>
      <c r="O14" s="78">
        <v>8987084</v>
      </c>
      <c r="P14" s="78">
        <f t="shared" si="4"/>
        <v>100527982</v>
      </c>
      <c r="Q14" s="95">
        <f t="shared" si="5"/>
        <v>0.25729475210188285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186283848</v>
      </c>
      <c r="AA14" s="78">
        <f t="shared" si="11"/>
        <v>15907110</v>
      </c>
      <c r="AB14" s="78">
        <f t="shared" si="12"/>
        <v>202190958</v>
      </c>
      <c r="AC14" s="95">
        <f t="shared" si="13"/>
        <v>0.51749444662931965</v>
      </c>
      <c r="AD14" s="77">
        <v>74053093</v>
      </c>
      <c r="AE14" s="78">
        <v>14988183</v>
      </c>
      <c r="AF14" s="78">
        <f t="shared" si="14"/>
        <v>89041276</v>
      </c>
      <c r="AG14" s="78">
        <v>369124475</v>
      </c>
      <c r="AH14" s="78">
        <v>369124475</v>
      </c>
      <c r="AI14" s="79">
        <v>179810475</v>
      </c>
      <c r="AJ14" s="114">
        <f t="shared" si="15"/>
        <v>0.48712693732920309</v>
      </c>
      <c r="AK14" s="115">
        <f t="shared" si="16"/>
        <v>0.12900428336179726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3087553471</v>
      </c>
      <c r="E15" s="78">
        <v>123426550</v>
      </c>
      <c r="F15" s="79">
        <f t="shared" si="0"/>
        <v>3210980021</v>
      </c>
      <c r="G15" s="77">
        <v>3087553471</v>
      </c>
      <c r="H15" s="78">
        <v>123426550</v>
      </c>
      <c r="I15" s="79">
        <f t="shared" si="1"/>
        <v>3210980021</v>
      </c>
      <c r="J15" s="77">
        <v>639774770</v>
      </c>
      <c r="K15" s="78">
        <v>46548322</v>
      </c>
      <c r="L15" s="78">
        <f t="shared" si="2"/>
        <v>686323092</v>
      </c>
      <c r="M15" s="95">
        <f t="shared" si="3"/>
        <v>0.21374256068596073</v>
      </c>
      <c r="N15" s="77">
        <v>655379753</v>
      </c>
      <c r="O15" s="78">
        <v>38697924</v>
      </c>
      <c r="P15" s="78">
        <f t="shared" si="4"/>
        <v>694077677</v>
      </c>
      <c r="Q15" s="95">
        <f t="shared" si="5"/>
        <v>0.21615758194093104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1295154523</v>
      </c>
      <c r="AA15" s="78">
        <f t="shared" si="11"/>
        <v>85246246</v>
      </c>
      <c r="AB15" s="78">
        <f t="shared" si="12"/>
        <v>1380400769</v>
      </c>
      <c r="AC15" s="95">
        <f t="shared" si="13"/>
        <v>0.4299001426268918</v>
      </c>
      <c r="AD15" s="77">
        <v>568346969</v>
      </c>
      <c r="AE15" s="78">
        <v>28258798</v>
      </c>
      <c r="AF15" s="78">
        <f t="shared" si="14"/>
        <v>596605767</v>
      </c>
      <c r="AG15" s="78">
        <v>2992489743</v>
      </c>
      <c r="AH15" s="78">
        <v>3031222433</v>
      </c>
      <c r="AI15" s="79">
        <v>1234458309</v>
      </c>
      <c r="AJ15" s="114">
        <f t="shared" si="15"/>
        <v>0.41251881042788258</v>
      </c>
      <c r="AK15" s="115">
        <f t="shared" si="16"/>
        <v>0.16337741837483777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391721230</v>
      </c>
      <c r="E16" s="78">
        <v>0</v>
      </c>
      <c r="F16" s="79">
        <f t="shared" si="0"/>
        <v>391721230</v>
      </c>
      <c r="G16" s="77">
        <v>391721230</v>
      </c>
      <c r="H16" s="78">
        <v>0</v>
      </c>
      <c r="I16" s="79">
        <f t="shared" si="1"/>
        <v>391721230</v>
      </c>
      <c r="J16" s="77">
        <v>249974116</v>
      </c>
      <c r="K16" s="78">
        <v>0</v>
      </c>
      <c r="L16" s="78">
        <f t="shared" si="2"/>
        <v>249974116</v>
      </c>
      <c r="M16" s="95">
        <f t="shared" si="3"/>
        <v>0.63814288543921915</v>
      </c>
      <c r="N16" s="77">
        <v>252554956</v>
      </c>
      <c r="O16" s="78">
        <v>0</v>
      </c>
      <c r="P16" s="78">
        <f t="shared" si="4"/>
        <v>252554956</v>
      </c>
      <c r="Q16" s="95">
        <f t="shared" si="5"/>
        <v>0.64473134631993267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502529072</v>
      </c>
      <c r="AA16" s="78">
        <f t="shared" si="11"/>
        <v>0</v>
      </c>
      <c r="AB16" s="78">
        <f t="shared" si="12"/>
        <v>502529072</v>
      </c>
      <c r="AC16" s="95">
        <f t="shared" si="13"/>
        <v>1.2828742317591517</v>
      </c>
      <c r="AD16" s="77">
        <v>119283058</v>
      </c>
      <c r="AE16" s="78">
        <v>0</v>
      </c>
      <c r="AF16" s="78">
        <f t="shared" si="14"/>
        <v>119283058</v>
      </c>
      <c r="AG16" s="78">
        <v>359911270</v>
      </c>
      <c r="AH16" s="78">
        <v>366830880</v>
      </c>
      <c r="AI16" s="79">
        <v>252187040</v>
      </c>
      <c r="AJ16" s="114">
        <f t="shared" si="15"/>
        <v>0.70069225673316649</v>
      </c>
      <c r="AK16" s="115">
        <f t="shared" si="16"/>
        <v>1.1172743240703973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8049456559</v>
      </c>
      <c r="E17" s="81">
        <f>SUM(E9:E16)</f>
        <v>556920134</v>
      </c>
      <c r="F17" s="82">
        <f t="shared" si="0"/>
        <v>8606376693</v>
      </c>
      <c r="G17" s="80">
        <f>SUM(G9:G16)</f>
        <v>8049456559</v>
      </c>
      <c r="H17" s="81">
        <f>SUM(H9:H16)</f>
        <v>556920134</v>
      </c>
      <c r="I17" s="82">
        <f t="shared" si="1"/>
        <v>8606376693</v>
      </c>
      <c r="J17" s="80">
        <f>SUM(J9:J16)</f>
        <v>1779393965</v>
      </c>
      <c r="K17" s="81">
        <f>SUM(K9:K16)</f>
        <v>181304809</v>
      </c>
      <c r="L17" s="81">
        <f t="shared" si="2"/>
        <v>1960698774</v>
      </c>
      <c r="M17" s="96">
        <f t="shared" si="3"/>
        <v>0.22781930700229924</v>
      </c>
      <c r="N17" s="80">
        <f>SUM(N9:N16)</f>
        <v>1990920901</v>
      </c>
      <c r="O17" s="81">
        <f>SUM(O9:O16)</f>
        <v>215944309</v>
      </c>
      <c r="P17" s="81">
        <f t="shared" si="4"/>
        <v>2206865210</v>
      </c>
      <c r="Q17" s="96">
        <f t="shared" si="5"/>
        <v>0.25642210290364759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3770314866</v>
      </c>
      <c r="AA17" s="81">
        <f t="shared" si="11"/>
        <v>397249118</v>
      </c>
      <c r="AB17" s="81">
        <f t="shared" si="12"/>
        <v>4167563984</v>
      </c>
      <c r="AC17" s="96">
        <f t="shared" si="13"/>
        <v>0.48424140990594683</v>
      </c>
      <c r="AD17" s="80">
        <f>SUM(AD9:AD16)</f>
        <v>1767991618</v>
      </c>
      <c r="AE17" s="81">
        <f>SUM(AE9:AE16)</f>
        <v>286924149</v>
      </c>
      <c r="AF17" s="81">
        <f t="shared" si="14"/>
        <v>2054915767</v>
      </c>
      <c r="AG17" s="81">
        <f>SUM(AG9:AG16)</f>
        <v>8445307239</v>
      </c>
      <c r="AH17" s="81">
        <f>SUM(AH9:AH16)</f>
        <v>8679032268</v>
      </c>
      <c r="AI17" s="82">
        <f>SUM(AI9:AI16)</f>
        <v>3939308388</v>
      </c>
      <c r="AJ17" s="116">
        <f t="shared" si="15"/>
        <v>0.46644938739569758</v>
      </c>
      <c r="AK17" s="117">
        <f t="shared" si="16"/>
        <v>7.3944365720563399E-2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808580320</v>
      </c>
      <c r="E18" s="78">
        <v>67531000</v>
      </c>
      <c r="F18" s="79">
        <f t="shared" si="0"/>
        <v>876111320</v>
      </c>
      <c r="G18" s="77">
        <v>808580320</v>
      </c>
      <c r="H18" s="78">
        <v>67531000</v>
      </c>
      <c r="I18" s="79">
        <f t="shared" si="1"/>
        <v>876111320</v>
      </c>
      <c r="J18" s="77">
        <v>182437567</v>
      </c>
      <c r="K18" s="78">
        <v>9544920</v>
      </c>
      <c r="L18" s="78">
        <f t="shared" si="2"/>
        <v>191982487</v>
      </c>
      <c r="M18" s="95">
        <f t="shared" si="3"/>
        <v>0.21913024363159694</v>
      </c>
      <c r="N18" s="77">
        <v>126167516</v>
      </c>
      <c r="O18" s="78">
        <v>6295678</v>
      </c>
      <c r="P18" s="78">
        <f t="shared" si="4"/>
        <v>132463194</v>
      </c>
      <c r="Q18" s="95">
        <f t="shared" si="5"/>
        <v>0.15119447834551436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308605083</v>
      </c>
      <c r="AA18" s="78">
        <f t="shared" si="11"/>
        <v>15840598</v>
      </c>
      <c r="AB18" s="78">
        <f t="shared" si="12"/>
        <v>324445681</v>
      </c>
      <c r="AC18" s="95">
        <f t="shared" si="13"/>
        <v>0.3703247219771113</v>
      </c>
      <c r="AD18" s="77">
        <v>149726573</v>
      </c>
      <c r="AE18" s="78">
        <v>12544571</v>
      </c>
      <c r="AF18" s="78">
        <f t="shared" si="14"/>
        <v>162271144</v>
      </c>
      <c r="AG18" s="78">
        <v>755513553</v>
      </c>
      <c r="AH18" s="78">
        <v>839185945</v>
      </c>
      <c r="AI18" s="79">
        <v>312626553</v>
      </c>
      <c r="AJ18" s="114">
        <f t="shared" si="15"/>
        <v>0.41379344124088796</v>
      </c>
      <c r="AK18" s="115">
        <f t="shared" si="16"/>
        <v>-0.18369224043924903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4709689752</v>
      </c>
      <c r="E19" s="78">
        <v>241268500</v>
      </c>
      <c r="F19" s="79">
        <f t="shared" si="0"/>
        <v>4950958252</v>
      </c>
      <c r="G19" s="77">
        <v>4709689752</v>
      </c>
      <c r="H19" s="78">
        <v>241268500</v>
      </c>
      <c r="I19" s="79">
        <f t="shared" si="1"/>
        <v>4950958252</v>
      </c>
      <c r="J19" s="77">
        <v>1124692747</v>
      </c>
      <c r="K19" s="78">
        <v>40340107</v>
      </c>
      <c r="L19" s="78">
        <f t="shared" si="2"/>
        <v>1165032854</v>
      </c>
      <c r="M19" s="95">
        <f t="shared" si="3"/>
        <v>0.23531461884764848</v>
      </c>
      <c r="N19" s="77">
        <v>578511871</v>
      </c>
      <c r="O19" s="78">
        <v>37358454</v>
      </c>
      <c r="P19" s="78">
        <f t="shared" si="4"/>
        <v>615870325</v>
      </c>
      <c r="Q19" s="95">
        <f t="shared" si="5"/>
        <v>0.12439416647296746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1703204618</v>
      </c>
      <c r="AA19" s="78">
        <f t="shared" si="11"/>
        <v>77698561</v>
      </c>
      <c r="AB19" s="78">
        <f t="shared" si="12"/>
        <v>1780903179</v>
      </c>
      <c r="AC19" s="95">
        <f t="shared" si="13"/>
        <v>0.35970878532061595</v>
      </c>
      <c r="AD19" s="77">
        <v>893792180</v>
      </c>
      <c r="AE19" s="78">
        <v>55331697</v>
      </c>
      <c r="AF19" s="78">
        <f t="shared" si="14"/>
        <v>949123877</v>
      </c>
      <c r="AG19" s="78">
        <v>4217419872</v>
      </c>
      <c r="AH19" s="78">
        <v>4119748840</v>
      </c>
      <c r="AI19" s="79">
        <v>1948059743</v>
      </c>
      <c r="AJ19" s="114">
        <f t="shared" si="15"/>
        <v>0.46190794422282266</v>
      </c>
      <c r="AK19" s="115">
        <f t="shared" si="16"/>
        <v>-0.35111702494868324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2361424406</v>
      </c>
      <c r="E20" s="78">
        <v>234740664</v>
      </c>
      <c r="F20" s="79">
        <f t="shared" si="0"/>
        <v>2596165070</v>
      </c>
      <c r="G20" s="77">
        <v>2361424406</v>
      </c>
      <c r="H20" s="78">
        <v>277673381</v>
      </c>
      <c r="I20" s="79">
        <f t="shared" si="1"/>
        <v>2639097787</v>
      </c>
      <c r="J20" s="77">
        <v>570042868</v>
      </c>
      <c r="K20" s="78">
        <v>22558051</v>
      </c>
      <c r="L20" s="78">
        <f t="shared" si="2"/>
        <v>592600919</v>
      </c>
      <c r="M20" s="95">
        <f t="shared" si="3"/>
        <v>0.22826010789830092</v>
      </c>
      <c r="N20" s="77">
        <v>540747147</v>
      </c>
      <c r="O20" s="78">
        <v>71965367</v>
      </c>
      <c r="P20" s="78">
        <f t="shared" si="4"/>
        <v>612712514</v>
      </c>
      <c r="Q20" s="95">
        <f t="shared" si="5"/>
        <v>0.23600676285194763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1110790015</v>
      </c>
      <c r="AA20" s="78">
        <f t="shared" si="11"/>
        <v>94523418</v>
      </c>
      <c r="AB20" s="78">
        <f t="shared" si="12"/>
        <v>1205313433</v>
      </c>
      <c r="AC20" s="95">
        <f t="shared" si="13"/>
        <v>0.46426687075024858</v>
      </c>
      <c r="AD20" s="77">
        <v>488938593</v>
      </c>
      <c r="AE20" s="78">
        <v>162588081</v>
      </c>
      <c r="AF20" s="78">
        <f t="shared" si="14"/>
        <v>651526674</v>
      </c>
      <c r="AG20" s="78">
        <v>2781823677</v>
      </c>
      <c r="AH20" s="78">
        <v>2765496392</v>
      </c>
      <c r="AI20" s="79">
        <v>1273668391</v>
      </c>
      <c r="AJ20" s="114">
        <f t="shared" si="15"/>
        <v>0.45785374591877842</v>
      </c>
      <c r="AK20" s="115">
        <f t="shared" si="16"/>
        <v>-5.957416871622967E-2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357858637</v>
      </c>
      <c r="E21" s="78">
        <v>58090950</v>
      </c>
      <c r="F21" s="79">
        <f t="shared" si="0"/>
        <v>415949587</v>
      </c>
      <c r="G21" s="77">
        <v>357858637</v>
      </c>
      <c r="H21" s="78">
        <v>58090950</v>
      </c>
      <c r="I21" s="79">
        <f t="shared" si="1"/>
        <v>415949587</v>
      </c>
      <c r="J21" s="77">
        <v>104752210</v>
      </c>
      <c r="K21" s="78">
        <v>3772823</v>
      </c>
      <c r="L21" s="78">
        <f t="shared" si="2"/>
        <v>108525033</v>
      </c>
      <c r="M21" s="95">
        <f t="shared" si="3"/>
        <v>0.26090910146762569</v>
      </c>
      <c r="N21" s="77">
        <v>70109367</v>
      </c>
      <c r="O21" s="78">
        <v>13432249</v>
      </c>
      <c r="P21" s="78">
        <f t="shared" si="4"/>
        <v>83541616</v>
      </c>
      <c r="Q21" s="95">
        <f t="shared" si="5"/>
        <v>0.20084553179277467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174861577</v>
      </c>
      <c r="AA21" s="78">
        <f t="shared" si="11"/>
        <v>17205072</v>
      </c>
      <c r="AB21" s="78">
        <f t="shared" si="12"/>
        <v>192066649</v>
      </c>
      <c r="AC21" s="95">
        <f t="shared" si="13"/>
        <v>0.46175463326040039</v>
      </c>
      <c r="AD21" s="77">
        <v>64696346</v>
      </c>
      <c r="AE21" s="78">
        <v>9589514</v>
      </c>
      <c r="AF21" s="78">
        <f t="shared" si="14"/>
        <v>74285860</v>
      </c>
      <c r="AG21" s="78">
        <v>387523244</v>
      </c>
      <c r="AH21" s="78">
        <v>360260166</v>
      </c>
      <c r="AI21" s="79">
        <v>174429067</v>
      </c>
      <c r="AJ21" s="114">
        <f t="shared" si="15"/>
        <v>0.45011252795974221</v>
      </c>
      <c r="AK21" s="115">
        <f t="shared" si="16"/>
        <v>0.12459647098384541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894127927</v>
      </c>
      <c r="E22" s="78">
        <v>274269047</v>
      </c>
      <c r="F22" s="79">
        <f t="shared" si="0"/>
        <v>1168396974</v>
      </c>
      <c r="G22" s="77">
        <v>894488927</v>
      </c>
      <c r="H22" s="78">
        <v>264858048</v>
      </c>
      <c r="I22" s="79">
        <f t="shared" si="1"/>
        <v>1159346975</v>
      </c>
      <c r="J22" s="77">
        <v>343718654</v>
      </c>
      <c r="K22" s="78">
        <v>53582724</v>
      </c>
      <c r="L22" s="78">
        <f t="shared" si="2"/>
        <v>397301378</v>
      </c>
      <c r="M22" s="95">
        <f t="shared" si="3"/>
        <v>0.34003971838427577</v>
      </c>
      <c r="N22" s="77">
        <v>309809671</v>
      </c>
      <c r="O22" s="78">
        <v>86029650</v>
      </c>
      <c r="P22" s="78">
        <f t="shared" si="4"/>
        <v>395839321</v>
      </c>
      <c r="Q22" s="95">
        <f t="shared" si="5"/>
        <v>0.33878838255190485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653528325</v>
      </c>
      <c r="AA22" s="78">
        <f t="shared" si="11"/>
        <v>139612374</v>
      </c>
      <c r="AB22" s="78">
        <f t="shared" si="12"/>
        <v>793140699</v>
      </c>
      <c r="AC22" s="95">
        <f t="shared" si="13"/>
        <v>0.67882810093618062</v>
      </c>
      <c r="AD22" s="77">
        <v>209357786</v>
      </c>
      <c r="AE22" s="78">
        <v>37939332</v>
      </c>
      <c r="AF22" s="78">
        <f t="shared" si="14"/>
        <v>247297118</v>
      </c>
      <c r="AG22" s="78">
        <v>1011150616</v>
      </c>
      <c r="AH22" s="78">
        <v>1024976622</v>
      </c>
      <c r="AI22" s="79">
        <v>585559210</v>
      </c>
      <c r="AJ22" s="114">
        <f t="shared" si="15"/>
        <v>0.57910186745116909</v>
      </c>
      <c r="AK22" s="115">
        <f t="shared" si="16"/>
        <v>0.60066289571559017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717376685</v>
      </c>
      <c r="E23" s="78">
        <v>160610054</v>
      </c>
      <c r="F23" s="79">
        <f t="shared" si="0"/>
        <v>877986739</v>
      </c>
      <c r="G23" s="77">
        <v>717376685</v>
      </c>
      <c r="H23" s="78">
        <v>160610054</v>
      </c>
      <c r="I23" s="79">
        <f t="shared" si="1"/>
        <v>877986739</v>
      </c>
      <c r="J23" s="77">
        <v>252934799</v>
      </c>
      <c r="K23" s="78">
        <v>13188579</v>
      </c>
      <c r="L23" s="78">
        <f t="shared" si="2"/>
        <v>266123378</v>
      </c>
      <c r="M23" s="95">
        <f t="shared" si="3"/>
        <v>0.30310637527749723</v>
      </c>
      <c r="N23" s="77">
        <v>222642879</v>
      </c>
      <c r="O23" s="78">
        <v>52268723</v>
      </c>
      <c r="P23" s="78">
        <f t="shared" si="4"/>
        <v>274911602</v>
      </c>
      <c r="Q23" s="95">
        <f t="shared" si="5"/>
        <v>0.31311589320029581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475577678</v>
      </c>
      <c r="AA23" s="78">
        <f t="shared" si="11"/>
        <v>65457302</v>
      </c>
      <c r="AB23" s="78">
        <f t="shared" si="12"/>
        <v>541034980</v>
      </c>
      <c r="AC23" s="95">
        <f t="shared" si="13"/>
        <v>0.61622226847779304</v>
      </c>
      <c r="AD23" s="77">
        <v>194582066</v>
      </c>
      <c r="AE23" s="78">
        <v>45726828</v>
      </c>
      <c r="AF23" s="78">
        <f t="shared" si="14"/>
        <v>240308894</v>
      </c>
      <c r="AG23" s="78">
        <v>812458008</v>
      </c>
      <c r="AH23" s="78">
        <v>827970539</v>
      </c>
      <c r="AI23" s="79">
        <v>489016778</v>
      </c>
      <c r="AJ23" s="114">
        <f t="shared" si="15"/>
        <v>0.60189791125795633</v>
      </c>
      <c r="AK23" s="115">
        <f t="shared" si="16"/>
        <v>0.14399262309450767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926128500</v>
      </c>
      <c r="E24" s="78">
        <v>55195000</v>
      </c>
      <c r="F24" s="79">
        <f t="shared" si="0"/>
        <v>981323500</v>
      </c>
      <c r="G24" s="77">
        <v>926128500</v>
      </c>
      <c r="H24" s="78">
        <v>55195000</v>
      </c>
      <c r="I24" s="79">
        <f t="shared" si="1"/>
        <v>981323500</v>
      </c>
      <c r="J24" s="77">
        <v>260639341</v>
      </c>
      <c r="K24" s="78">
        <v>2220382</v>
      </c>
      <c r="L24" s="78">
        <f t="shared" si="2"/>
        <v>262859723</v>
      </c>
      <c r="M24" s="95">
        <f t="shared" si="3"/>
        <v>0.2678624561625193</v>
      </c>
      <c r="N24" s="77">
        <v>279023343</v>
      </c>
      <c r="O24" s="78">
        <v>13788907</v>
      </c>
      <c r="P24" s="78">
        <f t="shared" si="4"/>
        <v>292812250</v>
      </c>
      <c r="Q24" s="95">
        <f t="shared" si="5"/>
        <v>0.2983850381652941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539662684</v>
      </c>
      <c r="AA24" s="78">
        <f t="shared" si="11"/>
        <v>16009289</v>
      </c>
      <c r="AB24" s="78">
        <f t="shared" si="12"/>
        <v>555671973</v>
      </c>
      <c r="AC24" s="95">
        <f t="shared" si="13"/>
        <v>0.56624749432781341</v>
      </c>
      <c r="AD24" s="77">
        <v>162599076</v>
      </c>
      <c r="AE24" s="78">
        <v>3531913</v>
      </c>
      <c r="AF24" s="78">
        <f t="shared" si="14"/>
        <v>166130989</v>
      </c>
      <c r="AG24" s="78">
        <v>649535400</v>
      </c>
      <c r="AH24" s="78">
        <v>761086997</v>
      </c>
      <c r="AI24" s="79">
        <v>321841444</v>
      </c>
      <c r="AJ24" s="114">
        <f t="shared" si="15"/>
        <v>0.49549484754795503</v>
      </c>
      <c r="AK24" s="115">
        <f t="shared" si="16"/>
        <v>0.76253841479267903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10775186227</v>
      </c>
      <c r="E25" s="81">
        <f>SUM(E18:E24)</f>
        <v>1091705215</v>
      </c>
      <c r="F25" s="82">
        <f t="shared" si="0"/>
        <v>11866891442</v>
      </c>
      <c r="G25" s="80">
        <f>SUM(G18:G24)</f>
        <v>10775547227</v>
      </c>
      <c r="H25" s="81">
        <f>SUM(H18:H24)</f>
        <v>1125226933</v>
      </c>
      <c r="I25" s="82">
        <f t="shared" si="1"/>
        <v>11900774160</v>
      </c>
      <c r="J25" s="80">
        <f>SUM(J18:J24)</f>
        <v>2839218186</v>
      </c>
      <c r="K25" s="81">
        <f>SUM(K18:K24)</f>
        <v>145207586</v>
      </c>
      <c r="L25" s="81">
        <f t="shared" si="2"/>
        <v>2984425772</v>
      </c>
      <c r="M25" s="96">
        <f t="shared" si="3"/>
        <v>0.25149179012772838</v>
      </c>
      <c r="N25" s="80">
        <f>SUM(N18:N24)</f>
        <v>2127011794</v>
      </c>
      <c r="O25" s="81">
        <f>SUM(O18:O24)</f>
        <v>281139028</v>
      </c>
      <c r="P25" s="81">
        <f t="shared" si="4"/>
        <v>2408150822</v>
      </c>
      <c r="Q25" s="96">
        <f t="shared" si="5"/>
        <v>0.20293021418203347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4966229980</v>
      </c>
      <c r="AA25" s="81">
        <f t="shared" si="11"/>
        <v>426346614</v>
      </c>
      <c r="AB25" s="81">
        <f t="shared" si="12"/>
        <v>5392576594</v>
      </c>
      <c r="AC25" s="96">
        <f t="shared" si="13"/>
        <v>0.45442200430976187</v>
      </c>
      <c r="AD25" s="80">
        <f>SUM(AD18:AD24)</f>
        <v>2163692620</v>
      </c>
      <c r="AE25" s="81">
        <f>SUM(AE18:AE24)</f>
        <v>327251936</v>
      </c>
      <c r="AF25" s="81">
        <f t="shared" si="14"/>
        <v>2490944556</v>
      </c>
      <c r="AG25" s="81">
        <f>SUM(AG18:AG24)</f>
        <v>10615424370</v>
      </c>
      <c r="AH25" s="81">
        <f>SUM(AH18:AH24)</f>
        <v>10698725501</v>
      </c>
      <c r="AI25" s="82">
        <f>SUM(AI18:AI24)</f>
        <v>5105201186</v>
      </c>
      <c r="AJ25" s="116">
        <f t="shared" si="15"/>
        <v>0.48092294834935551</v>
      </c>
      <c r="AK25" s="117">
        <f t="shared" si="16"/>
        <v>-3.3237887130234456E-2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754209999</v>
      </c>
      <c r="E26" s="78">
        <v>164615600</v>
      </c>
      <c r="F26" s="79">
        <f t="shared" si="0"/>
        <v>918825599</v>
      </c>
      <c r="G26" s="77">
        <v>754209999</v>
      </c>
      <c r="H26" s="78">
        <v>164615600</v>
      </c>
      <c r="I26" s="79">
        <f t="shared" si="1"/>
        <v>918825599</v>
      </c>
      <c r="J26" s="77">
        <v>206091532</v>
      </c>
      <c r="K26" s="78">
        <v>11323922</v>
      </c>
      <c r="L26" s="78">
        <f t="shared" si="2"/>
        <v>217415454</v>
      </c>
      <c r="M26" s="95">
        <f t="shared" si="3"/>
        <v>0.23662320056888184</v>
      </c>
      <c r="N26" s="77">
        <v>166317961</v>
      </c>
      <c r="O26" s="78">
        <v>35677522</v>
      </c>
      <c r="P26" s="78">
        <f t="shared" si="4"/>
        <v>201995483</v>
      </c>
      <c r="Q26" s="95">
        <f t="shared" si="5"/>
        <v>0.21984093958618584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372409493</v>
      </c>
      <c r="AA26" s="78">
        <f t="shared" si="11"/>
        <v>47001444</v>
      </c>
      <c r="AB26" s="78">
        <f t="shared" si="12"/>
        <v>419410937</v>
      </c>
      <c r="AC26" s="95">
        <f t="shared" si="13"/>
        <v>0.45646414015506764</v>
      </c>
      <c r="AD26" s="77">
        <v>173536189</v>
      </c>
      <c r="AE26" s="78">
        <v>14544952</v>
      </c>
      <c r="AF26" s="78">
        <f t="shared" si="14"/>
        <v>188081141</v>
      </c>
      <c r="AG26" s="78">
        <v>838738728</v>
      </c>
      <c r="AH26" s="78">
        <v>838738738</v>
      </c>
      <c r="AI26" s="79">
        <v>381466072</v>
      </c>
      <c r="AJ26" s="114">
        <f t="shared" si="15"/>
        <v>0.45480917866952247</v>
      </c>
      <c r="AK26" s="115">
        <f t="shared" si="16"/>
        <v>7.3980527372491833E-2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1238052527</v>
      </c>
      <c r="E27" s="78">
        <v>390121492</v>
      </c>
      <c r="F27" s="79">
        <f t="shared" si="0"/>
        <v>1628174019</v>
      </c>
      <c r="G27" s="77">
        <v>1243177527</v>
      </c>
      <c r="H27" s="78">
        <v>417901960</v>
      </c>
      <c r="I27" s="79">
        <f t="shared" si="1"/>
        <v>1661079487</v>
      </c>
      <c r="J27" s="77">
        <v>432256248</v>
      </c>
      <c r="K27" s="78">
        <v>59086050</v>
      </c>
      <c r="L27" s="78">
        <f t="shared" si="2"/>
        <v>491342298</v>
      </c>
      <c r="M27" s="95">
        <f t="shared" si="3"/>
        <v>0.30177505123302178</v>
      </c>
      <c r="N27" s="77">
        <v>366641930</v>
      </c>
      <c r="O27" s="78">
        <v>82029561</v>
      </c>
      <c r="P27" s="78">
        <f t="shared" si="4"/>
        <v>448671491</v>
      </c>
      <c r="Q27" s="95">
        <f t="shared" si="5"/>
        <v>0.27556728320451107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798898178</v>
      </c>
      <c r="AA27" s="78">
        <f t="shared" si="11"/>
        <v>141115611</v>
      </c>
      <c r="AB27" s="78">
        <f t="shared" si="12"/>
        <v>940013789</v>
      </c>
      <c r="AC27" s="95">
        <f t="shared" si="13"/>
        <v>0.57734233443753291</v>
      </c>
      <c r="AD27" s="77">
        <v>329376540</v>
      </c>
      <c r="AE27" s="78">
        <v>85523854</v>
      </c>
      <c r="AF27" s="78">
        <f t="shared" si="14"/>
        <v>414900394</v>
      </c>
      <c r="AG27" s="78">
        <v>1744525492</v>
      </c>
      <c r="AH27" s="78">
        <v>1703879947</v>
      </c>
      <c r="AI27" s="79">
        <v>874341488</v>
      </c>
      <c r="AJ27" s="114">
        <f t="shared" si="15"/>
        <v>0.50119158018013077</v>
      </c>
      <c r="AK27" s="115">
        <f t="shared" si="16"/>
        <v>8.1395673487839604E-2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1461920996</v>
      </c>
      <c r="E28" s="78">
        <v>751483000</v>
      </c>
      <c r="F28" s="79">
        <f t="shared" si="0"/>
        <v>2213403996</v>
      </c>
      <c r="G28" s="77">
        <v>1461920996</v>
      </c>
      <c r="H28" s="78">
        <v>751483000</v>
      </c>
      <c r="I28" s="79">
        <f t="shared" si="1"/>
        <v>2213403996</v>
      </c>
      <c r="J28" s="77">
        <v>544897005</v>
      </c>
      <c r="K28" s="78">
        <v>127891273</v>
      </c>
      <c r="L28" s="78">
        <f t="shared" si="2"/>
        <v>672788278</v>
      </c>
      <c r="M28" s="95">
        <f t="shared" si="3"/>
        <v>0.30396090330361902</v>
      </c>
      <c r="N28" s="77">
        <v>452145097</v>
      </c>
      <c r="O28" s="78">
        <v>102208213</v>
      </c>
      <c r="P28" s="78">
        <f t="shared" si="4"/>
        <v>554353310</v>
      </c>
      <c r="Q28" s="95">
        <f t="shared" si="5"/>
        <v>0.25045283689819453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997042102</v>
      </c>
      <c r="AA28" s="78">
        <f t="shared" si="11"/>
        <v>230099486</v>
      </c>
      <c r="AB28" s="78">
        <f t="shared" si="12"/>
        <v>1227141588</v>
      </c>
      <c r="AC28" s="95">
        <f t="shared" si="13"/>
        <v>0.55441374020181355</v>
      </c>
      <c r="AD28" s="77">
        <v>414920126</v>
      </c>
      <c r="AE28" s="78">
        <v>25537833</v>
      </c>
      <c r="AF28" s="78">
        <f t="shared" si="14"/>
        <v>440457959</v>
      </c>
      <c r="AG28" s="78">
        <v>2367847606</v>
      </c>
      <c r="AH28" s="78">
        <v>2523888937</v>
      </c>
      <c r="AI28" s="79">
        <v>570751521</v>
      </c>
      <c r="AJ28" s="114">
        <f t="shared" si="15"/>
        <v>0.24104233716466633</v>
      </c>
      <c r="AK28" s="115">
        <f t="shared" si="16"/>
        <v>0.25858393218409303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4154810494</v>
      </c>
      <c r="E29" s="78">
        <v>645473997</v>
      </c>
      <c r="F29" s="79">
        <f t="shared" si="0"/>
        <v>4800284491</v>
      </c>
      <c r="G29" s="77">
        <v>4154810494</v>
      </c>
      <c r="H29" s="78">
        <v>645473997</v>
      </c>
      <c r="I29" s="79">
        <f t="shared" si="1"/>
        <v>4800284491</v>
      </c>
      <c r="J29" s="77">
        <v>1218113658</v>
      </c>
      <c r="K29" s="78">
        <v>143059158</v>
      </c>
      <c r="L29" s="78">
        <f t="shared" si="2"/>
        <v>1361172816</v>
      </c>
      <c r="M29" s="95">
        <f t="shared" si="3"/>
        <v>0.28356086364298777</v>
      </c>
      <c r="N29" s="77">
        <v>1055004776</v>
      </c>
      <c r="O29" s="78">
        <v>197708906</v>
      </c>
      <c r="P29" s="78">
        <f t="shared" si="4"/>
        <v>1252713682</v>
      </c>
      <c r="Q29" s="95">
        <f t="shared" si="5"/>
        <v>0.26096654986776285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2273118434</v>
      </c>
      <c r="AA29" s="78">
        <f t="shared" si="11"/>
        <v>340768064</v>
      </c>
      <c r="AB29" s="78">
        <f t="shared" si="12"/>
        <v>2613886498</v>
      </c>
      <c r="AC29" s="95">
        <f t="shared" si="13"/>
        <v>0.54452741351075062</v>
      </c>
      <c r="AD29" s="77">
        <v>923133507</v>
      </c>
      <c r="AE29" s="78">
        <v>126478887</v>
      </c>
      <c r="AF29" s="78">
        <f t="shared" si="14"/>
        <v>1049612394</v>
      </c>
      <c r="AG29" s="78">
        <v>4556352414</v>
      </c>
      <c r="AH29" s="78">
        <v>4654617952</v>
      </c>
      <c r="AI29" s="79">
        <v>2132348017</v>
      </c>
      <c r="AJ29" s="114">
        <f t="shared" si="15"/>
        <v>0.46799453230353222</v>
      </c>
      <c r="AK29" s="115">
        <f t="shared" si="16"/>
        <v>0.19350122879741827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312986735</v>
      </c>
      <c r="E30" s="78">
        <v>34613750</v>
      </c>
      <c r="F30" s="79">
        <f t="shared" si="0"/>
        <v>347600485</v>
      </c>
      <c r="G30" s="77">
        <v>312986735</v>
      </c>
      <c r="H30" s="78">
        <v>34613750</v>
      </c>
      <c r="I30" s="79">
        <f t="shared" si="1"/>
        <v>347600485</v>
      </c>
      <c r="J30" s="77">
        <v>126549365</v>
      </c>
      <c r="K30" s="78">
        <v>6065599</v>
      </c>
      <c r="L30" s="78">
        <f t="shared" si="2"/>
        <v>132614964</v>
      </c>
      <c r="M30" s="95">
        <f t="shared" si="3"/>
        <v>0.38151547458283896</v>
      </c>
      <c r="N30" s="77">
        <v>109644711</v>
      </c>
      <c r="O30" s="78">
        <v>31028422</v>
      </c>
      <c r="P30" s="78">
        <f t="shared" si="4"/>
        <v>140673133</v>
      </c>
      <c r="Q30" s="95">
        <f t="shared" si="5"/>
        <v>0.40469774660987601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236194076</v>
      </c>
      <c r="AA30" s="78">
        <f t="shared" si="11"/>
        <v>37094021</v>
      </c>
      <c r="AB30" s="78">
        <f t="shared" si="12"/>
        <v>273288097</v>
      </c>
      <c r="AC30" s="95">
        <f t="shared" si="13"/>
        <v>0.78621322119271497</v>
      </c>
      <c r="AD30" s="77">
        <v>96914051</v>
      </c>
      <c r="AE30" s="78">
        <v>8924516</v>
      </c>
      <c r="AF30" s="78">
        <f t="shared" si="14"/>
        <v>105838567</v>
      </c>
      <c r="AG30" s="78">
        <v>326606513</v>
      </c>
      <c r="AH30" s="78">
        <v>337221276</v>
      </c>
      <c r="AI30" s="79">
        <v>220865976</v>
      </c>
      <c r="AJ30" s="114">
        <f t="shared" si="15"/>
        <v>0.67624486104476433</v>
      </c>
      <c r="AK30" s="115">
        <f t="shared" si="16"/>
        <v>0.32912922942352374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7921980751</v>
      </c>
      <c r="E31" s="81">
        <f>SUM(E26:E30)</f>
        <v>1986307839</v>
      </c>
      <c r="F31" s="82">
        <f t="shared" si="0"/>
        <v>9908288590</v>
      </c>
      <c r="G31" s="80">
        <f>SUM(G26:G30)</f>
        <v>7927105751</v>
      </c>
      <c r="H31" s="81">
        <f>SUM(H26:H30)</f>
        <v>2014088307</v>
      </c>
      <c r="I31" s="82">
        <f t="shared" si="1"/>
        <v>9941194058</v>
      </c>
      <c r="J31" s="80">
        <f>SUM(J26:J30)</f>
        <v>2527907808</v>
      </c>
      <c r="K31" s="81">
        <f>SUM(K26:K30)</f>
        <v>347426002</v>
      </c>
      <c r="L31" s="81">
        <f t="shared" si="2"/>
        <v>2875333810</v>
      </c>
      <c r="M31" s="96">
        <f t="shared" si="3"/>
        <v>0.29019479841371881</v>
      </c>
      <c r="N31" s="80">
        <f>SUM(N26:N30)</f>
        <v>2149754475</v>
      </c>
      <c r="O31" s="81">
        <f>SUM(O26:O30)</f>
        <v>448652624</v>
      </c>
      <c r="P31" s="81">
        <f t="shared" si="4"/>
        <v>2598407099</v>
      </c>
      <c r="Q31" s="96">
        <f t="shared" si="5"/>
        <v>0.26224580313722978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4677662283</v>
      </c>
      <c r="AA31" s="81">
        <f t="shared" si="11"/>
        <v>796078626</v>
      </c>
      <c r="AB31" s="81">
        <f t="shared" si="12"/>
        <v>5473740909</v>
      </c>
      <c r="AC31" s="96">
        <f t="shared" si="13"/>
        <v>0.55244060155094854</v>
      </c>
      <c r="AD31" s="80">
        <f>SUM(AD26:AD30)</f>
        <v>1937880413</v>
      </c>
      <c r="AE31" s="81">
        <f>SUM(AE26:AE30)</f>
        <v>261010042</v>
      </c>
      <c r="AF31" s="81">
        <f t="shared" si="14"/>
        <v>2198890455</v>
      </c>
      <c r="AG31" s="81">
        <f>SUM(AG26:AG30)</f>
        <v>9834070753</v>
      </c>
      <c r="AH31" s="81">
        <f>SUM(AH26:AH30)</f>
        <v>10058346850</v>
      </c>
      <c r="AI31" s="82">
        <f>SUM(AI26:AI30)</f>
        <v>4179773074</v>
      </c>
      <c r="AJ31" s="116">
        <f t="shared" si="15"/>
        <v>0.42502979478004166</v>
      </c>
      <c r="AK31" s="117">
        <f t="shared" si="16"/>
        <v>0.18169010788670681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26746623537</v>
      </c>
      <c r="E32" s="84">
        <f>SUM(E9:E16,E18:E24,E26:E30)</f>
        <v>3634933188</v>
      </c>
      <c r="F32" s="85">
        <f t="shared" si="0"/>
        <v>30381556725</v>
      </c>
      <c r="G32" s="83">
        <f>SUM(G9:G16,G18:G24,G26:G30)</f>
        <v>26752109537</v>
      </c>
      <c r="H32" s="84">
        <f>SUM(H9:H16,H18:H24,H26:H30)</f>
        <v>3696235374</v>
      </c>
      <c r="I32" s="85">
        <f t="shared" si="1"/>
        <v>30448344911</v>
      </c>
      <c r="J32" s="83">
        <f>SUM(J9:J16,J18:J24,J26:J30)</f>
        <v>7146519959</v>
      </c>
      <c r="K32" s="84">
        <f>SUM(K9:K16,K18:K24,K26:K30)</f>
        <v>673938397</v>
      </c>
      <c r="L32" s="84">
        <f t="shared" si="2"/>
        <v>7820458356</v>
      </c>
      <c r="M32" s="97">
        <f t="shared" si="3"/>
        <v>0.25740808566154866</v>
      </c>
      <c r="N32" s="83">
        <f>SUM(N9:N16,N18:N24,N26:N30)</f>
        <v>6267687170</v>
      </c>
      <c r="O32" s="84">
        <f>SUM(O9:O16,O18:O24,O26:O30)</f>
        <v>945735961</v>
      </c>
      <c r="P32" s="84">
        <f t="shared" si="4"/>
        <v>7213423131</v>
      </c>
      <c r="Q32" s="97">
        <f t="shared" si="5"/>
        <v>0.23742769984739812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13414207129</v>
      </c>
      <c r="AA32" s="84">
        <f t="shared" si="11"/>
        <v>1619674358</v>
      </c>
      <c r="AB32" s="84">
        <f t="shared" si="12"/>
        <v>15033881487</v>
      </c>
      <c r="AC32" s="97">
        <f t="shared" si="13"/>
        <v>0.4948357855089468</v>
      </c>
      <c r="AD32" s="83">
        <f>SUM(AD9:AD16,AD18:AD24,AD26:AD30)</f>
        <v>5869564651</v>
      </c>
      <c r="AE32" s="84">
        <f>SUM(AE9:AE16,AE18:AE24,AE26:AE30)</f>
        <v>875186127</v>
      </c>
      <c r="AF32" s="84">
        <f t="shared" si="14"/>
        <v>6744750778</v>
      </c>
      <c r="AG32" s="84">
        <f>SUM(AG9:AG16,AG18:AG24,AG26:AG30)</f>
        <v>28894802362</v>
      </c>
      <c r="AH32" s="84">
        <f>SUM(AH9:AH16,AH18:AH24,AH26:AH30)</f>
        <v>29436104619</v>
      </c>
      <c r="AI32" s="85">
        <f>SUM(AI9:AI16,AI18:AI24,AI26:AI30)</f>
        <v>13224282648</v>
      </c>
      <c r="AJ32" s="118">
        <f t="shared" si="15"/>
        <v>0.45766994639117026</v>
      </c>
      <c r="AK32" s="119">
        <f t="shared" si="16"/>
        <v>6.9486978603970684E-2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CE068F-2130-4787-A209-E7D909E85C00}"/>
</file>

<file path=customXml/itemProps2.xml><?xml version="1.0" encoding="utf-8"?>
<ds:datastoreItem xmlns:ds="http://schemas.openxmlformats.org/officeDocument/2006/customXml" ds:itemID="{8EDAA641-2E74-413D-9A72-88831E2CC211}"/>
</file>

<file path=customXml/itemProps3.xml><?xml version="1.0" encoding="utf-8"?>
<ds:datastoreItem xmlns:ds="http://schemas.openxmlformats.org/officeDocument/2006/customXml" ds:itemID="{06CBC0AF-3E74-4111-B0B2-DA7568FF62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2024-01-29T13:49:45Z</dcterms:created>
  <dcterms:modified xsi:type="dcterms:W3CDTF">2024-01-29T13:51:48Z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