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5405\Downloads\"/>
    </mc:Choice>
  </mc:AlternateContent>
  <xr:revisionPtr revIDLastSave="0" documentId="8_{469281ED-8B24-450D-A5CD-D954898238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N339" i="16"/>
  <c r="L339" i="16"/>
  <c r="J339" i="16"/>
  <c r="H339" i="16"/>
  <c r="F339" i="16"/>
  <c r="E339" i="16"/>
  <c r="D339" i="16"/>
  <c r="I339" i="16" s="1"/>
  <c r="T338" i="16"/>
  <c r="S338" i="16"/>
  <c r="R338" i="16"/>
  <c r="Q338" i="16"/>
  <c r="P338" i="16"/>
  <c r="L338" i="16"/>
  <c r="J338" i="16"/>
  <c r="H338" i="16"/>
  <c r="I338" i="16" s="1"/>
  <c r="F338" i="16"/>
  <c r="E338" i="16"/>
  <c r="M338" i="16" s="1"/>
  <c r="D338" i="16"/>
  <c r="S337" i="16"/>
  <c r="R337" i="16"/>
  <c r="Q337" i="16"/>
  <c r="T337" i="16" s="1"/>
  <c r="P337" i="16"/>
  <c r="U337" i="16" s="1"/>
  <c r="N337" i="16"/>
  <c r="L337" i="16"/>
  <c r="K337" i="16"/>
  <c r="J337" i="16"/>
  <c r="H337" i="16"/>
  <c r="F337" i="16"/>
  <c r="E337" i="16"/>
  <c r="M337" i="16" s="1"/>
  <c r="D337" i="16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T332" i="16"/>
  <c r="S332" i="16"/>
  <c r="R332" i="16"/>
  <c r="Q332" i="16"/>
  <c r="P332" i="16"/>
  <c r="L332" i="16"/>
  <c r="J332" i="16"/>
  <c r="H332" i="16"/>
  <c r="F332" i="16"/>
  <c r="E332" i="16"/>
  <c r="K332" i="16" s="1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U323" i="16"/>
  <c r="T323" i="16"/>
  <c r="S323" i="16"/>
  <c r="R323" i="16"/>
  <c r="Q323" i="16"/>
  <c r="P323" i="16"/>
  <c r="L323" i="16"/>
  <c r="J323" i="16"/>
  <c r="H323" i="16"/>
  <c r="F323" i="16"/>
  <c r="E323" i="16"/>
  <c r="D323" i="16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Q317" i="16"/>
  <c r="T317" i="16" s="1"/>
  <c r="P317" i="16"/>
  <c r="L317" i="16"/>
  <c r="J317" i="16"/>
  <c r="H317" i="16"/>
  <c r="F317" i="16"/>
  <c r="E317" i="16"/>
  <c r="D317" i="16"/>
  <c r="U316" i="16"/>
  <c r="T316" i="16"/>
  <c r="O316" i="16"/>
  <c r="N316" i="16"/>
  <c r="M316" i="16"/>
  <c r="K316" i="16"/>
  <c r="I316" i="16"/>
  <c r="G316" i="16"/>
  <c r="U315" i="16"/>
  <c r="T315" i="16"/>
  <c r="O315" i="16"/>
  <c r="N315" i="16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O311" i="16"/>
  <c r="N311" i="16"/>
  <c r="M311" i="16"/>
  <c r="K311" i="16"/>
  <c r="I311" i="16"/>
  <c r="G311" i="16"/>
  <c r="S310" i="16"/>
  <c r="R310" i="16"/>
  <c r="Q310" i="16"/>
  <c r="P310" i="16"/>
  <c r="L310" i="16"/>
  <c r="J310" i="16"/>
  <c r="H310" i="16"/>
  <c r="F310" i="16"/>
  <c r="E310" i="16"/>
  <c r="M310" i="16" s="1"/>
  <c r="D310" i="16"/>
  <c r="U309" i="16"/>
  <c r="T309" i="16"/>
  <c r="O309" i="16"/>
  <c r="N309" i="16"/>
  <c r="M309" i="16"/>
  <c r="K309" i="16"/>
  <c r="I309" i="16"/>
  <c r="G309" i="16"/>
  <c r="U308" i="16"/>
  <c r="T308" i="16"/>
  <c r="O308" i="16"/>
  <c r="N308" i="16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T303" i="16"/>
  <c r="S303" i="16"/>
  <c r="R303" i="16"/>
  <c r="Q303" i="16"/>
  <c r="P303" i="16"/>
  <c r="U303" i="16" s="1"/>
  <c r="L303" i="16"/>
  <c r="M303" i="16" s="1"/>
  <c r="J303" i="16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H299" i="16"/>
  <c r="F299" i="16"/>
  <c r="N299" i="16" s="1"/>
  <c r="E299" i="16"/>
  <c r="D299" i="16"/>
  <c r="I299" i="16" s="1"/>
  <c r="S298" i="16"/>
  <c r="R298" i="16"/>
  <c r="Q298" i="16"/>
  <c r="P298" i="16"/>
  <c r="L298" i="16"/>
  <c r="J298" i="16"/>
  <c r="H298" i="16"/>
  <c r="F298" i="16"/>
  <c r="E298" i="16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L292" i="16"/>
  <c r="K292" i="16"/>
  <c r="J292" i="16"/>
  <c r="I292" i="16"/>
  <c r="H292" i="16"/>
  <c r="N292" i="16" s="1"/>
  <c r="F292" i="16"/>
  <c r="E292" i="16"/>
  <c r="M292" i="16" s="1"/>
  <c r="D292" i="16"/>
  <c r="O292" i="16" s="1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T285" i="16"/>
  <c r="S285" i="16"/>
  <c r="R285" i="16"/>
  <c r="Q285" i="16"/>
  <c r="P285" i="16"/>
  <c r="U285" i="16" s="1"/>
  <c r="L285" i="16"/>
  <c r="J285" i="16"/>
  <c r="H285" i="16"/>
  <c r="F285" i="16"/>
  <c r="E285" i="16"/>
  <c r="K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T275" i="16" s="1"/>
  <c r="R275" i="16"/>
  <c r="Q275" i="16"/>
  <c r="P275" i="16"/>
  <c r="L275" i="16"/>
  <c r="J275" i="16"/>
  <c r="H275" i="16"/>
  <c r="N275" i="16" s="1"/>
  <c r="O275" i="16" s="1"/>
  <c r="G275" i="16"/>
  <c r="F275" i="16"/>
  <c r="E275" i="16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N269" i="16"/>
  <c r="O269" i="16" s="1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Q267" i="16"/>
  <c r="T267" i="16" s="1"/>
  <c r="P267" i="16"/>
  <c r="U267" i="16" s="1"/>
  <c r="L267" i="16"/>
  <c r="J267" i="16"/>
  <c r="H267" i="16"/>
  <c r="F267" i="16"/>
  <c r="E267" i="16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P260" i="16"/>
  <c r="U260" i="16" s="1"/>
  <c r="L260" i="16"/>
  <c r="J260" i="16"/>
  <c r="H260" i="16"/>
  <c r="F260" i="16"/>
  <c r="N260" i="16" s="1"/>
  <c r="E260" i="16"/>
  <c r="D260" i="16"/>
  <c r="S259" i="16"/>
  <c r="R259" i="16"/>
  <c r="Q259" i="16"/>
  <c r="T259" i="16" s="1"/>
  <c r="P259" i="16"/>
  <c r="L259" i="16"/>
  <c r="J259" i="16"/>
  <c r="H259" i="16"/>
  <c r="U259" i="16" s="1"/>
  <c r="F259" i="16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Q254" i="16"/>
  <c r="T254" i="16" s="1"/>
  <c r="P254" i="16"/>
  <c r="U254" i="16" s="1"/>
  <c r="L254" i="16"/>
  <c r="J254" i="16"/>
  <c r="H254" i="16"/>
  <c r="F254" i="16"/>
  <c r="N254" i="16" s="1"/>
  <c r="E254" i="16"/>
  <c r="D254" i="16"/>
  <c r="I254" i="16" s="1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T247" i="16" s="1"/>
  <c r="P247" i="16"/>
  <c r="U247" i="16" s="1"/>
  <c r="L247" i="16"/>
  <c r="J247" i="16"/>
  <c r="I247" i="16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O242" i="16"/>
  <c r="N242" i="16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Q240" i="16"/>
  <c r="T240" i="16" s="1"/>
  <c r="P240" i="16"/>
  <c r="L240" i="16"/>
  <c r="J240" i="16"/>
  <c r="H240" i="16"/>
  <c r="I240" i="16" s="1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O236" i="16"/>
  <c r="N236" i="16"/>
  <c r="M236" i="16"/>
  <c r="K236" i="16"/>
  <c r="I236" i="16"/>
  <c r="G236" i="16"/>
  <c r="U235" i="16"/>
  <c r="T235" i="16"/>
  <c r="O235" i="16"/>
  <c r="N235" i="16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Q231" i="16"/>
  <c r="P231" i="16"/>
  <c r="U231" i="16" s="1"/>
  <c r="L231" i="16"/>
  <c r="K231" i="16"/>
  <c r="J231" i="16"/>
  <c r="H231" i="16"/>
  <c r="F231" i="16"/>
  <c r="E231" i="16"/>
  <c r="D231" i="16"/>
  <c r="S230" i="16"/>
  <c r="R230" i="16"/>
  <c r="Q230" i="16"/>
  <c r="T230" i="16" s="1"/>
  <c r="P230" i="16"/>
  <c r="U230" i="16" s="1"/>
  <c r="L230" i="16"/>
  <c r="J230" i="16"/>
  <c r="H230" i="16"/>
  <c r="F230" i="16"/>
  <c r="E230" i="16"/>
  <c r="M230" i="16" s="1"/>
  <c r="D230" i="16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N225" i="16"/>
  <c r="O225" i="16" s="1"/>
  <c r="M225" i="16"/>
  <c r="K225" i="16"/>
  <c r="I225" i="16"/>
  <c r="G225" i="16"/>
  <c r="S224" i="16"/>
  <c r="R224" i="16"/>
  <c r="Q224" i="16"/>
  <c r="P224" i="16"/>
  <c r="L224" i="16"/>
  <c r="J224" i="16"/>
  <c r="H224" i="16"/>
  <c r="F224" i="16"/>
  <c r="N224" i="16" s="1"/>
  <c r="E224" i="16"/>
  <c r="D224" i="16"/>
  <c r="I224" i="16" s="1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S216" i="16"/>
  <c r="T216" i="16" s="1"/>
  <c r="R216" i="16"/>
  <c r="Q216" i="16"/>
  <c r="P216" i="16"/>
  <c r="L216" i="16"/>
  <c r="J216" i="16"/>
  <c r="H216" i="16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P205" i="16"/>
  <c r="U205" i="16" s="1"/>
  <c r="L205" i="16"/>
  <c r="M205" i="16" s="1"/>
  <c r="J205" i="16"/>
  <c r="K205" i="16" s="1"/>
  <c r="H205" i="16"/>
  <c r="F205" i="16"/>
  <c r="E205" i="16"/>
  <c r="D205" i="16"/>
  <c r="S204" i="16"/>
  <c r="T204" i="16" s="1"/>
  <c r="R204" i="16"/>
  <c r="Q204" i="16"/>
  <c r="P204" i="16"/>
  <c r="U204" i="16" s="1"/>
  <c r="L204" i="16"/>
  <c r="J204" i="16"/>
  <c r="H204" i="16"/>
  <c r="F204" i="16"/>
  <c r="E204" i="16"/>
  <c r="D204" i="16"/>
  <c r="I204" i="16" s="1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U198" i="16"/>
  <c r="S198" i="16"/>
  <c r="R198" i="16"/>
  <c r="Q198" i="16"/>
  <c r="T198" i="16" s="1"/>
  <c r="P198" i="16"/>
  <c r="L198" i="16"/>
  <c r="M198" i="16" s="1"/>
  <c r="J198" i="16"/>
  <c r="I198" i="16"/>
  <c r="H198" i="16"/>
  <c r="N198" i="16" s="1"/>
  <c r="F198" i="16"/>
  <c r="E198" i="16"/>
  <c r="D198" i="16"/>
  <c r="G198" i="16" s="1"/>
  <c r="U197" i="16"/>
  <c r="T197" i="16"/>
  <c r="O197" i="16"/>
  <c r="N197" i="16"/>
  <c r="M197" i="16"/>
  <c r="K197" i="16"/>
  <c r="I197" i="16"/>
  <c r="G197" i="16"/>
  <c r="U196" i="16"/>
  <c r="T196" i="16"/>
  <c r="O196" i="16"/>
  <c r="N196" i="16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S191" i="16"/>
  <c r="R191" i="16"/>
  <c r="Q191" i="16"/>
  <c r="T191" i="16" s="1"/>
  <c r="P191" i="16"/>
  <c r="L191" i="16"/>
  <c r="J191" i="16"/>
  <c r="H191" i="16"/>
  <c r="F191" i="16"/>
  <c r="E191" i="16"/>
  <c r="M191" i="16" s="1"/>
  <c r="D191" i="16"/>
  <c r="G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U185" i="16" s="1"/>
  <c r="N185" i="16"/>
  <c r="L185" i="16"/>
  <c r="M185" i="16" s="1"/>
  <c r="J185" i="16"/>
  <c r="H185" i="16"/>
  <c r="F185" i="16"/>
  <c r="E185" i="16"/>
  <c r="D185" i="16"/>
  <c r="U184" i="16"/>
  <c r="T184" i="16"/>
  <c r="O184" i="16"/>
  <c r="N184" i="16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O180" i="16"/>
  <c r="N180" i="16"/>
  <c r="M180" i="16"/>
  <c r="K180" i="16"/>
  <c r="I180" i="16"/>
  <c r="G180" i="16"/>
  <c r="U179" i="16"/>
  <c r="T179" i="16"/>
  <c r="S179" i="16"/>
  <c r="R179" i="16"/>
  <c r="Q179" i="16"/>
  <c r="P179" i="16"/>
  <c r="N179" i="16"/>
  <c r="M179" i="16"/>
  <c r="L179" i="16"/>
  <c r="K179" i="16"/>
  <c r="J179" i="16"/>
  <c r="H179" i="16"/>
  <c r="F179" i="16"/>
  <c r="E179" i="16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T170" i="16" s="1"/>
  <c r="R170" i="16"/>
  <c r="Q170" i="16"/>
  <c r="P170" i="16"/>
  <c r="L170" i="16"/>
  <c r="J170" i="16"/>
  <c r="H170" i="16"/>
  <c r="F170" i="16"/>
  <c r="E170" i="16"/>
  <c r="K170" i="16" s="1"/>
  <c r="D170" i="16"/>
  <c r="T169" i="16"/>
  <c r="S169" i="16"/>
  <c r="R169" i="16"/>
  <c r="Q169" i="16"/>
  <c r="P169" i="16"/>
  <c r="U169" i="16" s="1"/>
  <c r="N169" i="16"/>
  <c r="L169" i="16"/>
  <c r="K169" i="16"/>
  <c r="J169" i="16"/>
  <c r="H169" i="16"/>
  <c r="F169" i="16"/>
  <c r="E169" i="16"/>
  <c r="D169" i="16"/>
  <c r="I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T163" i="16"/>
  <c r="S163" i="16"/>
  <c r="R163" i="16"/>
  <c r="Q163" i="16"/>
  <c r="P163" i="16"/>
  <c r="L163" i="16"/>
  <c r="J163" i="16"/>
  <c r="H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Q157" i="16"/>
  <c r="T157" i="16" s="1"/>
  <c r="P157" i="16"/>
  <c r="U157" i="16" s="1"/>
  <c r="L157" i="16"/>
  <c r="J157" i="16"/>
  <c r="H157" i="16"/>
  <c r="F157" i="16"/>
  <c r="E157" i="16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T150" i="16"/>
  <c r="S150" i="16"/>
  <c r="R150" i="16"/>
  <c r="Q150" i="16"/>
  <c r="P150" i="16"/>
  <c r="L150" i="16"/>
  <c r="J150" i="16"/>
  <c r="H150" i="16"/>
  <c r="U150" i="16" s="1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Q144" i="16"/>
  <c r="T144" i="16" s="1"/>
  <c r="P144" i="16"/>
  <c r="U144" i="16" s="1"/>
  <c r="N144" i="16"/>
  <c r="O144" i="16" s="1"/>
  <c r="L144" i="16"/>
  <c r="K144" i="16"/>
  <c r="J144" i="16"/>
  <c r="H144" i="16"/>
  <c r="F144" i="16"/>
  <c r="E144" i="16"/>
  <c r="D144" i="16"/>
  <c r="I144" i="16" s="1"/>
  <c r="U143" i="16"/>
  <c r="T143" i="16"/>
  <c r="N143" i="16"/>
  <c r="O143" i="16" s="1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Q137" i="16"/>
  <c r="T137" i="16" s="1"/>
  <c r="P137" i="16"/>
  <c r="U137" i="16" s="1"/>
  <c r="N137" i="16"/>
  <c r="L137" i="16"/>
  <c r="K137" i="16"/>
  <c r="J137" i="16"/>
  <c r="H137" i="16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T132" i="16" s="1"/>
  <c r="R132" i="16"/>
  <c r="Q132" i="16"/>
  <c r="P132" i="16"/>
  <c r="L132" i="16"/>
  <c r="J132" i="16"/>
  <c r="H132" i="16"/>
  <c r="U132" i="16" s="1"/>
  <c r="F132" i="16"/>
  <c r="N132" i="16" s="1"/>
  <c r="E132" i="16"/>
  <c r="K132" i="16" s="1"/>
  <c r="D132" i="16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Q126" i="16"/>
  <c r="T126" i="16" s="1"/>
  <c r="P126" i="16"/>
  <c r="U126" i="16" s="1"/>
  <c r="M126" i="16"/>
  <c r="L126" i="16"/>
  <c r="J126" i="16"/>
  <c r="H126" i="16"/>
  <c r="F126" i="16"/>
  <c r="E126" i="16"/>
  <c r="K126" i="16" s="1"/>
  <c r="D126" i="16"/>
  <c r="I126" i="16" s="1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R121" i="16"/>
  <c r="Q121" i="16"/>
  <c r="T121" i="16" s="1"/>
  <c r="P121" i="16"/>
  <c r="U121" i="16" s="1"/>
  <c r="L121" i="16"/>
  <c r="K121" i="16"/>
  <c r="J121" i="16"/>
  <c r="H121" i="16"/>
  <c r="F121" i="16"/>
  <c r="N121" i="16" s="1"/>
  <c r="E121" i="16"/>
  <c r="D121" i="16"/>
  <c r="I121" i="16" s="1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N117" i="16"/>
  <c r="O117" i="16" s="1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N114" i="16"/>
  <c r="O114" i="16" s="1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T112" i="16" s="1"/>
  <c r="P112" i="16"/>
  <c r="U112" i="16" s="1"/>
  <c r="L112" i="16"/>
  <c r="J112" i="16"/>
  <c r="H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T106" i="16" s="1"/>
  <c r="R106" i="16"/>
  <c r="Q106" i="16"/>
  <c r="P106" i="16"/>
  <c r="L106" i="16"/>
  <c r="J106" i="16"/>
  <c r="H106" i="16"/>
  <c r="U106" i="16" s="1"/>
  <c r="F106" i="16"/>
  <c r="E106" i="16"/>
  <c r="M106" i="16" s="1"/>
  <c r="D106" i="16"/>
  <c r="U105" i="16"/>
  <c r="T105" i="16"/>
  <c r="N105" i="16"/>
  <c r="O105" i="16" s="1"/>
  <c r="M105" i="16"/>
  <c r="K105" i="16"/>
  <c r="I105" i="16"/>
  <c r="G105" i="16"/>
  <c r="S102" i="16"/>
  <c r="R102" i="16"/>
  <c r="Q102" i="16"/>
  <c r="T102" i="16" s="1"/>
  <c r="P102" i="16"/>
  <c r="U102" i="16" s="1"/>
  <c r="N102" i="16"/>
  <c r="L102" i="16"/>
  <c r="J102" i="16"/>
  <c r="H102" i="16"/>
  <c r="F102" i="16"/>
  <c r="E102" i="16"/>
  <c r="K102" i="16" s="1"/>
  <c r="D102" i="16"/>
  <c r="I102" i="16" s="1"/>
  <c r="S101" i="16"/>
  <c r="R101" i="16"/>
  <c r="Q101" i="16"/>
  <c r="P101" i="16"/>
  <c r="U101" i="16" s="1"/>
  <c r="L101" i="16"/>
  <c r="J101" i="16"/>
  <c r="H101" i="16"/>
  <c r="F101" i="16"/>
  <c r="N101" i="16" s="1"/>
  <c r="E101" i="16"/>
  <c r="M101" i="16" s="1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R96" i="16"/>
  <c r="Q96" i="16"/>
  <c r="P96" i="16"/>
  <c r="L96" i="16"/>
  <c r="J96" i="16"/>
  <c r="H96" i="16"/>
  <c r="F96" i="16"/>
  <c r="N96" i="16" s="1"/>
  <c r="E96" i="16"/>
  <c r="M96" i="16" s="1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P91" i="16"/>
  <c r="L91" i="16"/>
  <c r="J91" i="16"/>
  <c r="H91" i="16"/>
  <c r="F91" i="16"/>
  <c r="E91" i="16"/>
  <c r="D91" i="16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Q85" i="16"/>
  <c r="T85" i="16" s="1"/>
  <c r="P85" i="16"/>
  <c r="U85" i="16" s="1"/>
  <c r="M85" i="16"/>
  <c r="L85" i="16"/>
  <c r="J85" i="16"/>
  <c r="H85" i="16"/>
  <c r="F85" i="16"/>
  <c r="E85" i="16"/>
  <c r="K85" i="16" s="1"/>
  <c r="D85" i="16"/>
  <c r="I85" i="16" s="1"/>
  <c r="T84" i="16"/>
  <c r="S84" i="16"/>
  <c r="R84" i="16"/>
  <c r="Q84" i="16"/>
  <c r="P84" i="16"/>
  <c r="U84" i="16" s="1"/>
  <c r="L84" i="16"/>
  <c r="J84" i="16"/>
  <c r="H84" i="16"/>
  <c r="F84" i="16"/>
  <c r="N84" i="16" s="1"/>
  <c r="E84" i="16"/>
  <c r="M84" i="16" s="1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T78" i="16" s="1"/>
  <c r="P78" i="16"/>
  <c r="U78" i="16" s="1"/>
  <c r="M78" i="16"/>
  <c r="L78" i="16"/>
  <c r="J78" i="16"/>
  <c r="H78" i="16"/>
  <c r="F78" i="16"/>
  <c r="E78" i="16"/>
  <c r="K78" i="16" s="1"/>
  <c r="D78" i="16"/>
  <c r="I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T70" i="16" s="1"/>
  <c r="R70" i="16"/>
  <c r="Q70" i="16"/>
  <c r="P70" i="16"/>
  <c r="L70" i="16"/>
  <c r="J70" i="16"/>
  <c r="H70" i="16"/>
  <c r="U70" i="16" s="1"/>
  <c r="F70" i="16"/>
  <c r="N70" i="16" s="1"/>
  <c r="E70" i="16"/>
  <c r="M70" i="16" s="1"/>
  <c r="D70" i="16"/>
  <c r="I70" i="16" s="1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U63" i="16"/>
  <c r="S63" i="16"/>
  <c r="R63" i="16"/>
  <c r="Q63" i="16"/>
  <c r="T63" i="16" s="1"/>
  <c r="P63" i="16"/>
  <c r="L63" i="16"/>
  <c r="J63" i="16"/>
  <c r="H63" i="16"/>
  <c r="I63" i="16" s="1"/>
  <c r="F63" i="16"/>
  <c r="G63" i="16" s="1"/>
  <c r="E63" i="16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N60" i="16"/>
  <c r="O60" i="16" s="1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T58" i="16" s="1"/>
  <c r="P58" i="16"/>
  <c r="L58" i="16"/>
  <c r="J58" i="16"/>
  <c r="K58" i="16" s="1"/>
  <c r="H58" i="16"/>
  <c r="I58" i="16" s="1"/>
  <c r="F58" i="16"/>
  <c r="E58" i="16"/>
  <c r="D58" i="16"/>
  <c r="G58" i="16" s="1"/>
  <c r="U57" i="16"/>
  <c r="T57" i="16"/>
  <c r="N57" i="16"/>
  <c r="O57" i="16" s="1"/>
  <c r="M57" i="16"/>
  <c r="K57" i="16"/>
  <c r="I57" i="16"/>
  <c r="G57" i="16"/>
  <c r="S54" i="16"/>
  <c r="R54" i="16"/>
  <c r="Q54" i="16"/>
  <c r="T54" i="16" s="1"/>
  <c r="P54" i="16"/>
  <c r="U54" i="16" s="1"/>
  <c r="L54" i="16"/>
  <c r="J54" i="16"/>
  <c r="H54" i="16"/>
  <c r="F54" i="16"/>
  <c r="E54" i="16"/>
  <c r="M54" i="16" s="1"/>
  <c r="D54" i="16"/>
  <c r="U53" i="16"/>
  <c r="S53" i="16"/>
  <c r="R53" i="16"/>
  <c r="Q53" i="16"/>
  <c r="T53" i="16" s="1"/>
  <c r="P53" i="16"/>
  <c r="L53" i="16"/>
  <c r="K53" i="16"/>
  <c r="J53" i="16"/>
  <c r="H53" i="16"/>
  <c r="F53" i="16"/>
  <c r="E53" i="16"/>
  <c r="M53" i="16" s="1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P47" i="16"/>
  <c r="L47" i="16"/>
  <c r="J47" i="16"/>
  <c r="H47" i="16"/>
  <c r="U47" i="16" s="1"/>
  <c r="F47" i="16"/>
  <c r="E47" i="16"/>
  <c r="M47" i="16" s="1"/>
  <c r="D47" i="16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L40" i="16"/>
  <c r="J40" i="16"/>
  <c r="H40" i="16"/>
  <c r="F40" i="16"/>
  <c r="N40" i="16" s="1"/>
  <c r="O40" i="16" s="1"/>
  <c r="E40" i="16"/>
  <c r="M40" i="16" s="1"/>
  <c r="D40" i="16"/>
  <c r="G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L35" i="16"/>
  <c r="J35" i="16"/>
  <c r="I35" i="16"/>
  <c r="H35" i="16"/>
  <c r="U35" i="16" s="1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U27" i="16"/>
  <c r="S27" i="16"/>
  <c r="R27" i="16"/>
  <c r="Q27" i="16"/>
  <c r="T27" i="16" s="1"/>
  <c r="P27" i="16"/>
  <c r="L27" i="16"/>
  <c r="J27" i="16"/>
  <c r="H27" i="16"/>
  <c r="F27" i="16"/>
  <c r="N27" i="16" s="1"/>
  <c r="E27" i="16"/>
  <c r="D27" i="16"/>
  <c r="I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T19" i="16" s="1"/>
  <c r="P19" i="16"/>
  <c r="U19" i="16" s="1"/>
  <c r="L19" i="16"/>
  <c r="J19" i="16"/>
  <c r="H19" i="16"/>
  <c r="I19" i="16" s="1"/>
  <c r="F19" i="16"/>
  <c r="E19" i="16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P10" i="16"/>
  <c r="L10" i="16"/>
  <c r="J10" i="16"/>
  <c r="K10" i="16" s="1"/>
  <c r="H10" i="16"/>
  <c r="I10" i="16" s="1"/>
  <c r="G10" i="16"/>
  <c r="F10" i="16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Q339" i="15"/>
  <c r="T339" i="15" s="1"/>
  <c r="P339" i="15"/>
  <c r="L339" i="15"/>
  <c r="J339" i="15"/>
  <c r="H339" i="15"/>
  <c r="F339" i="15"/>
  <c r="E339" i="15"/>
  <c r="D339" i="15"/>
  <c r="S338" i="15"/>
  <c r="R338" i="15"/>
  <c r="Q338" i="15"/>
  <c r="P338" i="15"/>
  <c r="L338" i="15"/>
  <c r="J338" i="15"/>
  <c r="H338" i="15"/>
  <c r="F338" i="15"/>
  <c r="E338" i="15"/>
  <c r="M338" i="15" s="1"/>
  <c r="D338" i="15"/>
  <c r="I338" i="15" s="1"/>
  <c r="T337" i="15"/>
  <c r="S337" i="15"/>
  <c r="R337" i="15"/>
  <c r="Q337" i="15"/>
  <c r="P337" i="15"/>
  <c r="L337" i="15"/>
  <c r="J337" i="15"/>
  <c r="K337" i="15" s="1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L332" i="15"/>
  <c r="J332" i="15"/>
  <c r="H332" i="15"/>
  <c r="I332" i="15" s="1"/>
  <c r="F332" i="15"/>
  <c r="E332" i="15"/>
  <c r="M332" i="15" s="1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Q323" i="15"/>
  <c r="T323" i="15" s="1"/>
  <c r="P323" i="15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U317" i="15"/>
  <c r="S317" i="15"/>
  <c r="R317" i="15"/>
  <c r="Q317" i="15"/>
  <c r="T317" i="15" s="1"/>
  <c r="P317" i="15"/>
  <c r="N317" i="15"/>
  <c r="O317" i="15" s="1"/>
  <c r="L317" i="15"/>
  <c r="J317" i="15"/>
  <c r="H317" i="15"/>
  <c r="F317" i="15"/>
  <c r="E317" i="15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Q310" i="15"/>
  <c r="T310" i="15" s="1"/>
  <c r="P310" i="15"/>
  <c r="U310" i="15" s="1"/>
  <c r="L310" i="15"/>
  <c r="J310" i="15"/>
  <c r="H310" i="15"/>
  <c r="F310" i="15"/>
  <c r="N310" i="15" s="1"/>
  <c r="E310" i="15"/>
  <c r="K310" i="15" s="1"/>
  <c r="D310" i="15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T303" i="15" s="1"/>
  <c r="P303" i="15"/>
  <c r="U303" i="15" s="1"/>
  <c r="N303" i="15"/>
  <c r="L303" i="15"/>
  <c r="J303" i="15"/>
  <c r="K303" i="15" s="1"/>
  <c r="H303" i="15"/>
  <c r="F303" i="15"/>
  <c r="E303" i="15"/>
  <c r="D303" i="15"/>
  <c r="I303" i="15" s="1"/>
  <c r="U302" i="15"/>
  <c r="T302" i="15"/>
  <c r="O302" i="15"/>
  <c r="N302" i="15"/>
  <c r="M302" i="15"/>
  <c r="K302" i="15"/>
  <c r="I302" i="15"/>
  <c r="G302" i="15"/>
  <c r="T299" i="15"/>
  <c r="S299" i="15"/>
  <c r="R299" i="15"/>
  <c r="Q299" i="15"/>
  <c r="P299" i="15"/>
  <c r="L299" i="15"/>
  <c r="J299" i="15"/>
  <c r="H299" i="15"/>
  <c r="F299" i="15"/>
  <c r="E299" i="15"/>
  <c r="K299" i="15" s="1"/>
  <c r="D299" i="15"/>
  <c r="S298" i="15"/>
  <c r="R298" i="15"/>
  <c r="Q298" i="15"/>
  <c r="T298" i="15" s="1"/>
  <c r="P298" i="15"/>
  <c r="U298" i="15" s="1"/>
  <c r="N298" i="15"/>
  <c r="O298" i="15" s="1"/>
  <c r="L298" i="15"/>
  <c r="J298" i="15"/>
  <c r="H298" i="15"/>
  <c r="F298" i="15"/>
  <c r="E298" i="15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Q292" i="15"/>
  <c r="T292" i="15" s="1"/>
  <c r="P292" i="15"/>
  <c r="L292" i="15"/>
  <c r="J292" i="15"/>
  <c r="H292" i="15"/>
  <c r="F292" i="15"/>
  <c r="E292" i="15"/>
  <c r="K292" i="15" s="1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T285" i="15" s="1"/>
  <c r="P285" i="15"/>
  <c r="U285" i="15" s="1"/>
  <c r="N285" i="15"/>
  <c r="L285" i="15"/>
  <c r="J285" i="15"/>
  <c r="H285" i="15"/>
  <c r="F285" i="15"/>
  <c r="E285" i="15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O283" i="15"/>
  <c r="N283" i="15"/>
  <c r="M283" i="15"/>
  <c r="K283" i="15"/>
  <c r="I283" i="15"/>
  <c r="G283" i="15"/>
  <c r="U282" i="15"/>
  <c r="T282" i="15"/>
  <c r="O282" i="15"/>
  <c r="N282" i="15"/>
  <c r="M282" i="15"/>
  <c r="K282" i="15"/>
  <c r="I282" i="15"/>
  <c r="G282" i="15"/>
  <c r="U281" i="15"/>
  <c r="T281" i="15"/>
  <c r="O281" i="15"/>
  <c r="N281" i="15"/>
  <c r="M281" i="15"/>
  <c r="K281" i="15"/>
  <c r="I281" i="15"/>
  <c r="G281" i="15"/>
  <c r="U280" i="15"/>
  <c r="T280" i="15"/>
  <c r="O280" i="15"/>
  <c r="N280" i="15"/>
  <c r="M280" i="15"/>
  <c r="K280" i="15"/>
  <c r="I280" i="15"/>
  <c r="G280" i="15"/>
  <c r="U279" i="15"/>
  <c r="T279" i="15"/>
  <c r="O279" i="15"/>
  <c r="N279" i="15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O277" i="15"/>
  <c r="N277" i="15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T275" i="15"/>
  <c r="S275" i="15"/>
  <c r="R275" i="15"/>
  <c r="Q275" i="15"/>
  <c r="P275" i="15"/>
  <c r="L275" i="15"/>
  <c r="J275" i="15"/>
  <c r="H275" i="15"/>
  <c r="F275" i="15"/>
  <c r="N275" i="15" s="1"/>
  <c r="E275" i="15"/>
  <c r="K275" i="15" s="1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P267" i="15"/>
  <c r="L267" i="15"/>
  <c r="J267" i="15"/>
  <c r="H267" i="15"/>
  <c r="U267" i="15" s="1"/>
  <c r="F267" i="15"/>
  <c r="E267" i="15"/>
  <c r="M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O265" i="15"/>
  <c r="N265" i="15"/>
  <c r="M265" i="15"/>
  <c r="K265" i="15"/>
  <c r="I265" i="15"/>
  <c r="G265" i="15"/>
  <c r="U264" i="15"/>
  <c r="T264" i="15"/>
  <c r="O264" i="15"/>
  <c r="N264" i="15"/>
  <c r="M264" i="15"/>
  <c r="K264" i="15"/>
  <c r="I264" i="15"/>
  <c r="G264" i="15"/>
  <c r="U263" i="15"/>
  <c r="T263" i="15"/>
  <c r="O263" i="15"/>
  <c r="N263" i="15"/>
  <c r="M263" i="15"/>
  <c r="K263" i="15"/>
  <c r="I263" i="15"/>
  <c r="G263" i="15"/>
  <c r="T260" i="15"/>
  <c r="S260" i="15"/>
  <c r="R260" i="15"/>
  <c r="Q260" i="15"/>
  <c r="P260" i="15"/>
  <c r="L260" i="15"/>
  <c r="K260" i="15"/>
  <c r="J260" i="15"/>
  <c r="H260" i="15"/>
  <c r="F260" i="15"/>
  <c r="E260" i="15"/>
  <c r="D260" i="15"/>
  <c r="S259" i="15"/>
  <c r="R259" i="15"/>
  <c r="Q259" i="15"/>
  <c r="T259" i="15" s="1"/>
  <c r="P259" i="15"/>
  <c r="U259" i="15" s="1"/>
  <c r="N259" i="15"/>
  <c r="L259" i="15"/>
  <c r="J259" i="15"/>
  <c r="H259" i="15"/>
  <c r="F259" i="15"/>
  <c r="E259" i="15"/>
  <c r="M259" i="15" s="1"/>
  <c r="D259" i="15"/>
  <c r="I259" i="15" s="1"/>
  <c r="U258" i="15"/>
  <c r="T258" i="15"/>
  <c r="O258" i="15"/>
  <c r="N258" i="15"/>
  <c r="M258" i="15"/>
  <c r="K258" i="15"/>
  <c r="I258" i="15"/>
  <c r="G258" i="15"/>
  <c r="U257" i="15"/>
  <c r="T257" i="15"/>
  <c r="O257" i="15"/>
  <c r="N257" i="15"/>
  <c r="M257" i="15"/>
  <c r="K257" i="15"/>
  <c r="I257" i="15"/>
  <c r="G257" i="15"/>
  <c r="U256" i="15"/>
  <c r="T256" i="15"/>
  <c r="O256" i="15"/>
  <c r="N256" i="15"/>
  <c r="M256" i="15"/>
  <c r="K256" i="15"/>
  <c r="I256" i="15"/>
  <c r="G256" i="15"/>
  <c r="U255" i="15"/>
  <c r="T255" i="15"/>
  <c r="O255" i="15"/>
  <c r="N255" i="15"/>
  <c r="M255" i="15"/>
  <c r="K255" i="15"/>
  <c r="I255" i="15"/>
  <c r="G255" i="15"/>
  <c r="T254" i="15"/>
  <c r="S254" i="15"/>
  <c r="R254" i="15"/>
  <c r="Q254" i="15"/>
  <c r="P254" i="15"/>
  <c r="L254" i="15"/>
  <c r="J254" i="15"/>
  <c r="K254" i="15" s="1"/>
  <c r="H254" i="15"/>
  <c r="F254" i="15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N252" i="15"/>
  <c r="O252" i="15" s="1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U247" i="15"/>
  <c r="T247" i="15"/>
  <c r="S247" i="15"/>
  <c r="R247" i="15"/>
  <c r="Q247" i="15"/>
  <c r="P247" i="15"/>
  <c r="L247" i="15"/>
  <c r="J247" i="15"/>
  <c r="H247" i="15"/>
  <c r="N247" i="15" s="1"/>
  <c r="O247" i="15" s="1"/>
  <c r="F247" i="15"/>
  <c r="G247" i="15" s="1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T240" i="15" s="1"/>
  <c r="P240" i="15"/>
  <c r="U240" i="15" s="1"/>
  <c r="L240" i="15"/>
  <c r="J240" i="15"/>
  <c r="H240" i="15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S231" i="15"/>
  <c r="R231" i="15"/>
  <c r="Q231" i="15"/>
  <c r="T231" i="15" s="1"/>
  <c r="P231" i="15"/>
  <c r="U231" i="15" s="1"/>
  <c r="N231" i="15"/>
  <c r="L231" i="15"/>
  <c r="J231" i="15"/>
  <c r="H231" i="15"/>
  <c r="F231" i="15"/>
  <c r="E231" i="15"/>
  <c r="M231" i="15" s="1"/>
  <c r="D231" i="15"/>
  <c r="I231" i="15" s="1"/>
  <c r="T230" i="15"/>
  <c r="S230" i="15"/>
  <c r="R230" i="15"/>
  <c r="Q230" i="15"/>
  <c r="P230" i="15"/>
  <c r="L230" i="15"/>
  <c r="J230" i="15"/>
  <c r="K230" i="15" s="1"/>
  <c r="H230" i="15"/>
  <c r="F230" i="15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T224" i="15" s="1"/>
  <c r="P224" i="15"/>
  <c r="L224" i="15"/>
  <c r="J224" i="15"/>
  <c r="H224" i="15"/>
  <c r="U224" i="15" s="1"/>
  <c r="F224" i="15"/>
  <c r="G224" i="15" s="1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O222" i="15"/>
  <c r="N222" i="15"/>
  <c r="M222" i="15"/>
  <c r="K222" i="15"/>
  <c r="I222" i="15"/>
  <c r="G222" i="15"/>
  <c r="U221" i="15"/>
  <c r="T221" i="15"/>
  <c r="O221" i="15"/>
  <c r="N221" i="15"/>
  <c r="M221" i="15"/>
  <c r="K221" i="15"/>
  <c r="I221" i="15"/>
  <c r="G221" i="15"/>
  <c r="U220" i="15"/>
  <c r="T220" i="15"/>
  <c r="O220" i="15"/>
  <c r="N220" i="15"/>
  <c r="M220" i="15"/>
  <c r="K220" i="15"/>
  <c r="I220" i="15"/>
  <c r="G220" i="15"/>
  <c r="U219" i="15"/>
  <c r="T219" i="15"/>
  <c r="O219" i="15"/>
  <c r="N219" i="15"/>
  <c r="M219" i="15"/>
  <c r="K219" i="15"/>
  <c r="I219" i="15"/>
  <c r="G219" i="15"/>
  <c r="U218" i="15"/>
  <c r="T218" i="15"/>
  <c r="O218" i="15"/>
  <c r="N218" i="15"/>
  <c r="M218" i="15"/>
  <c r="K218" i="15"/>
  <c r="I218" i="15"/>
  <c r="G218" i="15"/>
  <c r="U217" i="15"/>
  <c r="T217" i="15"/>
  <c r="O217" i="15"/>
  <c r="N217" i="15"/>
  <c r="M217" i="15"/>
  <c r="K217" i="15"/>
  <c r="I217" i="15"/>
  <c r="G217" i="15"/>
  <c r="S216" i="15"/>
  <c r="R216" i="15"/>
  <c r="Q216" i="15"/>
  <c r="T216" i="15" s="1"/>
  <c r="P216" i="15"/>
  <c r="L216" i="15"/>
  <c r="J216" i="15"/>
  <c r="H216" i="15"/>
  <c r="F216" i="15"/>
  <c r="N216" i="15" s="1"/>
  <c r="E216" i="15"/>
  <c r="K216" i="15" s="1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T205" i="15" s="1"/>
  <c r="P205" i="15"/>
  <c r="U205" i="15" s="1"/>
  <c r="L205" i="15"/>
  <c r="J205" i="15"/>
  <c r="H205" i="15"/>
  <c r="F205" i="15"/>
  <c r="N205" i="15" s="1"/>
  <c r="E205" i="15"/>
  <c r="D205" i="15"/>
  <c r="S204" i="15"/>
  <c r="R204" i="15"/>
  <c r="Q204" i="15"/>
  <c r="T204" i="15" s="1"/>
  <c r="P204" i="15"/>
  <c r="U204" i="15" s="1"/>
  <c r="L204" i="15"/>
  <c r="J204" i="15"/>
  <c r="H204" i="15"/>
  <c r="F204" i="15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T198" i="15" s="1"/>
  <c r="P198" i="15"/>
  <c r="U198" i="15" s="1"/>
  <c r="L198" i="15"/>
  <c r="J198" i="15"/>
  <c r="H198" i="15"/>
  <c r="F198" i="15"/>
  <c r="N198" i="15" s="1"/>
  <c r="E198" i="15"/>
  <c r="K198" i="15" s="1"/>
  <c r="D198" i="15"/>
  <c r="U197" i="15"/>
  <c r="T197" i="15"/>
  <c r="O197" i="15"/>
  <c r="N197" i="15"/>
  <c r="M197" i="15"/>
  <c r="K197" i="15"/>
  <c r="I197" i="15"/>
  <c r="G197" i="15"/>
  <c r="U196" i="15"/>
  <c r="T196" i="15"/>
  <c r="O196" i="15"/>
  <c r="N196" i="15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T191" i="15"/>
  <c r="S191" i="15"/>
  <c r="R191" i="15"/>
  <c r="Q191" i="15"/>
  <c r="P191" i="15"/>
  <c r="L191" i="15"/>
  <c r="J191" i="15"/>
  <c r="K191" i="15" s="1"/>
  <c r="I191" i="15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T185" i="15" s="1"/>
  <c r="P185" i="15"/>
  <c r="U185" i="15" s="1"/>
  <c r="L185" i="15"/>
  <c r="J185" i="15"/>
  <c r="H185" i="15"/>
  <c r="F185" i="15"/>
  <c r="E185" i="15"/>
  <c r="D185" i="15"/>
  <c r="I185" i="15" s="1"/>
  <c r="U184" i="15"/>
  <c r="T184" i="15"/>
  <c r="O184" i="15"/>
  <c r="N184" i="15"/>
  <c r="M184" i="15"/>
  <c r="K184" i="15"/>
  <c r="I184" i="15"/>
  <c r="G184" i="15"/>
  <c r="U183" i="15"/>
  <c r="T183" i="15"/>
  <c r="O183" i="15"/>
  <c r="N183" i="15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T179" i="15"/>
  <c r="S179" i="15"/>
  <c r="R179" i="15"/>
  <c r="Q179" i="15"/>
  <c r="P179" i="15"/>
  <c r="U179" i="15" s="1"/>
  <c r="L179" i="15"/>
  <c r="M179" i="15" s="1"/>
  <c r="K179" i="15"/>
  <c r="J179" i="15"/>
  <c r="H179" i="15"/>
  <c r="F179" i="15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L170" i="15"/>
  <c r="M170" i="15" s="1"/>
  <c r="J170" i="15"/>
  <c r="H170" i="15"/>
  <c r="U170" i="15" s="1"/>
  <c r="F170" i="15"/>
  <c r="E170" i="15"/>
  <c r="D170" i="15"/>
  <c r="G170" i="15" s="1"/>
  <c r="S169" i="15"/>
  <c r="R169" i="15"/>
  <c r="Q169" i="15"/>
  <c r="P169" i="15"/>
  <c r="U169" i="15" s="1"/>
  <c r="L169" i="15"/>
  <c r="J169" i="15"/>
  <c r="H169" i="15"/>
  <c r="F169" i="15"/>
  <c r="N169" i="15" s="1"/>
  <c r="E169" i="15"/>
  <c r="K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L163" i="15"/>
  <c r="J163" i="15"/>
  <c r="K163" i="15" s="1"/>
  <c r="I163" i="15"/>
  <c r="H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O160" i="15"/>
  <c r="N160" i="15"/>
  <c r="M160" i="15"/>
  <c r="K160" i="15"/>
  <c r="I160" i="15"/>
  <c r="G160" i="15"/>
  <c r="U159" i="15"/>
  <c r="T159" i="15"/>
  <c r="O159" i="15"/>
  <c r="N159" i="15"/>
  <c r="M159" i="15"/>
  <c r="K159" i="15"/>
  <c r="I159" i="15"/>
  <c r="G159" i="15"/>
  <c r="U158" i="15"/>
  <c r="T158" i="15"/>
  <c r="O158" i="15"/>
  <c r="N158" i="15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F157" i="15"/>
  <c r="N157" i="15" s="1"/>
  <c r="E157" i="15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T150" i="15" s="1"/>
  <c r="P150" i="15"/>
  <c r="U150" i="15" s="1"/>
  <c r="L150" i="15"/>
  <c r="J150" i="15"/>
  <c r="H150" i="15"/>
  <c r="F150" i="15"/>
  <c r="N150" i="15" s="1"/>
  <c r="O150" i="15" s="1"/>
  <c r="E150" i="15"/>
  <c r="M150" i="15" s="1"/>
  <c r="D150" i="15"/>
  <c r="I150" i="15" s="1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T144" i="15" s="1"/>
  <c r="R144" i="15"/>
  <c r="Q144" i="15"/>
  <c r="P144" i="15"/>
  <c r="L144" i="15"/>
  <c r="J144" i="15"/>
  <c r="K144" i="15" s="1"/>
  <c r="H144" i="15"/>
  <c r="F144" i="15"/>
  <c r="G144" i="15" s="1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P137" i="15"/>
  <c r="L137" i="15"/>
  <c r="J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T132" i="15"/>
  <c r="S132" i="15"/>
  <c r="R132" i="15"/>
  <c r="Q132" i="15"/>
  <c r="P132" i="15"/>
  <c r="L132" i="15"/>
  <c r="J132" i="15"/>
  <c r="K132" i="15" s="1"/>
  <c r="H132" i="15"/>
  <c r="G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T126" i="15" s="1"/>
  <c r="P126" i="15"/>
  <c r="U126" i="15" s="1"/>
  <c r="L126" i="15"/>
  <c r="J126" i="15"/>
  <c r="H126" i="15"/>
  <c r="F126" i="15"/>
  <c r="E126" i="15"/>
  <c r="M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S121" i="15"/>
  <c r="T121" i="15" s="1"/>
  <c r="R121" i="15"/>
  <c r="Q121" i="15"/>
  <c r="P121" i="15"/>
  <c r="L121" i="15"/>
  <c r="J121" i="15"/>
  <c r="H121" i="15"/>
  <c r="F121" i="15"/>
  <c r="G121" i="15" s="1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T112" i="15" s="1"/>
  <c r="P112" i="15"/>
  <c r="U112" i="15" s="1"/>
  <c r="L112" i="15"/>
  <c r="J112" i="15"/>
  <c r="H112" i="15"/>
  <c r="F112" i="15"/>
  <c r="E112" i="15"/>
  <c r="K112" i="15" s="1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O108" i="15"/>
  <c r="N108" i="15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T106" i="15" s="1"/>
  <c r="P106" i="15"/>
  <c r="U106" i="15" s="1"/>
  <c r="L106" i="15"/>
  <c r="J106" i="15"/>
  <c r="H106" i="15"/>
  <c r="G106" i="15"/>
  <c r="F106" i="15"/>
  <c r="N106" i="15" s="1"/>
  <c r="O106" i="15" s="1"/>
  <c r="E106" i="15"/>
  <c r="D106" i="15"/>
  <c r="I106" i="15" s="1"/>
  <c r="U105" i="15"/>
  <c r="T105" i="15"/>
  <c r="O105" i="15"/>
  <c r="N105" i="15"/>
  <c r="M105" i="15"/>
  <c r="K105" i="15"/>
  <c r="I105" i="15"/>
  <c r="G105" i="15"/>
  <c r="S102" i="15"/>
  <c r="R102" i="15"/>
  <c r="Q102" i="15"/>
  <c r="T102" i="15" s="1"/>
  <c r="P102" i="15"/>
  <c r="U102" i="15" s="1"/>
  <c r="L102" i="15"/>
  <c r="J102" i="15"/>
  <c r="I102" i="15"/>
  <c r="H102" i="15"/>
  <c r="F102" i="15"/>
  <c r="E102" i="15"/>
  <c r="D102" i="15"/>
  <c r="S101" i="15"/>
  <c r="T101" i="15" s="1"/>
  <c r="R101" i="15"/>
  <c r="Q101" i="15"/>
  <c r="P101" i="15"/>
  <c r="U101" i="15" s="1"/>
  <c r="L101" i="15"/>
  <c r="J101" i="15"/>
  <c r="H101" i="15"/>
  <c r="F101" i="15"/>
  <c r="E101" i="15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U96" i="15"/>
  <c r="S96" i="15"/>
  <c r="R96" i="15"/>
  <c r="Q96" i="15"/>
  <c r="P96" i="15"/>
  <c r="L96" i="15"/>
  <c r="J96" i="15"/>
  <c r="H96" i="15"/>
  <c r="I96" i="15" s="1"/>
  <c r="F96" i="15"/>
  <c r="N96" i="15" s="1"/>
  <c r="E96" i="15"/>
  <c r="K96" i="15" s="1"/>
  <c r="D96" i="15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T91" i="15" s="1"/>
  <c r="R91" i="15"/>
  <c r="Q91" i="15"/>
  <c r="P91" i="15"/>
  <c r="L91" i="15"/>
  <c r="J91" i="15"/>
  <c r="K91" i="15" s="1"/>
  <c r="H91" i="15"/>
  <c r="G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T85" i="15" s="1"/>
  <c r="P85" i="15"/>
  <c r="U85" i="15" s="1"/>
  <c r="L85" i="15"/>
  <c r="J85" i="15"/>
  <c r="H85" i="15"/>
  <c r="F85" i="15"/>
  <c r="E85" i="15"/>
  <c r="M85" i="15" s="1"/>
  <c r="D85" i="15"/>
  <c r="S84" i="15"/>
  <c r="T84" i="15" s="1"/>
  <c r="R84" i="15"/>
  <c r="Q84" i="15"/>
  <c r="P84" i="15"/>
  <c r="L84" i="15"/>
  <c r="J84" i="15"/>
  <c r="H84" i="15"/>
  <c r="F84" i="15"/>
  <c r="G84" i="15" s="1"/>
  <c r="E84" i="15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U78" i="15" s="1"/>
  <c r="L78" i="15"/>
  <c r="J78" i="15"/>
  <c r="H78" i="15"/>
  <c r="I78" i="15" s="1"/>
  <c r="F78" i="15"/>
  <c r="E78" i="15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O72" i="15"/>
  <c r="N72" i="15"/>
  <c r="M72" i="15"/>
  <c r="K72" i="15"/>
  <c r="I72" i="15"/>
  <c r="G72" i="15"/>
  <c r="U71" i="15"/>
  <c r="T71" i="15"/>
  <c r="O71" i="15"/>
  <c r="N71" i="15"/>
  <c r="M71" i="15"/>
  <c r="K71" i="15"/>
  <c r="I71" i="15"/>
  <c r="G71" i="15"/>
  <c r="T70" i="15"/>
  <c r="S70" i="15"/>
  <c r="R70" i="15"/>
  <c r="Q70" i="15"/>
  <c r="P70" i="15"/>
  <c r="L70" i="15"/>
  <c r="J70" i="15"/>
  <c r="K70" i="15" s="1"/>
  <c r="H70" i="15"/>
  <c r="G70" i="15"/>
  <c r="F70" i="15"/>
  <c r="E70" i="15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T63" i="15" s="1"/>
  <c r="P63" i="15"/>
  <c r="L63" i="15"/>
  <c r="J63" i="15"/>
  <c r="H63" i="15"/>
  <c r="U63" i="15" s="1"/>
  <c r="F63" i="15"/>
  <c r="E63" i="15"/>
  <c r="D63" i="15"/>
  <c r="U62" i="15"/>
  <c r="T62" i="15"/>
  <c r="O62" i="15"/>
  <c r="N62" i="15"/>
  <c r="M62" i="15"/>
  <c r="K62" i="15"/>
  <c r="I62" i="15"/>
  <c r="G62" i="15"/>
  <c r="U61" i="15"/>
  <c r="T61" i="15"/>
  <c r="O61" i="15"/>
  <c r="N61" i="15"/>
  <c r="M61" i="15"/>
  <c r="K61" i="15"/>
  <c r="I61" i="15"/>
  <c r="G61" i="15"/>
  <c r="U60" i="15"/>
  <c r="T60" i="15"/>
  <c r="O60" i="15"/>
  <c r="N60" i="15"/>
  <c r="M60" i="15"/>
  <c r="K60" i="15"/>
  <c r="I60" i="15"/>
  <c r="G60" i="15"/>
  <c r="U59" i="15"/>
  <c r="T59" i="15"/>
  <c r="O59" i="15"/>
  <c r="N59" i="15"/>
  <c r="M59" i="15"/>
  <c r="K59" i="15"/>
  <c r="I59" i="15"/>
  <c r="G59" i="15"/>
  <c r="S58" i="15"/>
  <c r="T58" i="15" s="1"/>
  <c r="R58" i="15"/>
  <c r="Q58" i="15"/>
  <c r="P58" i="15"/>
  <c r="L58" i="15"/>
  <c r="K58" i="15"/>
  <c r="J58" i="15"/>
  <c r="H58" i="15"/>
  <c r="F58" i="15"/>
  <c r="N58" i="15" s="1"/>
  <c r="O58" i="15" s="1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Q54" i="15"/>
  <c r="T54" i="15" s="1"/>
  <c r="P54" i="15"/>
  <c r="U54" i="15" s="1"/>
  <c r="L54" i="15"/>
  <c r="J54" i="15"/>
  <c r="H54" i="15"/>
  <c r="F54" i="15"/>
  <c r="N54" i="15" s="1"/>
  <c r="E54" i="15"/>
  <c r="D54" i="15"/>
  <c r="T53" i="15"/>
  <c r="S53" i="15"/>
  <c r="R53" i="15"/>
  <c r="Q53" i="15"/>
  <c r="P53" i="15"/>
  <c r="L53" i="15"/>
  <c r="J53" i="15"/>
  <c r="K53" i="15" s="1"/>
  <c r="H53" i="15"/>
  <c r="G53" i="15"/>
  <c r="F53" i="15"/>
  <c r="E53" i="15"/>
  <c r="D53" i="15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Q47" i="15"/>
  <c r="T47" i="15" s="1"/>
  <c r="P47" i="15"/>
  <c r="U47" i="15" s="1"/>
  <c r="L47" i="15"/>
  <c r="J47" i="15"/>
  <c r="H47" i="15"/>
  <c r="F47" i="15"/>
  <c r="E47" i="15"/>
  <c r="M47" i="15" s="1"/>
  <c r="D47" i="15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S40" i="15"/>
  <c r="T40" i="15" s="1"/>
  <c r="R40" i="15"/>
  <c r="Q40" i="15"/>
  <c r="P40" i="15"/>
  <c r="L40" i="15"/>
  <c r="K40" i="15"/>
  <c r="J40" i="15"/>
  <c r="H40" i="15"/>
  <c r="G40" i="15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Q35" i="15"/>
  <c r="T35" i="15" s="1"/>
  <c r="P35" i="15"/>
  <c r="U35" i="15" s="1"/>
  <c r="L35" i="15"/>
  <c r="J35" i="15"/>
  <c r="I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T27" i="15" s="1"/>
  <c r="P27" i="15"/>
  <c r="L27" i="15"/>
  <c r="J27" i="15"/>
  <c r="H27" i="15"/>
  <c r="F27" i="15"/>
  <c r="E27" i="15"/>
  <c r="D27" i="15"/>
  <c r="U26" i="15"/>
  <c r="T26" i="15"/>
  <c r="O26" i="15"/>
  <c r="N26" i="15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L19" i="15"/>
  <c r="J19" i="15"/>
  <c r="I19" i="15"/>
  <c r="H19" i="15"/>
  <c r="U19" i="15" s="1"/>
  <c r="F19" i="15"/>
  <c r="E19" i="15"/>
  <c r="M19" i="15" s="1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Q10" i="15"/>
  <c r="P10" i="15"/>
  <c r="U10" i="15" s="1"/>
  <c r="L10" i="15"/>
  <c r="J10" i="15"/>
  <c r="H10" i="15"/>
  <c r="F10" i="15"/>
  <c r="E10" i="15"/>
  <c r="D10" i="15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L339" i="14"/>
  <c r="J339" i="14"/>
  <c r="K339" i="14" s="1"/>
  <c r="H339" i="14"/>
  <c r="F339" i="14"/>
  <c r="E339" i="14"/>
  <c r="M339" i="14" s="1"/>
  <c r="D339" i="14"/>
  <c r="I339" i="14" s="1"/>
  <c r="U338" i="14"/>
  <c r="S338" i="14"/>
  <c r="R338" i="14"/>
  <c r="Q338" i="14"/>
  <c r="T338" i="14" s="1"/>
  <c r="P338" i="14"/>
  <c r="L338" i="14"/>
  <c r="M338" i="14" s="1"/>
  <c r="J338" i="14"/>
  <c r="H338" i="14"/>
  <c r="F338" i="14"/>
  <c r="N338" i="14" s="1"/>
  <c r="E338" i="14"/>
  <c r="D338" i="14"/>
  <c r="S337" i="14"/>
  <c r="R337" i="14"/>
  <c r="Q337" i="14"/>
  <c r="T337" i="14" s="1"/>
  <c r="P337" i="14"/>
  <c r="L337" i="14"/>
  <c r="J337" i="14"/>
  <c r="H337" i="14"/>
  <c r="F337" i="14"/>
  <c r="N337" i="14" s="1"/>
  <c r="O337" i="14" s="1"/>
  <c r="E337" i="14"/>
  <c r="M337" i="14" s="1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Q332" i="14"/>
  <c r="P332" i="14"/>
  <c r="U332" i="14" s="1"/>
  <c r="L332" i="14"/>
  <c r="J332" i="14"/>
  <c r="H332" i="14"/>
  <c r="F332" i="14"/>
  <c r="N332" i="14" s="1"/>
  <c r="E332" i="14"/>
  <c r="D332" i="14"/>
  <c r="I332" i="14" s="1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T323" i="14" s="1"/>
  <c r="R323" i="14"/>
  <c r="Q323" i="14"/>
  <c r="P323" i="14"/>
  <c r="L323" i="14"/>
  <c r="J323" i="14"/>
  <c r="H323" i="14"/>
  <c r="F323" i="14"/>
  <c r="N323" i="14" s="1"/>
  <c r="E323" i="14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T317" i="14" s="1"/>
  <c r="R317" i="14"/>
  <c r="Q317" i="14"/>
  <c r="P317" i="14"/>
  <c r="U317" i="14" s="1"/>
  <c r="M317" i="14"/>
  <c r="L317" i="14"/>
  <c r="J317" i="14"/>
  <c r="H317" i="14"/>
  <c r="F317" i="14"/>
  <c r="N317" i="14" s="1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T310" i="14" s="1"/>
  <c r="R310" i="14"/>
  <c r="Q310" i="14"/>
  <c r="P310" i="14"/>
  <c r="L310" i="14"/>
  <c r="J310" i="14"/>
  <c r="H310" i="14"/>
  <c r="F310" i="14"/>
  <c r="E310" i="14"/>
  <c r="M310" i="14" s="1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T303" i="14" s="1"/>
  <c r="P303" i="14"/>
  <c r="U303" i="14" s="1"/>
  <c r="L303" i="14"/>
  <c r="J303" i="14"/>
  <c r="H303" i="14"/>
  <c r="I303" i="14" s="1"/>
  <c r="F303" i="14"/>
  <c r="N303" i="14" s="1"/>
  <c r="E303" i="14"/>
  <c r="M303" i="14" s="1"/>
  <c r="D303" i="14"/>
  <c r="U302" i="14"/>
  <c r="T302" i="14"/>
  <c r="N302" i="14"/>
  <c r="O302" i="14" s="1"/>
  <c r="M302" i="14"/>
  <c r="K302" i="14"/>
  <c r="I302" i="14"/>
  <c r="G302" i="14"/>
  <c r="S299" i="14"/>
  <c r="T299" i="14" s="1"/>
  <c r="R299" i="14"/>
  <c r="Q299" i="14"/>
  <c r="P299" i="14"/>
  <c r="L299" i="14"/>
  <c r="J299" i="14"/>
  <c r="H299" i="14"/>
  <c r="F299" i="14"/>
  <c r="N299" i="14" s="1"/>
  <c r="E299" i="14"/>
  <c r="D299" i="14"/>
  <c r="S298" i="14"/>
  <c r="T298" i="14" s="1"/>
  <c r="R298" i="14"/>
  <c r="Q298" i="14"/>
  <c r="P298" i="14"/>
  <c r="U298" i="14" s="1"/>
  <c r="L298" i="14"/>
  <c r="M298" i="14" s="1"/>
  <c r="J298" i="14"/>
  <c r="H298" i="14"/>
  <c r="F298" i="14"/>
  <c r="N298" i="14" s="1"/>
  <c r="E298" i="14"/>
  <c r="K298" i="14" s="1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T292" i="14" s="1"/>
  <c r="P292" i="14"/>
  <c r="U292" i="14" s="1"/>
  <c r="N292" i="14"/>
  <c r="O292" i="14" s="1"/>
  <c r="L292" i="14"/>
  <c r="J292" i="14"/>
  <c r="H292" i="14"/>
  <c r="F292" i="14"/>
  <c r="G292" i="14" s="1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T285" i="14" s="1"/>
  <c r="P285" i="14"/>
  <c r="L285" i="14"/>
  <c r="J285" i="14"/>
  <c r="K285" i="14" s="1"/>
  <c r="H285" i="14"/>
  <c r="I285" i="14" s="1"/>
  <c r="F285" i="14"/>
  <c r="E285" i="14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T275" i="14" s="1"/>
  <c r="R275" i="14"/>
  <c r="Q275" i="14"/>
  <c r="P275" i="14"/>
  <c r="U275" i="14" s="1"/>
  <c r="L275" i="14"/>
  <c r="K275" i="14"/>
  <c r="J275" i="14"/>
  <c r="H275" i="14"/>
  <c r="F275" i="14"/>
  <c r="N275" i="14" s="1"/>
  <c r="E275" i="14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Q267" i="14"/>
  <c r="T267" i="14" s="1"/>
  <c r="P267" i="14"/>
  <c r="L267" i="14"/>
  <c r="J267" i="14"/>
  <c r="H267" i="14"/>
  <c r="U267" i="14" s="1"/>
  <c r="F267" i="14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T260" i="14" s="1"/>
  <c r="P260" i="14"/>
  <c r="L260" i="14"/>
  <c r="J260" i="14"/>
  <c r="H260" i="14"/>
  <c r="F260" i="14"/>
  <c r="E260" i="14"/>
  <c r="D260" i="14"/>
  <c r="S259" i="14"/>
  <c r="R259" i="14"/>
  <c r="Q259" i="14"/>
  <c r="P259" i="14"/>
  <c r="U259" i="14" s="1"/>
  <c r="L259" i="14"/>
  <c r="J259" i="14"/>
  <c r="H259" i="14"/>
  <c r="F259" i="14"/>
  <c r="N259" i="14" s="1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O256" i="14"/>
  <c r="N256" i="14"/>
  <c r="M256" i="14"/>
  <c r="K256" i="14"/>
  <c r="I256" i="14"/>
  <c r="G256" i="14"/>
  <c r="U255" i="14"/>
  <c r="T255" i="14"/>
  <c r="O255" i="14"/>
  <c r="N255" i="14"/>
  <c r="M255" i="14"/>
  <c r="K255" i="14"/>
  <c r="I255" i="14"/>
  <c r="G255" i="14"/>
  <c r="S254" i="14"/>
  <c r="R254" i="14"/>
  <c r="Q254" i="14"/>
  <c r="P254" i="14"/>
  <c r="L254" i="14"/>
  <c r="J254" i="14"/>
  <c r="H254" i="14"/>
  <c r="F254" i="14"/>
  <c r="N254" i="14" s="1"/>
  <c r="E254" i="14"/>
  <c r="D254" i="14"/>
  <c r="I254" i="14" s="1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T247" i="14" s="1"/>
  <c r="R247" i="14"/>
  <c r="Q247" i="14"/>
  <c r="P247" i="14"/>
  <c r="L247" i="14"/>
  <c r="J247" i="14"/>
  <c r="H247" i="14"/>
  <c r="U247" i="14" s="1"/>
  <c r="F247" i="14"/>
  <c r="N247" i="14" s="1"/>
  <c r="E247" i="14"/>
  <c r="K247" i="14" s="1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T240" i="14" s="1"/>
  <c r="P240" i="14"/>
  <c r="L240" i="14"/>
  <c r="J240" i="14"/>
  <c r="H240" i="14"/>
  <c r="G240" i="14"/>
  <c r="F240" i="14"/>
  <c r="N240" i="14" s="1"/>
  <c r="E240" i="14"/>
  <c r="D240" i="14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L231" i="14"/>
  <c r="J231" i="14"/>
  <c r="H231" i="14"/>
  <c r="I231" i="14" s="1"/>
  <c r="F231" i="14"/>
  <c r="N231" i="14" s="1"/>
  <c r="E231" i="14"/>
  <c r="M231" i="14" s="1"/>
  <c r="D231" i="14"/>
  <c r="S230" i="14"/>
  <c r="R230" i="14"/>
  <c r="Q230" i="14"/>
  <c r="P230" i="14"/>
  <c r="U230" i="14" s="1"/>
  <c r="L230" i="14"/>
  <c r="J230" i="14"/>
  <c r="K230" i="14" s="1"/>
  <c r="H230" i="14"/>
  <c r="F230" i="14"/>
  <c r="N230" i="14" s="1"/>
  <c r="E230" i="14"/>
  <c r="M230" i="14" s="1"/>
  <c r="D230" i="14"/>
  <c r="I230" i="14" s="1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Q224" i="14"/>
  <c r="T224" i="14" s="1"/>
  <c r="P224" i="14"/>
  <c r="U224" i="14" s="1"/>
  <c r="M224" i="14"/>
  <c r="L224" i="14"/>
  <c r="J224" i="14"/>
  <c r="H224" i="14"/>
  <c r="F224" i="14"/>
  <c r="N224" i="14" s="1"/>
  <c r="E224" i="14"/>
  <c r="K224" i="14" s="1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U216" i="14" s="1"/>
  <c r="L216" i="14"/>
  <c r="J216" i="14"/>
  <c r="H216" i="14"/>
  <c r="F216" i="14"/>
  <c r="N216" i="14" s="1"/>
  <c r="E216" i="14"/>
  <c r="D216" i="14"/>
  <c r="I216" i="14" s="1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Q205" i="14"/>
  <c r="P205" i="14"/>
  <c r="L205" i="14"/>
  <c r="J205" i="14"/>
  <c r="H205" i="14"/>
  <c r="I205" i="14" s="1"/>
  <c r="F205" i="14"/>
  <c r="N205" i="14" s="1"/>
  <c r="E205" i="14"/>
  <c r="M205" i="14" s="1"/>
  <c r="D205" i="14"/>
  <c r="S204" i="14"/>
  <c r="R204" i="14"/>
  <c r="Q204" i="14"/>
  <c r="T204" i="14" s="1"/>
  <c r="P204" i="14"/>
  <c r="U204" i="14" s="1"/>
  <c r="L204" i="14"/>
  <c r="K204" i="14"/>
  <c r="J204" i="14"/>
  <c r="H204" i="14"/>
  <c r="F204" i="14"/>
  <c r="N204" i="14" s="1"/>
  <c r="E204" i="14"/>
  <c r="M204" i="14" s="1"/>
  <c r="D204" i="14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T198" i="14" s="1"/>
  <c r="R198" i="14"/>
  <c r="Q198" i="14"/>
  <c r="P198" i="14"/>
  <c r="U198" i="14" s="1"/>
  <c r="N198" i="14"/>
  <c r="L198" i="14"/>
  <c r="K198" i="14"/>
  <c r="J198" i="14"/>
  <c r="H198" i="14"/>
  <c r="F198" i="14"/>
  <c r="E198" i="14"/>
  <c r="M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T191" i="14"/>
  <c r="S191" i="14"/>
  <c r="R191" i="14"/>
  <c r="Q191" i="14"/>
  <c r="P191" i="14"/>
  <c r="L191" i="14"/>
  <c r="J191" i="14"/>
  <c r="H191" i="14"/>
  <c r="N191" i="14" s="1"/>
  <c r="F191" i="14"/>
  <c r="E191" i="14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T185" i="14" s="1"/>
  <c r="P185" i="14"/>
  <c r="L185" i="14"/>
  <c r="J185" i="14"/>
  <c r="K185" i="14" s="1"/>
  <c r="H185" i="14"/>
  <c r="N185" i="14" s="1"/>
  <c r="O185" i="14" s="1"/>
  <c r="F185" i="14"/>
  <c r="E185" i="14"/>
  <c r="D185" i="14"/>
  <c r="G185" i="14" s="1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Q179" i="14"/>
  <c r="T179" i="14" s="1"/>
  <c r="P179" i="14"/>
  <c r="U179" i="14" s="1"/>
  <c r="L179" i="14"/>
  <c r="J179" i="14"/>
  <c r="H179" i="14"/>
  <c r="I179" i="14" s="1"/>
  <c r="F179" i="14"/>
  <c r="N179" i="14" s="1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T170" i="14" s="1"/>
  <c r="P170" i="14"/>
  <c r="U170" i="14" s="1"/>
  <c r="L170" i="14"/>
  <c r="M170" i="14" s="1"/>
  <c r="J170" i="14"/>
  <c r="K170" i="14" s="1"/>
  <c r="H170" i="14"/>
  <c r="F170" i="14"/>
  <c r="N170" i="14" s="1"/>
  <c r="E170" i="14"/>
  <c r="D170" i="14"/>
  <c r="I170" i="14" s="1"/>
  <c r="S169" i="14"/>
  <c r="T169" i="14" s="1"/>
  <c r="R169" i="14"/>
  <c r="Q169" i="14"/>
  <c r="P169" i="14"/>
  <c r="L169" i="14"/>
  <c r="J169" i="14"/>
  <c r="H169" i="14"/>
  <c r="U169" i="14" s="1"/>
  <c r="F169" i="14"/>
  <c r="N169" i="14" s="1"/>
  <c r="E169" i="14"/>
  <c r="M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Q163" i="14"/>
  <c r="P163" i="14"/>
  <c r="L163" i="14"/>
  <c r="J163" i="14"/>
  <c r="K163" i="14" s="1"/>
  <c r="H163" i="14"/>
  <c r="N163" i="14" s="1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T157" i="14" s="1"/>
  <c r="R157" i="14"/>
  <c r="Q157" i="14"/>
  <c r="P157" i="14"/>
  <c r="N157" i="14"/>
  <c r="L157" i="14"/>
  <c r="J157" i="14"/>
  <c r="H157" i="14"/>
  <c r="F157" i="14"/>
  <c r="E157" i="14"/>
  <c r="M157" i="14" s="1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O153" i="14"/>
  <c r="N153" i="14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T150" i="14"/>
  <c r="S150" i="14"/>
  <c r="R150" i="14"/>
  <c r="Q150" i="14"/>
  <c r="P150" i="14"/>
  <c r="U150" i="14" s="1"/>
  <c r="L150" i="14"/>
  <c r="J150" i="14"/>
  <c r="H150" i="14"/>
  <c r="F150" i="14"/>
  <c r="N150" i="14" s="1"/>
  <c r="O150" i="14" s="1"/>
  <c r="E150" i="14"/>
  <c r="K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T144" i="14" s="1"/>
  <c r="P144" i="14"/>
  <c r="L144" i="14"/>
  <c r="J144" i="14"/>
  <c r="H144" i="14"/>
  <c r="U144" i="14" s="1"/>
  <c r="F144" i="14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T137" i="14" s="1"/>
  <c r="P137" i="14"/>
  <c r="L137" i="14"/>
  <c r="K137" i="14"/>
  <c r="J137" i="14"/>
  <c r="H137" i="14"/>
  <c r="F137" i="14"/>
  <c r="N137" i="14" s="1"/>
  <c r="O137" i="14" s="1"/>
  <c r="E137" i="14"/>
  <c r="D137" i="14"/>
  <c r="I137" i="14" s="1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L132" i="14"/>
  <c r="J132" i="14"/>
  <c r="H132" i="14"/>
  <c r="F132" i="14"/>
  <c r="E132" i="14"/>
  <c r="K132" i="14" s="1"/>
  <c r="D132" i="14"/>
  <c r="I132" i="14" s="1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U126" i="14"/>
  <c r="T126" i="14"/>
  <c r="S126" i="14"/>
  <c r="R126" i="14"/>
  <c r="Q126" i="14"/>
  <c r="P126" i="14"/>
  <c r="M126" i="14"/>
  <c r="L126" i="14"/>
  <c r="J126" i="14"/>
  <c r="H126" i="14"/>
  <c r="F126" i="14"/>
  <c r="E126" i="14"/>
  <c r="K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P121" i="14"/>
  <c r="U121" i="14" s="1"/>
  <c r="L121" i="14"/>
  <c r="J121" i="14"/>
  <c r="H121" i="14"/>
  <c r="I121" i="14" s="1"/>
  <c r="F121" i="14"/>
  <c r="G121" i="14" s="1"/>
  <c r="E121" i="14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P112" i="14"/>
  <c r="U112" i="14" s="1"/>
  <c r="L112" i="14"/>
  <c r="J112" i="14"/>
  <c r="H112" i="14"/>
  <c r="F112" i="14"/>
  <c r="N112" i="14" s="1"/>
  <c r="E112" i="14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T106" i="14" s="1"/>
  <c r="R106" i="14"/>
  <c r="Q106" i="14"/>
  <c r="P106" i="14"/>
  <c r="L106" i="14"/>
  <c r="J106" i="14"/>
  <c r="H106" i="14"/>
  <c r="U106" i="14" s="1"/>
  <c r="F106" i="14"/>
  <c r="N106" i="14" s="1"/>
  <c r="E106" i="14"/>
  <c r="M106" i="14" s="1"/>
  <c r="D106" i="14"/>
  <c r="I106" i="14" s="1"/>
  <c r="U105" i="14"/>
  <c r="T105" i="14"/>
  <c r="N105" i="14"/>
  <c r="O105" i="14" s="1"/>
  <c r="M105" i="14"/>
  <c r="K105" i="14"/>
  <c r="I105" i="14"/>
  <c r="G105" i="14"/>
  <c r="U102" i="14"/>
  <c r="S102" i="14"/>
  <c r="R102" i="14"/>
  <c r="Q102" i="14"/>
  <c r="T102" i="14" s="1"/>
  <c r="P102" i="14"/>
  <c r="L102" i="14"/>
  <c r="J102" i="14"/>
  <c r="H102" i="14"/>
  <c r="F102" i="14"/>
  <c r="E102" i="14"/>
  <c r="D102" i="14"/>
  <c r="S101" i="14"/>
  <c r="R101" i="14"/>
  <c r="Q101" i="14"/>
  <c r="P101" i="14"/>
  <c r="U101" i="14" s="1"/>
  <c r="L101" i="14"/>
  <c r="J101" i="14"/>
  <c r="H101" i="14"/>
  <c r="I101" i="14" s="1"/>
  <c r="F101" i="14"/>
  <c r="G101" i="14" s="1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U96" i="14" s="1"/>
  <c r="L96" i="14"/>
  <c r="J96" i="14"/>
  <c r="H96" i="14"/>
  <c r="F96" i="14"/>
  <c r="N96" i="14" s="1"/>
  <c r="E96" i="14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Q91" i="14"/>
  <c r="T91" i="14" s="1"/>
  <c r="P91" i="14"/>
  <c r="U91" i="14" s="1"/>
  <c r="L91" i="14"/>
  <c r="J91" i="14"/>
  <c r="H91" i="14"/>
  <c r="F91" i="14"/>
  <c r="N91" i="14" s="1"/>
  <c r="E91" i="14"/>
  <c r="M91" i="14" s="1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T85" i="14" s="1"/>
  <c r="P85" i="14"/>
  <c r="L85" i="14"/>
  <c r="J85" i="14"/>
  <c r="H85" i="14"/>
  <c r="U85" i="14" s="1"/>
  <c r="F85" i="14"/>
  <c r="E85" i="14"/>
  <c r="D85" i="14"/>
  <c r="I85" i="14" s="1"/>
  <c r="S84" i="14"/>
  <c r="R84" i="14"/>
  <c r="Q84" i="14"/>
  <c r="P84" i="14"/>
  <c r="L84" i="14"/>
  <c r="J84" i="14"/>
  <c r="K84" i="14" s="1"/>
  <c r="H84" i="14"/>
  <c r="I84" i="14" s="1"/>
  <c r="F84" i="14"/>
  <c r="G84" i="14" s="1"/>
  <c r="E84" i="14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L78" i="14"/>
  <c r="J78" i="14"/>
  <c r="H78" i="14"/>
  <c r="F78" i="14"/>
  <c r="N78" i="14" s="1"/>
  <c r="E78" i="14"/>
  <c r="M78" i="14" s="1"/>
  <c r="D78" i="14"/>
  <c r="O78" i="14" s="1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T70" i="14" s="1"/>
  <c r="P70" i="14"/>
  <c r="U70" i="14" s="1"/>
  <c r="L70" i="14"/>
  <c r="J70" i="14"/>
  <c r="H70" i="14"/>
  <c r="F70" i="14"/>
  <c r="N70" i="14" s="1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T63" i="14" s="1"/>
  <c r="R63" i="14"/>
  <c r="Q63" i="14"/>
  <c r="P63" i="14"/>
  <c r="U63" i="14" s="1"/>
  <c r="L63" i="14"/>
  <c r="J63" i="14"/>
  <c r="H63" i="14"/>
  <c r="F63" i="14"/>
  <c r="N63" i="14" s="1"/>
  <c r="E63" i="14"/>
  <c r="K63" i="14" s="1"/>
  <c r="D63" i="14"/>
  <c r="I63" i="14" s="1"/>
  <c r="U62" i="14"/>
  <c r="T62" i="14"/>
  <c r="O62" i="14"/>
  <c r="N62" i="14"/>
  <c r="M62" i="14"/>
  <c r="K62" i="14"/>
  <c r="I62" i="14"/>
  <c r="G62" i="14"/>
  <c r="U61" i="14"/>
  <c r="T61" i="14"/>
  <c r="O61" i="14"/>
  <c r="N61" i="14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O59" i="14"/>
  <c r="N59" i="14"/>
  <c r="M59" i="14"/>
  <c r="K59" i="14"/>
  <c r="I59" i="14"/>
  <c r="G59" i="14"/>
  <c r="S58" i="14"/>
  <c r="R58" i="14"/>
  <c r="Q58" i="14"/>
  <c r="T58" i="14" s="1"/>
  <c r="P58" i="14"/>
  <c r="L58" i="14"/>
  <c r="J58" i="14"/>
  <c r="H58" i="14"/>
  <c r="F58" i="14"/>
  <c r="E58" i="14"/>
  <c r="D58" i="14"/>
  <c r="U57" i="14"/>
  <c r="T57" i="14"/>
  <c r="N57" i="14"/>
  <c r="O57" i="14" s="1"/>
  <c r="M57" i="14"/>
  <c r="K57" i="14"/>
  <c r="I57" i="14"/>
  <c r="G57" i="14"/>
  <c r="S54" i="14"/>
  <c r="R54" i="14"/>
  <c r="Q54" i="14"/>
  <c r="P54" i="14"/>
  <c r="U54" i="14" s="1"/>
  <c r="L54" i="14"/>
  <c r="J54" i="14"/>
  <c r="H54" i="14"/>
  <c r="I54" i="14" s="1"/>
  <c r="F54" i="14"/>
  <c r="N54" i="14" s="1"/>
  <c r="E54" i="14"/>
  <c r="M54" i="14" s="1"/>
  <c r="D54" i="14"/>
  <c r="S53" i="14"/>
  <c r="T53" i="14" s="1"/>
  <c r="R53" i="14"/>
  <c r="Q53" i="14"/>
  <c r="P53" i="14"/>
  <c r="U53" i="14" s="1"/>
  <c r="L53" i="14"/>
  <c r="J53" i="14"/>
  <c r="H53" i="14"/>
  <c r="F53" i="14"/>
  <c r="N53" i="14" s="1"/>
  <c r="E53" i="14"/>
  <c r="D53" i="14"/>
  <c r="I53" i="14" s="1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U47" i="14"/>
  <c r="T47" i="14"/>
  <c r="S47" i="14"/>
  <c r="R47" i="14"/>
  <c r="Q47" i="14"/>
  <c r="P47" i="14"/>
  <c r="L47" i="14"/>
  <c r="J47" i="14"/>
  <c r="H47" i="14"/>
  <c r="F47" i="14"/>
  <c r="N47" i="14" s="1"/>
  <c r="E47" i="14"/>
  <c r="K47" i="14" s="1"/>
  <c r="D47" i="14"/>
  <c r="I47" i="14" s="1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Q40" i="14"/>
  <c r="T40" i="14" s="1"/>
  <c r="P40" i="14"/>
  <c r="L40" i="14"/>
  <c r="J40" i="14"/>
  <c r="K40" i="14" s="1"/>
  <c r="H40" i="14"/>
  <c r="I40" i="14" s="1"/>
  <c r="F40" i="14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J35" i="14"/>
  <c r="K35" i="14" s="1"/>
  <c r="H35" i="14"/>
  <c r="F35" i="14"/>
  <c r="N35" i="14" s="1"/>
  <c r="E35" i="14"/>
  <c r="D35" i="14"/>
  <c r="O35" i="14" s="1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T27" i="14" s="1"/>
  <c r="P27" i="14"/>
  <c r="L27" i="14"/>
  <c r="J27" i="14"/>
  <c r="H27" i="14"/>
  <c r="U27" i="14" s="1"/>
  <c r="F27" i="14"/>
  <c r="E27" i="14"/>
  <c r="M27" i="14" s="1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H19" i="14"/>
  <c r="F19" i="14"/>
  <c r="N19" i="14" s="1"/>
  <c r="E19" i="14"/>
  <c r="K19" i="14" s="1"/>
  <c r="D19" i="14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Q10" i="14"/>
  <c r="T10" i="14" s="1"/>
  <c r="P10" i="14"/>
  <c r="U10" i="14" s="1"/>
  <c r="L10" i="14"/>
  <c r="K10" i="14"/>
  <c r="J10" i="14"/>
  <c r="H10" i="14"/>
  <c r="F10" i="14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U339" i="13" s="1"/>
  <c r="L339" i="13"/>
  <c r="K339" i="13"/>
  <c r="J339" i="13"/>
  <c r="H339" i="13"/>
  <c r="F339" i="13"/>
  <c r="N339" i="13" s="1"/>
  <c r="E339" i="13"/>
  <c r="D339" i="13"/>
  <c r="S338" i="13"/>
  <c r="T338" i="13" s="1"/>
  <c r="R338" i="13"/>
  <c r="Q338" i="13"/>
  <c r="P338" i="13"/>
  <c r="U338" i="13" s="1"/>
  <c r="L338" i="13"/>
  <c r="J338" i="13"/>
  <c r="H338" i="13"/>
  <c r="F338" i="13"/>
  <c r="E338" i="13"/>
  <c r="K338" i="13" s="1"/>
  <c r="D338" i="13"/>
  <c r="I338" i="13" s="1"/>
  <c r="S337" i="13"/>
  <c r="R337" i="13"/>
  <c r="Q337" i="13"/>
  <c r="T337" i="13" s="1"/>
  <c r="P337" i="13"/>
  <c r="U337" i="13" s="1"/>
  <c r="L337" i="13"/>
  <c r="J337" i="13"/>
  <c r="H337" i="13"/>
  <c r="F337" i="13"/>
  <c r="E337" i="13"/>
  <c r="K337" i="13" s="1"/>
  <c r="D337" i="13"/>
  <c r="I337" i="13" s="1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U332" i="13" s="1"/>
  <c r="L332" i="13"/>
  <c r="J332" i="13"/>
  <c r="H332" i="13"/>
  <c r="F332" i="13"/>
  <c r="G332" i="13" s="1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O330" i="13"/>
  <c r="N330" i="13"/>
  <c r="M330" i="13"/>
  <c r="K330" i="13"/>
  <c r="I330" i="13"/>
  <c r="G330" i="13"/>
  <c r="U329" i="13"/>
  <c r="T329" i="13"/>
  <c r="O329" i="13"/>
  <c r="N329" i="13"/>
  <c r="M329" i="13"/>
  <c r="K329" i="13"/>
  <c r="I329" i="13"/>
  <c r="G329" i="13"/>
  <c r="U328" i="13"/>
  <c r="T328" i="13"/>
  <c r="O328" i="13"/>
  <c r="N328" i="13"/>
  <c r="M328" i="13"/>
  <c r="K328" i="13"/>
  <c r="I328" i="13"/>
  <c r="G328" i="13"/>
  <c r="U327" i="13"/>
  <c r="T327" i="13"/>
  <c r="O327" i="13"/>
  <c r="N327" i="13"/>
  <c r="M327" i="13"/>
  <c r="K327" i="13"/>
  <c r="I327" i="13"/>
  <c r="G327" i="13"/>
  <c r="U326" i="13"/>
  <c r="T326" i="13"/>
  <c r="O326" i="13"/>
  <c r="N326" i="13"/>
  <c r="M326" i="13"/>
  <c r="K326" i="13"/>
  <c r="I326" i="13"/>
  <c r="G326" i="13"/>
  <c r="U325" i="13"/>
  <c r="T325" i="13"/>
  <c r="O325" i="13"/>
  <c r="N325" i="13"/>
  <c r="M325" i="13"/>
  <c r="K325" i="13"/>
  <c r="I325" i="13"/>
  <c r="G325" i="13"/>
  <c r="U324" i="13"/>
  <c r="T324" i="13"/>
  <c r="O324" i="13"/>
  <c r="N324" i="13"/>
  <c r="M324" i="13"/>
  <c r="K324" i="13"/>
  <c r="I324" i="13"/>
  <c r="G324" i="13"/>
  <c r="S323" i="13"/>
  <c r="R323" i="13"/>
  <c r="Q323" i="13"/>
  <c r="P323" i="13"/>
  <c r="L323" i="13"/>
  <c r="K323" i="13"/>
  <c r="J323" i="13"/>
  <c r="H323" i="13"/>
  <c r="I323" i="13" s="1"/>
  <c r="F323" i="13"/>
  <c r="E323" i="13"/>
  <c r="M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T317" i="13" s="1"/>
  <c r="R317" i="13"/>
  <c r="Q317" i="13"/>
  <c r="P317" i="13"/>
  <c r="L317" i="13"/>
  <c r="J317" i="13"/>
  <c r="H317" i="13"/>
  <c r="U317" i="13" s="1"/>
  <c r="F317" i="13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Q310" i="13"/>
  <c r="T310" i="13" s="1"/>
  <c r="P310" i="13"/>
  <c r="L310" i="13"/>
  <c r="J310" i="13"/>
  <c r="H310" i="13"/>
  <c r="U310" i="13" s="1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T303" i="13" s="1"/>
  <c r="P303" i="13"/>
  <c r="U303" i="13" s="1"/>
  <c r="L303" i="13"/>
  <c r="J303" i="13"/>
  <c r="K303" i="13" s="1"/>
  <c r="H303" i="13"/>
  <c r="F303" i="13"/>
  <c r="E303" i="13"/>
  <c r="M303" i="13" s="1"/>
  <c r="D303" i="13"/>
  <c r="I303" i="13" s="1"/>
  <c r="U302" i="13"/>
  <c r="T302" i="13"/>
  <c r="O302" i="13"/>
  <c r="N302" i="13"/>
  <c r="M302" i="13"/>
  <c r="K302" i="13"/>
  <c r="I302" i="13"/>
  <c r="G302" i="13"/>
  <c r="S299" i="13"/>
  <c r="R299" i="13"/>
  <c r="Q299" i="13"/>
  <c r="P299" i="13"/>
  <c r="U299" i="13" s="1"/>
  <c r="L299" i="13"/>
  <c r="J299" i="13"/>
  <c r="H299" i="13"/>
  <c r="F299" i="13"/>
  <c r="E299" i="13"/>
  <c r="D299" i="13"/>
  <c r="I299" i="13" s="1"/>
  <c r="S298" i="13"/>
  <c r="R298" i="13"/>
  <c r="Q298" i="13"/>
  <c r="P298" i="13"/>
  <c r="U298" i="13" s="1"/>
  <c r="L298" i="13"/>
  <c r="K298" i="13"/>
  <c r="J298" i="13"/>
  <c r="H298" i="13"/>
  <c r="F298" i="13"/>
  <c r="N298" i="13" s="1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T292" i="13"/>
  <c r="S292" i="13"/>
  <c r="R292" i="13"/>
  <c r="Q292" i="13"/>
  <c r="P292" i="13"/>
  <c r="U292" i="13" s="1"/>
  <c r="L292" i="13"/>
  <c r="J292" i="13"/>
  <c r="H292" i="13"/>
  <c r="F292" i="13"/>
  <c r="N292" i="13" s="1"/>
  <c r="E292" i="13"/>
  <c r="K292" i="13" s="1"/>
  <c r="D292" i="13"/>
  <c r="I292" i="13" s="1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T285" i="13" s="1"/>
  <c r="P285" i="13"/>
  <c r="L285" i="13"/>
  <c r="J285" i="13"/>
  <c r="H285" i="13"/>
  <c r="F285" i="13"/>
  <c r="E285" i="13"/>
  <c r="M285" i="13" s="1"/>
  <c r="D285" i="13"/>
  <c r="G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Q275" i="13"/>
  <c r="T275" i="13" s="1"/>
  <c r="P275" i="13"/>
  <c r="L275" i="13"/>
  <c r="J275" i="13"/>
  <c r="H275" i="13"/>
  <c r="I275" i="13" s="1"/>
  <c r="F275" i="13"/>
  <c r="E275" i="13"/>
  <c r="M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M267" i="13"/>
  <c r="L267" i="13"/>
  <c r="J267" i="13"/>
  <c r="K267" i="13" s="1"/>
  <c r="H267" i="13"/>
  <c r="U267" i="13" s="1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Q260" i="13"/>
  <c r="P260" i="13"/>
  <c r="U260" i="13" s="1"/>
  <c r="L260" i="13"/>
  <c r="J260" i="13"/>
  <c r="H260" i="13"/>
  <c r="F260" i="13"/>
  <c r="E260" i="13"/>
  <c r="K260" i="13" s="1"/>
  <c r="D260" i="13"/>
  <c r="I260" i="13" s="1"/>
  <c r="S259" i="13"/>
  <c r="R259" i="13"/>
  <c r="Q259" i="13"/>
  <c r="T259" i="13" s="1"/>
  <c r="P259" i="13"/>
  <c r="U259" i="13" s="1"/>
  <c r="L259" i="13"/>
  <c r="J259" i="13"/>
  <c r="K259" i="13" s="1"/>
  <c r="I259" i="13"/>
  <c r="H259" i="13"/>
  <c r="F259" i="13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O257" i="13"/>
  <c r="N257" i="13"/>
  <c r="M257" i="13"/>
  <c r="K257" i="13"/>
  <c r="I257" i="13"/>
  <c r="G257" i="13"/>
  <c r="U256" i="13"/>
  <c r="T256" i="13"/>
  <c r="O256" i="13"/>
  <c r="N256" i="13"/>
  <c r="M256" i="13"/>
  <c r="K256" i="13"/>
  <c r="I256" i="13"/>
  <c r="G256" i="13"/>
  <c r="U255" i="13"/>
  <c r="T255" i="13"/>
  <c r="O255" i="13"/>
  <c r="N255" i="13"/>
  <c r="M255" i="13"/>
  <c r="K255" i="13"/>
  <c r="I255" i="13"/>
  <c r="G255" i="13"/>
  <c r="S254" i="13"/>
  <c r="R254" i="13"/>
  <c r="Q254" i="13"/>
  <c r="T254" i="13" s="1"/>
  <c r="P254" i="13"/>
  <c r="U254" i="13" s="1"/>
  <c r="L254" i="13"/>
  <c r="K254" i="13"/>
  <c r="J254" i="13"/>
  <c r="H254" i="13"/>
  <c r="F254" i="13"/>
  <c r="N254" i="13" s="1"/>
  <c r="E254" i="13"/>
  <c r="M254" i="13" s="1"/>
  <c r="D254" i="13"/>
  <c r="U253" i="13"/>
  <c r="T253" i="13"/>
  <c r="O253" i="13"/>
  <c r="N253" i="13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O250" i="13"/>
  <c r="N250" i="13"/>
  <c r="M250" i="13"/>
  <c r="K250" i="13"/>
  <c r="I250" i="13"/>
  <c r="G250" i="13"/>
  <c r="U249" i="13"/>
  <c r="T249" i="13"/>
  <c r="O249" i="13"/>
  <c r="N249" i="13"/>
  <c r="M249" i="13"/>
  <c r="K249" i="13"/>
  <c r="I249" i="13"/>
  <c r="G249" i="13"/>
  <c r="U248" i="13"/>
  <c r="T248" i="13"/>
  <c r="O248" i="13"/>
  <c r="N248" i="13"/>
  <c r="M248" i="13"/>
  <c r="K248" i="13"/>
  <c r="I248" i="13"/>
  <c r="G248" i="13"/>
  <c r="S247" i="13"/>
  <c r="T247" i="13" s="1"/>
  <c r="R247" i="13"/>
  <c r="Q247" i="13"/>
  <c r="P247" i="13"/>
  <c r="M247" i="13"/>
  <c r="L247" i="13"/>
  <c r="K247" i="13"/>
  <c r="J247" i="13"/>
  <c r="H247" i="13"/>
  <c r="U247" i="13" s="1"/>
  <c r="G247" i="13"/>
  <c r="F247" i="13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T240" i="13" s="1"/>
  <c r="P240" i="13"/>
  <c r="L240" i="13"/>
  <c r="J240" i="13"/>
  <c r="H240" i="13"/>
  <c r="U240" i="13" s="1"/>
  <c r="F240" i="13"/>
  <c r="E240" i="13"/>
  <c r="D240" i="13"/>
  <c r="U239" i="13"/>
  <c r="T239" i="13"/>
  <c r="O239" i="13"/>
  <c r="N239" i="13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T231" i="13" s="1"/>
  <c r="P231" i="13"/>
  <c r="U231" i="13" s="1"/>
  <c r="L231" i="13"/>
  <c r="J231" i="13"/>
  <c r="I231" i="13"/>
  <c r="H231" i="13"/>
  <c r="F231" i="13"/>
  <c r="E231" i="13"/>
  <c r="D231" i="13"/>
  <c r="S230" i="13"/>
  <c r="R230" i="13"/>
  <c r="Q230" i="13"/>
  <c r="T230" i="13" s="1"/>
  <c r="P230" i="13"/>
  <c r="U230" i="13" s="1"/>
  <c r="L230" i="13"/>
  <c r="J230" i="13"/>
  <c r="H230" i="13"/>
  <c r="F230" i="13"/>
  <c r="E230" i="13"/>
  <c r="D230" i="13"/>
  <c r="I230" i="13" s="1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U224" i="13" s="1"/>
  <c r="L224" i="13"/>
  <c r="J224" i="13"/>
  <c r="H224" i="13"/>
  <c r="F224" i="13"/>
  <c r="E224" i="13"/>
  <c r="D224" i="13"/>
  <c r="I224" i="13" s="1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T216" i="13"/>
  <c r="S216" i="13"/>
  <c r="R216" i="13"/>
  <c r="Q216" i="13"/>
  <c r="P216" i="13"/>
  <c r="M216" i="13"/>
  <c r="L216" i="13"/>
  <c r="J216" i="13"/>
  <c r="H216" i="13"/>
  <c r="F216" i="13"/>
  <c r="E216" i="13"/>
  <c r="D216" i="13"/>
  <c r="U215" i="13"/>
  <c r="T215" i="13"/>
  <c r="O215" i="13"/>
  <c r="N215" i="13"/>
  <c r="M215" i="13"/>
  <c r="K215" i="13"/>
  <c r="I215" i="13"/>
  <c r="G215" i="13"/>
  <c r="U214" i="13"/>
  <c r="T214" i="13"/>
  <c r="O214" i="13"/>
  <c r="N214" i="13"/>
  <c r="M214" i="13"/>
  <c r="K214" i="13"/>
  <c r="I214" i="13"/>
  <c r="G214" i="13"/>
  <c r="U213" i="13"/>
  <c r="T213" i="13"/>
  <c r="O213" i="13"/>
  <c r="N213" i="13"/>
  <c r="M213" i="13"/>
  <c r="K213" i="13"/>
  <c r="I213" i="13"/>
  <c r="G213" i="13"/>
  <c r="U212" i="13"/>
  <c r="T212" i="13"/>
  <c r="O212" i="13"/>
  <c r="N212" i="13"/>
  <c r="M212" i="13"/>
  <c r="K212" i="13"/>
  <c r="I212" i="13"/>
  <c r="G212" i="13"/>
  <c r="U211" i="13"/>
  <c r="T211" i="13"/>
  <c r="O211" i="13"/>
  <c r="N211" i="13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O209" i="13"/>
  <c r="N209" i="13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R205" i="13"/>
  <c r="Q205" i="13"/>
  <c r="P205" i="13"/>
  <c r="N205" i="13"/>
  <c r="O205" i="13" s="1"/>
  <c r="L205" i="13"/>
  <c r="J205" i="13"/>
  <c r="H205" i="13"/>
  <c r="F205" i="13"/>
  <c r="E205" i="13"/>
  <c r="D205" i="13"/>
  <c r="G205" i="13" s="1"/>
  <c r="S204" i="13"/>
  <c r="R204" i="13"/>
  <c r="Q204" i="13"/>
  <c r="T204" i="13" s="1"/>
  <c r="P204" i="13"/>
  <c r="U204" i="13" s="1"/>
  <c r="L204" i="13"/>
  <c r="J204" i="13"/>
  <c r="K204" i="13" s="1"/>
  <c r="H204" i="13"/>
  <c r="I204" i="13" s="1"/>
  <c r="F204" i="13"/>
  <c r="E204" i="13"/>
  <c r="D204" i="13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Q198" i="13"/>
  <c r="P198" i="13"/>
  <c r="U198" i="13" s="1"/>
  <c r="L198" i="13"/>
  <c r="J198" i="13"/>
  <c r="K198" i="13" s="1"/>
  <c r="H198" i="13"/>
  <c r="F198" i="13"/>
  <c r="E198" i="13"/>
  <c r="M198" i="13" s="1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U191" i="13"/>
  <c r="S191" i="13"/>
  <c r="R191" i="13"/>
  <c r="Q191" i="13"/>
  <c r="T191" i="13" s="1"/>
  <c r="P191" i="13"/>
  <c r="L191" i="13"/>
  <c r="J191" i="13"/>
  <c r="H191" i="13"/>
  <c r="F191" i="13"/>
  <c r="E191" i="13"/>
  <c r="D191" i="13"/>
  <c r="I191" i="13" s="1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U185" i="13" s="1"/>
  <c r="L185" i="13"/>
  <c r="J185" i="13"/>
  <c r="I185" i="13"/>
  <c r="H185" i="13"/>
  <c r="F185" i="13"/>
  <c r="N185" i="13" s="1"/>
  <c r="O185" i="13" s="1"/>
  <c r="E185" i="13"/>
  <c r="D185" i="13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L179" i="13"/>
  <c r="M179" i="13" s="1"/>
  <c r="K179" i="13"/>
  <c r="J179" i="13"/>
  <c r="H179" i="13"/>
  <c r="F179" i="13"/>
  <c r="E179" i="13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T170" i="13" s="1"/>
  <c r="R170" i="13"/>
  <c r="Q170" i="13"/>
  <c r="P170" i="13"/>
  <c r="U170" i="13" s="1"/>
  <c r="L170" i="13"/>
  <c r="J170" i="13"/>
  <c r="H170" i="13"/>
  <c r="F170" i="13"/>
  <c r="N170" i="13" s="1"/>
  <c r="O170" i="13" s="1"/>
  <c r="E170" i="13"/>
  <c r="M170" i="13" s="1"/>
  <c r="D170" i="13"/>
  <c r="I170" i="13" s="1"/>
  <c r="S169" i="13"/>
  <c r="T169" i="13" s="1"/>
  <c r="R169" i="13"/>
  <c r="Q169" i="13"/>
  <c r="P169" i="13"/>
  <c r="M169" i="13"/>
  <c r="L169" i="13"/>
  <c r="J169" i="13"/>
  <c r="I169" i="13"/>
  <c r="H169" i="13"/>
  <c r="N169" i="13" s="1"/>
  <c r="F169" i="13"/>
  <c r="E169" i="13"/>
  <c r="K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T163" i="13" s="1"/>
  <c r="P163" i="13"/>
  <c r="L163" i="13"/>
  <c r="J163" i="13"/>
  <c r="H163" i="13"/>
  <c r="F163" i="13"/>
  <c r="E163" i="13"/>
  <c r="K163" i="13" s="1"/>
  <c r="D163" i="13"/>
  <c r="G163" i="13" s="1"/>
  <c r="U162" i="13"/>
  <c r="T162" i="13"/>
  <c r="N162" i="13"/>
  <c r="O162" i="13" s="1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T157" i="13" s="1"/>
  <c r="R157" i="13"/>
  <c r="Q157" i="13"/>
  <c r="P157" i="13"/>
  <c r="L157" i="13"/>
  <c r="J157" i="13"/>
  <c r="I157" i="13"/>
  <c r="H157" i="13"/>
  <c r="F157" i="13"/>
  <c r="N157" i="13" s="1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T150" i="13" s="1"/>
  <c r="R150" i="13"/>
  <c r="Q150" i="13"/>
  <c r="P150" i="13"/>
  <c r="L150" i="13"/>
  <c r="J150" i="13"/>
  <c r="K150" i="13" s="1"/>
  <c r="H150" i="13"/>
  <c r="N150" i="13" s="1"/>
  <c r="F150" i="13"/>
  <c r="E150" i="13"/>
  <c r="M150" i="13" s="1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T144" i="13" s="1"/>
  <c r="P144" i="13"/>
  <c r="U144" i="13" s="1"/>
  <c r="L144" i="13"/>
  <c r="M144" i="13" s="1"/>
  <c r="J144" i="13"/>
  <c r="I144" i="13"/>
  <c r="H144" i="13"/>
  <c r="G144" i="13"/>
  <c r="F144" i="13"/>
  <c r="N144" i="13" s="1"/>
  <c r="E144" i="13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T137" i="13" s="1"/>
  <c r="R137" i="13"/>
  <c r="Q137" i="13"/>
  <c r="P137" i="13"/>
  <c r="L137" i="13"/>
  <c r="J137" i="13"/>
  <c r="H137" i="13"/>
  <c r="G137" i="13"/>
  <c r="F137" i="13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L132" i="13"/>
  <c r="M132" i="13" s="1"/>
  <c r="J132" i="13"/>
  <c r="K132" i="13" s="1"/>
  <c r="H132" i="13"/>
  <c r="N132" i="13" s="1"/>
  <c r="F132" i="13"/>
  <c r="E132" i="13"/>
  <c r="D132" i="13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P126" i="13"/>
  <c r="L126" i="13"/>
  <c r="J126" i="13"/>
  <c r="H126" i="13"/>
  <c r="N126" i="13" s="1"/>
  <c r="F126" i="13"/>
  <c r="E126" i="13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T121" i="13"/>
  <c r="S121" i="13"/>
  <c r="R121" i="13"/>
  <c r="Q121" i="13"/>
  <c r="P121" i="13"/>
  <c r="L121" i="13"/>
  <c r="J121" i="13"/>
  <c r="H121" i="13"/>
  <c r="U121" i="13" s="1"/>
  <c r="F121" i="13"/>
  <c r="E121" i="13"/>
  <c r="M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T112" i="13"/>
  <c r="S112" i="13"/>
  <c r="R112" i="13"/>
  <c r="Q112" i="13"/>
  <c r="P112" i="13"/>
  <c r="L112" i="13"/>
  <c r="J112" i="13"/>
  <c r="H112" i="13"/>
  <c r="F112" i="13"/>
  <c r="N112" i="13" s="1"/>
  <c r="E112" i="13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T106" i="13" s="1"/>
  <c r="P106" i="13"/>
  <c r="U106" i="13" s="1"/>
  <c r="N106" i="13"/>
  <c r="L106" i="13"/>
  <c r="J106" i="13"/>
  <c r="H106" i="13"/>
  <c r="F106" i="13"/>
  <c r="E106" i="13"/>
  <c r="D106" i="13"/>
  <c r="O106" i="13" s="1"/>
  <c r="U105" i="13"/>
  <c r="T105" i="13"/>
  <c r="N105" i="13"/>
  <c r="O105" i="13" s="1"/>
  <c r="M105" i="13"/>
  <c r="K105" i="13"/>
  <c r="I105" i="13"/>
  <c r="G105" i="13"/>
  <c r="S102" i="13"/>
  <c r="T102" i="13" s="1"/>
  <c r="R102" i="13"/>
  <c r="Q102" i="13"/>
  <c r="P102" i="13"/>
  <c r="U102" i="13" s="1"/>
  <c r="L102" i="13"/>
  <c r="J102" i="13"/>
  <c r="H102" i="13"/>
  <c r="F102" i="13"/>
  <c r="N102" i="13" s="1"/>
  <c r="E102" i="13"/>
  <c r="M102" i="13" s="1"/>
  <c r="D102" i="13"/>
  <c r="T101" i="13"/>
  <c r="S101" i="13"/>
  <c r="R101" i="13"/>
  <c r="Q101" i="13"/>
  <c r="P101" i="13"/>
  <c r="U101" i="13" s="1"/>
  <c r="L101" i="13"/>
  <c r="J101" i="13"/>
  <c r="H101" i="13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T96" i="13"/>
  <c r="S96" i="13"/>
  <c r="R96" i="13"/>
  <c r="Q96" i="13"/>
  <c r="P96" i="13"/>
  <c r="U96" i="13" s="1"/>
  <c r="L96" i="13"/>
  <c r="J96" i="13"/>
  <c r="H96" i="13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O94" i="13"/>
  <c r="N94" i="13"/>
  <c r="M94" i="13"/>
  <c r="K94" i="13"/>
  <c r="I94" i="13"/>
  <c r="G94" i="13"/>
  <c r="U93" i="13"/>
  <c r="T93" i="13"/>
  <c r="O93" i="13"/>
  <c r="N93" i="13"/>
  <c r="M93" i="13"/>
  <c r="K93" i="13"/>
  <c r="I93" i="13"/>
  <c r="G93" i="13"/>
  <c r="U92" i="13"/>
  <c r="T92" i="13"/>
  <c r="O92" i="13"/>
  <c r="N92" i="13"/>
  <c r="M92" i="13"/>
  <c r="K92" i="13"/>
  <c r="I92" i="13"/>
  <c r="G92" i="13"/>
  <c r="S91" i="13"/>
  <c r="R91" i="13"/>
  <c r="Q91" i="13"/>
  <c r="T91" i="13" s="1"/>
  <c r="P91" i="13"/>
  <c r="U91" i="13" s="1"/>
  <c r="L91" i="13"/>
  <c r="J91" i="13"/>
  <c r="H91" i="13"/>
  <c r="F91" i="13"/>
  <c r="N91" i="13" s="1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P85" i="13"/>
  <c r="U85" i="13" s="1"/>
  <c r="L85" i="13"/>
  <c r="J85" i="13"/>
  <c r="H85" i="13"/>
  <c r="F85" i="13"/>
  <c r="N85" i="13" s="1"/>
  <c r="E85" i="13"/>
  <c r="M85" i="13" s="1"/>
  <c r="D85" i="13"/>
  <c r="O85" i="13" s="1"/>
  <c r="T84" i="13"/>
  <c r="S84" i="13"/>
  <c r="R84" i="13"/>
  <c r="Q84" i="13"/>
  <c r="P84" i="13"/>
  <c r="L84" i="13"/>
  <c r="J84" i="13"/>
  <c r="H84" i="13"/>
  <c r="U84" i="13" s="1"/>
  <c r="F84" i="13"/>
  <c r="N84" i="13" s="1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T78" i="13" s="1"/>
  <c r="R78" i="13"/>
  <c r="Q78" i="13"/>
  <c r="P78" i="13"/>
  <c r="L78" i="13"/>
  <c r="J78" i="13"/>
  <c r="H78" i="13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U70" i="13" s="1"/>
  <c r="L70" i="13"/>
  <c r="J70" i="13"/>
  <c r="K70" i="13" s="1"/>
  <c r="H70" i="13"/>
  <c r="I70" i="13" s="1"/>
  <c r="F70" i="13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P63" i="13"/>
  <c r="L63" i="13"/>
  <c r="J63" i="13"/>
  <c r="H63" i="13"/>
  <c r="F63" i="13"/>
  <c r="E63" i="13"/>
  <c r="M63" i="13" s="1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O59" i="13"/>
  <c r="N59" i="13"/>
  <c r="M59" i="13"/>
  <c r="K59" i="13"/>
  <c r="I59" i="13"/>
  <c r="G59" i="13"/>
  <c r="T58" i="13"/>
  <c r="S58" i="13"/>
  <c r="R58" i="13"/>
  <c r="Q58" i="13"/>
  <c r="P58" i="13"/>
  <c r="U58" i="13" s="1"/>
  <c r="L58" i="13"/>
  <c r="J58" i="13"/>
  <c r="H58" i="13"/>
  <c r="F58" i="13"/>
  <c r="E58" i="13"/>
  <c r="D58" i="13"/>
  <c r="U57" i="13"/>
  <c r="T57" i="13"/>
  <c r="N57" i="13"/>
  <c r="O57" i="13" s="1"/>
  <c r="M57" i="13"/>
  <c r="K57" i="13"/>
  <c r="I57" i="13"/>
  <c r="G57" i="13"/>
  <c r="S54" i="13"/>
  <c r="R54" i="13"/>
  <c r="Q54" i="13"/>
  <c r="T54" i="13" s="1"/>
  <c r="P54" i="13"/>
  <c r="U54" i="13" s="1"/>
  <c r="L54" i="13"/>
  <c r="J54" i="13"/>
  <c r="H54" i="13"/>
  <c r="F54" i="13"/>
  <c r="E54" i="13"/>
  <c r="D54" i="13"/>
  <c r="I54" i="13" s="1"/>
  <c r="S53" i="13"/>
  <c r="R53" i="13"/>
  <c r="Q53" i="13"/>
  <c r="P53" i="13"/>
  <c r="L53" i="13"/>
  <c r="J53" i="13"/>
  <c r="H53" i="13"/>
  <c r="I53" i="13" s="1"/>
  <c r="F53" i="13"/>
  <c r="N53" i="13" s="1"/>
  <c r="E53" i="13"/>
  <c r="M53" i="13" s="1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T47" i="13" s="1"/>
  <c r="R47" i="13"/>
  <c r="Q47" i="13"/>
  <c r="P47" i="13"/>
  <c r="L47" i="13"/>
  <c r="J47" i="13"/>
  <c r="H47" i="13"/>
  <c r="F47" i="13"/>
  <c r="E47" i="13"/>
  <c r="M47" i="13" s="1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T40" i="13" s="1"/>
  <c r="P40" i="13"/>
  <c r="U40" i="13" s="1"/>
  <c r="L40" i="13"/>
  <c r="J40" i="13"/>
  <c r="H40" i="13"/>
  <c r="F40" i="13"/>
  <c r="E40" i="13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U35" i="13" s="1"/>
  <c r="L35" i="13"/>
  <c r="J35" i="13"/>
  <c r="H35" i="13"/>
  <c r="F35" i="13"/>
  <c r="N35" i="13" s="1"/>
  <c r="E35" i="13"/>
  <c r="K35" i="13" s="1"/>
  <c r="D35" i="13"/>
  <c r="I35" i="13" s="1"/>
  <c r="U34" i="13"/>
  <c r="T34" i="13"/>
  <c r="O34" i="13"/>
  <c r="N34" i="13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L27" i="13"/>
  <c r="J27" i="13"/>
  <c r="H27" i="13"/>
  <c r="I27" i="13" s="1"/>
  <c r="F27" i="13"/>
  <c r="E27" i="13"/>
  <c r="M27" i="13" s="1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P19" i="13"/>
  <c r="L19" i="13"/>
  <c r="J19" i="13"/>
  <c r="H19" i="13"/>
  <c r="F19" i="13"/>
  <c r="N19" i="13" s="1"/>
  <c r="E19" i="13"/>
  <c r="D19" i="13"/>
  <c r="U18" i="13"/>
  <c r="T18" i="13"/>
  <c r="O18" i="13"/>
  <c r="N18" i="13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T10" i="13"/>
  <c r="S10" i="13"/>
  <c r="R10" i="13"/>
  <c r="Q10" i="13"/>
  <c r="P10" i="13"/>
  <c r="U10" i="13" s="1"/>
  <c r="L10" i="13"/>
  <c r="J10" i="13"/>
  <c r="H10" i="13"/>
  <c r="F10" i="13"/>
  <c r="N10" i="13" s="1"/>
  <c r="E10" i="13"/>
  <c r="M10" i="13" s="1"/>
  <c r="D10" i="13"/>
  <c r="I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U339" i="12" s="1"/>
  <c r="L339" i="12"/>
  <c r="J339" i="12"/>
  <c r="H339" i="12"/>
  <c r="F339" i="12"/>
  <c r="G339" i="12" s="1"/>
  <c r="E339" i="12"/>
  <c r="M339" i="12" s="1"/>
  <c r="D339" i="12"/>
  <c r="S338" i="12"/>
  <c r="R338" i="12"/>
  <c r="Q338" i="12"/>
  <c r="P338" i="12"/>
  <c r="L338" i="12"/>
  <c r="J338" i="12"/>
  <c r="K338" i="12" s="1"/>
  <c r="H338" i="12"/>
  <c r="I338" i="12" s="1"/>
  <c r="F338" i="12"/>
  <c r="E338" i="12"/>
  <c r="M338" i="12" s="1"/>
  <c r="D338" i="12"/>
  <c r="S337" i="12"/>
  <c r="R337" i="12"/>
  <c r="Q337" i="12"/>
  <c r="P337" i="12"/>
  <c r="U337" i="12" s="1"/>
  <c r="L337" i="12"/>
  <c r="J337" i="12"/>
  <c r="K337" i="12" s="1"/>
  <c r="H337" i="12"/>
  <c r="F337" i="12"/>
  <c r="E337" i="12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T332" i="12" s="1"/>
  <c r="P332" i="12"/>
  <c r="U332" i="12" s="1"/>
  <c r="L332" i="12"/>
  <c r="J332" i="12"/>
  <c r="H332" i="12"/>
  <c r="F332" i="12"/>
  <c r="N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O330" i="12"/>
  <c r="N330" i="12"/>
  <c r="M330" i="12"/>
  <c r="K330" i="12"/>
  <c r="I330" i="12"/>
  <c r="G330" i="12"/>
  <c r="U329" i="12"/>
  <c r="T329" i="12"/>
  <c r="O329" i="12"/>
  <c r="N329" i="12"/>
  <c r="M329" i="12"/>
  <c r="K329" i="12"/>
  <c r="I329" i="12"/>
  <c r="G329" i="12"/>
  <c r="U328" i="12"/>
  <c r="T328" i="12"/>
  <c r="O328" i="12"/>
  <c r="N328" i="12"/>
  <c r="M328" i="12"/>
  <c r="K328" i="12"/>
  <c r="I328" i="12"/>
  <c r="G328" i="12"/>
  <c r="U327" i="12"/>
  <c r="T327" i="12"/>
  <c r="O327" i="12"/>
  <c r="N327" i="12"/>
  <c r="M327" i="12"/>
  <c r="K327" i="12"/>
  <c r="I327" i="12"/>
  <c r="G327" i="12"/>
  <c r="U326" i="12"/>
  <c r="T326" i="12"/>
  <c r="O326" i="12"/>
  <c r="N326" i="12"/>
  <c r="M326" i="12"/>
  <c r="K326" i="12"/>
  <c r="I326" i="12"/>
  <c r="G326" i="12"/>
  <c r="U325" i="12"/>
  <c r="T325" i="12"/>
  <c r="O325" i="12"/>
  <c r="N325" i="12"/>
  <c r="M325" i="12"/>
  <c r="K325" i="12"/>
  <c r="I325" i="12"/>
  <c r="G325" i="12"/>
  <c r="U324" i="12"/>
  <c r="T324" i="12"/>
  <c r="O324" i="12"/>
  <c r="N324" i="12"/>
  <c r="M324" i="12"/>
  <c r="K324" i="12"/>
  <c r="I324" i="12"/>
  <c r="G324" i="12"/>
  <c r="S323" i="12"/>
  <c r="R323" i="12"/>
  <c r="Q323" i="12"/>
  <c r="P323" i="12"/>
  <c r="L323" i="12"/>
  <c r="J323" i="12"/>
  <c r="H323" i="12"/>
  <c r="I323" i="12" s="1"/>
  <c r="G323" i="12"/>
  <c r="F323" i="12"/>
  <c r="N323" i="12" s="1"/>
  <c r="E323" i="12"/>
  <c r="D323" i="12"/>
  <c r="O323" i="12" s="1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P317" i="12"/>
  <c r="L317" i="12"/>
  <c r="J317" i="12"/>
  <c r="K317" i="12" s="1"/>
  <c r="H317" i="12"/>
  <c r="I317" i="12" s="1"/>
  <c r="F317" i="12"/>
  <c r="G317" i="12" s="1"/>
  <c r="E317" i="12"/>
  <c r="M317" i="12" s="1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U310" i="12"/>
  <c r="S310" i="12"/>
  <c r="T310" i="12" s="1"/>
  <c r="R310" i="12"/>
  <c r="Q310" i="12"/>
  <c r="P310" i="12"/>
  <c r="L310" i="12"/>
  <c r="J310" i="12"/>
  <c r="H310" i="12"/>
  <c r="F310" i="12"/>
  <c r="N310" i="12" s="1"/>
  <c r="E310" i="12"/>
  <c r="M310" i="12" s="1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Q303" i="12"/>
  <c r="T303" i="12" s="1"/>
  <c r="P303" i="12"/>
  <c r="U303" i="12" s="1"/>
  <c r="L303" i="12"/>
  <c r="J303" i="12"/>
  <c r="H303" i="12"/>
  <c r="F303" i="12"/>
  <c r="E303" i="12"/>
  <c r="D303" i="12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U299" i="12" s="1"/>
  <c r="L299" i="12"/>
  <c r="J299" i="12"/>
  <c r="H299" i="12"/>
  <c r="F299" i="12"/>
  <c r="N299" i="12" s="1"/>
  <c r="E299" i="12"/>
  <c r="M299" i="12" s="1"/>
  <c r="D299" i="12"/>
  <c r="S298" i="12"/>
  <c r="R298" i="12"/>
  <c r="Q298" i="12"/>
  <c r="P298" i="12"/>
  <c r="L298" i="12"/>
  <c r="J298" i="12"/>
  <c r="I298" i="12"/>
  <c r="H298" i="12"/>
  <c r="F298" i="12"/>
  <c r="E298" i="12"/>
  <c r="M298" i="12" s="1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O294" i="12"/>
  <c r="N294" i="12"/>
  <c r="M294" i="12"/>
  <c r="K294" i="12"/>
  <c r="I294" i="12"/>
  <c r="G294" i="12"/>
  <c r="U293" i="12"/>
  <c r="T293" i="12"/>
  <c r="O293" i="12"/>
  <c r="N293" i="12"/>
  <c r="M293" i="12"/>
  <c r="K293" i="12"/>
  <c r="I293" i="12"/>
  <c r="G293" i="12"/>
  <c r="S292" i="12"/>
  <c r="R292" i="12"/>
  <c r="Q292" i="12"/>
  <c r="P292" i="12"/>
  <c r="U292" i="12" s="1"/>
  <c r="L292" i="12"/>
  <c r="J292" i="12"/>
  <c r="K292" i="12" s="1"/>
  <c r="H292" i="12"/>
  <c r="F292" i="12"/>
  <c r="E292" i="12"/>
  <c r="D292" i="12"/>
  <c r="I292" i="12" s="1"/>
  <c r="U291" i="12"/>
  <c r="T291" i="12"/>
  <c r="O291" i="12"/>
  <c r="N291" i="12"/>
  <c r="M291" i="12"/>
  <c r="K291" i="12"/>
  <c r="I291" i="12"/>
  <c r="G291" i="12"/>
  <c r="U290" i="12"/>
  <c r="T290" i="12"/>
  <c r="O290" i="12"/>
  <c r="N290" i="12"/>
  <c r="M290" i="12"/>
  <c r="K290" i="12"/>
  <c r="I290" i="12"/>
  <c r="G290" i="12"/>
  <c r="U289" i="12"/>
  <c r="T289" i="12"/>
  <c r="O289" i="12"/>
  <c r="N289" i="12"/>
  <c r="M289" i="12"/>
  <c r="K289" i="12"/>
  <c r="I289" i="12"/>
  <c r="G289" i="12"/>
  <c r="U288" i="12"/>
  <c r="T288" i="12"/>
  <c r="O288" i="12"/>
  <c r="N288" i="12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O286" i="12"/>
  <c r="N286" i="12"/>
  <c r="M286" i="12"/>
  <c r="K286" i="12"/>
  <c r="I286" i="12"/>
  <c r="G286" i="12"/>
  <c r="U285" i="12"/>
  <c r="S285" i="12"/>
  <c r="T285" i="12" s="1"/>
  <c r="R285" i="12"/>
  <c r="Q285" i="12"/>
  <c r="P285" i="12"/>
  <c r="L285" i="12"/>
  <c r="J285" i="12"/>
  <c r="H285" i="12"/>
  <c r="F285" i="12"/>
  <c r="N285" i="12" s="1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O283" i="12"/>
  <c r="N283" i="12"/>
  <c r="M283" i="12"/>
  <c r="K283" i="12"/>
  <c r="I283" i="12"/>
  <c r="G283" i="12"/>
  <c r="U282" i="12"/>
  <c r="T282" i="12"/>
  <c r="O282" i="12"/>
  <c r="N282" i="12"/>
  <c r="M282" i="12"/>
  <c r="K282" i="12"/>
  <c r="I282" i="12"/>
  <c r="G282" i="12"/>
  <c r="U281" i="12"/>
  <c r="T281" i="12"/>
  <c r="O281" i="12"/>
  <c r="N281" i="12"/>
  <c r="M281" i="12"/>
  <c r="K281" i="12"/>
  <c r="I281" i="12"/>
  <c r="G281" i="12"/>
  <c r="U280" i="12"/>
  <c r="T280" i="12"/>
  <c r="O280" i="12"/>
  <c r="N280" i="12"/>
  <c r="M280" i="12"/>
  <c r="K280" i="12"/>
  <c r="I280" i="12"/>
  <c r="G280" i="12"/>
  <c r="U279" i="12"/>
  <c r="T279" i="12"/>
  <c r="O279" i="12"/>
  <c r="N279" i="12"/>
  <c r="M279" i="12"/>
  <c r="K279" i="12"/>
  <c r="I279" i="12"/>
  <c r="G279" i="12"/>
  <c r="U278" i="12"/>
  <c r="T278" i="12"/>
  <c r="O278" i="12"/>
  <c r="N278" i="12"/>
  <c r="M278" i="12"/>
  <c r="K278" i="12"/>
  <c r="I278" i="12"/>
  <c r="G278" i="12"/>
  <c r="U277" i="12"/>
  <c r="T277" i="12"/>
  <c r="O277" i="12"/>
  <c r="N277" i="12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Q275" i="12"/>
  <c r="T275" i="12" s="1"/>
  <c r="P275" i="12"/>
  <c r="L275" i="12"/>
  <c r="J275" i="12"/>
  <c r="H275" i="12"/>
  <c r="I275" i="12" s="1"/>
  <c r="F275" i="12"/>
  <c r="G275" i="12" s="1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L267" i="12"/>
  <c r="J267" i="12"/>
  <c r="I267" i="12"/>
  <c r="H267" i="12"/>
  <c r="F267" i="12"/>
  <c r="E267" i="12"/>
  <c r="M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U260" i="12" s="1"/>
  <c r="L260" i="12"/>
  <c r="J260" i="12"/>
  <c r="K260" i="12" s="1"/>
  <c r="H260" i="12"/>
  <c r="F260" i="12"/>
  <c r="E260" i="12"/>
  <c r="D260" i="12"/>
  <c r="U259" i="12"/>
  <c r="S259" i="12"/>
  <c r="T259" i="12" s="1"/>
  <c r="R259" i="12"/>
  <c r="Q259" i="12"/>
  <c r="P259" i="12"/>
  <c r="L259" i="12"/>
  <c r="J259" i="12"/>
  <c r="H259" i="12"/>
  <c r="F259" i="12"/>
  <c r="E259" i="12"/>
  <c r="K259" i="12" s="1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H254" i="12"/>
  <c r="I254" i="12" s="1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L247" i="12"/>
  <c r="J247" i="12"/>
  <c r="K247" i="12" s="1"/>
  <c r="I247" i="12"/>
  <c r="H247" i="12"/>
  <c r="G247" i="12"/>
  <c r="F247" i="12"/>
  <c r="E247" i="12"/>
  <c r="M247" i="12" s="1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T240" i="12" s="1"/>
  <c r="R240" i="12"/>
  <c r="Q240" i="12"/>
  <c r="P240" i="12"/>
  <c r="U240" i="12" s="1"/>
  <c r="L240" i="12"/>
  <c r="J240" i="12"/>
  <c r="H240" i="12"/>
  <c r="F240" i="12"/>
  <c r="N240" i="12" s="1"/>
  <c r="E240" i="12"/>
  <c r="M240" i="12" s="1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N231" i="12"/>
  <c r="L231" i="12"/>
  <c r="M231" i="12" s="1"/>
  <c r="J231" i="12"/>
  <c r="H231" i="12"/>
  <c r="U231" i="12" s="1"/>
  <c r="F231" i="12"/>
  <c r="E231" i="12"/>
  <c r="D231" i="12"/>
  <c r="S230" i="12"/>
  <c r="R230" i="12"/>
  <c r="Q230" i="12"/>
  <c r="T230" i="12" s="1"/>
  <c r="P230" i="12"/>
  <c r="L230" i="12"/>
  <c r="J230" i="12"/>
  <c r="H230" i="12"/>
  <c r="F230" i="12"/>
  <c r="E230" i="12"/>
  <c r="D230" i="12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Q224" i="12"/>
  <c r="T224" i="12" s="1"/>
  <c r="P224" i="12"/>
  <c r="L224" i="12"/>
  <c r="J224" i="12"/>
  <c r="K224" i="12" s="1"/>
  <c r="H224" i="12"/>
  <c r="F224" i="12"/>
  <c r="E224" i="12"/>
  <c r="D224" i="12"/>
  <c r="G224" i="12" s="1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Q216" i="12"/>
  <c r="T216" i="12" s="1"/>
  <c r="P216" i="12"/>
  <c r="U216" i="12" s="1"/>
  <c r="L216" i="12"/>
  <c r="J216" i="12"/>
  <c r="K216" i="12" s="1"/>
  <c r="H216" i="12"/>
  <c r="F216" i="12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U205" i="12"/>
  <c r="T205" i="12"/>
  <c r="S205" i="12"/>
  <c r="R205" i="12"/>
  <c r="Q205" i="12"/>
  <c r="P205" i="12"/>
  <c r="L205" i="12"/>
  <c r="J205" i="12"/>
  <c r="H205" i="12"/>
  <c r="F205" i="12"/>
  <c r="N205" i="12" s="1"/>
  <c r="E205" i="12"/>
  <c r="M205" i="12" s="1"/>
  <c r="D205" i="12"/>
  <c r="S204" i="12"/>
  <c r="R204" i="12"/>
  <c r="Q204" i="12"/>
  <c r="T204" i="12" s="1"/>
  <c r="P204" i="12"/>
  <c r="L204" i="12"/>
  <c r="J204" i="12"/>
  <c r="H204" i="12"/>
  <c r="F204" i="12"/>
  <c r="E204" i="12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Q198" i="12"/>
  <c r="T198" i="12" s="1"/>
  <c r="P198" i="12"/>
  <c r="U198" i="12" s="1"/>
  <c r="L198" i="12"/>
  <c r="J198" i="12"/>
  <c r="H198" i="12"/>
  <c r="F198" i="12"/>
  <c r="N198" i="12" s="1"/>
  <c r="O198" i="12" s="1"/>
  <c r="E198" i="12"/>
  <c r="M198" i="12" s="1"/>
  <c r="D198" i="12"/>
  <c r="I198" i="12" s="1"/>
  <c r="U197" i="12"/>
  <c r="T197" i="12"/>
  <c r="O197" i="12"/>
  <c r="N197" i="12"/>
  <c r="M197" i="12"/>
  <c r="K197" i="12"/>
  <c r="I197" i="12"/>
  <c r="G197" i="12"/>
  <c r="U196" i="12"/>
  <c r="T196" i="12"/>
  <c r="O196" i="12"/>
  <c r="N196" i="12"/>
  <c r="M196" i="12"/>
  <c r="K196" i="12"/>
  <c r="I196" i="12"/>
  <c r="G196" i="12"/>
  <c r="U195" i="12"/>
  <c r="T195" i="12"/>
  <c r="O195" i="12"/>
  <c r="N195" i="12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S191" i="12"/>
  <c r="T191" i="12" s="1"/>
  <c r="R191" i="12"/>
  <c r="Q191" i="12"/>
  <c r="P191" i="12"/>
  <c r="L191" i="12"/>
  <c r="K191" i="12"/>
  <c r="J191" i="12"/>
  <c r="H191" i="12"/>
  <c r="U191" i="12" s="1"/>
  <c r="F191" i="12"/>
  <c r="E191" i="12"/>
  <c r="D191" i="12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T185" i="12"/>
  <c r="S185" i="12"/>
  <c r="R185" i="12"/>
  <c r="Q185" i="12"/>
  <c r="P185" i="12"/>
  <c r="U185" i="12" s="1"/>
  <c r="L185" i="12"/>
  <c r="J185" i="12"/>
  <c r="H185" i="12"/>
  <c r="F185" i="12"/>
  <c r="N185" i="12" s="1"/>
  <c r="E185" i="12"/>
  <c r="K185" i="12" s="1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S179" i="12"/>
  <c r="R179" i="12"/>
  <c r="Q179" i="12"/>
  <c r="P179" i="12"/>
  <c r="N179" i="12"/>
  <c r="L179" i="12"/>
  <c r="J179" i="12"/>
  <c r="H179" i="12"/>
  <c r="I179" i="12" s="1"/>
  <c r="F179" i="12"/>
  <c r="G179" i="12" s="1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P170" i="12"/>
  <c r="L170" i="12"/>
  <c r="J170" i="12"/>
  <c r="K170" i="12" s="1"/>
  <c r="H170" i="12"/>
  <c r="I170" i="12" s="1"/>
  <c r="G170" i="12"/>
  <c r="F170" i="12"/>
  <c r="E170" i="12"/>
  <c r="D170" i="12"/>
  <c r="S169" i="12"/>
  <c r="R169" i="12"/>
  <c r="Q169" i="12"/>
  <c r="P169" i="12"/>
  <c r="U169" i="12" s="1"/>
  <c r="L169" i="12"/>
  <c r="J169" i="12"/>
  <c r="H169" i="12"/>
  <c r="F169" i="12"/>
  <c r="N169" i="12" s="1"/>
  <c r="E169" i="12"/>
  <c r="D169" i="12"/>
  <c r="I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T163" i="12" s="1"/>
  <c r="R163" i="12"/>
  <c r="Q163" i="12"/>
  <c r="P163" i="12"/>
  <c r="U163" i="12" s="1"/>
  <c r="N163" i="12"/>
  <c r="L163" i="12"/>
  <c r="M163" i="12" s="1"/>
  <c r="K163" i="12"/>
  <c r="J163" i="12"/>
  <c r="H163" i="12"/>
  <c r="F163" i="12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T157" i="12" s="1"/>
  <c r="P157" i="12"/>
  <c r="U157" i="12" s="1"/>
  <c r="L157" i="12"/>
  <c r="J157" i="12"/>
  <c r="H157" i="12"/>
  <c r="I157" i="12" s="1"/>
  <c r="F157" i="12"/>
  <c r="E157" i="12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Q150" i="12"/>
  <c r="P150" i="12"/>
  <c r="L150" i="12"/>
  <c r="J150" i="12"/>
  <c r="H150" i="12"/>
  <c r="F150" i="12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L144" i="12"/>
  <c r="J144" i="12"/>
  <c r="K144" i="12" s="1"/>
  <c r="I144" i="12"/>
  <c r="H144" i="12"/>
  <c r="U144" i="12" s="1"/>
  <c r="F144" i="12"/>
  <c r="E144" i="12"/>
  <c r="M144" i="12" s="1"/>
  <c r="D144" i="12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Q137" i="12"/>
  <c r="P137" i="12"/>
  <c r="U137" i="12" s="1"/>
  <c r="N137" i="12"/>
  <c r="L137" i="12"/>
  <c r="J137" i="12"/>
  <c r="H137" i="12"/>
  <c r="F137" i="12"/>
  <c r="E137" i="12"/>
  <c r="M137" i="12" s="1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Q132" i="12"/>
  <c r="P132" i="12"/>
  <c r="L132" i="12"/>
  <c r="J132" i="12"/>
  <c r="H132" i="12"/>
  <c r="I132" i="12" s="1"/>
  <c r="F132" i="12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Q126" i="12"/>
  <c r="T126" i="12" s="1"/>
  <c r="P126" i="12"/>
  <c r="L126" i="12"/>
  <c r="J126" i="12"/>
  <c r="H126" i="12"/>
  <c r="I126" i="12" s="1"/>
  <c r="G126" i="12"/>
  <c r="F126" i="12"/>
  <c r="E126" i="12"/>
  <c r="M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L121" i="12"/>
  <c r="K121" i="12"/>
  <c r="J121" i="12"/>
  <c r="H121" i="12"/>
  <c r="U121" i="12" s="1"/>
  <c r="F121" i="12"/>
  <c r="E121" i="12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R112" i="12"/>
  <c r="Q112" i="12"/>
  <c r="T112" i="12" s="1"/>
  <c r="P112" i="12"/>
  <c r="U112" i="12" s="1"/>
  <c r="L112" i="12"/>
  <c r="J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P106" i="12"/>
  <c r="M106" i="12"/>
  <c r="L106" i="12"/>
  <c r="J106" i="12"/>
  <c r="H106" i="12"/>
  <c r="I106" i="12" s="1"/>
  <c r="F106" i="12"/>
  <c r="G106" i="12" s="1"/>
  <c r="E106" i="12"/>
  <c r="D106" i="12"/>
  <c r="U105" i="12"/>
  <c r="T105" i="12"/>
  <c r="N105" i="12"/>
  <c r="O105" i="12" s="1"/>
  <c r="M105" i="12"/>
  <c r="K105" i="12"/>
  <c r="I105" i="12"/>
  <c r="G105" i="12"/>
  <c r="S102" i="12"/>
  <c r="R102" i="12"/>
  <c r="Q102" i="12"/>
  <c r="T102" i="12" s="1"/>
  <c r="P102" i="12"/>
  <c r="U102" i="12" s="1"/>
  <c r="L102" i="12"/>
  <c r="J102" i="12"/>
  <c r="H102" i="12"/>
  <c r="F102" i="12"/>
  <c r="E102" i="12"/>
  <c r="M102" i="12" s="1"/>
  <c r="D102" i="12"/>
  <c r="G102" i="12" s="1"/>
  <c r="S101" i="12"/>
  <c r="R101" i="12"/>
  <c r="Q101" i="12"/>
  <c r="P101" i="12"/>
  <c r="L101" i="12"/>
  <c r="J101" i="12"/>
  <c r="K101" i="12" s="1"/>
  <c r="H101" i="12"/>
  <c r="U101" i="12" s="1"/>
  <c r="F101" i="12"/>
  <c r="E101" i="12"/>
  <c r="D101" i="12"/>
  <c r="U100" i="12"/>
  <c r="T100" i="12"/>
  <c r="N100" i="12"/>
  <c r="O100" i="12" s="1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P96" i="12"/>
  <c r="U96" i="12" s="1"/>
  <c r="L96" i="12"/>
  <c r="J96" i="12"/>
  <c r="H96" i="12"/>
  <c r="F96" i="12"/>
  <c r="N96" i="12" s="1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O92" i="12"/>
  <c r="N92" i="12"/>
  <c r="M92" i="12"/>
  <c r="K92" i="12"/>
  <c r="I92" i="12"/>
  <c r="G92" i="12"/>
  <c r="U91" i="12"/>
  <c r="S91" i="12"/>
  <c r="R91" i="12"/>
  <c r="Q91" i="12"/>
  <c r="P91" i="12"/>
  <c r="L91" i="12"/>
  <c r="J91" i="12"/>
  <c r="H91" i="12"/>
  <c r="F91" i="12"/>
  <c r="G91" i="12" s="1"/>
  <c r="E91" i="12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P85" i="12"/>
  <c r="L85" i="12"/>
  <c r="J85" i="12"/>
  <c r="K85" i="12" s="1"/>
  <c r="H85" i="12"/>
  <c r="I85" i="12" s="1"/>
  <c r="F85" i="12"/>
  <c r="E85" i="12"/>
  <c r="D85" i="12"/>
  <c r="G85" i="12" s="1"/>
  <c r="S84" i="12"/>
  <c r="R84" i="12"/>
  <c r="Q84" i="12"/>
  <c r="P84" i="12"/>
  <c r="L84" i="12"/>
  <c r="J84" i="12"/>
  <c r="I84" i="12"/>
  <c r="H84" i="12"/>
  <c r="U84" i="12" s="1"/>
  <c r="F84" i="12"/>
  <c r="E84" i="12"/>
  <c r="D84" i="12"/>
  <c r="U83" i="12"/>
  <c r="T83" i="12"/>
  <c r="O83" i="12"/>
  <c r="N83" i="12"/>
  <c r="M83" i="12"/>
  <c r="K83" i="12"/>
  <c r="I83" i="12"/>
  <c r="G83" i="12"/>
  <c r="U82" i="12"/>
  <c r="T82" i="12"/>
  <c r="O82" i="12"/>
  <c r="N82" i="12"/>
  <c r="M82" i="12"/>
  <c r="K82" i="12"/>
  <c r="I82" i="12"/>
  <c r="G82" i="12"/>
  <c r="U81" i="12"/>
  <c r="T81" i="12"/>
  <c r="O81" i="12"/>
  <c r="N81" i="12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S78" i="12"/>
  <c r="R78" i="12"/>
  <c r="Q78" i="12"/>
  <c r="P78" i="12"/>
  <c r="L78" i="12"/>
  <c r="J78" i="12"/>
  <c r="H78" i="12"/>
  <c r="F78" i="12"/>
  <c r="N78" i="12" s="1"/>
  <c r="E78" i="12"/>
  <c r="K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O74" i="12"/>
  <c r="N74" i="12"/>
  <c r="M74" i="12"/>
  <c r="K74" i="12"/>
  <c r="I74" i="12"/>
  <c r="G74" i="12"/>
  <c r="U73" i="12"/>
  <c r="T73" i="12"/>
  <c r="O73" i="12"/>
  <c r="N73" i="12"/>
  <c r="M73" i="12"/>
  <c r="K73" i="12"/>
  <c r="I73" i="12"/>
  <c r="G73" i="12"/>
  <c r="U72" i="12"/>
  <c r="T72" i="12"/>
  <c r="O72" i="12"/>
  <c r="N72" i="12"/>
  <c r="M72" i="12"/>
  <c r="K72" i="12"/>
  <c r="I72" i="12"/>
  <c r="G72" i="12"/>
  <c r="U71" i="12"/>
  <c r="T71" i="12"/>
  <c r="O71" i="12"/>
  <c r="N71" i="12"/>
  <c r="M71" i="12"/>
  <c r="K71" i="12"/>
  <c r="I71" i="12"/>
  <c r="G71" i="12"/>
  <c r="S70" i="12"/>
  <c r="T70" i="12" s="1"/>
  <c r="R70" i="12"/>
  <c r="Q70" i="12"/>
  <c r="P70" i="12"/>
  <c r="L70" i="12"/>
  <c r="K70" i="12"/>
  <c r="J70" i="12"/>
  <c r="H70" i="12"/>
  <c r="U70" i="12" s="1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P63" i="12"/>
  <c r="L63" i="12"/>
  <c r="J63" i="12"/>
  <c r="K63" i="12" s="1"/>
  <c r="H63" i="12"/>
  <c r="I63" i="12" s="1"/>
  <c r="F63" i="12"/>
  <c r="G63" i="12" s="1"/>
  <c r="E63" i="12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P58" i="12"/>
  <c r="L58" i="12"/>
  <c r="J58" i="12"/>
  <c r="H58" i="12"/>
  <c r="U58" i="12" s="1"/>
  <c r="F58" i="12"/>
  <c r="E58" i="12"/>
  <c r="D58" i="12"/>
  <c r="U57" i="12"/>
  <c r="T57" i="12"/>
  <c r="N57" i="12"/>
  <c r="O57" i="12" s="1"/>
  <c r="M57" i="12"/>
  <c r="K57" i="12"/>
  <c r="I57" i="12"/>
  <c r="G57" i="12"/>
  <c r="S54" i="12"/>
  <c r="R54" i="12"/>
  <c r="Q54" i="12"/>
  <c r="T54" i="12" s="1"/>
  <c r="P54" i="12"/>
  <c r="U54" i="12" s="1"/>
  <c r="L54" i="12"/>
  <c r="J54" i="12"/>
  <c r="K54" i="12" s="1"/>
  <c r="H54" i="12"/>
  <c r="F54" i="12"/>
  <c r="E54" i="12"/>
  <c r="D54" i="12"/>
  <c r="I54" i="12" s="1"/>
  <c r="S53" i="12"/>
  <c r="R53" i="12"/>
  <c r="Q53" i="12"/>
  <c r="T53" i="12" s="1"/>
  <c r="P53" i="12"/>
  <c r="L53" i="12"/>
  <c r="J53" i="12"/>
  <c r="H53" i="12"/>
  <c r="I53" i="12" s="1"/>
  <c r="F53" i="12"/>
  <c r="E53" i="12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P47" i="12"/>
  <c r="L47" i="12"/>
  <c r="J47" i="12"/>
  <c r="I47" i="12"/>
  <c r="H47" i="12"/>
  <c r="U47" i="12" s="1"/>
  <c r="G47" i="12"/>
  <c r="F47" i="12"/>
  <c r="E47" i="12"/>
  <c r="D47" i="12"/>
  <c r="U46" i="12"/>
  <c r="T46" i="12"/>
  <c r="O46" i="12"/>
  <c r="N46" i="12"/>
  <c r="M46" i="12"/>
  <c r="K46" i="12"/>
  <c r="I46" i="12"/>
  <c r="G46" i="12"/>
  <c r="U45" i="12"/>
  <c r="T45" i="12"/>
  <c r="O45" i="12"/>
  <c r="N45" i="12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O43" i="12"/>
  <c r="N43" i="12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U40" i="12"/>
  <c r="S40" i="12"/>
  <c r="T40" i="12" s="1"/>
  <c r="R40" i="12"/>
  <c r="Q40" i="12"/>
  <c r="P40" i="12"/>
  <c r="L40" i="12"/>
  <c r="J40" i="12"/>
  <c r="H40" i="12"/>
  <c r="F40" i="12"/>
  <c r="N40" i="12" s="1"/>
  <c r="E40" i="12"/>
  <c r="D40" i="12"/>
  <c r="I40" i="12" s="1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U35" i="12"/>
  <c r="S35" i="12"/>
  <c r="R35" i="12"/>
  <c r="Q35" i="12"/>
  <c r="P35" i="12"/>
  <c r="L35" i="12"/>
  <c r="J35" i="12"/>
  <c r="H35" i="12"/>
  <c r="F35" i="12"/>
  <c r="G35" i="12" s="1"/>
  <c r="E35" i="12"/>
  <c r="K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T27" i="12" s="1"/>
  <c r="P27" i="12"/>
  <c r="U27" i="12" s="1"/>
  <c r="L27" i="12"/>
  <c r="J27" i="12"/>
  <c r="H27" i="12"/>
  <c r="F27" i="12"/>
  <c r="N27" i="12" s="1"/>
  <c r="O27" i="12" s="1"/>
  <c r="E27" i="12"/>
  <c r="M27" i="12" s="1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R19" i="12"/>
  <c r="Q19" i="12"/>
  <c r="P19" i="12"/>
  <c r="U19" i="12" s="1"/>
  <c r="L19" i="12"/>
  <c r="J19" i="12"/>
  <c r="H19" i="12"/>
  <c r="F19" i="12"/>
  <c r="N19" i="12" s="1"/>
  <c r="E19" i="12"/>
  <c r="M19" i="12" s="1"/>
  <c r="D19" i="12"/>
  <c r="I19" i="12" s="1"/>
  <c r="U18" i="12"/>
  <c r="T18" i="12"/>
  <c r="O18" i="12"/>
  <c r="N18" i="12"/>
  <c r="M18" i="12"/>
  <c r="K18" i="12"/>
  <c r="I18" i="12"/>
  <c r="G18" i="12"/>
  <c r="U17" i="12"/>
  <c r="T17" i="12"/>
  <c r="O17" i="12"/>
  <c r="N17" i="12"/>
  <c r="M17" i="12"/>
  <c r="K17" i="12"/>
  <c r="I17" i="12"/>
  <c r="G17" i="12"/>
  <c r="U16" i="12"/>
  <c r="T16" i="12"/>
  <c r="O16" i="12"/>
  <c r="N16" i="12"/>
  <c r="M16" i="12"/>
  <c r="K16" i="12"/>
  <c r="I16" i="12"/>
  <c r="G16" i="12"/>
  <c r="U15" i="12"/>
  <c r="T15" i="12"/>
  <c r="O15" i="12"/>
  <c r="N15" i="12"/>
  <c r="M15" i="12"/>
  <c r="K15" i="12"/>
  <c r="I15" i="12"/>
  <c r="G15" i="12"/>
  <c r="U14" i="12"/>
  <c r="T14" i="12"/>
  <c r="O14" i="12"/>
  <c r="N14" i="12"/>
  <c r="M14" i="12"/>
  <c r="K14" i="12"/>
  <c r="I14" i="12"/>
  <c r="G14" i="12"/>
  <c r="U13" i="12"/>
  <c r="T13" i="12"/>
  <c r="O13" i="12"/>
  <c r="N13" i="12"/>
  <c r="M13" i="12"/>
  <c r="K13" i="12"/>
  <c r="I13" i="12"/>
  <c r="G13" i="12"/>
  <c r="U12" i="12"/>
  <c r="T12" i="12"/>
  <c r="O12" i="12"/>
  <c r="N12" i="12"/>
  <c r="M12" i="12"/>
  <c r="K12" i="12"/>
  <c r="I12" i="12"/>
  <c r="G12" i="12"/>
  <c r="U11" i="12"/>
  <c r="T11" i="12"/>
  <c r="O11" i="12"/>
  <c r="N11" i="12"/>
  <c r="M11" i="12"/>
  <c r="K11" i="12"/>
  <c r="I11" i="12"/>
  <c r="G11" i="12"/>
  <c r="S10" i="12"/>
  <c r="T10" i="12" s="1"/>
  <c r="R10" i="12"/>
  <c r="Q10" i="12"/>
  <c r="P10" i="12"/>
  <c r="L10" i="12"/>
  <c r="J10" i="12"/>
  <c r="K10" i="12" s="1"/>
  <c r="H10" i="12"/>
  <c r="U10" i="12" s="1"/>
  <c r="F10" i="12"/>
  <c r="N10" i="12" s="1"/>
  <c r="E10" i="12"/>
  <c r="M10" i="12" s="1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Q339" i="11"/>
  <c r="T339" i="11" s="1"/>
  <c r="P339" i="11"/>
  <c r="U339" i="11" s="1"/>
  <c r="L339" i="11"/>
  <c r="J339" i="11"/>
  <c r="H339" i="11"/>
  <c r="F339" i="11"/>
  <c r="N339" i="11" s="1"/>
  <c r="E339" i="11"/>
  <c r="K339" i="11" s="1"/>
  <c r="D339" i="11"/>
  <c r="S338" i="11"/>
  <c r="T338" i="11" s="1"/>
  <c r="R338" i="11"/>
  <c r="Q338" i="11"/>
  <c r="P338" i="11"/>
  <c r="L338" i="11"/>
  <c r="J338" i="11"/>
  <c r="H338" i="11"/>
  <c r="U338" i="11" s="1"/>
  <c r="F338" i="11"/>
  <c r="G338" i="11" s="1"/>
  <c r="E338" i="11"/>
  <c r="M338" i="11" s="1"/>
  <c r="D338" i="11"/>
  <c r="S337" i="11"/>
  <c r="R337" i="11"/>
  <c r="Q337" i="11"/>
  <c r="T337" i="11" s="1"/>
  <c r="P337" i="11"/>
  <c r="U337" i="11" s="1"/>
  <c r="L337" i="11"/>
  <c r="J337" i="11"/>
  <c r="I337" i="11"/>
  <c r="H337" i="11"/>
  <c r="F337" i="11"/>
  <c r="E337" i="11"/>
  <c r="M337" i="11" s="1"/>
  <c r="D337" i="11"/>
  <c r="O337" i="11" s="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H332" i="11"/>
  <c r="F332" i="11"/>
  <c r="E332" i="11"/>
  <c r="M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P323" i="11"/>
  <c r="U323" i="11" s="1"/>
  <c r="L323" i="11"/>
  <c r="J323" i="11"/>
  <c r="H323" i="11"/>
  <c r="F323" i="11"/>
  <c r="N323" i="11" s="1"/>
  <c r="E323" i="11"/>
  <c r="K323" i="11" s="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T317" i="11"/>
  <c r="S317" i="11"/>
  <c r="R317" i="11"/>
  <c r="Q317" i="11"/>
  <c r="P317" i="11"/>
  <c r="L317" i="11"/>
  <c r="J317" i="11"/>
  <c r="H317" i="11"/>
  <c r="U317" i="11" s="1"/>
  <c r="F317" i="11"/>
  <c r="E317" i="11"/>
  <c r="M317" i="11" s="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Q310" i="11"/>
  <c r="T310" i="11" s="1"/>
  <c r="P310" i="11"/>
  <c r="U310" i="11" s="1"/>
  <c r="L310" i="11"/>
  <c r="J310" i="11"/>
  <c r="I310" i="11"/>
  <c r="H310" i="11"/>
  <c r="F310" i="11"/>
  <c r="E310" i="11"/>
  <c r="M310" i="11" s="1"/>
  <c r="D310" i="11"/>
  <c r="O310" i="11" s="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Q303" i="11"/>
  <c r="T303" i="11" s="1"/>
  <c r="P303" i="11"/>
  <c r="L303" i="11"/>
  <c r="J303" i="11"/>
  <c r="K303" i="11" s="1"/>
  <c r="H303" i="11"/>
  <c r="I303" i="11" s="1"/>
  <c r="F303" i="1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T299" i="11" s="1"/>
  <c r="P299" i="11"/>
  <c r="U299" i="11" s="1"/>
  <c r="L299" i="11"/>
  <c r="J299" i="11"/>
  <c r="H299" i="11"/>
  <c r="F299" i="11"/>
  <c r="E299" i="11"/>
  <c r="D299" i="11"/>
  <c r="U298" i="11"/>
  <c r="S298" i="11"/>
  <c r="T298" i="11" s="1"/>
  <c r="R298" i="11"/>
  <c r="Q298" i="11"/>
  <c r="P298" i="11"/>
  <c r="L298" i="11"/>
  <c r="J298" i="11"/>
  <c r="H298" i="11"/>
  <c r="F298" i="11"/>
  <c r="G298" i="11" s="1"/>
  <c r="E298" i="11"/>
  <c r="M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S292" i="11"/>
  <c r="R292" i="11"/>
  <c r="Q292" i="11"/>
  <c r="T292" i="11" s="1"/>
  <c r="P292" i="11"/>
  <c r="U292" i="11" s="1"/>
  <c r="L292" i="11"/>
  <c r="J292" i="11"/>
  <c r="I292" i="11"/>
  <c r="H292" i="11"/>
  <c r="F292" i="11"/>
  <c r="E292" i="11"/>
  <c r="M292" i="11" s="1"/>
  <c r="D292" i="11"/>
  <c r="O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T285" i="11" s="1"/>
  <c r="P285" i="11"/>
  <c r="U285" i="11" s="1"/>
  <c r="L285" i="11"/>
  <c r="J285" i="11"/>
  <c r="K285" i="11" s="1"/>
  <c r="H285" i="11"/>
  <c r="F285" i="11"/>
  <c r="E285" i="1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U275" i="11"/>
  <c r="T275" i="11"/>
  <c r="S275" i="11"/>
  <c r="R275" i="11"/>
  <c r="Q275" i="11"/>
  <c r="P275" i="11"/>
  <c r="L275" i="11"/>
  <c r="J275" i="11"/>
  <c r="H275" i="11"/>
  <c r="F275" i="11"/>
  <c r="N275" i="11" s="1"/>
  <c r="E275" i="11"/>
  <c r="K275" i="11" s="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T267" i="11"/>
  <c r="S267" i="11"/>
  <c r="R267" i="11"/>
  <c r="Q267" i="11"/>
  <c r="P267" i="11"/>
  <c r="L267" i="11"/>
  <c r="J267" i="11"/>
  <c r="H267" i="11"/>
  <c r="F267" i="11"/>
  <c r="G267" i="11" s="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O264" i="11"/>
  <c r="N264" i="11"/>
  <c r="M264" i="11"/>
  <c r="K264" i="11"/>
  <c r="I264" i="11"/>
  <c r="G264" i="11"/>
  <c r="U263" i="11"/>
  <c r="T263" i="11"/>
  <c r="O263" i="11"/>
  <c r="N263" i="11"/>
  <c r="M263" i="11"/>
  <c r="K263" i="11"/>
  <c r="I263" i="11"/>
  <c r="G263" i="11"/>
  <c r="S260" i="11"/>
  <c r="R260" i="11"/>
  <c r="Q260" i="11"/>
  <c r="T260" i="11" s="1"/>
  <c r="P260" i="11"/>
  <c r="U260" i="11" s="1"/>
  <c r="L260" i="11"/>
  <c r="J260" i="11"/>
  <c r="H260" i="11"/>
  <c r="I260" i="11" s="1"/>
  <c r="F260" i="11"/>
  <c r="E260" i="11"/>
  <c r="D260" i="11"/>
  <c r="S259" i="11"/>
  <c r="R259" i="11"/>
  <c r="Q259" i="11"/>
  <c r="P259" i="11"/>
  <c r="U259" i="11" s="1"/>
  <c r="L259" i="11"/>
  <c r="J259" i="11"/>
  <c r="H259" i="1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T254" i="11" s="1"/>
  <c r="R254" i="11"/>
  <c r="Q254" i="11"/>
  <c r="P254" i="11"/>
  <c r="L254" i="11"/>
  <c r="J254" i="11"/>
  <c r="H254" i="11"/>
  <c r="U254" i="11" s="1"/>
  <c r="F254" i="11"/>
  <c r="E254" i="11"/>
  <c r="K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U247" i="11"/>
  <c r="T247" i="11"/>
  <c r="S247" i="11"/>
  <c r="R247" i="11"/>
  <c r="Q247" i="11"/>
  <c r="P247" i="11"/>
  <c r="O247" i="11"/>
  <c r="L247" i="11"/>
  <c r="J247" i="11"/>
  <c r="H247" i="11"/>
  <c r="F247" i="11"/>
  <c r="N247" i="11" s="1"/>
  <c r="E247" i="1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T240" i="11" s="1"/>
  <c r="P240" i="11"/>
  <c r="L240" i="11"/>
  <c r="J240" i="11"/>
  <c r="H240" i="11"/>
  <c r="I240" i="11" s="1"/>
  <c r="F240" i="11"/>
  <c r="E240" i="11"/>
  <c r="M240" i="11" s="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P231" i="11"/>
  <c r="L231" i="11"/>
  <c r="J231" i="11"/>
  <c r="K231" i="11" s="1"/>
  <c r="H231" i="11"/>
  <c r="I231" i="11" s="1"/>
  <c r="F231" i="11"/>
  <c r="G231" i="11" s="1"/>
  <c r="E231" i="11"/>
  <c r="D231" i="11"/>
  <c r="S230" i="11"/>
  <c r="R230" i="11"/>
  <c r="Q230" i="11"/>
  <c r="T230" i="11" s="1"/>
  <c r="P230" i="11"/>
  <c r="U230" i="11" s="1"/>
  <c r="L230" i="11"/>
  <c r="J230" i="11"/>
  <c r="H230" i="11"/>
  <c r="F230" i="11"/>
  <c r="N230" i="11" s="1"/>
  <c r="E230" i="11"/>
  <c r="K230" i="11" s="1"/>
  <c r="D230" i="1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T224" i="11"/>
  <c r="S224" i="11"/>
  <c r="R224" i="11"/>
  <c r="Q224" i="11"/>
  <c r="P224" i="11"/>
  <c r="L224" i="11"/>
  <c r="J224" i="11"/>
  <c r="H224" i="11"/>
  <c r="U224" i="11" s="1"/>
  <c r="F224" i="11"/>
  <c r="G224" i="11" s="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O218" i="11"/>
  <c r="N218" i="1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Q216" i="11"/>
  <c r="T216" i="11" s="1"/>
  <c r="P216" i="11"/>
  <c r="U216" i="11" s="1"/>
  <c r="L216" i="11"/>
  <c r="J216" i="11"/>
  <c r="I216" i="11"/>
  <c r="H216" i="11"/>
  <c r="F216" i="11"/>
  <c r="E216" i="11"/>
  <c r="M216" i="11" s="1"/>
  <c r="D216" i="11"/>
  <c r="O216" i="11" s="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T205" i="11" s="1"/>
  <c r="P205" i="11"/>
  <c r="U205" i="11" s="1"/>
  <c r="L205" i="11"/>
  <c r="J205" i="11"/>
  <c r="K205" i="11" s="1"/>
  <c r="H205" i="11"/>
  <c r="F205" i="11"/>
  <c r="E205" i="11"/>
  <c r="D205" i="11"/>
  <c r="U204" i="11"/>
  <c r="S204" i="11"/>
  <c r="T204" i="11" s="1"/>
  <c r="R204" i="11"/>
  <c r="Q204" i="11"/>
  <c r="P204" i="11"/>
  <c r="L204" i="11"/>
  <c r="J204" i="11"/>
  <c r="H204" i="11"/>
  <c r="F204" i="11"/>
  <c r="E204" i="11"/>
  <c r="K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F198" i="11"/>
  <c r="E198" i="11"/>
  <c r="M198" i="11" s="1"/>
  <c r="D198" i="1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Q191" i="11"/>
  <c r="P191" i="11"/>
  <c r="L191" i="11"/>
  <c r="J191" i="11"/>
  <c r="H191" i="11"/>
  <c r="I191" i="11" s="1"/>
  <c r="F191" i="11"/>
  <c r="E191" i="11"/>
  <c r="M191" i="11" s="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U185" i="11" s="1"/>
  <c r="L185" i="11"/>
  <c r="J185" i="11"/>
  <c r="H185" i="11"/>
  <c r="F185" i="11"/>
  <c r="G185" i="11" s="1"/>
  <c r="E185" i="11"/>
  <c r="M185" i="11" s="1"/>
  <c r="D185" i="11"/>
  <c r="U184" i="11"/>
  <c r="T184" i="11"/>
  <c r="N184" i="11"/>
  <c r="O184" i="11" s="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U179" i="11"/>
  <c r="T179" i="11"/>
  <c r="S179" i="11"/>
  <c r="R179" i="11"/>
  <c r="Q179" i="11"/>
  <c r="P179" i="11"/>
  <c r="M179" i="11"/>
  <c r="L179" i="11"/>
  <c r="J179" i="11"/>
  <c r="H179" i="11"/>
  <c r="F179" i="11"/>
  <c r="E179" i="11"/>
  <c r="K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T170" i="11" s="1"/>
  <c r="R170" i="11"/>
  <c r="Q170" i="11"/>
  <c r="P170" i="11"/>
  <c r="U170" i="11" s="1"/>
  <c r="L170" i="11"/>
  <c r="J170" i="11"/>
  <c r="H170" i="11"/>
  <c r="F170" i="11"/>
  <c r="N170" i="11" s="1"/>
  <c r="O170" i="11" s="1"/>
  <c r="E170" i="11"/>
  <c r="M170" i="11" s="1"/>
  <c r="D170" i="11"/>
  <c r="I170" i="11" s="1"/>
  <c r="S169" i="11"/>
  <c r="R169" i="11"/>
  <c r="Q169" i="11"/>
  <c r="T169" i="11" s="1"/>
  <c r="P169" i="11"/>
  <c r="U169" i="11" s="1"/>
  <c r="L169" i="11"/>
  <c r="J169" i="11"/>
  <c r="I169" i="11"/>
  <c r="H169" i="11"/>
  <c r="F169" i="11"/>
  <c r="N169" i="11" s="1"/>
  <c r="E169" i="11"/>
  <c r="M169" i="11" s="1"/>
  <c r="D169" i="11"/>
  <c r="O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T163" i="11" s="1"/>
  <c r="P163" i="11"/>
  <c r="U163" i="11" s="1"/>
  <c r="L163" i="11"/>
  <c r="K163" i="11"/>
  <c r="J163" i="11"/>
  <c r="H163" i="11"/>
  <c r="F163" i="1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T157" i="11"/>
  <c r="S157" i="11"/>
  <c r="R157" i="11"/>
  <c r="Q157" i="11"/>
  <c r="P157" i="11"/>
  <c r="L157" i="11"/>
  <c r="J157" i="11"/>
  <c r="H157" i="11"/>
  <c r="U157" i="11" s="1"/>
  <c r="F157" i="11"/>
  <c r="N157" i="11" s="1"/>
  <c r="E157" i="11"/>
  <c r="K157" i="11" s="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T150" i="11"/>
  <c r="S150" i="11"/>
  <c r="R150" i="11"/>
  <c r="Q150" i="11"/>
  <c r="P150" i="11"/>
  <c r="O150" i="11"/>
  <c r="L150" i="11"/>
  <c r="J150" i="11"/>
  <c r="H150" i="11"/>
  <c r="U150" i="11" s="1"/>
  <c r="G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Q144" i="11"/>
  <c r="T144" i="11" s="1"/>
  <c r="P144" i="11"/>
  <c r="U144" i="11" s="1"/>
  <c r="L144" i="11"/>
  <c r="J144" i="11"/>
  <c r="H144" i="11"/>
  <c r="F144" i="11"/>
  <c r="E144" i="11"/>
  <c r="M144" i="11" s="1"/>
  <c r="D144" i="11"/>
  <c r="O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K137" i="11"/>
  <c r="J137" i="11"/>
  <c r="I137" i="11"/>
  <c r="H137" i="11"/>
  <c r="F137" i="11"/>
  <c r="E137" i="11"/>
  <c r="M137" i="11" s="1"/>
  <c r="D137" i="1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U132" i="11"/>
  <c r="T132" i="11"/>
  <c r="S132" i="11"/>
  <c r="R132" i="11"/>
  <c r="Q132" i="11"/>
  <c r="P132" i="11"/>
  <c r="L132" i="11"/>
  <c r="J132" i="11"/>
  <c r="H132" i="11"/>
  <c r="F132" i="11"/>
  <c r="N132" i="11" s="1"/>
  <c r="E132" i="11"/>
  <c r="K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Q126" i="11"/>
  <c r="T126" i="11" s="1"/>
  <c r="P126" i="11"/>
  <c r="U126" i="11" s="1"/>
  <c r="O126" i="11"/>
  <c r="L126" i="11"/>
  <c r="J126" i="11"/>
  <c r="H126" i="11"/>
  <c r="G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T121" i="11" s="1"/>
  <c r="P121" i="11"/>
  <c r="L121" i="11"/>
  <c r="J121" i="11"/>
  <c r="H121" i="11"/>
  <c r="I121" i="11" s="1"/>
  <c r="F121" i="11"/>
  <c r="E121" i="11"/>
  <c r="D121" i="1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T112" i="11" s="1"/>
  <c r="P112" i="11"/>
  <c r="U112" i="11" s="1"/>
  <c r="L112" i="11"/>
  <c r="J112" i="11"/>
  <c r="K112" i="11" s="1"/>
  <c r="H112" i="11"/>
  <c r="F112" i="11"/>
  <c r="E112" i="11"/>
  <c r="D112" i="11"/>
  <c r="U111" i="11"/>
  <c r="T111" i="11"/>
  <c r="O111" i="11"/>
  <c r="N111" i="1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T106" i="11"/>
  <c r="S106" i="11"/>
  <c r="R106" i="11"/>
  <c r="Q106" i="11"/>
  <c r="P106" i="11"/>
  <c r="L106" i="11"/>
  <c r="J106" i="11"/>
  <c r="H106" i="11"/>
  <c r="U106" i="11" s="1"/>
  <c r="F106" i="11"/>
  <c r="N106" i="11" s="1"/>
  <c r="E106" i="11"/>
  <c r="K106" i="11" s="1"/>
  <c r="D106" i="11"/>
  <c r="U105" i="11"/>
  <c r="T105" i="11"/>
  <c r="N105" i="11"/>
  <c r="O105" i="11" s="1"/>
  <c r="M105" i="11"/>
  <c r="K105" i="11"/>
  <c r="I105" i="11"/>
  <c r="G105" i="11"/>
  <c r="T102" i="11"/>
  <c r="S102" i="11"/>
  <c r="R102" i="11"/>
  <c r="Q102" i="11"/>
  <c r="P102" i="11"/>
  <c r="U102" i="11" s="1"/>
  <c r="N102" i="11"/>
  <c r="O102" i="11" s="1"/>
  <c r="L102" i="11"/>
  <c r="J102" i="11"/>
  <c r="H102" i="11"/>
  <c r="F102" i="11"/>
  <c r="G102" i="11" s="1"/>
  <c r="E102" i="11"/>
  <c r="D102" i="11"/>
  <c r="S101" i="11"/>
  <c r="R101" i="11"/>
  <c r="Q101" i="11"/>
  <c r="P101" i="11"/>
  <c r="U101" i="11" s="1"/>
  <c r="L101" i="11"/>
  <c r="J101" i="11"/>
  <c r="H101" i="11"/>
  <c r="F101" i="11"/>
  <c r="N101" i="11" s="1"/>
  <c r="E101" i="11"/>
  <c r="M101" i="11" s="1"/>
  <c r="D101" i="11"/>
  <c r="O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Q96" i="11"/>
  <c r="P96" i="11"/>
  <c r="L96" i="11"/>
  <c r="J96" i="11"/>
  <c r="H96" i="11"/>
  <c r="I96" i="11" s="1"/>
  <c r="F96" i="11"/>
  <c r="E96" i="11"/>
  <c r="M96" i="11" s="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T91" i="11"/>
  <c r="S91" i="11"/>
  <c r="R91" i="11"/>
  <c r="Q91" i="11"/>
  <c r="P91" i="11"/>
  <c r="L91" i="11"/>
  <c r="J91" i="11"/>
  <c r="H91" i="11"/>
  <c r="U91" i="11" s="1"/>
  <c r="F91" i="11"/>
  <c r="E91" i="1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T85" i="11" s="1"/>
  <c r="P85" i="11"/>
  <c r="U85" i="11" s="1"/>
  <c r="N85" i="11"/>
  <c r="L85" i="11"/>
  <c r="J85" i="11"/>
  <c r="H85" i="11"/>
  <c r="F85" i="11"/>
  <c r="E85" i="11"/>
  <c r="D85" i="11"/>
  <c r="I85" i="11" s="1"/>
  <c r="T84" i="11"/>
  <c r="S84" i="11"/>
  <c r="R84" i="11"/>
  <c r="Q84" i="11"/>
  <c r="P84" i="11"/>
  <c r="L84" i="11"/>
  <c r="M84" i="11" s="1"/>
  <c r="J84" i="11"/>
  <c r="H84" i="11"/>
  <c r="U84" i="11" s="1"/>
  <c r="F84" i="11"/>
  <c r="E84" i="1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Q78" i="11"/>
  <c r="P78" i="11"/>
  <c r="U78" i="11" s="1"/>
  <c r="N78" i="11"/>
  <c r="L78" i="11"/>
  <c r="J78" i="11"/>
  <c r="H78" i="11"/>
  <c r="F78" i="11"/>
  <c r="E78" i="11"/>
  <c r="M78" i="11" s="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O72" i="11"/>
  <c r="N72" i="1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T70" i="11"/>
  <c r="S70" i="11"/>
  <c r="R70" i="11"/>
  <c r="Q70" i="11"/>
  <c r="P70" i="11"/>
  <c r="M70" i="11"/>
  <c r="L70" i="11"/>
  <c r="K70" i="11"/>
  <c r="J70" i="11"/>
  <c r="H70" i="11"/>
  <c r="F70" i="11"/>
  <c r="E70" i="1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T63" i="11"/>
  <c r="S63" i="11"/>
  <c r="R63" i="11"/>
  <c r="Q63" i="11"/>
  <c r="P63" i="11"/>
  <c r="M63" i="11"/>
  <c r="L63" i="11"/>
  <c r="K63" i="11"/>
  <c r="J63" i="11"/>
  <c r="H63" i="11"/>
  <c r="F63" i="11"/>
  <c r="N63" i="11" s="1"/>
  <c r="E63" i="1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T58" i="11"/>
  <c r="S58" i="11"/>
  <c r="R58" i="11"/>
  <c r="Q58" i="11"/>
  <c r="P58" i="11"/>
  <c r="L58" i="11"/>
  <c r="J58" i="11"/>
  <c r="H58" i="11"/>
  <c r="U58" i="11" s="1"/>
  <c r="F58" i="11"/>
  <c r="N58" i="11" s="1"/>
  <c r="E58" i="11"/>
  <c r="K58" i="11" s="1"/>
  <c r="D58" i="11"/>
  <c r="U57" i="11"/>
  <c r="T57" i="11"/>
  <c r="N57" i="11"/>
  <c r="O57" i="11" s="1"/>
  <c r="M57" i="11"/>
  <c r="K57" i="11"/>
  <c r="I57" i="11"/>
  <c r="G57" i="11"/>
  <c r="S54" i="11"/>
  <c r="R54" i="11"/>
  <c r="Q54" i="11"/>
  <c r="P54" i="11"/>
  <c r="N54" i="11"/>
  <c r="O54" i="11" s="1"/>
  <c r="L54" i="11"/>
  <c r="J54" i="11"/>
  <c r="K54" i="11" s="1"/>
  <c r="I54" i="11"/>
  <c r="H54" i="11"/>
  <c r="F54" i="11"/>
  <c r="G54" i="11" s="1"/>
  <c r="E54" i="11"/>
  <c r="D54" i="11"/>
  <c r="U53" i="11"/>
  <c r="T53" i="11"/>
  <c r="S53" i="11"/>
  <c r="R53" i="11"/>
  <c r="Q53" i="11"/>
  <c r="P53" i="11"/>
  <c r="L53" i="11"/>
  <c r="K53" i="11"/>
  <c r="J53" i="11"/>
  <c r="I53" i="11"/>
  <c r="H53" i="11"/>
  <c r="F53" i="11"/>
  <c r="E53" i="11"/>
  <c r="M53" i="11" s="1"/>
  <c r="D53" i="1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T47" i="11" s="1"/>
  <c r="R47" i="11"/>
  <c r="Q47" i="11"/>
  <c r="P47" i="11"/>
  <c r="U47" i="11" s="1"/>
  <c r="L47" i="11"/>
  <c r="J47" i="11"/>
  <c r="H47" i="11"/>
  <c r="F47" i="11"/>
  <c r="N47" i="11" s="1"/>
  <c r="E47" i="11"/>
  <c r="D47" i="11"/>
  <c r="I47" i="11" s="1"/>
  <c r="U46" i="11"/>
  <c r="T46" i="11"/>
  <c r="O46" i="11"/>
  <c r="N46" i="1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U40" i="11"/>
  <c r="T40" i="11"/>
  <c r="S40" i="11"/>
  <c r="R40" i="11"/>
  <c r="Q40" i="11"/>
  <c r="P40" i="11"/>
  <c r="L40" i="11"/>
  <c r="K40" i="11"/>
  <c r="J40" i="11"/>
  <c r="H40" i="11"/>
  <c r="F40" i="11"/>
  <c r="E40" i="11"/>
  <c r="M40" i="11" s="1"/>
  <c r="D40" i="11"/>
  <c r="I40" i="11" s="1"/>
  <c r="U39" i="11"/>
  <c r="T39" i="11"/>
  <c r="O39" i="11"/>
  <c r="N39" i="1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U35" i="11"/>
  <c r="S35" i="11"/>
  <c r="R35" i="11"/>
  <c r="Q35" i="11"/>
  <c r="P35" i="11"/>
  <c r="L35" i="11"/>
  <c r="J35" i="11"/>
  <c r="H35" i="11"/>
  <c r="F35" i="11"/>
  <c r="G35" i="11" s="1"/>
  <c r="E35" i="11"/>
  <c r="K35" i="11" s="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P27" i="11"/>
  <c r="L27" i="11"/>
  <c r="J27" i="11"/>
  <c r="H27" i="11"/>
  <c r="I27" i="11" s="1"/>
  <c r="G27" i="11"/>
  <c r="F27" i="1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U19" i="11" s="1"/>
  <c r="L19" i="11"/>
  <c r="J19" i="11"/>
  <c r="K19" i="11" s="1"/>
  <c r="H19" i="11"/>
  <c r="F19" i="1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O16" i="11"/>
  <c r="N16" i="1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O14" i="11"/>
  <c r="N14" i="1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J10" i="11"/>
  <c r="I10" i="11"/>
  <c r="H10" i="11"/>
  <c r="F10" i="11"/>
  <c r="N10" i="11" s="1"/>
  <c r="E10" i="11"/>
  <c r="M10" i="11" s="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U339" i="10" s="1"/>
  <c r="L339" i="10"/>
  <c r="J339" i="10"/>
  <c r="K339" i="10" s="1"/>
  <c r="H339" i="10"/>
  <c r="F339" i="10"/>
  <c r="E339" i="10"/>
  <c r="D339" i="10"/>
  <c r="S338" i="10"/>
  <c r="T338" i="10" s="1"/>
  <c r="R338" i="10"/>
  <c r="Q338" i="10"/>
  <c r="P338" i="10"/>
  <c r="L338" i="10"/>
  <c r="J338" i="10"/>
  <c r="H338" i="10"/>
  <c r="U338" i="10" s="1"/>
  <c r="F338" i="10"/>
  <c r="N338" i="10" s="1"/>
  <c r="E338" i="10"/>
  <c r="K338" i="10" s="1"/>
  <c r="D338" i="10"/>
  <c r="T337" i="10"/>
  <c r="S337" i="10"/>
  <c r="R337" i="10"/>
  <c r="Q337" i="10"/>
  <c r="P337" i="10"/>
  <c r="U337" i="10" s="1"/>
  <c r="L337" i="10"/>
  <c r="J337" i="10"/>
  <c r="H337" i="10"/>
  <c r="F337" i="10"/>
  <c r="E337" i="10"/>
  <c r="D337" i="10"/>
  <c r="U336" i="10"/>
  <c r="T336" i="10"/>
  <c r="N336" i="10"/>
  <c r="O336" i="10" s="1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Q332" i="10"/>
  <c r="P332" i="10"/>
  <c r="L332" i="10"/>
  <c r="J332" i="10"/>
  <c r="K332" i="10" s="1"/>
  <c r="H332" i="10"/>
  <c r="I332" i="10" s="1"/>
  <c r="F332" i="10"/>
  <c r="G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K323" i="10"/>
  <c r="J323" i="10"/>
  <c r="H323" i="10"/>
  <c r="F323" i="10"/>
  <c r="E323" i="10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Q317" i="10"/>
  <c r="T317" i="10" s="1"/>
  <c r="P317" i="10"/>
  <c r="U317" i="10" s="1"/>
  <c r="L317" i="10"/>
  <c r="M317" i="10" s="1"/>
  <c r="J317" i="10"/>
  <c r="H317" i="10"/>
  <c r="F317" i="10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T310" i="10" s="1"/>
  <c r="R310" i="10"/>
  <c r="Q310" i="10"/>
  <c r="P310" i="10"/>
  <c r="L310" i="10"/>
  <c r="J310" i="10"/>
  <c r="H310" i="10"/>
  <c r="N310" i="10" s="1"/>
  <c r="F310" i="10"/>
  <c r="G310" i="10" s="1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T303" i="10" s="1"/>
  <c r="P303" i="10"/>
  <c r="L303" i="10"/>
  <c r="J303" i="10"/>
  <c r="H303" i="10"/>
  <c r="F303" i="10"/>
  <c r="G303" i="10" s="1"/>
  <c r="E303" i="10"/>
  <c r="M303" i="10" s="1"/>
  <c r="D303" i="10"/>
  <c r="U302" i="10"/>
  <c r="T302" i="10"/>
  <c r="O302" i="10"/>
  <c r="N302" i="10"/>
  <c r="M302" i="10"/>
  <c r="K302" i="10"/>
  <c r="I302" i="10"/>
  <c r="G302" i="10"/>
  <c r="S299" i="10"/>
  <c r="T299" i="10" s="1"/>
  <c r="R299" i="10"/>
  <c r="Q299" i="10"/>
  <c r="P299" i="10"/>
  <c r="L299" i="10"/>
  <c r="J299" i="10"/>
  <c r="H299" i="10"/>
  <c r="F299" i="10"/>
  <c r="N299" i="10" s="1"/>
  <c r="E299" i="10"/>
  <c r="D299" i="10"/>
  <c r="S298" i="10"/>
  <c r="R298" i="10"/>
  <c r="Q298" i="10"/>
  <c r="P298" i="10"/>
  <c r="U298" i="10" s="1"/>
  <c r="L298" i="10"/>
  <c r="J298" i="10"/>
  <c r="H298" i="10"/>
  <c r="F298" i="10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L292" i="10"/>
  <c r="J292" i="10"/>
  <c r="H292" i="10"/>
  <c r="F292" i="10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T285" i="10" s="1"/>
  <c r="P285" i="10"/>
  <c r="L285" i="10"/>
  <c r="J285" i="10"/>
  <c r="K285" i="10" s="1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O280" i="10"/>
  <c r="N280" i="10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T275" i="10" s="1"/>
  <c r="R275" i="10"/>
  <c r="Q275" i="10"/>
  <c r="P275" i="10"/>
  <c r="L275" i="10"/>
  <c r="J275" i="10"/>
  <c r="H275" i="10"/>
  <c r="F275" i="10"/>
  <c r="N275" i="10" s="1"/>
  <c r="E275" i="10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T267" i="10" s="1"/>
  <c r="P267" i="10"/>
  <c r="U267" i="10" s="1"/>
  <c r="L267" i="10"/>
  <c r="M267" i="10" s="1"/>
  <c r="J267" i="10"/>
  <c r="H267" i="10"/>
  <c r="F267" i="10"/>
  <c r="N267" i="10" s="1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T260" i="10" s="1"/>
  <c r="P260" i="10"/>
  <c r="U260" i="10" s="1"/>
  <c r="L260" i="10"/>
  <c r="J260" i="10"/>
  <c r="H260" i="10"/>
  <c r="F260" i="10"/>
  <c r="E260" i="10"/>
  <c r="M260" i="10" s="1"/>
  <c r="D260" i="10"/>
  <c r="S259" i="10"/>
  <c r="R259" i="10"/>
  <c r="Q259" i="10"/>
  <c r="P259" i="10"/>
  <c r="L259" i="10"/>
  <c r="J259" i="10"/>
  <c r="H259" i="10"/>
  <c r="I259" i="10" s="1"/>
  <c r="F259" i="10"/>
  <c r="G259" i="10" s="1"/>
  <c r="E259" i="10"/>
  <c r="M259" i="10" s="1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T254" i="10" s="1"/>
  <c r="R254" i="10"/>
  <c r="Q254" i="10"/>
  <c r="P254" i="10"/>
  <c r="L254" i="10"/>
  <c r="J254" i="10"/>
  <c r="H254" i="10"/>
  <c r="F254" i="10"/>
  <c r="N254" i="10" s="1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T247" i="10"/>
  <c r="S247" i="10"/>
  <c r="R247" i="10"/>
  <c r="Q247" i="10"/>
  <c r="P247" i="10"/>
  <c r="L247" i="10"/>
  <c r="J247" i="10"/>
  <c r="H247" i="10"/>
  <c r="U247" i="10" s="1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T240" i="10"/>
  <c r="S240" i="10"/>
  <c r="R240" i="10"/>
  <c r="Q240" i="10"/>
  <c r="P240" i="10"/>
  <c r="L240" i="10"/>
  <c r="J240" i="10"/>
  <c r="H240" i="10"/>
  <c r="G240" i="10"/>
  <c r="F240" i="10"/>
  <c r="E240" i="10"/>
  <c r="D240" i="10"/>
  <c r="U239" i="10"/>
  <c r="T239" i="10"/>
  <c r="O239" i="10"/>
  <c r="N239" i="10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L231" i="10"/>
  <c r="J231" i="10"/>
  <c r="H231" i="10"/>
  <c r="I231" i="10" s="1"/>
  <c r="F231" i="10"/>
  <c r="G231" i="10" s="1"/>
  <c r="E231" i="10"/>
  <c r="M231" i="10" s="1"/>
  <c r="D231" i="10"/>
  <c r="S230" i="10"/>
  <c r="R230" i="10"/>
  <c r="Q230" i="10"/>
  <c r="P230" i="10"/>
  <c r="U230" i="10" s="1"/>
  <c r="L230" i="10"/>
  <c r="K230" i="10"/>
  <c r="J230" i="10"/>
  <c r="H230" i="10"/>
  <c r="F230" i="10"/>
  <c r="N230" i="10" s="1"/>
  <c r="E230" i="10"/>
  <c r="D230" i="10"/>
  <c r="I230" i="10" s="1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S224" i="10"/>
  <c r="R224" i="10"/>
  <c r="Q224" i="10"/>
  <c r="T224" i="10" s="1"/>
  <c r="P224" i="10"/>
  <c r="U224" i="10" s="1"/>
  <c r="L224" i="10"/>
  <c r="J224" i="10"/>
  <c r="H224" i="10"/>
  <c r="F224" i="10"/>
  <c r="N224" i="10" s="1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S216" i="10"/>
  <c r="R216" i="10"/>
  <c r="Q216" i="10"/>
  <c r="T216" i="10" s="1"/>
  <c r="P216" i="10"/>
  <c r="U216" i="10" s="1"/>
  <c r="L216" i="10"/>
  <c r="J216" i="10"/>
  <c r="H216" i="10"/>
  <c r="F216" i="10"/>
  <c r="N216" i="10" s="1"/>
  <c r="E216" i="10"/>
  <c r="D216" i="10"/>
  <c r="I216" i="10" s="1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L205" i="10"/>
  <c r="J205" i="10"/>
  <c r="K205" i="10" s="1"/>
  <c r="H205" i="10"/>
  <c r="I205" i="10" s="1"/>
  <c r="F205" i="10"/>
  <c r="G205" i="10" s="1"/>
  <c r="E205" i="10"/>
  <c r="D205" i="10"/>
  <c r="S204" i="10"/>
  <c r="R204" i="10"/>
  <c r="Q204" i="10"/>
  <c r="T204" i="10" s="1"/>
  <c r="P204" i="10"/>
  <c r="L204" i="10"/>
  <c r="J204" i="10"/>
  <c r="H204" i="10"/>
  <c r="F204" i="10"/>
  <c r="N204" i="10" s="1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Q198" i="10"/>
  <c r="T198" i="10" s="1"/>
  <c r="P198" i="10"/>
  <c r="U198" i="10" s="1"/>
  <c r="L198" i="10"/>
  <c r="J198" i="10"/>
  <c r="H198" i="10"/>
  <c r="F198" i="10"/>
  <c r="N198" i="10" s="1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T191" i="10" s="1"/>
  <c r="P191" i="10"/>
  <c r="L191" i="10"/>
  <c r="J191" i="10"/>
  <c r="H191" i="10"/>
  <c r="I191" i="10" s="1"/>
  <c r="F191" i="10"/>
  <c r="N191" i="10" s="1"/>
  <c r="O191" i="10" s="1"/>
  <c r="E191" i="10"/>
  <c r="M191" i="10" s="1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R185" i="10"/>
  <c r="Q185" i="10"/>
  <c r="P185" i="10"/>
  <c r="L185" i="10"/>
  <c r="J185" i="10"/>
  <c r="H185" i="10"/>
  <c r="F185" i="10"/>
  <c r="G185" i="10" s="1"/>
  <c r="E185" i="10"/>
  <c r="M185" i="10" s="1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T179" i="10" s="1"/>
  <c r="R179" i="10"/>
  <c r="Q179" i="10"/>
  <c r="P179" i="10"/>
  <c r="L179" i="10"/>
  <c r="J179" i="10"/>
  <c r="H179" i="10"/>
  <c r="F179" i="10"/>
  <c r="E179" i="10"/>
  <c r="M179" i="10" s="1"/>
  <c r="D179" i="10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T170" i="10" s="1"/>
  <c r="P170" i="10"/>
  <c r="U170" i="10" s="1"/>
  <c r="N170" i="10"/>
  <c r="L170" i="10"/>
  <c r="J170" i="10"/>
  <c r="H170" i="10"/>
  <c r="F170" i="10"/>
  <c r="E170" i="10"/>
  <c r="D170" i="10"/>
  <c r="I170" i="10" s="1"/>
  <c r="S169" i="10"/>
  <c r="R169" i="10"/>
  <c r="Q169" i="10"/>
  <c r="P169" i="10"/>
  <c r="L169" i="10"/>
  <c r="J169" i="10"/>
  <c r="H169" i="10"/>
  <c r="G169" i="10"/>
  <c r="F169" i="10"/>
  <c r="E169" i="10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U163" i="10" s="1"/>
  <c r="L163" i="10"/>
  <c r="J163" i="10"/>
  <c r="H163" i="10"/>
  <c r="F163" i="10"/>
  <c r="E163" i="10"/>
  <c r="M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U157" i="10" s="1"/>
  <c r="L157" i="10"/>
  <c r="J157" i="10"/>
  <c r="H157" i="10"/>
  <c r="F157" i="10"/>
  <c r="N157" i="10" s="1"/>
  <c r="E157" i="10"/>
  <c r="M157" i="10" s="1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T150" i="10" s="1"/>
  <c r="R150" i="10"/>
  <c r="Q150" i="10"/>
  <c r="P150" i="10"/>
  <c r="L150" i="10"/>
  <c r="M150" i="10" s="1"/>
  <c r="J150" i="10"/>
  <c r="K150" i="10" s="1"/>
  <c r="H150" i="10"/>
  <c r="U150" i="10" s="1"/>
  <c r="F150" i="10"/>
  <c r="N150" i="10" s="1"/>
  <c r="O150" i="10" s="1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T144" i="10" s="1"/>
  <c r="R144" i="10"/>
  <c r="Q144" i="10"/>
  <c r="P144" i="10"/>
  <c r="U144" i="10" s="1"/>
  <c r="L144" i="10"/>
  <c r="M144" i="10" s="1"/>
  <c r="J144" i="10"/>
  <c r="H144" i="10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J137" i="10"/>
  <c r="K137" i="10" s="1"/>
  <c r="I137" i="10"/>
  <c r="H137" i="10"/>
  <c r="F137" i="10"/>
  <c r="E137" i="10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T132" i="10" s="1"/>
  <c r="P132" i="10"/>
  <c r="U132" i="10" s="1"/>
  <c r="L132" i="10"/>
  <c r="J132" i="10"/>
  <c r="H132" i="10"/>
  <c r="N132" i="10" s="1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U126" i="10"/>
  <c r="S126" i="10"/>
  <c r="R126" i="10"/>
  <c r="Q126" i="10"/>
  <c r="T126" i="10" s="1"/>
  <c r="P126" i="10"/>
  <c r="L126" i="10"/>
  <c r="J126" i="10"/>
  <c r="H126" i="10"/>
  <c r="F126" i="10"/>
  <c r="E126" i="10"/>
  <c r="D126" i="10"/>
  <c r="I126" i="10" s="1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T121" i="10" s="1"/>
  <c r="P121" i="10"/>
  <c r="L121" i="10"/>
  <c r="J121" i="10"/>
  <c r="I121" i="10"/>
  <c r="H121" i="10"/>
  <c r="U121" i="10" s="1"/>
  <c r="F121" i="10"/>
  <c r="E121" i="10"/>
  <c r="M121" i="10" s="1"/>
  <c r="D121" i="10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R112" i="10"/>
  <c r="Q112" i="10"/>
  <c r="P112" i="10"/>
  <c r="L112" i="10"/>
  <c r="J112" i="10"/>
  <c r="K112" i="10" s="1"/>
  <c r="H112" i="10"/>
  <c r="I112" i="10" s="1"/>
  <c r="G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T106" i="10" s="1"/>
  <c r="P106" i="10"/>
  <c r="L106" i="10"/>
  <c r="J106" i="10"/>
  <c r="K106" i="10" s="1"/>
  <c r="I106" i="10"/>
  <c r="H106" i="10"/>
  <c r="U106" i="10" s="1"/>
  <c r="F106" i="10"/>
  <c r="E106" i="10"/>
  <c r="D106" i="10"/>
  <c r="U105" i="10"/>
  <c r="T105" i="10"/>
  <c r="N105" i="10"/>
  <c r="O105" i="10" s="1"/>
  <c r="M105" i="10"/>
  <c r="K105" i="10"/>
  <c r="I105" i="10"/>
  <c r="G105" i="10"/>
  <c r="S102" i="10"/>
  <c r="R102" i="10"/>
  <c r="Q102" i="10"/>
  <c r="T102" i="10" s="1"/>
  <c r="P102" i="10"/>
  <c r="L102" i="10"/>
  <c r="J102" i="10"/>
  <c r="H102" i="10"/>
  <c r="U102" i="10" s="1"/>
  <c r="F102" i="10"/>
  <c r="E102" i="10"/>
  <c r="D102" i="10"/>
  <c r="I102" i="10" s="1"/>
  <c r="S101" i="10"/>
  <c r="R101" i="10"/>
  <c r="Q101" i="10"/>
  <c r="T101" i="10" s="1"/>
  <c r="P101" i="10"/>
  <c r="L101" i="10"/>
  <c r="J101" i="10"/>
  <c r="I101" i="10"/>
  <c r="H101" i="10"/>
  <c r="U101" i="10" s="1"/>
  <c r="F101" i="10"/>
  <c r="E101" i="10"/>
  <c r="D101" i="10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S96" i="10"/>
  <c r="R96" i="10"/>
  <c r="Q96" i="10"/>
  <c r="P96" i="10"/>
  <c r="U96" i="10" s="1"/>
  <c r="L96" i="10"/>
  <c r="J96" i="10"/>
  <c r="H96" i="10"/>
  <c r="F96" i="10"/>
  <c r="N96" i="10" s="1"/>
  <c r="O96" i="10" s="1"/>
  <c r="E96" i="10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P91" i="10"/>
  <c r="L91" i="10"/>
  <c r="J91" i="10"/>
  <c r="I91" i="10"/>
  <c r="H91" i="10"/>
  <c r="U91" i="10" s="1"/>
  <c r="F91" i="10"/>
  <c r="N91" i="10" s="1"/>
  <c r="E91" i="10"/>
  <c r="M91" i="10" s="1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T85" i="10" s="1"/>
  <c r="P85" i="10"/>
  <c r="U85" i="10" s="1"/>
  <c r="L85" i="10"/>
  <c r="J85" i="10"/>
  <c r="H85" i="10"/>
  <c r="F85" i="10"/>
  <c r="N85" i="10" s="1"/>
  <c r="E85" i="10"/>
  <c r="K85" i="10" s="1"/>
  <c r="D85" i="10"/>
  <c r="I85" i="10" s="1"/>
  <c r="S84" i="10"/>
  <c r="R84" i="10"/>
  <c r="Q84" i="10"/>
  <c r="P84" i="10"/>
  <c r="L84" i="10"/>
  <c r="J84" i="10"/>
  <c r="H84" i="10"/>
  <c r="I84" i="10" s="1"/>
  <c r="F84" i="10"/>
  <c r="E84" i="10"/>
  <c r="M84" i="10" s="1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Q78" i="10"/>
  <c r="T78" i="10" s="1"/>
  <c r="P78" i="10"/>
  <c r="U78" i="10" s="1"/>
  <c r="L78" i="10"/>
  <c r="J78" i="10"/>
  <c r="H78" i="10"/>
  <c r="F78" i="10"/>
  <c r="N78" i="10" s="1"/>
  <c r="O78" i="10" s="1"/>
  <c r="E78" i="10"/>
  <c r="K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T70" i="10" s="1"/>
  <c r="P70" i="10"/>
  <c r="U70" i="10" s="1"/>
  <c r="L70" i="10"/>
  <c r="J70" i="10"/>
  <c r="K70" i="10" s="1"/>
  <c r="H70" i="10"/>
  <c r="F70" i="10"/>
  <c r="E70" i="10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U63" i="10"/>
  <c r="S63" i="10"/>
  <c r="R63" i="10"/>
  <c r="Q63" i="10"/>
  <c r="T63" i="10" s="1"/>
  <c r="P63" i="10"/>
  <c r="L63" i="10"/>
  <c r="J63" i="10"/>
  <c r="H63" i="10"/>
  <c r="F63" i="10"/>
  <c r="E63" i="10"/>
  <c r="K63" i="10" s="1"/>
  <c r="D63" i="10"/>
  <c r="I63" i="10" s="1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Q58" i="10"/>
  <c r="T58" i="10" s="1"/>
  <c r="P58" i="10"/>
  <c r="U58" i="10" s="1"/>
  <c r="L58" i="10"/>
  <c r="J58" i="10"/>
  <c r="H58" i="10"/>
  <c r="F58" i="10"/>
  <c r="E58" i="10"/>
  <c r="D58" i="10"/>
  <c r="I58" i="10" s="1"/>
  <c r="U57" i="10"/>
  <c r="T57" i="10"/>
  <c r="O57" i="10"/>
  <c r="N57" i="10"/>
  <c r="M57" i="10"/>
  <c r="K57" i="10"/>
  <c r="I57" i="10"/>
  <c r="G57" i="10"/>
  <c r="S54" i="10"/>
  <c r="R54" i="10"/>
  <c r="Q54" i="10"/>
  <c r="T54" i="10" s="1"/>
  <c r="P54" i="10"/>
  <c r="L54" i="10"/>
  <c r="J54" i="10"/>
  <c r="H54" i="10"/>
  <c r="I54" i="10" s="1"/>
  <c r="G54" i="10"/>
  <c r="F54" i="10"/>
  <c r="E54" i="10"/>
  <c r="D54" i="10"/>
  <c r="S53" i="10"/>
  <c r="R53" i="10"/>
  <c r="Q53" i="10"/>
  <c r="T53" i="10" s="1"/>
  <c r="P53" i="10"/>
  <c r="U53" i="10" s="1"/>
  <c r="L53" i="10"/>
  <c r="J53" i="10"/>
  <c r="H53" i="10"/>
  <c r="F53" i="10"/>
  <c r="E53" i="10"/>
  <c r="M53" i="10" s="1"/>
  <c r="D53" i="10"/>
  <c r="I53" i="10" s="1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U47" i="10"/>
  <c r="S47" i="10"/>
  <c r="R47" i="10"/>
  <c r="Q47" i="10"/>
  <c r="T47" i="10" s="1"/>
  <c r="P47" i="10"/>
  <c r="L47" i="10"/>
  <c r="J47" i="10"/>
  <c r="H47" i="10"/>
  <c r="F47" i="10"/>
  <c r="E47" i="10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Q40" i="10"/>
  <c r="P40" i="10"/>
  <c r="L40" i="10"/>
  <c r="J40" i="10"/>
  <c r="H40" i="10"/>
  <c r="N40" i="10" s="1"/>
  <c r="O40" i="10" s="1"/>
  <c r="F40" i="10"/>
  <c r="E40" i="10"/>
  <c r="D40" i="10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Q35" i="10"/>
  <c r="P35" i="10"/>
  <c r="U35" i="10" s="1"/>
  <c r="L35" i="10"/>
  <c r="J35" i="10"/>
  <c r="H35" i="10"/>
  <c r="F35" i="10"/>
  <c r="E35" i="10"/>
  <c r="D35" i="10"/>
  <c r="G35" i="10" s="1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Q27" i="10"/>
  <c r="P27" i="10"/>
  <c r="U27" i="10" s="1"/>
  <c r="L27" i="10"/>
  <c r="J27" i="10"/>
  <c r="K27" i="10" s="1"/>
  <c r="I27" i="10"/>
  <c r="H27" i="10"/>
  <c r="F27" i="10"/>
  <c r="N27" i="10" s="1"/>
  <c r="E27" i="10"/>
  <c r="D27" i="10"/>
  <c r="U26" i="10"/>
  <c r="T26" i="10"/>
  <c r="O26" i="10"/>
  <c r="N26" i="10"/>
  <c r="M26" i="10"/>
  <c r="K26" i="10"/>
  <c r="I26" i="10"/>
  <c r="G26" i="10"/>
  <c r="U25" i="10"/>
  <c r="T25" i="10"/>
  <c r="O25" i="10"/>
  <c r="N25" i="10"/>
  <c r="M25" i="10"/>
  <c r="K25" i="10"/>
  <c r="I25" i="10"/>
  <c r="G25" i="10"/>
  <c r="U24" i="10"/>
  <c r="T24" i="10"/>
  <c r="O24" i="10"/>
  <c r="N24" i="10"/>
  <c r="M24" i="10"/>
  <c r="K24" i="10"/>
  <c r="I24" i="10"/>
  <c r="G24" i="10"/>
  <c r="U23" i="10"/>
  <c r="T23" i="10"/>
  <c r="O23" i="10"/>
  <c r="N23" i="10"/>
  <c r="M23" i="10"/>
  <c r="K23" i="10"/>
  <c r="I23" i="10"/>
  <c r="G23" i="10"/>
  <c r="U22" i="10"/>
  <c r="T22" i="10"/>
  <c r="O22" i="10"/>
  <c r="N22" i="10"/>
  <c r="M22" i="10"/>
  <c r="K22" i="10"/>
  <c r="I22" i="10"/>
  <c r="G22" i="10"/>
  <c r="U21" i="10"/>
  <c r="T21" i="10"/>
  <c r="O21" i="10"/>
  <c r="N21" i="10"/>
  <c r="M21" i="10"/>
  <c r="K21" i="10"/>
  <c r="I21" i="10"/>
  <c r="G21" i="10"/>
  <c r="U20" i="10"/>
  <c r="T20" i="10"/>
  <c r="O20" i="10"/>
  <c r="N20" i="10"/>
  <c r="M20" i="10"/>
  <c r="K20" i="10"/>
  <c r="I20" i="10"/>
  <c r="G20" i="10"/>
  <c r="S19" i="10"/>
  <c r="T19" i="10" s="1"/>
  <c r="R19" i="10"/>
  <c r="Q19" i="10"/>
  <c r="P19" i="10"/>
  <c r="U19" i="10" s="1"/>
  <c r="L19" i="10"/>
  <c r="J19" i="10"/>
  <c r="H19" i="10"/>
  <c r="F19" i="10"/>
  <c r="N19" i="10" s="1"/>
  <c r="E19" i="10"/>
  <c r="K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P10" i="10"/>
  <c r="U10" i="10" s="1"/>
  <c r="L10" i="10"/>
  <c r="J10" i="10"/>
  <c r="I10" i="10"/>
  <c r="H10" i="10"/>
  <c r="F10" i="10"/>
  <c r="N10" i="10" s="1"/>
  <c r="O10" i="10" s="1"/>
  <c r="E10" i="10"/>
  <c r="D10" i="10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T339" i="9" s="1"/>
  <c r="P339" i="9"/>
  <c r="L339" i="9"/>
  <c r="J339" i="9"/>
  <c r="H339" i="9"/>
  <c r="F339" i="9"/>
  <c r="E339" i="9"/>
  <c r="D339" i="9"/>
  <c r="I339" i="9" s="1"/>
  <c r="S338" i="9"/>
  <c r="T338" i="9" s="1"/>
  <c r="R338" i="9"/>
  <c r="Q338" i="9"/>
  <c r="P338" i="9"/>
  <c r="U338" i="9" s="1"/>
  <c r="L338" i="9"/>
  <c r="J338" i="9"/>
  <c r="K338" i="9" s="1"/>
  <c r="H338" i="9"/>
  <c r="F338" i="9"/>
  <c r="E338" i="9"/>
  <c r="D338" i="9"/>
  <c r="I338" i="9" s="1"/>
  <c r="S337" i="9"/>
  <c r="T337" i="9" s="1"/>
  <c r="R337" i="9"/>
  <c r="Q337" i="9"/>
  <c r="P337" i="9"/>
  <c r="U337" i="9" s="1"/>
  <c r="L337" i="9"/>
  <c r="J337" i="9"/>
  <c r="H337" i="9"/>
  <c r="F337" i="9"/>
  <c r="N337" i="9" s="1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Q332" i="9"/>
  <c r="T332" i="9" s="1"/>
  <c r="P332" i="9"/>
  <c r="U332" i="9" s="1"/>
  <c r="L332" i="9"/>
  <c r="J332" i="9"/>
  <c r="H332" i="9"/>
  <c r="F332" i="9"/>
  <c r="N332" i="9" s="1"/>
  <c r="E332" i="9"/>
  <c r="M332" i="9" s="1"/>
  <c r="D332" i="9"/>
  <c r="I332" i="9" s="1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U323" i="9" s="1"/>
  <c r="L323" i="9"/>
  <c r="J323" i="9"/>
  <c r="I323" i="9"/>
  <c r="H323" i="9"/>
  <c r="F323" i="9"/>
  <c r="E323" i="9"/>
  <c r="M323" i="9" s="1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Q317" i="9"/>
  <c r="P317" i="9"/>
  <c r="L317" i="9"/>
  <c r="J317" i="9"/>
  <c r="K317" i="9" s="1"/>
  <c r="H317" i="9"/>
  <c r="U317" i="9" s="1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T310" i="9" s="1"/>
  <c r="R310" i="9"/>
  <c r="Q310" i="9"/>
  <c r="P310" i="9"/>
  <c r="U310" i="9" s="1"/>
  <c r="L310" i="9"/>
  <c r="J310" i="9"/>
  <c r="H310" i="9"/>
  <c r="F310" i="9"/>
  <c r="N310" i="9" s="1"/>
  <c r="E310" i="9"/>
  <c r="K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U303" i="9" s="1"/>
  <c r="L303" i="9"/>
  <c r="J303" i="9"/>
  <c r="I303" i="9"/>
  <c r="H303" i="9"/>
  <c r="F303" i="9"/>
  <c r="E303" i="9"/>
  <c r="M303" i="9" s="1"/>
  <c r="D303" i="9"/>
  <c r="U302" i="9"/>
  <c r="T302" i="9"/>
  <c r="O302" i="9"/>
  <c r="N302" i="9"/>
  <c r="M302" i="9"/>
  <c r="K302" i="9"/>
  <c r="I302" i="9"/>
  <c r="G302" i="9"/>
  <c r="S299" i="9"/>
  <c r="R299" i="9"/>
  <c r="Q299" i="9"/>
  <c r="T299" i="9" s="1"/>
  <c r="P299" i="9"/>
  <c r="L299" i="9"/>
  <c r="J299" i="9"/>
  <c r="K299" i="9" s="1"/>
  <c r="H299" i="9"/>
  <c r="F299" i="9"/>
  <c r="E299" i="9"/>
  <c r="M299" i="9" s="1"/>
  <c r="D299" i="9"/>
  <c r="S298" i="9"/>
  <c r="R298" i="9"/>
  <c r="Q298" i="9"/>
  <c r="P298" i="9"/>
  <c r="U298" i="9" s="1"/>
  <c r="L298" i="9"/>
  <c r="J298" i="9"/>
  <c r="K298" i="9" s="1"/>
  <c r="H298" i="9"/>
  <c r="F298" i="9"/>
  <c r="E298" i="9"/>
  <c r="M298" i="9" s="1"/>
  <c r="D298" i="9"/>
  <c r="I298" i="9" s="1"/>
  <c r="U297" i="9"/>
  <c r="T297" i="9"/>
  <c r="N297" i="9"/>
  <c r="O297" i="9" s="1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T292" i="9" s="1"/>
  <c r="R292" i="9"/>
  <c r="Q292" i="9"/>
  <c r="P292" i="9"/>
  <c r="U292" i="9" s="1"/>
  <c r="L292" i="9"/>
  <c r="J292" i="9"/>
  <c r="H292" i="9"/>
  <c r="F292" i="9"/>
  <c r="N292" i="9" s="1"/>
  <c r="E292" i="9"/>
  <c r="K292" i="9" s="1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T285" i="9" s="1"/>
  <c r="P285" i="9"/>
  <c r="L285" i="9"/>
  <c r="J285" i="9"/>
  <c r="K285" i="9" s="1"/>
  <c r="H285" i="9"/>
  <c r="G285" i="9"/>
  <c r="F285" i="9"/>
  <c r="N285" i="9" s="1"/>
  <c r="O285" i="9" s="1"/>
  <c r="E285" i="9"/>
  <c r="D285" i="9"/>
  <c r="I285" i="9" s="1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O276" i="9"/>
  <c r="N276" i="9"/>
  <c r="M276" i="9"/>
  <c r="K276" i="9"/>
  <c r="I276" i="9"/>
  <c r="G276" i="9"/>
  <c r="S275" i="9"/>
  <c r="R275" i="9"/>
  <c r="Q275" i="9"/>
  <c r="P275" i="9"/>
  <c r="L275" i="9"/>
  <c r="K275" i="9"/>
  <c r="J275" i="9"/>
  <c r="H275" i="9"/>
  <c r="F275" i="9"/>
  <c r="E275" i="9"/>
  <c r="D275" i="9"/>
  <c r="I275" i="9" s="1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Q267" i="9"/>
  <c r="P267" i="9"/>
  <c r="U267" i="9" s="1"/>
  <c r="L267" i="9"/>
  <c r="J267" i="9"/>
  <c r="K267" i="9" s="1"/>
  <c r="H267" i="9"/>
  <c r="F267" i="9"/>
  <c r="E267" i="9"/>
  <c r="M267" i="9" s="1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T260" i="9" s="1"/>
  <c r="P260" i="9"/>
  <c r="L260" i="9"/>
  <c r="J260" i="9"/>
  <c r="H260" i="9"/>
  <c r="U260" i="9" s="1"/>
  <c r="F260" i="9"/>
  <c r="E260" i="9"/>
  <c r="D260" i="9"/>
  <c r="S259" i="9"/>
  <c r="R259" i="9"/>
  <c r="Q259" i="9"/>
  <c r="P259" i="9"/>
  <c r="L259" i="9"/>
  <c r="J259" i="9"/>
  <c r="H259" i="9"/>
  <c r="N259" i="9" s="1"/>
  <c r="O259" i="9" s="1"/>
  <c r="F259" i="9"/>
  <c r="E259" i="9"/>
  <c r="M259" i="9" s="1"/>
  <c r="D259" i="9"/>
  <c r="G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Q254" i="9"/>
  <c r="T254" i="9" s="1"/>
  <c r="P254" i="9"/>
  <c r="L254" i="9"/>
  <c r="J254" i="9"/>
  <c r="H254" i="9"/>
  <c r="F254" i="9"/>
  <c r="E254" i="9"/>
  <c r="M254" i="9" s="1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T247" i="9" s="1"/>
  <c r="R247" i="9"/>
  <c r="Q247" i="9"/>
  <c r="P247" i="9"/>
  <c r="U247" i="9" s="1"/>
  <c r="L247" i="9"/>
  <c r="K247" i="9"/>
  <c r="J247" i="9"/>
  <c r="H247" i="9"/>
  <c r="F247" i="9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T240" i="9"/>
  <c r="S240" i="9"/>
  <c r="R240" i="9"/>
  <c r="Q240" i="9"/>
  <c r="P240" i="9"/>
  <c r="U240" i="9" s="1"/>
  <c r="L240" i="9"/>
  <c r="J240" i="9"/>
  <c r="H240" i="9"/>
  <c r="F240" i="9"/>
  <c r="N240" i="9" s="1"/>
  <c r="E240" i="9"/>
  <c r="K240" i="9" s="1"/>
  <c r="D240" i="9"/>
  <c r="U239" i="9"/>
  <c r="T239" i="9"/>
  <c r="O239" i="9"/>
  <c r="N239" i="9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Q231" i="9"/>
  <c r="T231" i="9" s="1"/>
  <c r="P231" i="9"/>
  <c r="U231" i="9" s="1"/>
  <c r="L231" i="9"/>
  <c r="J231" i="9"/>
  <c r="K231" i="9" s="1"/>
  <c r="I231" i="9"/>
  <c r="H231" i="9"/>
  <c r="F231" i="9"/>
  <c r="G231" i="9" s="1"/>
  <c r="E231" i="9"/>
  <c r="M231" i="9" s="1"/>
  <c r="D231" i="9"/>
  <c r="S230" i="9"/>
  <c r="R230" i="9"/>
  <c r="Q230" i="9"/>
  <c r="T230" i="9" s="1"/>
  <c r="P230" i="9"/>
  <c r="L230" i="9"/>
  <c r="J230" i="9"/>
  <c r="H230" i="9"/>
  <c r="F230" i="9"/>
  <c r="N230" i="9" s="1"/>
  <c r="E230" i="9"/>
  <c r="D230" i="9"/>
  <c r="I230" i="9" s="1"/>
  <c r="U229" i="9"/>
  <c r="T229" i="9"/>
  <c r="O229" i="9"/>
  <c r="N229" i="9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T224" i="9" s="1"/>
  <c r="R224" i="9"/>
  <c r="Q224" i="9"/>
  <c r="P224" i="9"/>
  <c r="L224" i="9"/>
  <c r="J224" i="9"/>
  <c r="H224" i="9"/>
  <c r="U224" i="9" s="1"/>
  <c r="F224" i="9"/>
  <c r="N224" i="9" s="1"/>
  <c r="E224" i="9"/>
  <c r="K224" i="9" s="1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U216" i="9"/>
  <c r="S216" i="9"/>
  <c r="R216" i="9"/>
  <c r="Q216" i="9"/>
  <c r="T216" i="9" s="1"/>
  <c r="P216" i="9"/>
  <c r="L216" i="9"/>
  <c r="J216" i="9"/>
  <c r="H216" i="9"/>
  <c r="F216" i="9"/>
  <c r="E216" i="9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Q205" i="9"/>
  <c r="T205" i="9" s="1"/>
  <c r="P205" i="9"/>
  <c r="L205" i="9"/>
  <c r="J205" i="9"/>
  <c r="K205" i="9" s="1"/>
  <c r="H205" i="9"/>
  <c r="G205" i="9"/>
  <c r="F205" i="9"/>
  <c r="N205" i="9" s="1"/>
  <c r="O205" i="9" s="1"/>
  <c r="E205" i="9"/>
  <c r="D205" i="9"/>
  <c r="I205" i="9" s="1"/>
  <c r="S204" i="9"/>
  <c r="R204" i="9"/>
  <c r="Q204" i="9"/>
  <c r="P204" i="9"/>
  <c r="L204" i="9"/>
  <c r="K204" i="9"/>
  <c r="J204" i="9"/>
  <c r="H204" i="9"/>
  <c r="I204" i="9" s="1"/>
  <c r="F204" i="9"/>
  <c r="E204" i="9"/>
  <c r="D204" i="9"/>
  <c r="U203" i="9"/>
  <c r="T203" i="9"/>
  <c r="O203" i="9"/>
  <c r="N203" i="9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Q198" i="9"/>
  <c r="P198" i="9"/>
  <c r="L198" i="9"/>
  <c r="J198" i="9"/>
  <c r="H198" i="9"/>
  <c r="U198" i="9" s="1"/>
  <c r="F198" i="9"/>
  <c r="E198" i="9"/>
  <c r="M198" i="9" s="1"/>
  <c r="D198" i="9"/>
  <c r="I198" i="9" s="1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Q191" i="9"/>
  <c r="T191" i="9" s="1"/>
  <c r="P191" i="9"/>
  <c r="L191" i="9"/>
  <c r="J191" i="9"/>
  <c r="H191" i="9"/>
  <c r="U191" i="9" s="1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P185" i="9"/>
  <c r="L185" i="9"/>
  <c r="J185" i="9"/>
  <c r="H185" i="9"/>
  <c r="F185" i="9"/>
  <c r="N185" i="9" s="1"/>
  <c r="O185" i="9" s="1"/>
  <c r="E185" i="9"/>
  <c r="D185" i="9"/>
  <c r="I185" i="9" s="1"/>
  <c r="U184" i="9"/>
  <c r="T184" i="9"/>
  <c r="O184" i="9"/>
  <c r="N184" i="9"/>
  <c r="M184" i="9"/>
  <c r="K184" i="9"/>
  <c r="I184" i="9"/>
  <c r="G184" i="9"/>
  <c r="U183" i="9"/>
  <c r="T183" i="9"/>
  <c r="O183" i="9"/>
  <c r="N183" i="9"/>
  <c r="M183" i="9"/>
  <c r="K183" i="9"/>
  <c r="I183" i="9"/>
  <c r="G183" i="9"/>
  <c r="U182" i="9"/>
  <c r="T182" i="9"/>
  <c r="O182" i="9"/>
  <c r="N182" i="9"/>
  <c r="M182" i="9"/>
  <c r="K182" i="9"/>
  <c r="I182" i="9"/>
  <c r="G182" i="9"/>
  <c r="U181" i="9"/>
  <c r="T181" i="9"/>
  <c r="O181" i="9"/>
  <c r="N181" i="9"/>
  <c r="M181" i="9"/>
  <c r="K181" i="9"/>
  <c r="I181" i="9"/>
  <c r="G181" i="9"/>
  <c r="U180" i="9"/>
  <c r="T180" i="9"/>
  <c r="O180" i="9"/>
  <c r="N180" i="9"/>
  <c r="M180" i="9"/>
  <c r="K180" i="9"/>
  <c r="I180" i="9"/>
  <c r="G180" i="9"/>
  <c r="S179" i="9"/>
  <c r="R179" i="9"/>
  <c r="Q179" i="9"/>
  <c r="T179" i="9" s="1"/>
  <c r="P179" i="9"/>
  <c r="L179" i="9"/>
  <c r="J179" i="9"/>
  <c r="K179" i="9" s="1"/>
  <c r="I179" i="9"/>
  <c r="H179" i="9"/>
  <c r="F179" i="9"/>
  <c r="E179" i="9"/>
  <c r="M179" i="9" s="1"/>
  <c r="D179" i="9"/>
  <c r="U178" i="9"/>
  <c r="T178" i="9"/>
  <c r="O178" i="9"/>
  <c r="N178" i="9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L170" i="9"/>
  <c r="J170" i="9"/>
  <c r="H170" i="9"/>
  <c r="U170" i="9" s="1"/>
  <c r="F170" i="9"/>
  <c r="E170" i="9"/>
  <c r="M170" i="9" s="1"/>
  <c r="D170" i="9"/>
  <c r="I170" i="9" s="1"/>
  <c r="S169" i="9"/>
  <c r="R169" i="9"/>
  <c r="Q169" i="9"/>
  <c r="T169" i="9" s="1"/>
  <c r="P169" i="9"/>
  <c r="U169" i="9" s="1"/>
  <c r="L169" i="9"/>
  <c r="J169" i="9"/>
  <c r="H169" i="9"/>
  <c r="F169" i="9"/>
  <c r="N169" i="9" s="1"/>
  <c r="E169" i="9"/>
  <c r="D169" i="9"/>
  <c r="G169" i="9" s="1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Q163" i="9"/>
  <c r="P163" i="9"/>
  <c r="U163" i="9" s="1"/>
  <c r="L163" i="9"/>
  <c r="J163" i="9"/>
  <c r="I163" i="9"/>
  <c r="H163" i="9"/>
  <c r="F163" i="9"/>
  <c r="E163" i="9"/>
  <c r="M163" i="9" s="1"/>
  <c r="D163" i="9"/>
  <c r="U162" i="9"/>
  <c r="T162" i="9"/>
  <c r="O162" i="9"/>
  <c r="N162" i="9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O159" i="9"/>
  <c r="N159" i="9"/>
  <c r="M159" i="9"/>
  <c r="K159" i="9"/>
  <c r="I159" i="9"/>
  <c r="G159" i="9"/>
  <c r="U158" i="9"/>
  <c r="T158" i="9"/>
  <c r="O158" i="9"/>
  <c r="N158" i="9"/>
  <c r="M158" i="9"/>
  <c r="K158" i="9"/>
  <c r="I158" i="9"/>
  <c r="G158" i="9"/>
  <c r="S157" i="9"/>
  <c r="R157" i="9"/>
  <c r="Q157" i="9"/>
  <c r="P157" i="9"/>
  <c r="L157" i="9"/>
  <c r="J157" i="9"/>
  <c r="K157" i="9" s="1"/>
  <c r="H157" i="9"/>
  <c r="N157" i="9" s="1"/>
  <c r="F157" i="9"/>
  <c r="E157" i="9"/>
  <c r="M157" i="9" s="1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Q150" i="9"/>
  <c r="T150" i="9" s="1"/>
  <c r="P150" i="9"/>
  <c r="L150" i="9"/>
  <c r="J150" i="9"/>
  <c r="H150" i="9"/>
  <c r="U150" i="9" s="1"/>
  <c r="F150" i="9"/>
  <c r="E150" i="9"/>
  <c r="D150" i="9"/>
  <c r="G150" i="9" s="1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T144" i="9" s="1"/>
  <c r="P144" i="9"/>
  <c r="L144" i="9"/>
  <c r="J144" i="9"/>
  <c r="K144" i="9" s="1"/>
  <c r="H144" i="9"/>
  <c r="F144" i="9"/>
  <c r="N144" i="9" s="1"/>
  <c r="E144" i="9"/>
  <c r="M144" i="9" s="1"/>
  <c r="D144" i="9"/>
  <c r="U143" i="9"/>
  <c r="T143" i="9"/>
  <c r="O143" i="9"/>
  <c r="N143" i="9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P137" i="9"/>
  <c r="U137" i="9" s="1"/>
  <c r="L137" i="9"/>
  <c r="K137" i="9"/>
  <c r="J137" i="9"/>
  <c r="H137" i="9"/>
  <c r="I137" i="9" s="1"/>
  <c r="F137" i="9"/>
  <c r="N137" i="9" s="1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Q132" i="9"/>
  <c r="P132" i="9"/>
  <c r="L132" i="9"/>
  <c r="J132" i="9"/>
  <c r="K132" i="9" s="1"/>
  <c r="H132" i="9"/>
  <c r="F132" i="9"/>
  <c r="E132" i="9"/>
  <c r="D132" i="9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T126" i="9" s="1"/>
  <c r="R126" i="9"/>
  <c r="Q126" i="9"/>
  <c r="P126" i="9"/>
  <c r="U126" i="9" s="1"/>
  <c r="L126" i="9"/>
  <c r="J126" i="9"/>
  <c r="H126" i="9"/>
  <c r="F126" i="9"/>
  <c r="E126" i="9"/>
  <c r="M126" i="9" s="1"/>
  <c r="D126" i="9"/>
  <c r="I126" i="9" s="1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T121" i="9" s="1"/>
  <c r="R121" i="9"/>
  <c r="Q121" i="9"/>
  <c r="P121" i="9"/>
  <c r="U121" i="9" s="1"/>
  <c r="L121" i="9"/>
  <c r="J121" i="9"/>
  <c r="H121" i="9"/>
  <c r="F121" i="9"/>
  <c r="E121" i="9"/>
  <c r="M121" i="9" s="1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T112" i="9" s="1"/>
  <c r="P112" i="9"/>
  <c r="U112" i="9" s="1"/>
  <c r="L112" i="9"/>
  <c r="J112" i="9"/>
  <c r="H112" i="9"/>
  <c r="F112" i="9"/>
  <c r="E112" i="9"/>
  <c r="M112" i="9" s="1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T106" i="9" s="1"/>
  <c r="R106" i="9"/>
  <c r="Q106" i="9"/>
  <c r="P106" i="9"/>
  <c r="U106" i="9" s="1"/>
  <c r="L106" i="9"/>
  <c r="J106" i="9"/>
  <c r="K106" i="9" s="1"/>
  <c r="H106" i="9"/>
  <c r="F106" i="9"/>
  <c r="E106" i="9"/>
  <c r="M106" i="9" s="1"/>
  <c r="D106" i="9"/>
  <c r="I106" i="9" s="1"/>
  <c r="U105" i="9"/>
  <c r="T105" i="9"/>
  <c r="N105" i="9"/>
  <c r="O105" i="9" s="1"/>
  <c r="M105" i="9"/>
  <c r="K105" i="9"/>
  <c r="I105" i="9"/>
  <c r="G105" i="9"/>
  <c r="S102" i="9"/>
  <c r="R102" i="9"/>
  <c r="Q102" i="9"/>
  <c r="T102" i="9" s="1"/>
  <c r="P102" i="9"/>
  <c r="L102" i="9"/>
  <c r="J102" i="9"/>
  <c r="H102" i="9"/>
  <c r="U102" i="9" s="1"/>
  <c r="F102" i="9"/>
  <c r="E102" i="9"/>
  <c r="M102" i="9" s="1"/>
  <c r="D102" i="9"/>
  <c r="I102" i="9" s="1"/>
  <c r="S101" i="9"/>
  <c r="R101" i="9"/>
  <c r="Q101" i="9"/>
  <c r="T101" i="9" s="1"/>
  <c r="P101" i="9"/>
  <c r="L101" i="9"/>
  <c r="J101" i="9"/>
  <c r="K101" i="9" s="1"/>
  <c r="H101" i="9"/>
  <c r="F101" i="9"/>
  <c r="E101" i="9"/>
  <c r="M101" i="9" s="1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P96" i="9"/>
  <c r="U96" i="9" s="1"/>
  <c r="L96" i="9"/>
  <c r="K96" i="9"/>
  <c r="J96" i="9"/>
  <c r="H96" i="9"/>
  <c r="I96" i="9" s="1"/>
  <c r="F96" i="9"/>
  <c r="N96" i="9" s="1"/>
  <c r="E96" i="9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Q91" i="9"/>
  <c r="P91" i="9"/>
  <c r="L91" i="9"/>
  <c r="J91" i="9"/>
  <c r="K91" i="9" s="1"/>
  <c r="H91" i="9"/>
  <c r="F91" i="9"/>
  <c r="E91" i="9"/>
  <c r="D91" i="9"/>
  <c r="I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T85" i="9" s="1"/>
  <c r="R85" i="9"/>
  <c r="Q85" i="9"/>
  <c r="P85" i="9"/>
  <c r="U85" i="9" s="1"/>
  <c r="L85" i="9"/>
  <c r="J85" i="9"/>
  <c r="H85" i="9"/>
  <c r="F85" i="9"/>
  <c r="E85" i="9"/>
  <c r="M85" i="9" s="1"/>
  <c r="D85" i="9"/>
  <c r="I85" i="9" s="1"/>
  <c r="S84" i="9"/>
  <c r="R84" i="9"/>
  <c r="Q84" i="9"/>
  <c r="T84" i="9" s="1"/>
  <c r="P84" i="9"/>
  <c r="L84" i="9"/>
  <c r="J84" i="9"/>
  <c r="K84" i="9" s="1"/>
  <c r="H84" i="9"/>
  <c r="F84" i="9"/>
  <c r="E84" i="9"/>
  <c r="M84" i="9" s="1"/>
  <c r="D84" i="9"/>
  <c r="I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R78" i="9"/>
  <c r="Q78" i="9"/>
  <c r="P78" i="9"/>
  <c r="U78" i="9" s="1"/>
  <c r="L78" i="9"/>
  <c r="J78" i="9"/>
  <c r="H78" i="9"/>
  <c r="I78" i="9" s="1"/>
  <c r="F78" i="9"/>
  <c r="N78" i="9" s="1"/>
  <c r="E78" i="9"/>
  <c r="K78" i="9" s="1"/>
  <c r="D78" i="9"/>
  <c r="U77" i="9"/>
  <c r="T77" i="9"/>
  <c r="O77" i="9"/>
  <c r="N77" i="9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Q70" i="9"/>
  <c r="P70" i="9"/>
  <c r="U70" i="9" s="1"/>
  <c r="L70" i="9"/>
  <c r="J70" i="9"/>
  <c r="K70" i="9" s="1"/>
  <c r="H70" i="9"/>
  <c r="F70" i="9"/>
  <c r="G70" i="9" s="1"/>
  <c r="E70" i="9"/>
  <c r="D70" i="9"/>
  <c r="U69" i="9"/>
  <c r="T69" i="9"/>
  <c r="O69" i="9"/>
  <c r="N69" i="9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Q63" i="9"/>
  <c r="T63" i="9" s="1"/>
  <c r="P63" i="9"/>
  <c r="L63" i="9"/>
  <c r="J63" i="9"/>
  <c r="H63" i="9"/>
  <c r="F63" i="9"/>
  <c r="E63" i="9"/>
  <c r="M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T58" i="9" s="1"/>
  <c r="P58" i="9"/>
  <c r="L58" i="9"/>
  <c r="J58" i="9"/>
  <c r="H58" i="9"/>
  <c r="F58" i="9"/>
  <c r="E58" i="9"/>
  <c r="M58" i="9" s="1"/>
  <c r="D58" i="9"/>
  <c r="U57" i="9"/>
  <c r="T57" i="9"/>
  <c r="O57" i="9"/>
  <c r="N57" i="9"/>
  <c r="M57" i="9"/>
  <c r="K57" i="9"/>
  <c r="I57" i="9"/>
  <c r="G57" i="9"/>
  <c r="S54" i="9"/>
  <c r="R54" i="9"/>
  <c r="Q54" i="9"/>
  <c r="P54" i="9"/>
  <c r="L54" i="9"/>
  <c r="J54" i="9"/>
  <c r="H54" i="9"/>
  <c r="I54" i="9" s="1"/>
  <c r="F54" i="9"/>
  <c r="N54" i="9" s="1"/>
  <c r="E54" i="9"/>
  <c r="D54" i="9"/>
  <c r="S53" i="9"/>
  <c r="R53" i="9"/>
  <c r="Q53" i="9"/>
  <c r="P53" i="9"/>
  <c r="L53" i="9"/>
  <c r="J53" i="9"/>
  <c r="K53" i="9" s="1"/>
  <c r="H53" i="9"/>
  <c r="F53" i="9"/>
  <c r="E53" i="9"/>
  <c r="D53" i="9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T47" i="9"/>
  <c r="S47" i="9"/>
  <c r="R47" i="9"/>
  <c r="Q47" i="9"/>
  <c r="P47" i="9"/>
  <c r="L47" i="9"/>
  <c r="J47" i="9"/>
  <c r="H47" i="9"/>
  <c r="U47" i="9" s="1"/>
  <c r="F47" i="9"/>
  <c r="N47" i="9" s="1"/>
  <c r="E47" i="9"/>
  <c r="M47" i="9" s="1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T40" i="9" s="1"/>
  <c r="P40" i="9"/>
  <c r="L40" i="9"/>
  <c r="J40" i="9"/>
  <c r="K40" i="9" s="1"/>
  <c r="H40" i="9"/>
  <c r="F40" i="9"/>
  <c r="E40" i="9"/>
  <c r="M40" i="9" s="1"/>
  <c r="D40" i="9"/>
  <c r="I40" i="9" s="1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L35" i="9"/>
  <c r="J35" i="9"/>
  <c r="H35" i="9"/>
  <c r="I35" i="9" s="1"/>
  <c r="F35" i="9"/>
  <c r="E35" i="9"/>
  <c r="K35" i="9" s="1"/>
  <c r="D35" i="9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L27" i="9"/>
  <c r="J27" i="9"/>
  <c r="H27" i="9"/>
  <c r="F27" i="9"/>
  <c r="G27" i="9" s="1"/>
  <c r="E27" i="9"/>
  <c r="D27" i="9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S19" i="9"/>
  <c r="R19" i="9"/>
  <c r="Q19" i="9"/>
  <c r="T19" i="9" s="1"/>
  <c r="P19" i="9"/>
  <c r="L19" i="9"/>
  <c r="J19" i="9"/>
  <c r="H19" i="9"/>
  <c r="U19" i="9" s="1"/>
  <c r="F19" i="9"/>
  <c r="E19" i="9"/>
  <c r="D19" i="9"/>
  <c r="I19" i="9" s="1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T10" i="9" s="1"/>
  <c r="R10" i="9"/>
  <c r="Q10" i="9"/>
  <c r="P10" i="9"/>
  <c r="L10" i="9"/>
  <c r="J10" i="9"/>
  <c r="H10" i="9"/>
  <c r="F10" i="9"/>
  <c r="N10" i="9" s="1"/>
  <c r="E10" i="9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R339" i="8"/>
  <c r="Q339" i="8"/>
  <c r="T339" i="8" s="1"/>
  <c r="P339" i="8"/>
  <c r="U339" i="8" s="1"/>
  <c r="N339" i="8"/>
  <c r="L339" i="8"/>
  <c r="J339" i="8"/>
  <c r="H339" i="8"/>
  <c r="F339" i="8"/>
  <c r="E339" i="8"/>
  <c r="M339" i="8" s="1"/>
  <c r="D339" i="8"/>
  <c r="I339" i="8" s="1"/>
  <c r="S338" i="8"/>
  <c r="R338" i="8"/>
  <c r="Q338" i="8"/>
  <c r="T338" i="8" s="1"/>
  <c r="P338" i="8"/>
  <c r="L338" i="8"/>
  <c r="J338" i="8"/>
  <c r="H338" i="8"/>
  <c r="I338" i="8" s="1"/>
  <c r="F338" i="8"/>
  <c r="E338" i="8"/>
  <c r="D338" i="8"/>
  <c r="S337" i="8"/>
  <c r="T337" i="8" s="1"/>
  <c r="R337" i="8"/>
  <c r="Q337" i="8"/>
  <c r="P337" i="8"/>
  <c r="U337" i="8" s="1"/>
  <c r="L337" i="8"/>
  <c r="J337" i="8"/>
  <c r="H337" i="8"/>
  <c r="F337" i="8"/>
  <c r="N337" i="8" s="1"/>
  <c r="E337" i="8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U332" i="8"/>
  <c r="S332" i="8"/>
  <c r="R332" i="8"/>
  <c r="Q332" i="8"/>
  <c r="T332" i="8" s="1"/>
  <c r="P332" i="8"/>
  <c r="L332" i="8"/>
  <c r="J332" i="8"/>
  <c r="H332" i="8"/>
  <c r="F332" i="8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T323" i="8" s="1"/>
  <c r="R323" i="8"/>
  <c r="Q323" i="8"/>
  <c r="P323" i="8"/>
  <c r="N323" i="8"/>
  <c r="O323" i="8" s="1"/>
  <c r="L323" i="8"/>
  <c r="J323" i="8"/>
  <c r="H323" i="8"/>
  <c r="F323" i="8"/>
  <c r="E323" i="8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U317" i="8" s="1"/>
  <c r="L317" i="8"/>
  <c r="J317" i="8"/>
  <c r="H317" i="8"/>
  <c r="F317" i="8"/>
  <c r="E317" i="8"/>
  <c r="M317" i="8" s="1"/>
  <c r="D317" i="8"/>
  <c r="U316" i="8"/>
  <c r="T316" i="8"/>
  <c r="O316" i="8"/>
  <c r="N316" i="8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K310" i="8" s="1"/>
  <c r="H310" i="8"/>
  <c r="F310" i="8"/>
  <c r="E310" i="8"/>
  <c r="M310" i="8" s="1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T303" i="8" s="1"/>
  <c r="P303" i="8"/>
  <c r="L303" i="8"/>
  <c r="M303" i="8" s="1"/>
  <c r="J303" i="8"/>
  <c r="H303" i="8"/>
  <c r="F303" i="8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Q299" i="8"/>
  <c r="P299" i="8"/>
  <c r="U299" i="8" s="1"/>
  <c r="L299" i="8"/>
  <c r="J299" i="8"/>
  <c r="H299" i="8"/>
  <c r="F299" i="8"/>
  <c r="N299" i="8" s="1"/>
  <c r="E299" i="8"/>
  <c r="D299" i="8"/>
  <c r="I299" i="8" s="1"/>
  <c r="S298" i="8"/>
  <c r="R298" i="8"/>
  <c r="Q298" i="8"/>
  <c r="T298" i="8" s="1"/>
  <c r="P298" i="8"/>
  <c r="L298" i="8"/>
  <c r="J298" i="8"/>
  <c r="H298" i="8"/>
  <c r="F298" i="8"/>
  <c r="E298" i="8"/>
  <c r="M298" i="8" s="1"/>
  <c r="D298" i="8"/>
  <c r="I298" i="8" s="1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T292" i="8"/>
  <c r="S292" i="8"/>
  <c r="R292" i="8"/>
  <c r="Q292" i="8"/>
  <c r="P292" i="8"/>
  <c r="U292" i="8" s="1"/>
  <c r="L292" i="8"/>
  <c r="K292" i="8"/>
  <c r="J292" i="8"/>
  <c r="H292" i="8"/>
  <c r="F292" i="8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T285" i="8" s="1"/>
  <c r="P285" i="8"/>
  <c r="L285" i="8"/>
  <c r="J285" i="8"/>
  <c r="H285" i="8"/>
  <c r="U285" i="8" s="1"/>
  <c r="F285" i="8"/>
  <c r="N285" i="8" s="1"/>
  <c r="E285" i="8"/>
  <c r="K285" i="8" s="1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T275" i="8" s="1"/>
  <c r="P275" i="8"/>
  <c r="U275" i="8" s="1"/>
  <c r="L275" i="8"/>
  <c r="J275" i="8"/>
  <c r="K275" i="8" s="1"/>
  <c r="H275" i="8"/>
  <c r="F275" i="8"/>
  <c r="E275" i="8"/>
  <c r="M275" i="8" s="1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Q267" i="8"/>
  <c r="P267" i="8"/>
  <c r="L267" i="8"/>
  <c r="J267" i="8"/>
  <c r="H267" i="8"/>
  <c r="F267" i="8"/>
  <c r="E267" i="8"/>
  <c r="M267" i="8" s="1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T260" i="8" s="1"/>
  <c r="R260" i="8"/>
  <c r="Q260" i="8"/>
  <c r="P260" i="8"/>
  <c r="U260" i="8" s="1"/>
  <c r="L260" i="8"/>
  <c r="J260" i="8"/>
  <c r="H260" i="8"/>
  <c r="F260" i="8"/>
  <c r="N260" i="8" s="1"/>
  <c r="E260" i="8"/>
  <c r="D260" i="8"/>
  <c r="I260" i="8" s="1"/>
  <c r="T259" i="8"/>
  <c r="S259" i="8"/>
  <c r="R259" i="8"/>
  <c r="Q259" i="8"/>
  <c r="P259" i="8"/>
  <c r="U259" i="8" s="1"/>
  <c r="M259" i="8"/>
  <c r="L259" i="8"/>
  <c r="J259" i="8"/>
  <c r="H259" i="8"/>
  <c r="F259" i="8"/>
  <c r="N259" i="8" s="1"/>
  <c r="E259" i="8"/>
  <c r="K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T254" i="8"/>
  <c r="S254" i="8"/>
  <c r="R254" i="8"/>
  <c r="Q254" i="8"/>
  <c r="P254" i="8"/>
  <c r="U254" i="8" s="1"/>
  <c r="L254" i="8"/>
  <c r="J254" i="8"/>
  <c r="H254" i="8"/>
  <c r="F254" i="8"/>
  <c r="E254" i="8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T247" i="8" s="1"/>
  <c r="P247" i="8"/>
  <c r="L247" i="8"/>
  <c r="J247" i="8"/>
  <c r="H247" i="8"/>
  <c r="I247" i="8" s="1"/>
  <c r="F247" i="8"/>
  <c r="E247" i="8"/>
  <c r="M247" i="8" s="1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T240" i="8"/>
  <c r="S240" i="8"/>
  <c r="R240" i="8"/>
  <c r="Q240" i="8"/>
  <c r="P240" i="8"/>
  <c r="U240" i="8" s="1"/>
  <c r="L240" i="8"/>
  <c r="K240" i="8"/>
  <c r="J240" i="8"/>
  <c r="H240" i="8"/>
  <c r="F240" i="8"/>
  <c r="E240" i="8"/>
  <c r="M240" i="8" s="1"/>
  <c r="D240" i="8"/>
  <c r="I240" i="8" s="1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U231" i="8"/>
  <c r="T231" i="8"/>
  <c r="S231" i="8"/>
  <c r="R231" i="8"/>
  <c r="Q231" i="8"/>
  <c r="P231" i="8"/>
  <c r="M231" i="8"/>
  <c r="L231" i="8"/>
  <c r="J231" i="8"/>
  <c r="H231" i="8"/>
  <c r="F231" i="8"/>
  <c r="E231" i="8"/>
  <c r="D231" i="8"/>
  <c r="S230" i="8"/>
  <c r="R230" i="8"/>
  <c r="Q230" i="8"/>
  <c r="T230" i="8" s="1"/>
  <c r="P230" i="8"/>
  <c r="U230" i="8" s="1"/>
  <c r="O230" i="8"/>
  <c r="L230" i="8"/>
  <c r="K230" i="8"/>
  <c r="J230" i="8"/>
  <c r="H230" i="8"/>
  <c r="G230" i="8"/>
  <c r="F230" i="8"/>
  <c r="N230" i="8" s="1"/>
  <c r="E230" i="8"/>
  <c r="M230" i="8" s="1"/>
  <c r="D230" i="8"/>
  <c r="I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P224" i="8"/>
  <c r="L224" i="8"/>
  <c r="J224" i="8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T216" i="8" s="1"/>
  <c r="R216" i="8"/>
  <c r="Q216" i="8"/>
  <c r="P216" i="8"/>
  <c r="L216" i="8"/>
  <c r="J216" i="8"/>
  <c r="K216" i="8" s="1"/>
  <c r="H216" i="8"/>
  <c r="F216" i="8"/>
  <c r="E216" i="8"/>
  <c r="D216" i="8"/>
  <c r="I216" i="8" s="1"/>
  <c r="U215" i="8"/>
  <c r="T215" i="8"/>
  <c r="N215" i="8"/>
  <c r="O215" i="8" s="1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U205" i="8" s="1"/>
  <c r="M205" i="8"/>
  <c r="L205" i="8"/>
  <c r="J205" i="8"/>
  <c r="H205" i="8"/>
  <c r="F205" i="8"/>
  <c r="E205" i="8"/>
  <c r="D205" i="8"/>
  <c r="S204" i="8"/>
  <c r="R204" i="8"/>
  <c r="Q204" i="8"/>
  <c r="T204" i="8" s="1"/>
  <c r="P204" i="8"/>
  <c r="U204" i="8" s="1"/>
  <c r="O204" i="8"/>
  <c r="L204" i="8"/>
  <c r="K204" i="8"/>
  <c r="J204" i="8"/>
  <c r="H204" i="8"/>
  <c r="G204" i="8"/>
  <c r="F204" i="8"/>
  <c r="N204" i="8" s="1"/>
  <c r="E204" i="8"/>
  <c r="M204" i="8" s="1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P198" i="8"/>
  <c r="L198" i="8"/>
  <c r="J198" i="8"/>
  <c r="H198" i="8"/>
  <c r="F198" i="8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T191" i="8" s="1"/>
  <c r="R191" i="8"/>
  <c r="Q191" i="8"/>
  <c r="P191" i="8"/>
  <c r="U191" i="8" s="1"/>
  <c r="L191" i="8"/>
  <c r="J191" i="8"/>
  <c r="H191" i="8"/>
  <c r="F191" i="8"/>
  <c r="N191" i="8" s="1"/>
  <c r="E191" i="8"/>
  <c r="M191" i="8" s="1"/>
  <c r="D191" i="8"/>
  <c r="I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U185" i="8"/>
  <c r="S185" i="8"/>
  <c r="R185" i="8"/>
  <c r="Q185" i="8"/>
  <c r="T185" i="8" s="1"/>
  <c r="P185" i="8"/>
  <c r="L185" i="8"/>
  <c r="J185" i="8"/>
  <c r="H185" i="8"/>
  <c r="N185" i="8" s="1"/>
  <c r="F185" i="8"/>
  <c r="E185" i="8"/>
  <c r="K185" i="8" s="1"/>
  <c r="D185" i="8"/>
  <c r="U184" i="8"/>
  <c r="T184" i="8"/>
  <c r="O184" i="8"/>
  <c r="N184" i="8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T179" i="8" s="1"/>
  <c r="P179" i="8"/>
  <c r="U179" i="8" s="1"/>
  <c r="L179" i="8"/>
  <c r="J179" i="8"/>
  <c r="H179" i="8"/>
  <c r="F179" i="8"/>
  <c r="N179" i="8" s="1"/>
  <c r="E179" i="8"/>
  <c r="D179" i="8"/>
  <c r="I179" i="8" s="1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T170" i="8" s="1"/>
  <c r="P170" i="8"/>
  <c r="L170" i="8"/>
  <c r="J170" i="8"/>
  <c r="H170" i="8"/>
  <c r="I170" i="8" s="1"/>
  <c r="F170" i="8"/>
  <c r="E170" i="8"/>
  <c r="M170" i="8" s="1"/>
  <c r="D170" i="8"/>
  <c r="S169" i="8"/>
  <c r="R169" i="8"/>
  <c r="Q169" i="8"/>
  <c r="T169" i="8" s="1"/>
  <c r="P169" i="8"/>
  <c r="U169" i="8" s="1"/>
  <c r="L169" i="8"/>
  <c r="K169" i="8"/>
  <c r="J169" i="8"/>
  <c r="H169" i="8"/>
  <c r="F169" i="8"/>
  <c r="E169" i="8"/>
  <c r="M169" i="8" s="1"/>
  <c r="D169" i="8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U163" i="8"/>
  <c r="S163" i="8"/>
  <c r="R163" i="8"/>
  <c r="Q163" i="8"/>
  <c r="T163" i="8" s="1"/>
  <c r="P163" i="8"/>
  <c r="L163" i="8"/>
  <c r="J163" i="8"/>
  <c r="H163" i="8"/>
  <c r="F163" i="8"/>
  <c r="E163" i="8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T157" i="8"/>
  <c r="S157" i="8"/>
  <c r="R157" i="8"/>
  <c r="Q157" i="8"/>
  <c r="P157" i="8"/>
  <c r="U157" i="8" s="1"/>
  <c r="N157" i="8"/>
  <c r="O157" i="8" s="1"/>
  <c r="L157" i="8"/>
  <c r="J157" i="8"/>
  <c r="H157" i="8"/>
  <c r="F157" i="8"/>
  <c r="G157" i="8" s="1"/>
  <c r="E157" i="8"/>
  <c r="M157" i="8" s="1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Q150" i="8"/>
  <c r="T150" i="8" s="1"/>
  <c r="P150" i="8"/>
  <c r="L150" i="8"/>
  <c r="J150" i="8"/>
  <c r="H150" i="8"/>
  <c r="F150" i="8"/>
  <c r="E150" i="8"/>
  <c r="D150" i="8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N147" i="8"/>
  <c r="O147" i="8" s="1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T144" i="8" s="1"/>
  <c r="R144" i="8"/>
  <c r="Q144" i="8"/>
  <c r="P144" i="8"/>
  <c r="L144" i="8"/>
  <c r="J144" i="8"/>
  <c r="H144" i="8"/>
  <c r="F144" i="8"/>
  <c r="E144" i="8"/>
  <c r="D144" i="8"/>
  <c r="U143" i="8"/>
  <c r="T143" i="8"/>
  <c r="N143" i="8"/>
  <c r="O143" i="8" s="1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U137" i="8"/>
  <c r="S137" i="8"/>
  <c r="R137" i="8"/>
  <c r="Q137" i="8"/>
  <c r="T137" i="8" s="1"/>
  <c r="P137" i="8"/>
  <c r="L137" i="8"/>
  <c r="J137" i="8"/>
  <c r="H137" i="8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O132" i="8"/>
  <c r="L132" i="8"/>
  <c r="K132" i="8"/>
  <c r="J132" i="8"/>
  <c r="H132" i="8"/>
  <c r="N132" i="8" s="1"/>
  <c r="F132" i="8"/>
  <c r="E132" i="8"/>
  <c r="M132" i="8" s="1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H126" i="8"/>
  <c r="F126" i="8"/>
  <c r="E126" i="8"/>
  <c r="D126" i="8"/>
  <c r="I126" i="8" s="1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T121" i="8" s="1"/>
  <c r="P121" i="8"/>
  <c r="U121" i="8" s="1"/>
  <c r="L121" i="8"/>
  <c r="K121" i="8"/>
  <c r="J121" i="8"/>
  <c r="H121" i="8"/>
  <c r="F121" i="8"/>
  <c r="N121" i="8" s="1"/>
  <c r="E121" i="8"/>
  <c r="M121" i="8" s="1"/>
  <c r="D121" i="8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T112" i="8"/>
  <c r="S112" i="8"/>
  <c r="R112" i="8"/>
  <c r="Q112" i="8"/>
  <c r="P112" i="8"/>
  <c r="U112" i="8" s="1"/>
  <c r="M112" i="8"/>
  <c r="L112" i="8"/>
  <c r="J112" i="8"/>
  <c r="H112" i="8"/>
  <c r="N112" i="8" s="1"/>
  <c r="F112" i="8"/>
  <c r="E112" i="8"/>
  <c r="K112" i="8" s="1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T106" i="8" s="1"/>
  <c r="P106" i="8"/>
  <c r="U106" i="8" s="1"/>
  <c r="L106" i="8"/>
  <c r="J106" i="8"/>
  <c r="H106" i="8"/>
  <c r="F106" i="8"/>
  <c r="E106" i="8"/>
  <c r="M106" i="8" s="1"/>
  <c r="D106" i="8"/>
  <c r="U105" i="8"/>
  <c r="T105" i="8"/>
  <c r="N105" i="8"/>
  <c r="O105" i="8" s="1"/>
  <c r="M105" i="8"/>
  <c r="K105" i="8"/>
  <c r="I105" i="8"/>
  <c r="G105" i="8"/>
  <c r="S102" i="8"/>
  <c r="R102" i="8"/>
  <c r="Q102" i="8"/>
  <c r="T102" i="8" s="1"/>
  <c r="P102" i="8"/>
  <c r="U102" i="8" s="1"/>
  <c r="L102" i="8"/>
  <c r="J102" i="8"/>
  <c r="H102" i="8"/>
  <c r="F102" i="8"/>
  <c r="N102" i="8" s="1"/>
  <c r="E102" i="8"/>
  <c r="D102" i="8"/>
  <c r="I102" i="8" s="1"/>
  <c r="S101" i="8"/>
  <c r="R101" i="8"/>
  <c r="Q101" i="8"/>
  <c r="T101" i="8" s="1"/>
  <c r="P101" i="8"/>
  <c r="L101" i="8"/>
  <c r="J101" i="8"/>
  <c r="K101" i="8" s="1"/>
  <c r="H101" i="8"/>
  <c r="F101" i="8"/>
  <c r="E101" i="8"/>
  <c r="M101" i="8" s="1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T96" i="8"/>
  <c r="S96" i="8"/>
  <c r="R96" i="8"/>
  <c r="Q96" i="8"/>
  <c r="P96" i="8"/>
  <c r="L96" i="8"/>
  <c r="J96" i="8"/>
  <c r="H96" i="8"/>
  <c r="N96" i="8" s="1"/>
  <c r="F96" i="8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T91" i="8" s="1"/>
  <c r="R91" i="8"/>
  <c r="Q91" i="8"/>
  <c r="P91" i="8"/>
  <c r="L91" i="8"/>
  <c r="J91" i="8"/>
  <c r="H91" i="8"/>
  <c r="F91" i="8"/>
  <c r="N91" i="8" s="1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U85" i="8"/>
  <c r="S85" i="8"/>
  <c r="R85" i="8"/>
  <c r="Q85" i="8"/>
  <c r="T85" i="8" s="1"/>
  <c r="P85" i="8"/>
  <c r="L85" i="8"/>
  <c r="J85" i="8"/>
  <c r="H85" i="8"/>
  <c r="F85" i="8"/>
  <c r="N85" i="8" s="1"/>
  <c r="E85" i="8"/>
  <c r="D85" i="8"/>
  <c r="I85" i="8" s="1"/>
  <c r="T84" i="8"/>
  <c r="S84" i="8"/>
  <c r="R84" i="8"/>
  <c r="Q84" i="8"/>
  <c r="P84" i="8"/>
  <c r="U84" i="8" s="1"/>
  <c r="M84" i="8"/>
  <c r="L84" i="8"/>
  <c r="J84" i="8"/>
  <c r="H84" i="8"/>
  <c r="F84" i="8"/>
  <c r="E84" i="8"/>
  <c r="K84" i="8" s="1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U78" i="8"/>
  <c r="S78" i="8"/>
  <c r="R78" i="8"/>
  <c r="Q78" i="8"/>
  <c r="T78" i="8" s="1"/>
  <c r="P78" i="8"/>
  <c r="M78" i="8"/>
  <c r="L78" i="8"/>
  <c r="J78" i="8"/>
  <c r="H78" i="8"/>
  <c r="N78" i="8" s="1"/>
  <c r="F78" i="8"/>
  <c r="E78" i="8"/>
  <c r="D78" i="8"/>
  <c r="I78" i="8" s="1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P70" i="8"/>
  <c r="U70" i="8" s="1"/>
  <c r="L70" i="8"/>
  <c r="J70" i="8"/>
  <c r="H70" i="8"/>
  <c r="F70" i="8"/>
  <c r="N70" i="8" s="1"/>
  <c r="E70" i="8"/>
  <c r="D70" i="8"/>
  <c r="I70" i="8" s="1"/>
  <c r="U69" i="8"/>
  <c r="T69" i="8"/>
  <c r="O69" i="8"/>
  <c r="N69" i="8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Q63" i="8"/>
  <c r="T63" i="8" s="1"/>
  <c r="P63" i="8"/>
  <c r="U63" i="8" s="1"/>
  <c r="L63" i="8"/>
  <c r="J63" i="8"/>
  <c r="I63" i="8"/>
  <c r="H63" i="8"/>
  <c r="F63" i="8"/>
  <c r="E63" i="8"/>
  <c r="K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Q58" i="8"/>
  <c r="T58" i="8" s="1"/>
  <c r="P58" i="8"/>
  <c r="L58" i="8"/>
  <c r="J58" i="8"/>
  <c r="H58" i="8"/>
  <c r="F58" i="8"/>
  <c r="E58" i="8"/>
  <c r="D58" i="8"/>
  <c r="G58" i="8" s="1"/>
  <c r="U57" i="8"/>
  <c r="T57" i="8"/>
  <c r="N57" i="8"/>
  <c r="O57" i="8" s="1"/>
  <c r="M57" i="8"/>
  <c r="K57" i="8"/>
  <c r="I57" i="8"/>
  <c r="G57" i="8"/>
  <c r="U54" i="8"/>
  <c r="S54" i="8"/>
  <c r="R54" i="8"/>
  <c r="Q54" i="8"/>
  <c r="P54" i="8"/>
  <c r="L54" i="8"/>
  <c r="J54" i="8"/>
  <c r="H54" i="8"/>
  <c r="F54" i="8"/>
  <c r="E54" i="8"/>
  <c r="D54" i="8"/>
  <c r="U53" i="8"/>
  <c r="T53" i="8"/>
  <c r="S53" i="8"/>
  <c r="R53" i="8"/>
  <c r="Q53" i="8"/>
  <c r="P53" i="8"/>
  <c r="L53" i="8"/>
  <c r="K53" i="8"/>
  <c r="J53" i="8"/>
  <c r="H53" i="8"/>
  <c r="F53" i="8"/>
  <c r="E53" i="8"/>
  <c r="M53" i="8" s="1"/>
  <c r="D53" i="8"/>
  <c r="I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T47" i="8" s="1"/>
  <c r="P47" i="8"/>
  <c r="U47" i="8" s="1"/>
  <c r="L47" i="8"/>
  <c r="J47" i="8"/>
  <c r="H47" i="8"/>
  <c r="I47" i="8" s="1"/>
  <c r="F47" i="8"/>
  <c r="G47" i="8" s="1"/>
  <c r="E47" i="8"/>
  <c r="K47" i="8" s="1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T40" i="8" s="1"/>
  <c r="P40" i="8"/>
  <c r="L40" i="8"/>
  <c r="J40" i="8"/>
  <c r="H40" i="8"/>
  <c r="F40" i="8"/>
  <c r="E40" i="8"/>
  <c r="M40" i="8" s="1"/>
  <c r="D40" i="8"/>
  <c r="G40" i="8" s="1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U35" i="8"/>
  <c r="S35" i="8"/>
  <c r="R35" i="8"/>
  <c r="Q35" i="8"/>
  <c r="T35" i="8" s="1"/>
  <c r="P35" i="8"/>
  <c r="L35" i="8"/>
  <c r="J35" i="8"/>
  <c r="I35" i="8"/>
  <c r="H35" i="8"/>
  <c r="F35" i="8"/>
  <c r="E35" i="8"/>
  <c r="D35" i="8"/>
  <c r="O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R27" i="8"/>
  <c r="Q27" i="8"/>
  <c r="P27" i="8"/>
  <c r="U27" i="8" s="1"/>
  <c r="L27" i="8"/>
  <c r="J27" i="8"/>
  <c r="H27" i="8"/>
  <c r="F27" i="8"/>
  <c r="E27" i="8"/>
  <c r="M27" i="8" s="1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T19" i="8" s="1"/>
  <c r="P19" i="8"/>
  <c r="U19" i="8" s="1"/>
  <c r="L19" i="8"/>
  <c r="J19" i="8"/>
  <c r="H19" i="8"/>
  <c r="F19" i="8"/>
  <c r="E19" i="8"/>
  <c r="D19" i="8"/>
  <c r="U18" i="8"/>
  <c r="T18" i="8"/>
  <c r="N18" i="8"/>
  <c r="O18" i="8" s="1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Q10" i="8"/>
  <c r="P10" i="8"/>
  <c r="U10" i="8" s="1"/>
  <c r="L10" i="8"/>
  <c r="J10" i="8"/>
  <c r="H10" i="8"/>
  <c r="I10" i="8" s="1"/>
  <c r="G10" i="8"/>
  <c r="F10" i="8"/>
  <c r="N10" i="8" s="1"/>
  <c r="O10" i="8" s="1"/>
  <c r="E10" i="8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U339" i="7" s="1"/>
  <c r="L339" i="7"/>
  <c r="J339" i="7"/>
  <c r="H339" i="7"/>
  <c r="F339" i="7"/>
  <c r="E339" i="7"/>
  <c r="K339" i="7" s="1"/>
  <c r="D339" i="7"/>
  <c r="S338" i="7"/>
  <c r="R338" i="7"/>
  <c r="Q338" i="7"/>
  <c r="T338" i="7" s="1"/>
  <c r="P338" i="7"/>
  <c r="L338" i="7"/>
  <c r="J338" i="7"/>
  <c r="H338" i="7"/>
  <c r="F338" i="7"/>
  <c r="E338" i="7"/>
  <c r="M338" i="7" s="1"/>
  <c r="D338" i="7"/>
  <c r="I338" i="7" s="1"/>
  <c r="S337" i="7"/>
  <c r="R337" i="7"/>
  <c r="Q337" i="7"/>
  <c r="T337" i="7" s="1"/>
  <c r="P337" i="7"/>
  <c r="L337" i="7"/>
  <c r="J337" i="7"/>
  <c r="H337" i="7"/>
  <c r="I337" i="7" s="1"/>
  <c r="F337" i="7"/>
  <c r="E337" i="7"/>
  <c r="M337" i="7" s="1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U332" i="7" s="1"/>
  <c r="L332" i="7"/>
  <c r="J332" i="7"/>
  <c r="H332" i="7"/>
  <c r="F332" i="7"/>
  <c r="N332" i="7" s="1"/>
  <c r="E332" i="7"/>
  <c r="M332" i="7" s="1"/>
  <c r="D332" i="7"/>
  <c r="I332" i="7" s="1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T323" i="7" s="1"/>
  <c r="P323" i="7"/>
  <c r="L323" i="7"/>
  <c r="J323" i="7"/>
  <c r="H323" i="7"/>
  <c r="U323" i="7" s="1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U317" i="7"/>
  <c r="S317" i="7"/>
  <c r="R317" i="7"/>
  <c r="Q317" i="7"/>
  <c r="T317" i="7" s="1"/>
  <c r="P317" i="7"/>
  <c r="L317" i="7"/>
  <c r="J317" i="7"/>
  <c r="H317" i="7"/>
  <c r="F317" i="7"/>
  <c r="E317" i="7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Q310" i="7"/>
  <c r="P310" i="7"/>
  <c r="L310" i="7"/>
  <c r="J310" i="7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T303" i="7" s="1"/>
  <c r="P303" i="7"/>
  <c r="L303" i="7"/>
  <c r="J303" i="7"/>
  <c r="H303" i="7"/>
  <c r="I303" i="7" s="1"/>
  <c r="F303" i="7"/>
  <c r="E303" i="7"/>
  <c r="M303" i="7" s="1"/>
  <c r="D303" i="7"/>
  <c r="U302" i="7"/>
  <c r="T302" i="7"/>
  <c r="N302" i="7"/>
  <c r="O302" i="7" s="1"/>
  <c r="M302" i="7"/>
  <c r="K302" i="7"/>
  <c r="I302" i="7"/>
  <c r="G302" i="7"/>
  <c r="T299" i="7"/>
  <c r="S299" i="7"/>
  <c r="R299" i="7"/>
  <c r="Q299" i="7"/>
  <c r="P299" i="7"/>
  <c r="U299" i="7" s="1"/>
  <c r="L299" i="7"/>
  <c r="M299" i="7" s="1"/>
  <c r="J299" i="7"/>
  <c r="H299" i="7"/>
  <c r="F299" i="7"/>
  <c r="N299" i="7" s="1"/>
  <c r="E299" i="7"/>
  <c r="K299" i="7" s="1"/>
  <c r="D299" i="7"/>
  <c r="S298" i="7"/>
  <c r="T298" i="7" s="1"/>
  <c r="R298" i="7"/>
  <c r="Q298" i="7"/>
  <c r="P298" i="7"/>
  <c r="U298" i="7" s="1"/>
  <c r="L298" i="7"/>
  <c r="J298" i="7"/>
  <c r="H298" i="7"/>
  <c r="F298" i="7"/>
  <c r="N298" i="7" s="1"/>
  <c r="O298" i="7" s="1"/>
  <c r="E298" i="7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T292" i="7" s="1"/>
  <c r="P292" i="7"/>
  <c r="U292" i="7" s="1"/>
  <c r="L292" i="7"/>
  <c r="J292" i="7"/>
  <c r="I292" i="7"/>
  <c r="H292" i="7"/>
  <c r="F292" i="7"/>
  <c r="E292" i="7"/>
  <c r="M292" i="7" s="1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S285" i="7"/>
  <c r="R285" i="7"/>
  <c r="Q285" i="7"/>
  <c r="T285" i="7" s="1"/>
  <c r="P285" i="7"/>
  <c r="L285" i="7"/>
  <c r="J285" i="7"/>
  <c r="H285" i="7"/>
  <c r="I285" i="7" s="1"/>
  <c r="F285" i="7"/>
  <c r="E285" i="7"/>
  <c r="M285" i="7" s="1"/>
  <c r="D285" i="7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T275" i="7" s="1"/>
  <c r="P275" i="7"/>
  <c r="U275" i="7" s="1"/>
  <c r="M275" i="7"/>
  <c r="L275" i="7"/>
  <c r="J275" i="7"/>
  <c r="H275" i="7"/>
  <c r="F275" i="7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T267" i="7"/>
  <c r="S267" i="7"/>
  <c r="R267" i="7"/>
  <c r="Q267" i="7"/>
  <c r="P267" i="7"/>
  <c r="L267" i="7"/>
  <c r="J267" i="7"/>
  <c r="H267" i="7"/>
  <c r="F267" i="7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Q260" i="7"/>
  <c r="T260" i="7" s="1"/>
  <c r="P260" i="7"/>
  <c r="L260" i="7"/>
  <c r="J260" i="7"/>
  <c r="H260" i="7"/>
  <c r="F260" i="7"/>
  <c r="N260" i="7" s="1"/>
  <c r="O260" i="7" s="1"/>
  <c r="E260" i="7"/>
  <c r="D260" i="7"/>
  <c r="S259" i="7"/>
  <c r="R259" i="7"/>
  <c r="Q259" i="7"/>
  <c r="P259" i="7"/>
  <c r="L259" i="7"/>
  <c r="J259" i="7"/>
  <c r="H259" i="7"/>
  <c r="N259" i="7" s="1"/>
  <c r="F259" i="7"/>
  <c r="E259" i="7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U254" i="7"/>
  <c r="S254" i="7"/>
  <c r="R254" i="7"/>
  <c r="Q254" i="7"/>
  <c r="T254" i="7" s="1"/>
  <c r="P254" i="7"/>
  <c r="L254" i="7"/>
  <c r="K254" i="7"/>
  <c r="J254" i="7"/>
  <c r="H254" i="7"/>
  <c r="F254" i="7"/>
  <c r="N254" i="7" s="1"/>
  <c r="E254" i="7"/>
  <c r="M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Q247" i="7"/>
  <c r="T247" i="7" s="1"/>
  <c r="P247" i="7"/>
  <c r="L247" i="7"/>
  <c r="M247" i="7" s="1"/>
  <c r="J247" i="7"/>
  <c r="H247" i="7"/>
  <c r="F247" i="7"/>
  <c r="N247" i="7" s="1"/>
  <c r="O247" i="7" s="1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T240" i="7"/>
  <c r="S240" i="7"/>
  <c r="R240" i="7"/>
  <c r="Q240" i="7"/>
  <c r="P240" i="7"/>
  <c r="U240" i="7" s="1"/>
  <c r="L240" i="7"/>
  <c r="J240" i="7"/>
  <c r="H240" i="7"/>
  <c r="F240" i="7"/>
  <c r="G240" i="7" s="1"/>
  <c r="E240" i="7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O236" i="7"/>
  <c r="N236" i="7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N231" i="7"/>
  <c r="L231" i="7"/>
  <c r="J231" i="7"/>
  <c r="H231" i="7"/>
  <c r="F231" i="7"/>
  <c r="E231" i="7"/>
  <c r="D231" i="7"/>
  <c r="S230" i="7"/>
  <c r="R230" i="7"/>
  <c r="Q230" i="7"/>
  <c r="P230" i="7"/>
  <c r="L230" i="7"/>
  <c r="J230" i="7"/>
  <c r="H230" i="7"/>
  <c r="N230" i="7" s="1"/>
  <c r="F230" i="7"/>
  <c r="E230" i="7"/>
  <c r="M230" i="7" s="1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T224" i="7"/>
  <c r="S224" i="7"/>
  <c r="R224" i="7"/>
  <c r="Q224" i="7"/>
  <c r="P224" i="7"/>
  <c r="L224" i="7"/>
  <c r="M224" i="7" s="1"/>
  <c r="J224" i="7"/>
  <c r="H224" i="7"/>
  <c r="G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T216" i="7" s="1"/>
  <c r="P216" i="7"/>
  <c r="L216" i="7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T205" i="7" s="1"/>
  <c r="P205" i="7"/>
  <c r="L205" i="7"/>
  <c r="K205" i="7"/>
  <c r="J205" i="7"/>
  <c r="H205" i="7"/>
  <c r="F205" i="7"/>
  <c r="N205" i="7" s="1"/>
  <c r="E205" i="7"/>
  <c r="D205" i="7"/>
  <c r="I205" i="7" s="1"/>
  <c r="S204" i="7"/>
  <c r="R204" i="7"/>
  <c r="Q204" i="7"/>
  <c r="T204" i="7" s="1"/>
  <c r="P204" i="7"/>
  <c r="U204" i="7" s="1"/>
  <c r="L204" i="7"/>
  <c r="J204" i="7"/>
  <c r="I204" i="7"/>
  <c r="H204" i="7"/>
  <c r="F204" i="7"/>
  <c r="N204" i="7" s="1"/>
  <c r="E204" i="7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P198" i="7"/>
  <c r="L198" i="7"/>
  <c r="J198" i="7"/>
  <c r="H198" i="7"/>
  <c r="F198" i="7"/>
  <c r="N198" i="7" s="1"/>
  <c r="O198" i="7" s="1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T191" i="7" s="1"/>
  <c r="P191" i="7"/>
  <c r="U191" i="7" s="1"/>
  <c r="L191" i="7"/>
  <c r="J191" i="7"/>
  <c r="I191" i="7"/>
  <c r="H191" i="7"/>
  <c r="F191" i="7"/>
  <c r="E191" i="7"/>
  <c r="K191" i="7" s="1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T185" i="7" s="1"/>
  <c r="P185" i="7"/>
  <c r="U185" i="7" s="1"/>
  <c r="O185" i="7"/>
  <c r="L185" i="7"/>
  <c r="K185" i="7"/>
  <c r="J185" i="7"/>
  <c r="I185" i="7"/>
  <c r="H185" i="7"/>
  <c r="G185" i="7"/>
  <c r="F185" i="7"/>
  <c r="N185" i="7" s="1"/>
  <c r="E185" i="7"/>
  <c r="M185" i="7" s="1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O181" i="7"/>
  <c r="N181" i="7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P179" i="7"/>
  <c r="L179" i="7"/>
  <c r="J179" i="7"/>
  <c r="H179" i="7"/>
  <c r="F179" i="7"/>
  <c r="E179" i="7"/>
  <c r="M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O173" i="7"/>
  <c r="N173" i="7"/>
  <c r="M173" i="7"/>
  <c r="K173" i="7"/>
  <c r="I173" i="7"/>
  <c r="G173" i="7"/>
  <c r="S170" i="7"/>
  <c r="R170" i="7"/>
  <c r="Q170" i="7"/>
  <c r="P170" i="7"/>
  <c r="U170" i="7" s="1"/>
  <c r="L170" i="7"/>
  <c r="J170" i="7"/>
  <c r="H170" i="7"/>
  <c r="F170" i="7"/>
  <c r="E170" i="7"/>
  <c r="D170" i="7"/>
  <c r="G170" i="7" s="1"/>
  <c r="S169" i="7"/>
  <c r="R169" i="7"/>
  <c r="Q169" i="7"/>
  <c r="T169" i="7" s="1"/>
  <c r="P169" i="7"/>
  <c r="U169" i="7" s="1"/>
  <c r="L169" i="7"/>
  <c r="J169" i="7"/>
  <c r="H169" i="7"/>
  <c r="F169" i="7"/>
  <c r="E169" i="7"/>
  <c r="D169" i="7"/>
  <c r="O169" i="7" s="1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T163" i="7" s="1"/>
  <c r="P163" i="7"/>
  <c r="L163" i="7"/>
  <c r="J163" i="7"/>
  <c r="H163" i="7"/>
  <c r="F163" i="7"/>
  <c r="E163" i="7"/>
  <c r="D163" i="7"/>
  <c r="G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Q157" i="7"/>
  <c r="T157" i="7" s="1"/>
  <c r="P157" i="7"/>
  <c r="L157" i="7"/>
  <c r="M157" i="7" s="1"/>
  <c r="J157" i="7"/>
  <c r="K157" i="7" s="1"/>
  <c r="H157" i="7"/>
  <c r="I157" i="7" s="1"/>
  <c r="F157" i="7"/>
  <c r="E157" i="7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T150" i="7"/>
  <c r="S150" i="7"/>
  <c r="R150" i="7"/>
  <c r="Q150" i="7"/>
  <c r="P150" i="7"/>
  <c r="U150" i="7" s="1"/>
  <c r="M150" i="7"/>
  <c r="L150" i="7"/>
  <c r="J150" i="7"/>
  <c r="H150" i="7"/>
  <c r="N150" i="7" s="1"/>
  <c r="F150" i="7"/>
  <c r="E150" i="7"/>
  <c r="K150" i="7" s="1"/>
  <c r="D150" i="7"/>
  <c r="I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U144" i="7"/>
  <c r="S144" i="7"/>
  <c r="R144" i="7"/>
  <c r="Q144" i="7"/>
  <c r="T144" i="7" s="1"/>
  <c r="P144" i="7"/>
  <c r="L144" i="7"/>
  <c r="J144" i="7"/>
  <c r="H144" i="7"/>
  <c r="F144" i="7"/>
  <c r="N144" i="7" s="1"/>
  <c r="E144" i="7"/>
  <c r="K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L137" i="7"/>
  <c r="J137" i="7"/>
  <c r="I137" i="7"/>
  <c r="H137" i="7"/>
  <c r="F137" i="7"/>
  <c r="N137" i="7" s="1"/>
  <c r="O137" i="7" s="1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R132" i="7"/>
  <c r="Q132" i="7"/>
  <c r="P132" i="7"/>
  <c r="N132" i="7"/>
  <c r="L132" i="7"/>
  <c r="J132" i="7"/>
  <c r="H132" i="7"/>
  <c r="F132" i="7"/>
  <c r="E132" i="7"/>
  <c r="D132" i="7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O127" i="7"/>
  <c r="N127" i="7"/>
  <c r="M127" i="7"/>
  <c r="K127" i="7"/>
  <c r="I127" i="7"/>
  <c r="G127" i="7"/>
  <c r="S126" i="7"/>
  <c r="T126" i="7" s="1"/>
  <c r="R126" i="7"/>
  <c r="Q126" i="7"/>
  <c r="P126" i="7"/>
  <c r="L126" i="7"/>
  <c r="M126" i="7" s="1"/>
  <c r="K126" i="7"/>
  <c r="J126" i="7"/>
  <c r="H126" i="7"/>
  <c r="F126" i="7"/>
  <c r="G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T121" i="7" s="1"/>
  <c r="P121" i="7"/>
  <c r="L121" i="7"/>
  <c r="M121" i="7" s="1"/>
  <c r="J121" i="7"/>
  <c r="H121" i="7"/>
  <c r="F121" i="7"/>
  <c r="E121" i="7"/>
  <c r="D121" i="7"/>
  <c r="I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O114" i="7"/>
  <c r="N114" i="7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T112" i="7" s="1"/>
  <c r="P112" i="7"/>
  <c r="L112" i="7"/>
  <c r="K112" i="7"/>
  <c r="J112" i="7"/>
  <c r="H112" i="7"/>
  <c r="F112" i="7"/>
  <c r="E112" i="7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O110" i="7"/>
  <c r="N110" i="7"/>
  <c r="M110" i="7"/>
  <c r="K110" i="7"/>
  <c r="I110" i="7"/>
  <c r="G110" i="7"/>
  <c r="U109" i="7"/>
  <c r="T109" i="7"/>
  <c r="O109" i="7"/>
  <c r="N109" i="7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O107" i="7"/>
  <c r="N107" i="7"/>
  <c r="M107" i="7"/>
  <c r="K107" i="7"/>
  <c r="I107" i="7"/>
  <c r="G107" i="7"/>
  <c r="U106" i="7"/>
  <c r="S106" i="7"/>
  <c r="R106" i="7"/>
  <c r="Q106" i="7"/>
  <c r="P106" i="7"/>
  <c r="L106" i="7"/>
  <c r="J106" i="7"/>
  <c r="H106" i="7"/>
  <c r="F106" i="7"/>
  <c r="N106" i="7" s="1"/>
  <c r="E106" i="7"/>
  <c r="K106" i="7" s="1"/>
  <c r="D106" i="7"/>
  <c r="U105" i="7"/>
  <c r="T105" i="7"/>
  <c r="O105" i="7"/>
  <c r="N105" i="7"/>
  <c r="M105" i="7"/>
  <c r="K105" i="7"/>
  <c r="I105" i="7"/>
  <c r="G105" i="7"/>
  <c r="S102" i="7"/>
  <c r="T102" i="7" s="1"/>
  <c r="R102" i="7"/>
  <c r="Q102" i="7"/>
  <c r="P102" i="7"/>
  <c r="U102" i="7" s="1"/>
  <c r="M102" i="7"/>
  <c r="L102" i="7"/>
  <c r="J102" i="7"/>
  <c r="H102" i="7"/>
  <c r="F102" i="7"/>
  <c r="E102" i="7"/>
  <c r="K102" i="7" s="1"/>
  <c r="D102" i="7"/>
  <c r="S101" i="7"/>
  <c r="R101" i="7"/>
  <c r="Q101" i="7"/>
  <c r="P101" i="7"/>
  <c r="L101" i="7"/>
  <c r="J101" i="7"/>
  <c r="H101" i="7"/>
  <c r="F101" i="7"/>
  <c r="N101" i="7" s="1"/>
  <c r="E101" i="7"/>
  <c r="K101" i="7" s="1"/>
  <c r="D101" i="7"/>
  <c r="I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P96" i="7"/>
  <c r="L96" i="7"/>
  <c r="J96" i="7"/>
  <c r="H96" i="7"/>
  <c r="F96" i="7"/>
  <c r="N96" i="7" s="1"/>
  <c r="E96" i="7"/>
  <c r="D96" i="7"/>
  <c r="U95" i="7"/>
  <c r="T95" i="7"/>
  <c r="O95" i="7"/>
  <c r="N95" i="7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T91" i="7" s="1"/>
  <c r="P91" i="7"/>
  <c r="U91" i="7" s="1"/>
  <c r="L91" i="7"/>
  <c r="J91" i="7"/>
  <c r="I91" i="7"/>
  <c r="H91" i="7"/>
  <c r="N91" i="7" s="1"/>
  <c r="F91" i="7"/>
  <c r="E91" i="7"/>
  <c r="M91" i="7" s="1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Q85" i="7"/>
  <c r="P85" i="7"/>
  <c r="L85" i="7"/>
  <c r="J85" i="7"/>
  <c r="H85" i="7"/>
  <c r="F85" i="7"/>
  <c r="E85" i="7"/>
  <c r="M85" i="7" s="1"/>
  <c r="D85" i="7"/>
  <c r="S84" i="7"/>
  <c r="R84" i="7"/>
  <c r="Q84" i="7"/>
  <c r="P84" i="7"/>
  <c r="U84" i="7" s="1"/>
  <c r="L84" i="7"/>
  <c r="J84" i="7"/>
  <c r="H84" i="7"/>
  <c r="I84" i="7" s="1"/>
  <c r="G84" i="7"/>
  <c r="F84" i="7"/>
  <c r="N84" i="7" s="1"/>
  <c r="O84" i="7" s="1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S78" i="7"/>
  <c r="R78" i="7"/>
  <c r="Q78" i="7"/>
  <c r="T78" i="7" s="1"/>
  <c r="P78" i="7"/>
  <c r="U78" i="7" s="1"/>
  <c r="L78" i="7"/>
  <c r="J78" i="7"/>
  <c r="I78" i="7"/>
  <c r="H78" i="7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L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U63" i="7"/>
  <c r="S63" i="7"/>
  <c r="R63" i="7"/>
  <c r="Q63" i="7"/>
  <c r="T63" i="7" s="1"/>
  <c r="P63" i="7"/>
  <c r="L63" i="7"/>
  <c r="J63" i="7"/>
  <c r="H63" i="7"/>
  <c r="F63" i="7"/>
  <c r="E63" i="7"/>
  <c r="D63" i="7"/>
  <c r="I63" i="7" s="1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P58" i="7"/>
  <c r="L58" i="7"/>
  <c r="J58" i="7"/>
  <c r="H58" i="7"/>
  <c r="F58" i="7"/>
  <c r="N58" i="7" s="1"/>
  <c r="O58" i="7" s="1"/>
  <c r="E58" i="7"/>
  <c r="M58" i="7" s="1"/>
  <c r="D58" i="7"/>
  <c r="U57" i="7"/>
  <c r="T57" i="7"/>
  <c r="N57" i="7"/>
  <c r="O57" i="7" s="1"/>
  <c r="M57" i="7"/>
  <c r="K57" i="7"/>
  <c r="I57" i="7"/>
  <c r="G57" i="7"/>
  <c r="S54" i="7"/>
  <c r="R54" i="7"/>
  <c r="Q54" i="7"/>
  <c r="T54" i="7" s="1"/>
  <c r="P54" i="7"/>
  <c r="L54" i="7"/>
  <c r="J54" i="7"/>
  <c r="H54" i="7"/>
  <c r="F54" i="7"/>
  <c r="E54" i="7"/>
  <c r="D54" i="7"/>
  <c r="I54" i="7" s="1"/>
  <c r="U53" i="7"/>
  <c r="S53" i="7"/>
  <c r="R53" i="7"/>
  <c r="Q53" i="7"/>
  <c r="T53" i="7" s="1"/>
  <c r="P53" i="7"/>
  <c r="L53" i="7"/>
  <c r="K53" i="7"/>
  <c r="J53" i="7"/>
  <c r="H53" i="7"/>
  <c r="F53" i="7"/>
  <c r="E53" i="7"/>
  <c r="M53" i="7" s="1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U47" i="7"/>
  <c r="S47" i="7"/>
  <c r="R47" i="7"/>
  <c r="Q47" i="7"/>
  <c r="T47" i="7" s="1"/>
  <c r="P47" i="7"/>
  <c r="L47" i="7"/>
  <c r="J47" i="7"/>
  <c r="H47" i="7"/>
  <c r="F47" i="7"/>
  <c r="E47" i="7"/>
  <c r="K47" i="7" s="1"/>
  <c r="D47" i="7"/>
  <c r="I47" i="7" s="1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T40" i="7" s="1"/>
  <c r="P40" i="7"/>
  <c r="U40" i="7" s="1"/>
  <c r="O40" i="7"/>
  <c r="L40" i="7"/>
  <c r="J40" i="7"/>
  <c r="I40" i="7"/>
  <c r="H40" i="7"/>
  <c r="F40" i="7"/>
  <c r="N40" i="7" s="1"/>
  <c r="E40" i="7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T35" i="7" s="1"/>
  <c r="P35" i="7"/>
  <c r="L35" i="7"/>
  <c r="J35" i="7"/>
  <c r="H35" i="7"/>
  <c r="F35" i="7"/>
  <c r="E35" i="7"/>
  <c r="M35" i="7" s="1"/>
  <c r="D35" i="7"/>
  <c r="I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R27" i="7"/>
  <c r="Q27" i="7"/>
  <c r="P27" i="7"/>
  <c r="U27" i="7" s="1"/>
  <c r="L27" i="7"/>
  <c r="J27" i="7"/>
  <c r="H27" i="7"/>
  <c r="F27" i="7"/>
  <c r="E27" i="7"/>
  <c r="D27" i="7"/>
  <c r="I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S19" i="7"/>
  <c r="R19" i="7"/>
  <c r="Q19" i="7"/>
  <c r="T19" i="7" s="1"/>
  <c r="P19" i="7"/>
  <c r="L19" i="7"/>
  <c r="J19" i="7"/>
  <c r="H19" i="7"/>
  <c r="U19" i="7" s="1"/>
  <c r="F19" i="7"/>
  <c r="E19" i="7"/>
  <c r="D19" i="7"/>
  <c r="I19" i="7" s="1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Q10" i="7"/>
  <c r="P10" i="7"/>
  <c r="U10" i="7" s="1"/>
  <c r="L10" i="7"/>
  <c r="J10" i="7"/>
  <c r="K10" i="7" s="1"/>
  <c r="H10" i="7"/>
  <c r="F10" i="7"/>
  <c r="N10" i="7" s="1"/>
  <c r="O10" i="7" s="1"/>
  <c r="E10" i="7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U339" i="6" s="1"/>
  <c r="L339" i="6"/>
  <c r="J339" i="6"/>
  <c r="H339" i="6"/>
  <c r="F339" i="6"/>
  <c r="N339" i="6" s="1"/>
  <c r="E339" i="6"/>
  <c r="M339" i="6" s="1"/>
  <c r="D339" i="6"/>
  <c r="T338" i="6"/>
  <c r="S338" i="6"/>
  <c r="R338" i="6"/>
  <c r="Q338" i="6"/>
  <c r="P338" i="6"/>
  <c r="M338" i="6"/>
  <c r="L338" i="6"/>
  <c r="J338" i="6"/>
  <c r="H338" i="6"/>
  <c r="U338" i="6" s="1"/>
  <c r="F338" i="6"/>
  <c r="E338" i="6"/>
  <c r="D338" i="6"/>
  <c r="S337" i="6"/>
  <c r="R337" i="6"/>
  <c r="Q337" i="6"/>
  <c r="T337" i="6" s="1"/>
  <c r="P337" i="6"/>
  <c r="U337" i="6" s="1"/>
  <c r="L337" i="6"/>
  <c r="J337" i="6"/>
  <c r="H337" i="6"/>
  <c r="F337" i="6"/>
  <c r="N337" i="6" s="1"/>
  <c r="O337" i="6" s="1"/>
  <c r="E337" i="6"/>
  <c r="M337" i="6" s="1"/>
  <c r="D337" i="6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L332" i="6"/>
  <c r="J332" i="6"/>
  <c r="H332" i="6"/>
  <c r="F332" i="6"/>
  <c r="E332" i="6"/>
  <c r="D332" i="6"/>
  <c r="U331" i="6"/>
  <c r="T331" i="6"/>
  <c r="O331" i="6"/>
  <c r="N331" i="6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R323" i="6"/>
  <c r="Q323" i="6"/>
  <c r="P323" i="6"/>
  <c r="L323" i="6"/>
  <c r="J323" i="6"/>
  <c r="K323" i="6" s="1"/>
  <c r="H323" i="6"/>
  <c r="F323" i="6"/>
  <c r="E323" i="6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U317" i="6"/>
  <c r="S317" i="6"/>
  <c r="R317" i="6"/>
  <c r="Q317" i="6"/>
  <c r="T317" i="6" s="1"/>
  <c r="P317" i="6"/>
  <c r="L317" i="6"/>
  <c r="J317" i="6"/>
  <c r="H317" i="6"/>
  <c r="F317" i="6"/>
  <c r="E317" i="6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Q310" i="6"/>
  <c r="T310" i="6" s="1"/>
  <c r="P310" i="6"/>
  <c r="L310" i="6"/>
  <c r="J310" i="6"/>
  <c r="H310" i="6"/>
  <c r="I310" i="6" s="1"/>
  <c r="F310" i="6"/>
  <c r="E310" i="6"/>
  <c r="M310" i="6" s="1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T303" i="6" s="1"/>
  <c r="P303" i="6"/>
  <c r="U303" i="6" s="1"/>
  <c r="L303" i="6"/>
  <c r="J303" i="6"/>
  <c r="H303" i="6"/>
  <c r="F303" i="6"/>
  <c r="E303" i="6"/>
  <c r="M303" i="6" s="1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L299" i="6"/>
  <c r="J299" i="6"/>
  <c r="K299" i="6" s="1"/>
  <c r="H299" i="6"/>
  <c r="U299" i="6" s="1"/>
  <c r="F299" i="6"/>
  <c r="E299" i="6"/>
  <c r="D299" i="6"/>
  <c r="U298" i="6"/>
  <c r="S298" i="6"/>
  <c r="R298" i="6"/>
  <c r="Q298" i="6"/>
  <c r="T298" i="6" s="1"/>
  <c r="P298" i="6"/>
  <c r="L298" i="6"/>
  <c r="J298" i="6"/>
  <c r="H298" i="6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T292" i="6" s="1"/>
  <c r="P292" i="6"/>
  <c r="L292" i="6"/>
  <c r="J292" i="6"/>
  <c r="H292" i="6"/>
  <c r="I292" i="6" s="1"/>
  <c r="F292" i="6"/>
  <c r="E292" i="6"/>
  <c r="D292" i="6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T285" i="6" s="1"/>
  <c r="P285" i="6"/>
  <c r="L285" i="6"/>
  <c r="J285" i="6"/>
  <c r="K285" i="6" s="1"/>
  <c r="H285" i="6"/>
  <c r="I285" i="6" s="1"/>
  <c r="F285" i="6"/>
  <c r="E285" i="6"/>
  <c r="D285" i="6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T275" i="6" s="1"/>
  <c r="R275" i="6"/>
  <c r="Q275" i="6"/>
  <c r="P275" i="6"/>
  <c r="U275" i="6" s="1"/>
  <c r="L275" i="6"/>
  <c r="J275" i="6"/>
  <c r="H275" i="6"/>
  <c r="F275" i="6"/>
  <c r="N275" i="6" s="1"/>
  <c r="E275" i="6"/>
  <c r="M275" i="6" s="1"/>
  <c r="D275" i="6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U267" i="6"/>
  <c r="S267" i="6"/>
  <c r="T267" i="6" s="1"/>
  <c r="R267" i="6"/>
  <c r="Q267" i="6"/>
  <c r="P267" i="6"/>
  <c r="L267" i="6"/>
  <c r="J267" i="6"/>
  <c r="H267" i="6"/>
  <c r="F267" i="6"/>
  <c r="N267" i="6" s="1"/>
  <c r="E267" i="6"/>
  <c r="K267" i="6" s="1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Q260" i="6"/>
  <c r="P260" i="6"/>
  <c r="U260" i="6" s="1"/>
  <c r="L260" i="6"/>
  <c r="J260" i="6"/>
  <c r="H260" i="6"/>
  <c r="I260" i="6" s="1"/>
  <c r="F260" i="6"/>
  <c r="N260" i="6" s="1"/>
  <c r="O260" i="6" s="1"/>
  <c r="E260" i="6"/>
  <c r="M260" i="6" s="1"/>
  <c r="D260" i="6"/>
  <c r="S259" i="6"/>
  <c r="R259" i="6"/>
  <c r="Q259" i="6"/>
  <c r="T259" i="6" s="1"/>
  <c r="P259" i="6"/>
  <c r="L259" i="6"/>
  <c r="J259" i="6"/>
  <c r="K259" i="6" s="1"/>
  <c r="H259" i="6"/>
  <c r="I259" i="6" s="1"/>
  <c r="F259" i="6"/>
  <c r="E259" i="6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S254" i="6"/>
  <c r="R254" i="6"/>
  <c r="Q254" i="6"/>
  <c r="P254" i="6"/>
  <c r="U254" i="6" s="1"/>
  <c r="L254" i="6"/>
  <c r="J254" i="6"/>
  <c r="H254" i="6"/>
  <c r="F254" i="6"/>
  <c r="N254" i="6" s="1"/>
  <c r="E254" i="6"/>
  <c r="M254" i="6" s="1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U247" i="6"/>
  <c r="S247" i="6"/>
  <c r="R247" i="6"/>
  <c r="Q247" i="6"/>
  <c r="T247" i="6" s="1"/>
  <c r="P247" i="6"/>
  <c r="L247" i="6"/>
  <c r="M247" i="6" s="1"/>
  <c r="J247" i="6"/>
  <c r="H247" i="6"/>
  <c r="F247" i="6"/>
  <c r="N247" i="6" s="1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N240" i="6"/>
  <c r="O240" i="6" s="1"/>
  <c r="L240" i="6"/>
  <c r="J240" i="6"/>
  <c r="H240" i="6"/>
  <c r="I240" i="6" s="1"/>
  <c r="F240" i="6"/>
  <c r="G240" i="6" s="1"/>
  <c r="E240" i="6"/>
  <c r="D240" i="6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U231" i="6" s="1"/>
  <c r="L231" i="6"/>
  <c r="J231" i="6"/>
  <c r="H231" i="6"/>
  <c r="F231" i="6"/>
  <c r="N231" i="6" s="1"/>
  <c r="E231" i="6"/>
  <c r="D231" i="6"/>
  <c r="S230" i="6"/>
  <c r="T230" i="6" s="1"/>
  <c r="R230" i="6"/>
  <c r="Q230" i="6"/>
  <c r="P230" i="6"/>
  <c r="U230" i="6" s="1"/>
  <c r="N230" i="6"/>
  <c r="L230" i="6"/>
  <c r="J230" i="6"/>
  <c r="K230" i="6" s="1"/>
  <c r="H230" i="6"/>
  <c r="F230" i="6"/>
  <c r="E230" i="6"/>
  <c r="M230" i="6" s="1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T224" i="6" s="1"/>
  <c r="P224" i="6"/>
  <c r="L224" i="6"/>
  <c r="J224" i="6"/>
  <c r="H224" i="6"/>
  <c r="F224" i="6"/>
  <c r="E224" i="6"/>
  <c r="K224" i="6" s="1"/>
  <c r="D224" i="6"/>
  <c r="G224" i="6" s="1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L216" i="6"/>
  <c r="J216" i="6"/>
  <c r="H216" i="6"/>
  <c r="F216" i="6"/>
  <c r="N216" i="6" s="1"/>
  <c r="O216" i="6" s="1"/>
  <c r="E216" i="6"/>
  <c r="D216" i="6"/>
  <c r="G216" i="6" s="1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P205" i="6"/>
  <c r="L205" i="6"/>
  <c r="J205" i="6"/>
  <c r="H205" i="6"/>
  <c r="F205" i="6"/>
  <c r="N205" i="6" s="1"/>
  <c r="E205" i="6"/>
  <c r="D205" i="6"/>
  <c r="S204" i="6"/>
  <c r="T204" i="6" s="1"/>
  <c r="R204" i="6"/>
  <c r="Q204" i="6"/>
  <c r="P204" i="6"/>
  <c r="U204" i="6" s="1"/>
  <c r="N204" i="6"/>
  <c r="L204" i="6"/>
  <c r="K204" i="6"/>
  <c r="J204" i="6"/>
  <c r="H204" i="6"/>
  <c r="F204" i="6"/>
  <c r="E204" i="6"/>
  <c r="M204" i="6" s="1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T198" i="6"/>
  <c r="S198" i="6"/>
  <c r="R198" i="6"/>
  <c r="Q198" i="6"/>
  <c r="P198" i="6"/>
  <c r="L198" i="6"/>
  <c r="M198" i="6" s="1"/>
  <c r="J198" i="6"/>
  <c r="H198" i="6"/>
  <c r="G198" i="6"/>
  <c r="F198" i="6"/>
  <c r="E198" i="6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T191" i="6" s="1"/>
  <c r="P191" i="6"/>
  <c r="L191" i="6"/>
  <c r="J191" i="6"/>
  <c r="I191" i="6"/>
  <c r="H191" i="6"/>
  <c r="N191" i="6" s="1"/>
  <c r="F191" i="6"/>
  <c r="E191" i="6"/>
  <c r="M191" i="6" s="1"/>
  <c r="D191" i="6"/>
  <c r="G191" i="6" s="1"/>
  <c r="U190" i="6"/>
  <c r="T190" i="6"/>
  <c r="O190" i="6"/>
  <c r="N190" i="6"/>
  <c r="M190" i="6"/>
  <c r="K190" i="6"/>
  <c r="I190" i="6"/>
  <c r="G190" i="6"/>
  <c r="U189" i="6"/>
  <c r="T189" i="6"/>
  <c r="O189" i="6"/>
  <c r="N189" i="6"/>
  <c r="M189" i="6"/>
  <c r="K189" i="6"/>
  <c r="I189" i="6"/>
  <c r="G189" i="6"/>
  <c r="U188" i="6"/>
  <c r="T188" i="6"/>
  <c r="O188" i="6"/>
  <c r="N188" i="6"/>
  <c r="M188" i="6"/>
  <c r="K188" i="6"/>
  <c r="I188" i="6"/>
  <c r="G188" i="6"/>
  <c r="U187" i="6"/>
  <c r="T187" i="6"/>
  <c r="O187" i="6"/>
  <c r="N187" i="6"/>
  <c r="M187" i="6"/>
  <c r="K187" i="6"/>
  <c r="I187" i="6"/>
  <c r="G187" i="6"/>
  <c r="U186" i="6"/>
  <c r="T186" i="6"/>
  <c r="O186" i="6"/>
  <c r="N186" i="6"/>
  <c r="M186" i="6"/>
  <c r="K186" i="6"/>
  <c r="I186" i="6"/>
  <c r="G186" i="6"/>
  <c r="S185" i="6"/>
  <c r="R185" i="6"/>
  <c r="Q185" i="6"/>
  <c r="T185" i="6" s="1"/>
  <c r="P185" i="6"/>
  <c r="U185" i="6" s="1"/>
  <c r="L185" i="6"/>
  <c r="J185" i="6"/>
  <c r="H185" i="6"/>
  <c r="F185" i="6"/>
  <c r="N185" i="6" s="1"/>
  <c r="E185" i="6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U179" i="6" s="1"/>
  <c r="M179" i="6"/>
  <c r="L179" i="6"/>
  <c r="J179" i="6"/>
  <c r="H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T170" i="6" s="1"/>
  <c r="R170" i="6"/>
  <c r="Q170" i="6"/>
  <c r="P170" i="6"/>
  <c r="M170" i="6"/>
  <c r="L170" i="6"/>
  <c r="J170" i="6"/>
  <c r="H170" i="6"/>
  <c r="N170" i="6" s="1"/>
  <c r="F170" i="6"/>
  <c r="E170" i="6"/>
  <c r="D170" i="6"/>
  <c r="T169" i="6"/>
  <c r="S169" i="6"/>
  <c r="R169" i="6"/>
  <c r="Q169" i="6"/>
  <c r="P169" i="6"/>
  <c r="L169" i="6"/>
  <c r="J169" i="6"/>
  <c r="H169" i="6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Q163" i="6"/>
  <c r="P163" i="6"/>
  <c r="L163" i="6"/>
  <c r="J163" i="6"/>
  <c r="H163" i="6"/>
  <c r="F163" i="6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Q157" i="6"/>
  <c r="P157" i="6"/>
  <c r="N157" i="6"/>
  <c r="L157" i="6"/>
  <c r="M157" i="6" s="1"/>
  <c r="K157" i="6"/>
  <c r="J157" i="6"/>
  <c r="H157" i="6"/>
  <c r="U157" i="6" s="1"/>
  <c r="F157" i="6"/>
  <c r="E157" i="6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Q150" i="6"/>
  <c r="T150" i="6" s="1"/>
  <c r="P150" i="6"/>
  <c r="L150" i="6"/>
  <c r="J150" i="6"/>
  <c r="K150" i="6" s="1"/>
  <c r="H150" i="6"/>
  <c r="U150" i="6" s="1"/>
  <c r="F150" i="6"/>
  <c r="E150" i="6"/>
  <c r="D150" i="6"/>
  <c r="I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U144" i="6" s="1"/>
  <c r="L144" i="6"/>
  <c r="J144" i="6"/>
  <c r="H144" i="6"/>
  <c r="F144" i="6"/>
  <c r="N144" i="6" s="1"/>
  <c r="O144" i="6" s="1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T137" i="6" s="1"/>
  <c r="P137" i="6"/>
  <c r="L137" i="6"/>
  <c r="J137" i="6"/>
  <c r="K137" i="6" s="1"/>
  <c r="H137" i="6"/>
  <c r="I137" i="6" s="1"/>
  <c r="F137" i="6"/>
  <c r="E137" i="6"/>
  <c r="D137" i="6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T132" i="6" s="1"/>
  <c r="P132" i="6"/>
  <c r="U132" i="6" s="1"/>
  <c r="L132" i="6"/>
  <c r="J132" i="6"/>
  <c r="K132" i="6" s="1"/>
  <c r="I132" i="6"/>
  <c r="H132" i="6"/>
  <c r="F132" i="6"/>
  <c r="E132" i="6"/>
  <c r="M132" i="6" s="1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Q126" i="6"/>
  <c r="P126" i="6"/>
  <c r="L126" i="6"/>
  <c r="J126" i="6"/>
  <c r="K126" i="6" s="1"/>
  <c r="H126" i="6"/>
  <c r="F126" i="6"/>
  <c r="E126" i="6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T121" i="6" s="1"/>
  <c r="R121" i="6"/>
  <c r="Q121" i="6"/>
  <c r="P121" i="6"/>
  <c r="U121" i="6" s="1"/>
  <c r="L121" i="6"/>
  <c r="J121" i="6"/>
  <c r="H121" i="6"/>
  <c r="F121" i="6"/>
  <c r="N121" i="6" s="1"/>
  <c r="E121" i="6"/>
  <c r="D121" i="6"/>
  <c r="I121" i="6" s="1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O117" i="6"/>
  <c r="N117" i="6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O114" i="6"/>
  <c r="N114" i="6"/>
  <c r="M114" i="6"/>
  <c r="K114" i="6"/>
  <c r="I114" i="6"/>
  <c r="G114" i="6"/>
  <c r="U113" i="6"/>
  <c r="T113" i="6"/>
  <c r="O113" i="6"/>
  <c r="N113" i="6"/>
  <c r="M113" i="6"/>
  <c r="K113" i="6"/>
  <c r="I113" i="6"/>
  <c r="G113" i="6"/>
  <c r="S112" i="6"/>
  <c r="T112" i="6" s="1"/>
  <c r="R112" i="6"/>
  <c r="Q112" i="6"/>
  <c r="P112" i="6"/>
  <c r="U112" i="6" s="1"/>
  <c r="L112" i="6"/>
  <c r="J112" i="6"/>
  <c r="H112" i="6"/>
  <c r="F112" i="6"/>
  <c r="N112" i="6" s="1"/>
  <c r="E112" i="6"/>
  <c r="D112" i="6"/>
  <c r="I112" i="6" s="1"/>
  <c r="U111" i="6"/>
  <c r="T111" i="6"/>
  <c r="O111" i="6"/>
  <c r="N111" i="6"/>
  <c r="M111" i="6"/>
  <c r="K111" i="6"/>
  <c r="I111" i="6"/>
  <c r="G111" i="6"/>
  <c r="U110" i="6"/>
  <c r="T110" i="6"/>
  <c r="N110" i="6"/>
  <c r="O110" i="6" s="1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S106" i="6"/>
  <c r="R106" i="6"/>
  <c r="Q106" i="6"/>
  <c r="T106" i="6" s="1"/>
  <c r="P106" i="6"/>
  <c r="L106" i="6"/>
  <c r="J106" i="6"/>
  <c r="K106" i="6" s="1"/>
  <c r="H106" i="6"/>
  <c r="I106" i="6" s="1"/>
  <c r="F106" i="6"/>
  <c r="E106" i="6"/>
  <c r="M106" i="6" s="1"/>
  <c r="D106" i="6"/>
  <c r="U105" i="6"/>
  <c r="T105" i="6"/>
  <c r="N105" i="6"/>
  <c r="O105" i="6" s="1"/>
  <c r="M105" i="6"/>
  <c r="K105" i="6"/>
  <c r="I105" i="6"/>
  <c r="G105" i="6"/>
  <c r="S102" i="6"/>
  <c r="R102" i="6"/>
  <c r="Q102" i="6"/>
  <c r="P102" i="6"/>
  <c r="U102" i="6" s="1"/>
  <c r="L102" i="6"/>
  <c r="J102" i="6"/>
  <c r="K102" i="6" s="1"/>
  <c r="H102" i="6"/>
  <c r="F102" i="6"/>
  <c r="N102" i="6" s="1"/>
  <c r="E102" i="6"/>
  <c r="M102" i="6" s="1"/>
  <c r="D102" i="6"/>
  <c r="T101" i="6"/>
  <c r="S101" i="6"/>
  <c r="R101" i="6"/>
  <c r="Q101" i="6"/>
  <c r="P101" i="6"/>
  <c r="U101" i="6" s="1"/>
  <c r="L101" i="6"/>
  <c r="J101" i="6"/>
  <c r="H101" i="6"/>
  <c r="F101" i="6"/>
  <c r="N101" i="6" s="1"/>
  <c r="E101" i="6"/>
  <c r="D101" i="6"/>
  <c r="I101" i="6" s="1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T96" i="6" s="1"/>
  <c r="R96" i="6"/>
  <c r="Q96" i="6"/>
  <c r="P96" i="6"/>
  <c r="U96" i="6" s="1"/>
  <c r="L96" i="6"/>
  <c r="J96" i="6"/>
  <c r="H96" i="6"/>
  <c r="F96" i="6"/>
  <c r="N96" i="6" s="1"/>
  <c r="E96" i="6"/>
  <c r="K96" i="6" s="1"/>
  <c r="D96" i="6"/>
  <c r="I96" i="6" s="1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L91" i="6"/>
  <c r="J91" i="6"/>
  <c r="K91" i="6" s="1"/>
  <c r="H91" i="6"/>
  <c r="F91" i="6"/>
  <c r="E91" i="6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T85" i="6" s="1"/>
  <c r="P85" i="6"/>
  <c r="L85" i="6"/>
  <c r="J85" i="6"/>
  <c r="K85" i="6" s="1"/>
  <c r="H85" i="6"/>
  <c r="I85" i="6" s="1"/>
  <c r="F85" i="6"/>
  <c r="E85" i="6"/>
  <c r="D85" i="6"/>
  <c r="S84" i="6"/>
  <c r="R84" i="6"/>
  <c r="Q84" i="6"/>
  <c r="T84" i="6" s="1"/>
  <c r="P84" i="6"/>
  <c r="L84" i="6"/>
  <c r="J84" i="6"/>
  <c r="H84" i="6"/>
  <c r="U84" i="6" s="1"/>
  <c r="F84" i="6"/>
  <c r="E84" i="6"/>
  <c r="M84" i="6" s="1"/>
  <c r="D84" i="6"/>
  <c r="I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Q78" i="6"/>
  <c r="T78" i="6" s="1"/>
  <c r="P78" i="6"/>
  <c r="L78" i="6"/>
  <c r="J78" i="6"/>
  <c r="H78" i="6"/>
  <c r="U78" i="6" s="1"/>
  <c r="F78" i="6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Q70" i="6"/>
  <c r="P70" i="6"/>
  <c r="U70" i="6" s="1"/>
  <c r="L70" i="6"/>
  <c r="J70" i="6"/>
  <c r="H70" i="6"/>
  <c r="I70" i="6" s="1"/>
  <c r="F70" i="6"/>
  <c r="G70" i="6" s="1"/>
  <c r="E70" i="6"/>
  <c r="M70" i="6" s="1"/>
  <c r="D70" i="6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P63" i="6"/>
  <c r="U63" i="6" s="1"/>
  <c r="L63" i="6"/>
  <c r="J63" i="6"/>
  <c r="H63" i="6"/>
  <c r="I63" i="6" s="1"/>
  <c r="F63" i="6"/>
  <c r="N63" i="6" s="1"/>
  <c r="E63" i="6"/>
  <c r="M63" i="6" s="1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U58" i="6" s="1"/>
  <c r="L58" i="6"/>
  <c r="J58" i="6"/>
  <c r="H58" i="6"/>
  <c r="F58" i="6"/>
  <c r="N58" i="6" s="1"/>
  <c r="E58" i="6"/>
  <c r="D58" i="6"/>
  <c r="I58" i="6" s="1"/>
  <c r="U57" i="6"/>
  <c r="T57" i="6"/>
  <c r="N57" i="6"/>
  <c r="O57" i="6" s="1"/>
  <c r="M57" i="6"/>
  <c r="K57" i="6"/>
  <c r="I57" i="6"/>
  <c r="G57" i="6"/>
  <c r="S54" i="6"/>
  <c r="T54" i="6" s="1"/>
  <c r="R54" i="6"/>
  <c r="Q54" i="6"/>
  <c r="P54" i="6"/>
  <c r="U54" i="6" s="1"/>
  <c r="L54" i="6"/>
  <c r="J54" i="6"/>
  <c r="H54" i="6"/>
  <c r="F54" i="6"/>
  <c r="N54" i="6" s="1"/>
  <c r="E54" i="6"/>
  <c r="K54" i="6" s="1"/>
  <c r="D54" i="6"/>
  <c r="I54" i="6" s="1"/>
  <c r="S53" i="6"/>
  <c r="R53" i="6"/>
  <c r="Q53" i="6"/>
  <c r="T53" i="6" s="1"/>
  <c r="P53" i="6"/>
  <c r="L53" i="6"/>
  <c r="J53" i="6"/>
  <c r="K53" i="6" s="1"/>
  <c r="H53" i="6"/>
  <c r="I53" i="6" s="1"/>
  <c r="F53" i="6"/>
  <c r="G53" i="6" s="1"/>
  <c r="E53" i="6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Q47" i="6"/>
  <c r="T47" i="6" s="1"/>
  <c r="P47" i="6"/>
  <c r="L47" i="6"/>
  <c r="J47" i="6"/>
  <c r="K47" i="6" s="1"/>
  <c r="H47" i="6"/>
  <c r="F47" i="6"/>
  <c r="E47" i="6"/>
  <c r="M47" i="6" s="1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T40" i="6" s="1"/>
  <c r="P40" i="6"/>
  <c r="L40" i="6"/>
  <c r="J40" i="6"/>
  <c r="H40" i="6"/>
  <c r="U40" i="6" s="1"/>
  <c r="F40" i="6"/>
  <c r="E40" i="6"/>
  <c r="M40" i="6" s="1"/>
  <c r="D40" i="6"/>
  <c r="I40" i="6" s="1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T35" i="6" s="1"/>
  <c r="P35" i="6"/>
  <c r="L35" i="6"/>
  <c r="J35" i="6"/>
  <c r="H35" i="6"/>
  <c r="U35" i="6" s="1"/>
  <c r="F35" i="6"/>
  <c r="E35" i="6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Q27" i="6"/>
  <c r="T27" i="6" s="1"/>
  <c r="P27" i="6"/>
  <c r="L27" i="6"/>
  <c r="J27" i="6"/>
  <c r="H27" i="6"/>
  <c r="F27" i="6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T19" i="6" s="1"/>
  <c r="P19" i="6"/>
  <c r="L19" i="6"/>
  <c r="J19" i="6"/>
  <c r="K19" i="6" s="1"/>
  <c r="H19" i="6"/>
  <c r="I19" i="6" s="1"/>
  <c r="F19" i="6"/>
  <c r="E19" i="6"/>
  <c r="D19" i="6"/>
  <c r="U18" i="6"/>
  <c r="T18" i="6"/>
  <c r="O18" i="6"/>
  <c r="N18" i="6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T10" i="6" s="1"/>
  <c r="R10" i="6"/>
  <c r="Q10" i="6"/>
  <c r="P10" i="6"/>
  <c r="U10" i="6" s="1"/>
  <c r="L10" i="6"/>
  <c r="J10" i="6"/>
  <c r="H10" i="6"/>
  <c r="F10" i="6"/>
  <c r="N10" i="6" s="1"/>
  <c r="E10" i="6"/>
  <c r="D10" i="6"/>
  <c r="U9" i="6"/>
  <c r="T9" i="6"/>
  <c r="O9" i="6"/>
  <c r="N9" i="6"/>
  <c r="M9" i="6"/>
  <c r="K9" i="6"/>
  <c r="I9" i="6"/>
  <c r="G9" i="6"/>
  <c r="U8" i="6"/>
  <c r="T8" i="6"/>
  <c r="O8" i="6"/>
  <c r="N8" i="6"/>
  <c r="M8" i="6"/>
  <c r="K8" i="6"/>
  <c r="I8" i="6"/>
  <c r="G8" i="6"/>
  <c r="S339" i="5"/>
  <c r="R339" i="5"/>
  <c r="Q339" i="5"/>
  <c r="T339" i="5" s="1"/>
  <c r="P339" i="5"/>
  <c r="L339" i="5"/>
  <c r="J339" i="5"/>
  <c r="K339" i="5" s="1"/>
  <c r="H339" i="5"/>
  <c r="I339" i="5" s="1"/>
  <c r="F339" i="5"/>
  <c r="E339" i="5"/>
  <c r="D339" i="5"/>
  <c r="S338" i="5"/>
  <c r="R338" i="5"/>
  <c r="Q338" i="5"/>
  <c r="P338" i="5"/>
  <c r="U338" i="5" s="1"/>
  <c r="L338" i="5"/>
  <c r="J338" i="5"/>
  <c r="K338" i="5" s="1"/>
  <c r="H338" i="5"/>
  <c r="F338" i="5"/>
  <c r="N338" i="5" s="1"/>
  <c r="E338" i="5"/>
  <c r="M338" i="5" s="1"/>
  <c r="D338" i="5"/>
  <c r="T337" i="5"/>
  <c r="S337" i="5"/>
  <c r="R337" i="5"/>
  <c r="Q337" i="5"/>
  <c r="P337" i="5"/>
  <c r="U337" i="5" s="1"/>
  <c r="L337" i="5"/>
  <c r="J337" i="5"/>
  <c r="H337" i="5"/>
  <c r="F337" i="5"/>
  <c r="N337" i="5" s="1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P332" i="5"/>
  <c r="U332" i="5" s="1"/>
  <c r="L332" i="5"/>
  <c r="J332" i="5"/>
  <c r="H332" i="5"/>
  <c r="I332" i="5" s="1"/>
  <c r="F332" i="5"/>
  <c r="G332" i="5" s="1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S323" i="5"/>
  <c r="R323" i="5"/>
  <c r="Q323" i="5"/>
  <c r="P323" i="5"/>
  <c r="U323" i="5" s="1"/>
  <c r="L323" i="5"/>
  <c r="J323" i="5"/>
  <c r="K323" i="5" s="1"/>
  <c r="H323" i="5"/>
  <c r="F323" i="5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Q317" i="5"/>
  <c r="P317" i="5"/>
  <c r="U317" i="5" s="1"/>
  <c r="L317" i="5"/>
  <c r="J317" i="5"/>
  <c r="K317" i="5" s="1"/>
  <c r="H317" i="5"/>
  <c r="F317" i="5"/>
  <c r="N317" i="5" s="1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T310" i="5"/>
  <c r="S310" i="5"/>
  <c r="R310" i="5"/>
  <c r="Q310" i="5"/>
  <c r="P310" i="5"/>
  <c r="U310" i="5" s="1"/>
  <c r="L310" i="5"/>
  <c r="J310" i="5"/>
  <c r="H310" i="5"/>
  <c r="F310" i="5"/>
  <c r="N310" i="5" s="1"/>
  <c r="E310" i="5"/>
  <c r="K310" i="5" s="1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Q303" i="5"/>
  <c r="P303" i="5"/>
  <c r="U303" i="5" s="1"/>
  <c r="L303" i="5"/>
  <c r="J303" i="5"/>
  <c r="H303" i="5"/>
  <c r="I303" i="5" s="1"/>
  <c r="F303" i="5"/>
  <c r="G303" i="5" s="1"/>
  <c r="E303" i="5"/>
  <c r="D303" i="5"/>
  <c r="U302" i="5"/>
  <c r="T302" i="5"/>
  <c r="N302" i="5"/>
  <c r="O302" i="5" s="1"/>
  <c r="M302" i="5"/>
  <c r="K302" i="5"/>
  <c r="I302" i="5"/>
  <c r="G302" i="5"/>
  <c r="S299" i="5"/>
  <c r="R299" i="5"/>
  <c r="Q299" i="5"/>
  <c r="T299" i="5" s="1"/>
  <c r="P299" i="5"/>
  <c r="L299" i="5"/>
  <c r="J299" i="5"/>
  <c r="K299" i="5" s="1"/>
  <c r="H299" i="5"/>
  <c r="I299" i="5" s="1"/>
  <c r="F299" i="5"/>
  <c r="E299" i="5"/>
  <c r="M299" i="5" s="1"/>
  <c r="D299" i="5"/>
  <c r="U298" i="5"/>
  <c r="S298" i="5"/>
  <c r="T298" i="5" s="1"/>
  <c r="R298" i="5"/>
  <c r="Q298" i="5"/>
  <c r="P298" i="5"/>
  <c r="L298" i="5"/>
  <c r="J298" i="5"/>
  <c r="H298" i="5"/>
  <c r="F298" i="5"/>
  <c r="N298" i="5" s="1"/>
  <c r="E298" i="5"/>
  <c r="M298" i="5" s="1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O295" i="5"/>
  <c r="N295" i="5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O293" i="5"/>
  <c r="N293" i="5"/>
  <c r="M293" i="5"/>
  <c r="K293" i="5"/>
  <c r="I293" i="5"/>
  <c r="G293" i="5"/>
  <c r="S292" i="5"/>
  <c r="T292" i="5" s="1"/>
  <c r="R292" i="5"/>
  <c r="Q292" i="5"/>
  <c r="P292" i="5"/>
  <c r="U292" i="5" s="1"/>
  <c r="L292" i="5"/>
  <c r="J292" i="5"/>
  <c r="H292" i="5"/>
  <c r="F292" i="5"/>
  <c r="N292" i="5" s="1"/>
  <c r="E292" i="5"/>
  <c r="K292" i="5" s="1"/>
  <c r="D292" i="5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U285" i="5" s="1"/>
  <c r="L285" i="5"/>
  <c r="J285" i="5"/>
  <c r="H285" i="5"/>
  <c r="I285" i="5" s="1"/>
  <c r="F285" i="5"/>
  <c r="G285" i="5" s="1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Q275" i="5"/>
  <c r="T275" i="5" s="1"/>
  <c r="P275" i="5"/>
  <c r="L275" i="5"/>
  <c r="J275" i="5"/>
  <c r="K275" i="5" s="1"/>
  <c r="H275" i="5"/>
  <c r="I275" i="5" s="1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N270" i="5"/>
  <c r="O270" i="5" s="1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U267" i="5"/>
  <c r="S267" i="5"/>
  <c r="R267" i="5"/>
  <c r="Q267" i="5"/>
  <c r="P267" i="5"/>
  <c r="L267" i="5"/>
  <c r="J267" i="5"/>
  <c r="H267" i="5"/>
  <c r="F267" i="5"/>
  <c r="N267" i="5" s="1"/>
  <c r="E267" i="5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O264" i="5"/>
  <c r="N264" i="5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T260" i="5" s="1"/>
  <c r="R260" i="5"/>
  <c r="Q260" i="5"/>
  <c r="P260" i="5"/>
  <c r="U260" i="5" s="1"/>
  <c r="L260" i="5"/>
  <c r="J260" i="5"/>
  <c r="H260" i="5"/>
  <c r="F260" i="5"/>
  <c r="N260" i="5" s="1"/>
  <c r="E260" i="5"/>
  <c r="K260" i="5" s="1"/>
  <c r="D260" i="5"/>
  <c r="S259" i="5"/>
  <c r="R259" i="5"/>
  <c r="Q259" i="5"/>
  <c r="P259" i="5"/>
  <c r="L259" i="5"/>
  <c r="J259" i="5"/>
  <c r="H259" i="5"/>
  <c r="I259" i="5" s="1"/>
  <c r="F259" i="5"/>
  <c r="E259" i="5"/>
  <c r="M259" i="5" s="1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P254" i="5"/>
  <c r="L254" i="5"/>
  <c r="J254" i="5"/>
  <c r="H254" i="5"/>
  <c r="I254" i="5" s="1"/>
  <c r="G254" i="5"/>
  <c r="F254" i="5"/>
  <c r="E254" i="5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Q247" i="5"/>
  <c r="T247" i="5" s="1"/>
  <c r="P247" i="5"/>
  <c r="L247" i="5"/>
  <c r="J247" i="5"/>
  <c r="K247" i="5" s="1"/>
  <c r="I247" i="5"/>
  <c r="H247" i="5"/>
  <c r="U247" i="5" s="1"/>
  <c r="F247" i="5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U240" i="5"/>
  <c r="S240" i="5"/>
  <c r="R240" i="5"/>
  <c r="Q240" i="5"/>
  <c r="T240" i="5" s="1"/>
  <c r="P240" i="5"/>
  <c r="L240" i="5"/>
  <c r="J240" i="5"/>
  <c r="H240" i="5"/>
  <c r="F240" i="5"/>
  <c r="E240" i="5"/>
  <c r="D240" i="5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T231" i="5" s="1"/>
  <c r="P231" i="5"/>
  <c r="L231" i="5"/>
  <c r="J231" i="5"/>
  <c r="H231" i="5"/>
  <c r="I231" i="5" s="1"/>
  <c r="F231" i="5"/>
  <c r="E231" i="5"/>
  <c r="M231" i="5" s="1"/>
  <c r="D231" i="5"/>
  <c r="S230" i="5"/>
  <c r="R230" i="5"/>
  <c r="Q230" i="5"/>
  <c r="P230" i="5"/>
  <c r="U230" i="5" s="1"/>
  <c r="L230" i="5"/>
  <c r="J230" i="5"/>
  <c r="H230" i="5"/>
  <c r="I230" i="5" s="1"/>
  <c r="F230" i="5"/>
  <c r="N230" i="5" s="1"/>
  <c r="O230" i="5" s="1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S224" i="5"/>
  <c r="R224" i="5"/>
  <c r="Q224" i="5"/>
  <c r="T224" i="5" s="1"/>
  <c r="P224" i="5"/>
  <c r="L224" i="5"/>
  <c r="J224" i="5"/>
  <c r="K224" i="5" s="1"/>
  <c r="H224" i="5"/>
  <c r="U224" i="5" s="1"/>
  <c r="F224" i="5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O221" i="5"/>
  <c r="N221" i="5"/>
  <c r="M221" i="5"/>
  <c r="K221" i="5"/>
  <c r="I221" i="5"/>
  <c r="G221" i="5"/>
  <c r="U220" i="5"/>
  <c r="T220" i="5"/>
  <c r="O220" i="5"/>
  <c r="N220" i="5"/>
  <c r="M220" i="5"/>
  <c r="K220" i="5"/>
  <c r="I220" i="5"/>
  <c r="G220" i="5"/>
  <c r="U219" i="5"/>
  <c r="T219" i="5"/>
  <c r="O219" i="5"/>
  <c r="N219" i="5"/>
  <c r="M219" i="5"/>
  <c r="K219" i="5"/>
  <c r="I219" i="5"/>
  <c r="G219" i="5"/>
  <c r="U218" i="5"/>
  <c r="T218" i="5"/>
  <c r="O218" i="5"/>
  <c r="N218" i="5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T216" i="5" s="1"/>
  <c r="R216" i="5"/>
  <c r="Q216" i="5"/>
  <c r="P216" i="5"/>
  <c r="U216" i="5" s="1"/>
  <c r="L216" i="5"/>
  <c r="J216" i="5"/>
  <c r="H216" i="5"/>
  <c r="F216" i="5"/>
  <c r="N216" i="5" s="1"/>
  <c r="E216" i="5"/>
  <c r="K216" i="5" s="1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U205" i="5"/>
  <c r="S205" i="5"/>
  <c r="R205" i="5"/>
  <c r="Q205" i="5"/>
  <c r="P205" i="5"/>
  <c r="L205" i="5"/>
  <c r="J205" i="5"/>
  <c r="H205" i="5"/>
  <c r="F205" i="5"/>
  <c r="E205" i="5"/>
  <c r="M205" i="5" s="1"/>
  <c r="D205" i="5"/>
  <c r="S204" i="5"/>
  <c r="R204" i="5"/>
  <c r="Q204" i="5"/>
  <c r="T204" i="5" s="1"/>
  <c r="P204" i="5"/>
  <c r="L204" i="5"/>
  <c r="J204" i="5"/>
  <c r="H204" i="5"/>
  <c r="I204" i="5" s="1"/>
  <c r="G204" i="5"/>
  <c r="F204" i="5"/>
  <c r="E204" i="5"/>
  <c r="M204" i="5" s="1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U198" i="5" s="1"/>
  <c r="L198" i="5"/>
  <c r="J198" i="5"/>
  <c r="K198" i="5" s="1"/>
  <c r="H198" i="5"/>
  <c r="F198" i="5"/>
  <c r="N198" i="5" s="1"/>
  <c r="E198" i="5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O196" i="5"/>
  <c r="N196" i="5"/>
  <c r="M196" i="5"/>
  <c r="K196" i="5"/>
  <c r="I196" i="5"/>
  <c r="G196" i="5"/>
  <c r="U195" i="5"/>
  <c r="T195" i="5"/>
  <c r="O195" i="5"/>
  <c r="N195" i="5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T191" i="5"/>
  <c r="S191" i="5"/>
  <c r="R191" i="5"/>
  <c r="Q191" i="5"/>
  <c r="P191" i="5"/>
  <c r="L191" i="5"/>
  <c r="J191" i="5"/>
  <c r="H191" i="5"/>
  <c r="U191" i="5" s="1"/>
  <c r="F191" i="5"/>
  <c r="E191" i="5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T185" i="5" s="1"/>
  <c r="P185" i="5"/>
  <c r="L185" i="5"/>
  <c r="J185" i="5"/>
  <c r="H185" i="5"/>
  <c r="I185" i="5" s="1"/>
  <c r="F185" i="5"/>
  <c r="G185" i="5" s="1"/>
  <c r="E185" i="5"/>
  <c r="M185" i="5" s="1"/>
  <c r="D185" i="5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R179" i="5"/>
  <c r="Q179" i="5"/>
  <c r="T179" i="5" s="1"/>
  <c r="P179" i="5"/>
  <c r="L179" i="5"/>
  <c r="J179" i="5"/>
  <c r="H179" i="5"/>
  <c r="I179" i="5" s="1"/>
  <c r="G179" i="5"/>
  <c r="F179" i="5"/>
  <c r="E179" i="5"/>
  <c r="M179" i="5" s="1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T170" i="5" s="1"/>
  <c r="P170" i="5"/>
  <c r="L170" i="5"/>
  <c r="J170" i="5"/>
  <c r="K170" i="5" s="1"/>
  <c r="H170" i="5"/>
  <c r="U170" i="5" s="1"/>
  <c r="F170" i="5"/>
  <c r="E170" i="5"/>
  <c r="M170" i="5" s="1"/>
  <c r="D170" i="5"/>
  <c r="I170" i="5" s="1"/>
  <c r="S169" i="5"/>
  <c r="R169" i="5"/>
  <c r="Q169" i="5"/>
  <c r="P169" i="5"/>
  <c r="U169" i="5" s="1"/>
  <c r="L169" i="5"/>
  <c r="J169" i="5"/>
  <c r="H169" i="5"/>
  <c r="F169" i="5"/>
  <c r="N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U163" i="5"/>
  <c r="S163" i="5"/>
  <c r="R163" i="5"/>
  <c r="Q163" i="5"/>
  <c r="T163" i="5" s="1"/>
  <c r="P163" i="5"/>
  <c r="L163" i="5"/>
  <c r="J163" i="5"/>
  <c r="H163" i="5"/>
  <c r="F163" i="5"/>
  <c r="N163" i="5" s="1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P157" i="5"/>
  <c r="U157" i="5" s="1"/>
  <c r="L157" i="5"/>
  <c r="J157" i="5"/>
  <c r="H157" i="5"/>
  <c r="F157" i="5"/>
  <c r="G157" i="5" s="1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N151" i="5"/>
  <c r="O151" i="5" s="1"/>
  <c r="M151" i="5"/>
  <c r="K151" i="5"/>
  <c r="I151" i="5"/>
  <c r="G151" i="5"/>
  <c r="S150" i="5"/>
  <c r="R150" i="5"/>
  <c r="Q150" i="5"/>
  <c r="T150" i="5" s="1"/>
  <c r="P150" i="5"/>
  <c r="U150" i="5" s="1"/>
  <c r="L150" i="5"/>
  <c r="J150" i="5"/>
  <c r="H150" i="5"/>
  <c r="F150" i="5"/>
  <c r="N150" i="5" s="1"/>
  <c r="E150" i="5"/>
  <c r="D150" i="5"/>
  <c r="O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T144" i="5" s="1"/>
  <c r="R144" i="5"/>
  <c r="Q144" i="5"/>
  <c r="P144" i="5"/>
  <c r="U144" i="5" s="1"/>
  <c r="L144" i="5"/>
  <c r="M144" i="5" s="1"/>
  <c r="J144" i="5"/>
  <c r="H144" i="5"/>
  <c r="F144" i="5"/>
  <c r="E144" i="5"/>
  <c r="D144" i="5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N138" i="5"/>
  <c r="O138" i="5" s="1"/>
  <c r="M138" i="5"/>
  <c r="K138" i="5"/>
  <c r="I138" i="5"/>
  <c r="G138" i="5"/>
  <c r="S137" i="5"/>
  <c r="R137" i="5"/>
  <c r="Q137" i="5"/>
  <c r="P137" i="5"/>
  <c r="U137" i="5" s="1"/>
  <c r="L137" i="5"/>
  <c r="J137" i="5"/>
  <c r="H137" i="5"/>
  <c r="F137" i="5"/>
  <c r="N137" i="5" s="1"/>
  <c r="O137" i="5" s="1"/>
  <c r="E137" i="5"/>
  <c r="D137" i="5"/>
  <c r="I137" i="5" s="1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O133" i="5"/>
  <c r="N133" i="5"/>
  <c r="M133" i="5"/>
  <c r="K133" i="5"/>
  <c r="I133" i="5"/>
  <c r="G133" i="5"/>
  <c r="S132" i="5"/>
  <c r="R132" i="5"/>
  <c r="Q132" i="5"/>
  <c r="P132" i="5"/>
  <c r="L132" i="5"/>
  <c r="K132" i="5"/>
  <c r="J132" i="5"/>
  <c r="H132" i="5"/>
  <c r="G132" i="5"/>
  <c r="F132" i="5"/>
  <c r="E132" i="5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O127" i="5"/>
  <c r="N127" i="5"/>
  <c r="M127" i="5"/>
  <c r="K127" i="5"/>
  <c r="I127" i="5"/>
  <c r="G127" i="5"/>
  <c r="S126" i="5"/>
  <c r="R126" i="5"/>
  <c r="Q126" i="5"/>
  <c r="T126" i="5" s="1"/>
  <c r="P126" i="5"/>
  <c r="U126" i="5" s="1"/>
  <c r="L126" i="5"/>
  <c r="J126" i="5"/>
  <c r="H126" i="5"/>
  <c r="F126" i="5"/>
  <c r="E126" i="5"/>
  <c r="M126" i="5" s="1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U121" i="5" s="1"/>
  <c r="L121" i="5"/>
  <c r="J121" i="5"/>
  <c r="K121" i="5" s="1"/>
  <c r="H121" i="5"/>
  <c r="F121" i="5"/>
  <c r="E121" i="5"/>
  <c r="D121" i="5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T112" i="5" s="1"/>
  <c r="P112" i="5"/>
  <c r="L112" i="5"/>
  <c r="J112" i="5"/>
  <c r="H112" i="5"/>
  <c r="F112" i="5"/>
  <c r="E112" i="5"/>
  <c r="D112" i="5"/>
  <c r="G112" i="5" s="1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S106" i="5"/>
  <c r="R106" i="5"/>
  <c r="Q106" i="5"/>
  <c r="T106" i="5" s="1"/>
  <c r="P106" i="5"/>
  <c r="L106" i="5"/>
  <c r="J106" i="5"/>
  <c r="H106" i="5"/>
  <c r="F106" i="5"/>
  <c r="E106" i="5"/>
  <c r="M106" i="5" s="1"/>
  <c r="D106" i="5"/>
  <c r="G106" i="5" s="1"/>
  <c r="U105" i="5"/>
  <c r="T105" i="5"/>
  <c r="N105" i="5"/>
  <c r="O105" i="5" s="1"/>
  <c r="M105" i="5"/>
  <c r="K105" i="5"/>
  <c r="I105" i="5"/>
  <c r="G105" i="5"/>
  <c r="S102" i="5"/>
  <c r="R102" i="5"/>
  <c r="Q102" i="5"/>
  <c r="T102" i="5" s="1"/>
  <c r="P102" i="5"/>
  <c r="U102" i="5" s="1"/>
  <c r="L102" i="5"/>
  <c r="J102" i="5"/>
  <c r="H102" i="5"/>
  <c r="G102" i="5"/>
  <c r="F102" i="5"/>
  <c r="E102" i="5"/>
  <c r="M102" i="5" s="1"/>
  <c r="D102" i="5"/>
  <c r="I102" i="5" s="1"/>
  <c r="U101" i="5"/>
  <c r="S101" i="5"/>
  <c r="R101" i="5"/>
  <c r="Q101" i="5"/>
  <c r="T101" i="5" s="1"/>
  <c r="P101" i="5"/>
  <c r="L101" i="5"/>
  <c r="J101" i="5"/>
  <c r="H101" i="5"/>
  <c r="I101" i="5" s="1"/>
  <c r="F101" i="5"/>
  <c r="E101" i="5"/>
  <c r="M101" i="5" s="1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P96" i="5"/>
  <c r="U96" i="5" s="1"/>
  <c r="L96" i="5"/>
  <c r="K96" i="5"/>
  <c r="J96" i="5"/>
  <c r="H96" i="5"/>
  <c r="I96" i="5" s="1"/>
  <c r="F96" i="5"/>
  <c r="G96" i="5" s="1"/>
  <c r="E96" i="5"/>
  <c r="D96" i="5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U91" i="5"/>
  <c r="S91" i="5"/>
  <c r="R91" i="5"/>
  <c r="Q91" i="5"/>
  <c r="T91" i="5" s="1"/>
  <c r="P91" i="5"/>
  <c r="L91" i="5"/>
  <c r="J91" i="5"/>
  <c r="H91" i="5"/>
  <c r="F91" i="5"/>
  <c r="N91" i="5" s="1"/>
  <c r="E91" i="5"/>
  <c r="D91" i="5"/>
  <c r="I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T85" i="5" s="1"/>
  <c r="P85" i="5"/>
  <c r="L85" i="5"/>
  <c r="J85" i="5"/>
  <c r="I85" i="5"/>
  <c r="H85" i="5"/>
  <c r="U85" i="5" s="1"/>
  <c r="F85" i="5"/>
  <c r="E85" i="5"/>
  <c r="M85" i="5" s="1"/>
  <c r="D85" i="5"/>
  <c r="S84" i="5"/>
  <c r="R84" i="5"/>
  <c r="Q84" i="5"/>
  <c r="P84" i="5"/>
  <c r="L84" i="5"/>
  <c r="J84" i="5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T78" i="5" s="1"/>
  <c r="P78" i="5"/>
  <c r="L78" i="5"/>
  <c r="J78" i="5"/>
  <c r="H78" i="5"/>
  <c r="F78" i="5"/>
  <c r="G78" i="5" s="1"/>
  <c r="E78" i="5"/>
  <c r="D78" i="5"/>
  <c r="I78" i="5" s="1"/>
  <c r="U77" i="5"/>
  <c r="T77" i="5"/>
  <c r="O77" i="5"/>
  <c r="N77" i="5"/>
  <c r="M77" i="5"/>
  <c r="K77" i="5"/>
  <c r="I77" i="5"/>
  <c r="G77" i="5"/>
  <c r="U76" i="5"/>
  <c r="T76" i="5"/>
  <c r="O76" i="5"/>
  <c r="N76" i="5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O74" i="5"/>
  <c r="N74" i="5"/>
  <c r="M74" i="5"/>
  <c r="K74" i="5"/>
  <c r="I74" i="5"/>
  <c r="G74" i="5"/>
  <c r="U73" i="5"/>
  <c r="T73" i="5"/>
  <c r="O73" i="5"/>
  <c r="N73" i="5"/>
  <c r="M73" i="5"/>
  <c r="K73" i="5"/>
  <c r="I73" i="5"/>
  <c r="G73" i="5"/>
  <c r="U72" i="5"/>
  <c r="T72" i="5"/>
  <c r="O72" i="5"/>
  <c r="N72" i="5"/>
  <c r="M72" i="5"/>
  <c r="K72" i="5"/>
  <c r="I72" i="5"/>
  <c r="G72" i="5"/>
  <c r="U71" i="5"/>
  <c r="T71" i="5"/>
  <c r="O71" i="5"/>
  <c r="N71" i="5"/>
  <c r="M71" i="5"/>
  <c r="K71" i="5"/>
  <c r="I71" i="5"/>
  <c r="G71" i="5"/>
  <c r="S70" i="5"/>
  <c r="T70" i="5" s="1"/>
  <c r="R70" i="5"/>
  <c r="Q70" i="5"/>
  <c r="P70" i="5"/>
  <c r="U70" i="5" s="1"/>
  <c r="L70" i="5"/>
  <c r="J70" i="5"/>
  <c r="I70" i="5"/>
  <c r="H70" i="5"/>
  <c r="F70" i="5"/>
  <c r="N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O67" i="5"/>
  <c r="N67" i="5"/>
  <c r="M67" i="5"/>
  <c r="K67" i="5"/>
  <c r="I67" i="5"/>
  <c r="G67" i="5"/>
  <c r="U66" i="5"/>
  <c r="T66" i="5"/>
  <c r="O66" i="5"/>
  <c r="N66" i="5"/>
  <c r="M66" i="5"/>
  <c r="K66" i="5"/>
  <c r="I66" i="5"/>
  <c r="G66" i="5"/>
  <c r="U65" i="5"/>
  <c r="T65" i="5"/>
  <c r="O65" i="5"/>
  <c r="N65" i="5"/>
  <c r="M65" i="5"/>
  <c r="K65" i="5"/>
  <c r="I65" i="5"/>
  <c r="G65" i="5"/>
  <c r="U64" i="5"/>
  <c r="T64" i="5"/>
  <c r="O64" i="5"/>
  <c r="N64" i="5"/>
  <c r="M64" i="5"/>
  <c r="K64" i="5"/>
  <c r="I64" i="5"/>
  <c r="G64" i="5"/>
  <c r="T63" i="5"/>
  <c r="S63" i="5"/>
  <c r="R63" i="5"/>
  <c r="Q63" i="5"/>
  <c r="P63" i="5"/>
  <c r="U63" i="5" s="1"/>
  <c r="L63" i="5"/>
  <c r="J63" i="5"/>
  <c r="H63" i="5"/>
  <c r="F63" i="5"/>
  <c r="N63" i="5" s="1"/>
  <c r="E63" i="5"/>
  <c r="M63" i="5" s="1"/>
  <c r="D63" i="5"/>
  <c r="I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U58" i="5" s="1"/>
  <c r="L58" i="5"/>
  <c r="J58" i="5"/>
  <c r="H58" i="5"/>
  <c r="I58" i="5" s="1"/>
  <c r="F58" i="5"/>
  <c r="N58" i="5" s="1"/>
  <c r="O58" i="5" s="1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T54" i="5" s="1"/>
  <c r="P54" i="5"/>
  <c r="U54" i="5" s="1"/>
  <c r="L54" i="5"/>
  <c r="J54" i="5"/>
  <c r="I54" i="5"/>
  <c r="H54" i="5"/>
  <c r="F54" i="5"/>
  <c r="E54" i="5"/>
  <c r="M54" i="5" s="1"/>
  <c r="D54" i="5"/>
  <c r="S53" i="5"/>
  <c r="R53" i="5"/>
  <c r="Q53" i="5"/>
  <c r="T53" i="5" s="1"/>
  <c r="P53" i="5"/>
  <c r="L53" i="5"/>
  <c r="K53" i="5"/>
  <c r="J53" i="5"/>
  <c r="I53" i="5"/>
  <c r="H53" i="5"/>
  <c r="F53" i="5"/>
  <c r="N53" i="5" s="1"/>
  <c r="E53" i="5"/>
  <c r="M53" i="5" s="1"/>
  <c r="D53" i="5"/>
  <c r="O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T47" i="5" s="1"/>
  <c r="R47" i="5"/>
  <c r="Q47" i="5"/>
  <c r="P47" i="5"/>
  <c r="L47" i="5"/>
  <c r="K47" i="5"/>
  <c r="J47" i="5"/>
  <c r="H47" i="5"/>
  <c r="U47" i="5" s="1"/>
  <c r="F47" i="5"/>
  <c r="G47" i="5" s="1"/>
  <c r="E47" i="5"/>
  <c r="M47" i="5" s="1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T40" i="5"/>
  <c r="S40" i="5"/>
  <c r="R40" i="5"/>
  <c r="Q40" i="5"/>
  <c r="P40" i="5"/>
  <c r="U40" i="5" s="1"/>
  <c r="L40" i="5"/>
  <c r="J40" i="5"/>
  <c r="H40" i="5"/>
  <c r="F40" i="5"/>
  <c r="E40" i="5"/>
  <c r="M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T35" i="5" s="1"/>
  <c r="P35" i="5"/>
  <c r="L35" i="5"/>
  <c r="J35" i="5"/>
  <c r="I35" i="5"/>
  <c r="H35" i="5"/>
  <c r="F35" i="5"/>
  <c r="E35" i="5"/>
  <c r="M35" i="5" s="1"/>
  <c r="D35" i="5"/>
  <c r="G35" i="5" s="1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R27" i="5"/>
  <c r="Q27" i="5"/>
  <c r="T27" i="5" s="1"/>
  <c r="P27" i="5"/>
  <c r="U27" i="5" s="1"/>
  <c r="L27" i="5"/>
  <c r="J27" i="5"/>
  <c r="I27" i="5"/>
  <c r="H27" i="5"/>
  <c r="F27" i="5"/>
  <c r="N27" i="5" s="1"/>
  <c r="E27" i="5"/>
  <c r="D27" i="5"/>
  <c r="O27" i="5" s="1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L19" i="5"/>
  <c r="K19" i="5"/>
  <c r="J19" i="5"/>
  <c r="H19" i="5"/>
  <c r="U19" i="5" s="1"/>
  <c r="F19" i="5"/>
  <c r="E19" i="5"/>
  <c r="M19" i="5" s="1"/>
  <c r="D19" i="5"/>
  <c r="I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T10" i="5" s="1"/>
  <c r="P10" i="5"/>
  <c r="U10" i="5" s="1"/>
  <c r="M10" i="5"/>
  <c r="L10" i="5"/>
  <c r="J10" i="5"/>
  <c r="H10" i="5"/>
  <c r="F10" i="5"/>
  <c r="N10" i="5" s="1"/>
  <c r="E10" i="5"/>
  <c r="K10" i="5" s="1"/>
  <c r="D10" i="5"/>
  <c r="I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P339" i="4"/>
  <c r="U339" i="4" s="1"/>
  <c r="L339" i="4"/>
  <c r="J339" i="4"/>
  <c r="H339" i="4"/>
  <c r="F339" i="4"/>
  <c r="G339" i="4" s="1"/>
  <c r="E339" i="4"/>
  <c r="D339" i="4"/>
  <c r="S338" i="4"/>
  <c r="R338" i="4"/>
  <c r="Q338" i="4"/>
  <c r="P338" i="4"/>
  <c r="L338" i="4"/>
  <c r="J338" i="4"/>
  <c r="H338" i="4"/>
  <c r="I338" i="4" s="1"/>
  <c r="F338" i="4"/>
  <c r="G338" i="4" s="1"/>
  <c r="E338" i="4"/>
  <c r="M338" i="4" s="1"/>
  <c r="D338" i="4"/>
  <c r="S337" i="4"/>
  <c r="R337" i="4"/>
  <c r="Q337" i="4"/>
  <c r="T337" i="4" s="1"/>
  <c r="P337" i="4"/>
  <c r="U337" i="4" s="1"/>
  <c r="L337" i="4"/>
  <c r="J337" i="4"/>
  <c r="I337" i="4"/>
  <c r="H337" i="4"/>
  <c r="F337" i="4"/>
  <c r="N337" i="4" s="1"/>
  <c r="O337" i="4" s="1"/>
  <c r="E337" i="4"/>
  <c r="M337" i="4" s="1"/>
  <c r="D337" i="4"/>
  <c r="G337" i="4" s="1"/>
  <c r="U336" i="4"/>
  <c r="T336" i="4"/>
  <c r="O336" i="4"/>
  <c r="N336" i="4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T332" i="4"/>
  <c r="S332" i="4"/>
  <c r="R332" i="4"/>
  <c r="Q332" i="4"/>
  <c r="P332" i="4"/>
  <c r="U332" i="4" s="1"/>
  <c r="L332" i="4"/>
  <c r="J332" i="4"/>
  <c r="H332" i="4"/>
  <c r="F332" i="4"/>
  <c r="N332" i="4" s="1"/>
  <c r="E332" i="4"/>
  <c r="K332" i="4" s="1"/>
  <c r="D332" i="4"/>
  <c r="U331" i="4"/>
  <c r="T331" i="4"/>
  <c r="O331" i="4"/>
  <c r="N331" i="4"/>
  <c r="M331" i="4"/>
  <c r="K331" i="4"/>
  <c r="I331" i="4"/>
  <c r="G331" i="4"/>
  <c r="U330" i="4"/>
  <c r="T330" i="4"/>
  <c r="O330" i="4"/>
  <c r="N330" i="4"/>
  <c r="M330" i="4"/>
  <c r="K330" i="4"/>
  <c r="I330" i="4"/>
  <c r="G330" i="4"/>
  <c r="U329" i="4"/>
  <c r="T329" i="4"/>
  <c r="O329" i="4"/>
  <c r="N329" i="4"/>
  <c r="M329" i="4"/>
  <c r="K329" i="4"/>
  <c r="I329" i="4"/>
  <c r="G329" i="4"/>
  <c r="U328" i="4"/>
  <c r="T328" i="4"/>
  <c r="O328" i="4"/>
  <c r="N328" i="4"/>
  <c r="M328" i="4"/>
  <c r="K328" i="4"/>
  <c r="I328" i="4"/>
  <c r="G328" i="4"/>
  <c r="U327" i="4"/>
  <c r="T327" i="4"/>
  <c r="O327" i="4"/>
  <c r="N327" i="4"/>
  <c r="M327" i="4"/>
  <c r="K327" i="4"/>
  <c r="I327" i="4"/>
  <c r="G327" i="4"/>
  <c r="U326" i="4"/>
  <c r="T326" i="4"/>
  <c r="O326" i="4"/>
  <c r="N326" i="4"/>
  <c r="M326" i="4"/>
  <c r="K326" i="4"/>
  <c r="I326" i="4"/>
  <c r="G326" i="4"/>
  <c r="U325" i="4"/>
  <c r="T325" i="4"/>
  <c r="O325" i="4"/>
  <c r="N325" i="4"/>
  <c r="M325" i="4"/>
  <c r="K325" i="4"/>
  <c r="I325" i="4"/>
  <c r="G325" i="4"/>
  <c r="U324" i="4"/>
  <c r="T324" i="4"/>
  <c r="O324" i="4"/>
  <c r="N324" i="4"/>
  <c r="M324" i="4"/>
  <c r="K324" i="4"/>
  <c r="I324" i="4"/>
  <c r="G324" i="4"/>
  <c r="S323" i="4"/>
  <c r="R323" i="4"/>
  <c r="Q323" i="4"/>
  <c r="P323" i="4"/>
  <c r="U323" i="4" s="1"/>
  <c r="L323" i="4"/>
  <c r="K323" i="4"/>
  <c r="J323" i="4"/>
  <c r="H323" i="4"/>
  <c r="F323" i="4"/>
  <c r="G323" i="4" s="1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Q317" i="4"/>
  <c r="P317" i="4"/>
  <c r="L317" i="4"/>
  <c r="J317" i="4"/>
  <c r="H317" i="4"/>
  <c r="I317" i="4" s="1"/>
  <c r="F317" i="4"/>
  <c r="G317" i="4" s="1"/>
  <c r="E317" i="4"/>
  <c r="M317" i="4" s="1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U310" i="4"/>
  <c r="S310" i="4"/>
  <c r="R310" i="4"/>
  <c r="Q310" i="4"/>
  <c r="T310" i="4" s="1"/>
  <c r="P310" i="4"/>
  <c r="L310" i="4"/>
  <c r="J310" i="4"/>
  <c r="H310" i="4"/>
  <c r="F310" i="4"/>
  <c r="E310" i="4"/>
  <c r="M310" i="4" s="1"/>
  <c r="D310" i="4"/>
  <c r="U309" i="4"/>
  <c r="T309" i="4"/>
  <c r="O309" i="4"/>
  <c r="N309" i="4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T303" i="4" s="1"/>
  <c r="P303" i="4"/>
  <c r="U303" i="4" s="1"/>
  <c r="L303" i="4"/>
  <c r="J303" i="4"/>
  <c r="H303" i="4"/>
  <c r="F303" i="4"/>
  <c r="N303" i="4" s="1"/>
  <c r="E303" i="4"/>
  <c r="D303" i="4"/>
  <c r="U302" i="4"/>
  <c r="T302" i="4"/>
  <c r="O302" i="4"/>
  <c r="N302" i="4"/>
  <c r="M302" i="4"/>
  <c r="K302" i="4"/>
  <c r="I302" i="4"/>
  <c r="G302" i="4"/>
  <c r="S299" i="4"/>
  <c r="R299" i="4"/>
  <c r="Q299" i="4"/>
  <c r="T299" i="4" s="1"/>
  <c r="P299" i="4"/>
  <c r="L299" i="4"/>
  <c r="J299" i="4"/>
  <c r="H299" i="4"/>
  <c r="F299" i="4"/>
  <c r="E299" i="4"/>
  <c r="D299" i="4"/>
  <c r="S298" i="4"/>
  <c r="R298" i="4"/>
  <c r="Q298" i="4"/>
  <c r="T298" i="4" s="1"/>
  <c r="P298" i="4"/>
  <c r="L298" i="4"/>
  <c r="J298" i="4"/>
  <c r="H298" i="4"/>
  <c r="I298" i="4" s="1"/>
  <c r="G298" i="4"/>
  <c r="F298" i="4"/>
  <c r="E298" i="4"/>
  <c r="D298" i="4"/>
  <c r="U297" i="4"/>
  <c r="T297" i="4"/>
  <c r="O297" i="4"/>
  <c r="N297" i="4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T292" i="4" s="1"/>
  <c r="P292" i="4"/>
  <c r="U292" i="4" s="1"/>
  <c r="L292" i="4"/>
  <c r="J292" i="4"/>
  <c r="I292" i="4"/>
  <c r="H292" i="4"/>
  <c r="F292" i="4"/>
  <c r="E292" i="4"/>
  <c r="M292" i="4" s="1"/>
  <c r="D292" i="4"/>
  <c r="G292" i="4" s="1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T285" i="4" s="1"/>
  <c r="R285" i="4"/>
  <c r="Q285" i="4"/>
  <c r="P285" i="4"/>
  <c r="L285" i="4"/>
  <c r="J285" i="4"/>
  <c r="H285" i="4"/>
  <c r="U285" i="4" s="1"/>
  <c r="F285" i="4"/>
  <c r="N285" i="4" s="1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T275" i="4" s="1"/>
  <c r="P275" i="4"/>
  <c r="U275" i="4" s="1"/>
  <c r="L275" i="4"/>
  <c r="J275" i="4"/>
  <c r="H275" i="4"/>
  <c r="F275" i="4"/>
  <c r="G275" i="4" s="1"/>
  <c r="E275" i="4"/>
  <c r="M275" i="4" s="1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Q267" i="4"/>
  <c r="T267" i="4" s="1"/>
  <c r="P267" i="4"/>
  <c r="L267" i="4"/>
  <c r="J267" i="4"/>
  <c r="H267" i="4"/>
  <c r="I267" i="4" s="1"/>
  <c r="G267" i="4"/>
  <c r="F267" i="4"/>
  <c r="E267" i="4"/>
  <c r="M267" i="4" s="1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T260" i="4" s="1"/>
  <c r="P260" i="4"/>
  <c r="L260" i="4"/>
  <c r="J260" i="4"/>
  <c r="H260" i="4"/>
  <c r="I260" i="4" s="1"/>
  <c r="F260" i="4"/>
  <c r="E260" i="4"/>
  <c r="M260" i="4" s="1"/>
  <c r="D260" i="4"/>
  <c r="G260" i="4" s="1"/>
  <c r="S259" i="4"/>
  <c r="R259" i="4"/>
  <c r="Q259" i="4"/>
  <c r="T259" i="4" s="1"/>
  <c r="P259" i="4"/>
  <c r="U259" i="4" s="1"/>
  <c r="L259" i="4"/>
  <c r="J259" i="4"/>
  <c r="H259" i="4"/>
  <c r="F259" i="4"/>
  <c r="N259" i="4" s="1"/>
  <c r="E259" i="4"/>
  <c r="K259" i="4" s="1"/>
  <c r="D259" i="4"/>
  <c r="U258" i="4"/>
  <c r="T258" i="4"/>
  <c r="O258" i="4"/>
  <c r="N258" i="4"/>
  <c r="M258" i="4"/>
  <c r="K258" i="4"/>
  <c r="I258" i="4"/>
  <c r="G258" i="4"/>
  <c r="U257" i="4"/>
  <c r="T257" i="4"/>
  <c r="O257" i="4"/>
  <c r="N257" i="4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O255" i="4"/>
  <c r="N255" i="4"/>
  <c r="M255" i="4"/>
  <c r="K255" i="4"/>
  <c r="I255" i="4"/>
  <c r="G255" i="4"/>
  <c r="S254" i="4"/>
  <c r="R254" i="4"/>
  <c r="Q254" i="4"/>
  <c r="T254" i="4" s="1"/>
  <c r="P254" i="4"/>
  <c r="L254" i="4"/>
  <c r="K254" i="4"/>
  <c r="J254" i="4"/>
  <c r="H254" i="4"/>
  <c r="F254" i="4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P247" i="4"/>
  <c r="U247" i="4" s="1"/>
  <c r="L247" i="4"/>
  <c r="J247" i="4"/>
  <c r="H247" i="4"/>
  <c r="F247" i="4"/>
  <c r="E247" i="4"/>
  <c r="D247" i="4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T240" i="4" s="1"/>
  <c r="P240" i="4"/>
  <c r="U240" i="4" s="1"/>
  <c r="L240" i="4"/>
  <c r="J240" i="4"/>
  <c r="I240" i="4"/>
  <c r="H240" i="4"/>
  <c r="F240" i="4"/>
  <c r="N240" i="4" s="1"/>
  <c r="O240" i="4" s="1"/>
  <c r="E240" i="4"/>
  <c r="M240" i="4" s="1"/>
  <c r="D240" i="4"/>
  <c r="G240" i="4" s="1"/>
  <c r="U239" i="4"/>
  <c r="T239" i="4"/>
  <c r="O239" i="4"/>
  <c r="N239" i="4"/>
  <c r="M239" i="4"/>
  <c r="K239" i="4"/>
  <c r="I239" i="4"/>
  <c r="G239" i="4"/>
  <c r="U238" i="4"/>
  <c r="T238" i="4"/>
  <c r="O238" i="4"/>
  <c r="N238" i="4"/>
  <c r="M238" i="4"/>
  <c r="K238" i="4"/>
  <c r="I238" i="4"/>
  <c r="G238" i="4"/>
  <c r="U237" i="4"/>
  <c r="T237" i="4"/>
  <c r="O237" i="4"/>
  <c r="N237" i="4"/>
  <c r="M237" i="4"/>
  <c r="K237" i="4"/>
  <c r="I237" i="4"/>
  <c r="G237" i="4"/>
  <c r="U236" i="4"/>
  <c r="T236" i="4"/>
  <c r="O236" i="4"/>
  <c r="N236" i="4"/>
  <c r="M236" i="4"/>
  <c r="K236" i="4"/>
  <c r="I236" i="4"/>
  <c r="G236" i="4"/>
  <c r="U235" i="4"/>
  <c r="T235" i="4"/>
  <c r="O235" i="4"/>
  <c r="N235" i="4"/>
  <c r="M235" i="4"/>
  <c r="K235" i="4"/>
  <c r="I235" i="4"/>
  <c r="G235" i="4"/>
  <c r="U234" i="4"/>
  <c r="T234" i="4"/>
  <c r="O234" i="4"/>
  <c r="N234" i="4"/>
  <c r="M234" i="4"/>
  <c r="K234" i="4"/>
  <c r="I234" i="4"/>
  <c r="G234" i="4"/>
  <c r="T231" i="4"/>
  <c r="S231" i="4"/>
  <c r="R231" i="4"/>
  <c r="Q231" i="4"/>
  <c r="P231" i="4"/>
  <c r="U231" i="4" s="1"/>
  <c r="L231" i="4"/>
  <c r="J231" i="4"/>
  <c r="H231" i="4"/>
  <c r="F231" i="4"/>
  <c r="N231" i="4" s="1"/>
  <c r="E231" i="4"/>
  <c r="K231" i="4" s="1"/>
  <c r="D231" i="4"/>
  <c r="S230" i="4"/>
  <c r="R230" i="4"/>
  <c r="Q230" i="4"/>
  <c r="P230" i="4"/>
  <c r="U230" i="4" s="1"/>
  <c r="L230" i="4"/>
  <c r="J230" i="4"/>
  <c r="H230" i="4"/>
  <c r="N230" i="4" s="1"/>
  <c r="O230" i="4" s="1"/>
  <c r="F230" i="4"/>
  <c r="E230" i="4"/>
  <c r="D230" i="4"/>
  <c r="I230" i="4" s="1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P224" i="4"/>
  <c r="L224" i="4"/>
  <c r="J224" i="4"/>
  <c r="H224" i="4"/>
  <c r="I224" i="4" s="1"/>
  <c r="G224" i="4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T216" i="4" s="1"/>
  <c r="P216" i="4"/>
  <c r="L216" i="4"/>
  <c r="J216" i="4"/>
  <c r="I216" i="4"/>
  <c r="H216" i="4"/>
  <c r="U216" i="4" s="1"/>
  <c r="G216" i="4"/>
  <c r="F216" i="4"/>
  <c r="N216" i="4" s="1"/>
  <c r="O216" i="4" s="1"/>
  <c r="E216" i="4"/>
  <c r="M216" i="4" s="1"/>
  <c r="D216" i="4"/>
  <c r="U215" i="4"/>
  <c r="T215" i="4"/>
  <c r="O215" i="4"/>
  <c r="N215" i="4"/>
  <c r="M215" i="4"/>
  <c r="K215" i="4"/>
  <c r="I215" i="4"/>
  <c r="G215" i="4"/>
  <c r="U214" i="4"/>
  <c r="T214" i="4"/>
  <c r="O214" i="4"/>
  <c r="N214" i="4"/>
  <c r="M214" i="4"/>
  <c r="K214" i="4"/>
  <c r="I214" i="4"/>
  <c r="G214" i="4"/>
  <c r="U213" i="4"/>
  <c r="T213" i="4"/>
  <c r="O213" i="4"/>
  <c r="N213" i="4"/>
  <c r="M213" i="4"/>
  <c r="K213" i="4"/>
  <c r="I213" i="4"/>
  <c r="G213" i="4"/>
  <c r="U212" i="4"/>
  <c r="T212" i="4"/>
  <c r="O212" i="4"/>
  <c r="N212" i="4"/>
  <c r="M212" i="4"/>
  <c r="K212" i="4"/>
  <c r="I212" i="4"/>
  <c r="G212" i="4"/>
  <c r="U211" i="4"/>
  <c r="T211" i="4"/>
  <c r="O211" i="4"/>
  <c r="N211" i="4"/>
  <c r="M211" i="4"/>
  <c r="K211" i="4"/>
  <c r="I211" i="4"/>
  <c r="G211" i="4"/>
  <c r="U210" i="4"/>
  <c r="T210" i="4"/>
  <c r="O210" i="4"/>
  <c r="N210" i="4"/>
  <c r="M210" i="4"/>
  <c r="K210" i="4"/>
  <c r="I210" i="4"/>
  <c r="G210" i="4"/>
  <c r="U209" i="4"/>
  <c r="T209" i="4"/>
  <c r="O209" i="4"/>
  <c r="N209" i="4"/>
  <c r="M209" i="4"/>
  <c r="K209" i="4"/>
  <c r="I209" i="4"/>
  <c r="G209" i="4"/>
  <c r="U208" i="4"/>
  <c r="T208" i="4"/>
  <c r="O208" i="4"/>
  <c r="N208" i="4"/>
  <c r="M208" i="4"/>
  <c r="K208" i="4"/>
  <c r="I208" i="4"/>
  <c r="G208" i="4"/>
  <c r="T205" i="4"/>
  <c r="S205" i="4"/>
  <c r="R205" i="4"/>
  <c r="Q205" i="4"/>
  <c r="P205" i="4"/>
  <c r="U205" i="4" s="1"/>
  <c r="L205" i="4"/>
  <c r="J205" i="4"/>
  <c r="H205" i="4"/>
  <c r="F205" i="4"/>
  <c r="N205" i="4" s="1"/>
  <c r="E205" i="4"/>
  <c r="K205" i="4" s="1"/>
  <c r="D205" i="4"/>
  <c r="S204" i="4"/>
  <c r="R204" i="4"/>
  <c r="Q204" i="4"/>
  <c r="P204" i="4"/>
  <c r="L204" i="4"/>
  <c r="K204" i="4"/>
  <c r="J204" i="4"/>
  <c r="H204" i="4"/>
  <c r="U204" i="4" s="1"/>
  <c r="F204" i="4"/>
  <c r="G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U198" i="4" s="1"/>
  <c r="L198" i="4"/>
  <c r="J198" i="4"/>
  <c r="H198" i="4"/>
  <c r="I198" i="4" s="1"/>
  <c r="F198" i="4"/>
  <c r="E198" i="4"/>
  <c r="D198" i="4"/>
  <c r="G198" i="4" s="1"/>
  <c r="U197" i="4"/>
  <c r="T197" i="4"/>
  <c r="O197" i="4"/>
  <c r="N197" i="4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Q191" i="4"/>
  <c r="T191" i="4" s="1"/>
  <c r="P191" i="4"/>
  <c r="L191" i="4"/>
  <c r="J191" i="4"/>
  <c r="K191" i="4" s="1"/>
  <c r="I191" i="4"/>
  <c r="H191" i="4"/>
  <c r="U191" i="4" s="1"/>
  <c r="F191" i="4"/>
  <c r="N191" i="4" s="1"/>
  <c r="O191" i="4" s="1"/>
  <c r="E191" i="4"/>
  <c r="D191" i="4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T185" i="4"/>
  <c r="S185" i="4"/>
  <c r="R185" i="4"/>
  <c r="Q185" i="4"/>
  <c r="P185" i="4"/>
  <c r="U185" i="4" s="1"/>
  <c r="L185" i="4"/>
  <c r="J185" i="4"/>
  <c r="H185" i="4"/>
  <c r="F185" i="4"/>
  <c r="N185" i="4" s="1"/>
  <c r="E185" i="4"/>
  <c r="K185" i="4" s="1"/>
  <c r="D185" i="4"/>
  <c r="U184" i="4"/>
  <c r="T184" i="4"/>
  <c r="O184" i="4"/>
  <c r="N184" i="4"/>
  <c r="M184" i="4"/>
  <c r="K184" i="4"/>
  <c r="I184" i="4"/>
  <c r="G184" i="4"/>
  <c r="U183" i="4"/>
  <c r="T183" i="4"/>
  <c r="O183" i="4"/>
  <c r="N183" i="4"/>
  <c r="M183" i="4"/>
  <c r="K183" i="4"/>
  <c r="I183" i="4"/>
  <c r="G183" i="4"/>
  <c r="U182" i="4"/>
  <c r="T182" i="4"/>
  <c r="O182" i="4"/>
  <c r="N182" i="4"/>
  <c r="M182" i="4"/>
  <c r="K182" i="4"/>
  <c r="I182" i="4"/>
  <c r="G182" i="4"/>
  <c r="U181" i="4"/>
  <c r="T181" i="4"/>
  <c r="O181" i="4"/>
  <c r="N181" i="4"/>
  <c r="M181" i="4"/>
  <c r="K181" i="4"/>
  <c r="I181" i="4"/>
  <c r="G181" i="4"/>
  <c r="U180" i="4"/>
  <c r="T180" i="4"/>
  <c r="O180" i="4"/>
  <c r="N180" i="4"/>
  <c r="M180" i="4"/>
  <c r="K180" i="4"/>
  <c r="I180" i="4"/>
  <c r="G180" i="4"/>
  <c r="S179" i="4"/>
  <c r="R179" i="4"/>
  <c r="Q179" i="4"/>
  <c r="P179" i="4"/>
  <c r="U179" i="4" s="1"/>
  <c r="L179" i="4"/>
  <c r="J179" i="4"/>
  <c r="H179" i="4"/>
  <c r="F179" i="4"/>
  <c r="G179" i="4" s="1"/>
  <c r="E179" i="4"/>
  <c r="D179" i="4"/>
  <c r="U178" i="4"/>
  <c r="T178" i="4"/>
  <c r="O178" i="4"/>
  <c r="N178" i="4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T170" i="4" s="1"/>
  <c r="P170" i="4"/>
  <c r="U170" i="4" s="1"/>
  <c r="L170" i="4"/>
  <c r="J170" i="4"/>
  <c r="H170" i="4"/>
  <c r="F170" i="4"/>
  <c r="N170" i="4" s="1"/>
  <c r="E170" i="4"/>
  <c r="D170" i="4"/>
  <c r="S169" i="4"/>
  <c r="R169" i="4"/>
  <c r="Q169" i="4"/>
  <c r="P169" i="4"/>
  <c r="L169" i="4"/>
  <c r="J169" i="4"/>
  <c r="K169" i="4" s="1"/>
  <c r="I169" i="4"/>
  <c r="H169" i="4"/>
  <c r="U169" i="4" s="1"/>
  <c r="G169" i="4"/>
  <c r="F169" i="4"/>
  <c r="E169" i="4"/>
  <c r="D169" i="4"/>
  <c r="U168" i="4"/>
  <c r="T168" i="4"/>
  <c r="O168" i="4"/>
  <c r="N168" i="4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O166" i="4"/>
  <c r="N166" i="4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O164" i="4"/>
  <c r="N164" i="4"/>
  <c r="M164" i="4"/>
  <c r="K164" i="4"/>
  <c r="I164" i="4"/>
  <c r="G164" i="4"/>
  <c r="U163" i="4"/>
  <c r="S163" i="4"/>
  <c r="R163" i="4"/>
  <c r="Q163" i="4"/>
  <c r="T163" i="4" s="1"/>
  <c r="P163" i="4"/>
  <c r="L163" i="4"/>
  <c r="J163" i="4"/>
  <c r="H163" i="4"/>
  <c r="F163" i="4"/>
  <c r="E163" i="4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T157" i="4" s="1"/>
  <c r="P157" i="4"/>
  <c r="U157" i="4" s="1"/>
  <c r="L157" i="4"/>
  <c r="J157" i="4"/>
  <c r="H157" i="4"/>
  <c r="N157" i="4" s="1"/>
  <c r="O157" i="4" s="1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L150" i="4"/>
  <c r="J150" i="4"/>
  <c r="H150" i="4"/>
  <c r="F150" i="4"/>
  <c r="E150" i="4"/>
  <c r="D150" i="4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P144" i="4"/>
  <c r="U144" i="4" s="1"/>
  <c r="L144" i="4"/>
  <c r="J144" i="4"/>
  <c r="K144" i="4" s="1"/>
  <c r="H144" i="4"/>
  <c r="G144" i="4"/>
  <c r="F144" i="4"/>
  <c r="N144" i="4" s="1"/>
  <c r="E144" i="4"/>
  <c r="D144" i="4"/>
  <c r="I144" i="4" s="1"/>
  <c r="U143" i="4"/>
  <c r="T143" i="4"/>
  <c r="O143" i="4"/>
  <c r="N143" i="4"/>
  <c r="M143" i="4"/>
  <c r="K143" i="4"/>
  <c r="I143" i="4"/>
  <c r="G143" i="4"/>
  <c r="U142" i="4"/>
  <c r="T142" i="4"/>
  <c r="O142" i="4"/>
  <c r="N142" i="4"/>
  <c r="M142" i="4"/>
  <c r="K142" i="4"/>
  <c r="I142" i="4"/>
  <c r="G142" i="4"/>
  <c r="U141" i="4"/>
  <c r="T141" i="4"/>
  <c r="O141" i="4"/>
  <c r="N141" i="4"/>
  <c r="M141" i="4"/>
  <c r="K141" i="4"/>
  <c r="I141" i="4"/>
  <c r="G141" i="4"/>
  <c r="U140" i="4"/>
  <c r="T140" i="4"/>
  <c r="O140" i="4"/>
  <c r="N140" i="4"/>
  <c r="M140" i="4"/>
  <c r="K140" i="4"/>
  <c r="I140" i="4"/>
  <c r="G140" i="4"/>
  <c r="U139" i="4"/>
  <c r="T139" i="4"/>
  <c r="O139" i="4"/>
  <c r="N139" i="4"/>
  <c r="M139" i="4"/>
  <c r="K139" i="4"/>
  <c r="I139" i="4"/>
  <c r="G139" i="4"/>
  <c r="U138" i="4"/>
  <c r="T138" i="4"/>
  <c r="O138" i="4"/>
  <c r="N138" i="4"/>
  <c r="M138" i="4"/>
  <c r="K138" i="4"/>
  <c r="I138" i="4"/>
  <c r="G138" i="4"/>
  <c r="S137" i="4"/>
  <c r="R137" i="4"/>
  <c r="Q137" i="4"/>
  <c r="T137" i="4" s="1"/>
  <c r="P137" i="4"/>
  <c r="L137" i="4"/>
  <c r="J137" i="4"/>
  <c r="H137" i="4"/>
  <c r="U137" i="4" s="1"/>
  <c r="F137" i="4"/>
  <c r="E137" i="4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Q132" i="4"/>
  <c r="P132" i="4"/>
  <c r="U132" i="4" s="1"/>
  <c r="L132" i="4"/>
  <c r="K132" i="4"/>
  <c r="J132" i="4"/>
  <c r="H132" i="4"/>
  <c r="F132" i="4"/>
  <c r="G132" i="4" s="1"/>
  <c r="E132" i="4"/>
  <c r="D132" i="4"/>
  <c r="U131" i="4"/>
  <c r="T131" i="4"/>
  <c r="O131" i="4"/>
  <c r="N131" i="4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F126" i="4"/>
  <c r="E126" i="4"/>
  <c r="D126" i="4"/>
  <c r="U125" i="4"/>
  <c r="T125" i="4"/>
  <c r="O125" i="4"/>
  <c r="N125" i="4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Q121" i="4"/>
  <c r="P121" i="4"/>
  <c r="U121" i="4" s="1"/>
  <c r="L121" i="4"/>
  <c r="J121" i="4"/>
  <c r="K121" i="4" s="1"/>
  <c r="H121" i="4"/>
  <c r="F121" i="4"/>
  <c r="N121" i="4" s="1"/>
  <c r="E121" i="4"/>
  <c r="D121" i="4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T112" i="4"/>
  <c r="S112" i="4"/>
  <c r="R112" i="4"/>
  <c r="Q112" i="4"/>
  <c r="P112" i="4"/>
  <c r="U112" i="4" s="1"/>
  <c r="L112" i="4"/>
  <c r="J112" i="4"/>
  <c r="H112" i="4"/>
  <c r="F112" i="4"/>
  <c r="N112" i="4" s="1"/>
  <c r="E112" i="4"/>
  <c r="D112" i="4"/>
  <c r="U111" i="4"/>
  <c r="T111" i="4"/>
  <c r="O111" i="4"/>
  <c r="N111" i="4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T106" i="4" s="1"/>
  <c r="P106" i="4"/>
  <c r="U106" i="4" s="1"/>
  <c r="L106" i="4"/>
  <c r="J106" i="4"/>
  <c r="I106" i="4"/>
  <c r="H106" i="4"/>
  <c r="F106" i="4"/>
  <c r="G106" i="4" s="1"/>
  <c r="E106" i="4"/>
  <c r="D106" i="4"/>
  <c r="U105" i="4"/>
  <c r="T105" i="4"/>
  <c r="O105" i="4"/>
  <c r="N105" i="4"/>
  <c r="M105" i="4"/>
  <c r="K105" i="4"/>
  <c r="I105" i="4"/>
  <c r="G105" i="4"/>
  <c r="S102" i="4"/>
  <c r="R102" i="4"/>
  <c r="Q102" i="4"/>
  <c r="T102" i="4" s="1"/>
  <c r="P102" i="4"/>
  <c r="L102" i="4"/>
  <c r="J102" i="4"/>
  <c r="H102" i="4"/>
  <c r="F102" i="4"/>
  <c r="E102" i="4"/>
  <c r="D102" i="4"/>
  <c r="S101" i="4"/>
  <c r="R101" i="4"/>
  <c r="Q101" i="4"/>
  <c r="P101" i="4"/>
  <c r="U101" i="4" s="1"/>
  <c r="L101" i="4"/>
  <c r="J101" i="4"/>
  <c r="I101" i="4"/>
  <c r="H101" i="4"/>
  <c r="F101" i="4"/>
  <c r="N101" i="4" s="1"/>
  <c r="E101" i="4"/>
  <c r="M101" i="4" s="1"/>
  <c r="D101" i="4"/>
  <c r="G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Q96" i="4"/>
  <c r="P96" i="4"/>
  <c r="U96" i="4" s="1"/>
  <c r="L96" i="4"/>
  <c r="J96" i="4"/>
  <c r="H96" i="4"/>
  <c r="F96" i="4"/>
  <c r="E96" i="4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T91" i="4" s="1"/>
  <c r="P91" i="4"/>
  <c r="U91" i="4" s="1"/>
  <c r="L91" i="4"/>
  <c r="J91" i="4"/>
  <c r="H91" i="4"/>
  <c r="F91" i="4"/>
  <c r="G91" i="4" s="1"/>
  <c r="E91" i="4"/>
  <c r="D91" i="4"/>
  <c r="U90" i="4"/>
  <c r="T90" i="4"/>
  <c r="O90" i="4"/>
  <c r="N90" i="4"/>
  <c r="M90" i="4"/>
  <c r="K90" i="4"/>
  <c r="I90" i="4"/>
  <c r="G90" i="4"/>
  <c r="U89" i="4"/>
  <c r="T89" i="4"/>
  <c r="O89" i="4"/>
  <c r="N89" i="4"/>
  <c r="M89" i="4"/>
  <c r="K89" i="4"/>
  <c r="I89" i="4"/>
  <c r="G89" i="4"/>
  <c r="U88" i="4"/>
  <c r="T88" i="4"/>
  <c r="O88" i="4"/>
  <c r="N88" i="4"/>
  <c r="M88" i="4"/>
  <c r="K88" i="4"/>
  <c r="I88" i="4"/>
  <c r="G88" i="4"/>
  <c r="S85" i="4"/>
  <c r="R85" i="4"/>
  <c r="Q85" i="4"/>
  <c r="T85" i="4" s="1"/>
  <c r="P85" i="4"/>
  <c r="L85" i="4"/>
  <c r="J85" i="4"/>
  <c r="I85" i="4"/>
  <c r="H85" i="4"/>
  <c r="F85" i="4"/>
  <c r="E85" i="4"/>
  <c r="D85" i="4"/>
  <c r="S84" i="4"/>
  <c r="R84" i="4"/>
  <c r="Q84" i="4"/>
  <c r="P84" i="4"/>
  <c r="U84" i="4" s="1"/>
  <c r="L84" i="4"/>
  <c r="J84" i="4"/>
  <c r="K84" i="4" s="1"/>
  <c r="I84" i="4"/>
  <c r="H84" i="4"/>
  <c r="F84" i="4"/>
  <c r="N84" i="4" s="1"/>
  <c r="O84" i="4" s="1"/>
  <c r="E84" i="4"/>
  <c r="M84" i="4" s="1"/>
  <c r="D84" i="4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S78" i="4"/>
  <c r="R78" i="4"/>
  <c r="Q78" i="4"/>
  <c r="T78" i="4" s="1"/>
  <c r="P78" i="4"/>
  <c r="U78" i="4" s="1"/>
  <c r="L78" i="4"/>
  <c r="J78" i="4"/>
  <c r="H78" i="4"/>
  <c r="F78" i="4"/>
  <c r="N78" i="4" s="1"/>
  <c r="E78" i="4"/>
  <c r="K78" i="4" s="1"/>
  <c r="D78" i="4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O75" i="4"/>
  <c r="N75" i="4"/>
  <c r="M75" i="4"/>
  <c r="K75" i="4"/>
  <c r="I75" i="4"/>
  <c r="G75" i="4"/>
  <c r="U74" i="4"/>
  <c r="T74" i="4"/>
  <c r="O74" i="4"/>
  <c r="N74" i="4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O72" i="4"/>
  <c r="N72" i="4"/>
  <c r="M72" i="4"/>
  <c r="K72" i="4"/>
  <c r="I72" i="4"/>
  <c r="G72" i="4"/>
  <c r="U71" i="4"/>
  <c r="T71" i="4"/>
  <c r="O71" i="4"/>
  <c r="N71" i="4"/>
  <c r="M71" i="4"/>
  <c r="K71" i="4"/>
  <c r="I71" i="4"/>
  <c r="G71" i="4"/>
  <c r="U70" i="4"/>
  <c r="S70" i="4"/>
  <c r="R70" i="4"/>
  <c r="Q70" i="4"/>
  <c r="P70" i="4"/>
  <c r="L70" i="4"/>
  <c r="J70" i="4"/>
  <c r="H70" i="4"/>
  <c r="N70" i="4" s="1"/>
  <c r="O70" i="4" s="1"/>
  <c r="F70" i="4"/>
  <c r="E70" i="4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T63" i="4" s="1"/>
  <c r="P63" i="4"/>
  <c r="L63" i="4"/>
  <c r="J63" i="4"/>
  <c r="H63" i="4"/>
  <c r="F63" i="4"/>
  <c r="E63" i="4"/>
  <c r="D63" i="4"/>
  <c r="U62" i="4"/>
  <c r="T62" i="4"/>
  <c r="O62" i="4"/>
  <c r="N62" i="4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Q58" i="4"/>
  <c r="P58" i="4"/>
  <c r="U58" i="4" s="1"/>
  <c r="L58" i="4"/>
  <c r="J58" i="4"/>
  <c r="K58" i="4" s="1"/>
  <c r="I58" i="4"/>
  <c r="H58" i="4"/>
  <c r="F58" i="4"/>
  <c r="N58" i="4" s="1"/>
  <c r="O58" i="4" s="1"/>
  <c r="E58" i="4"/>
  <c r="M58" i="4" s="1"/>
  <c r="D58" i="4"/>
  <c r="U57" i="4"/>
  <c r="T57" i="4"/>
  <c r="O57" i="4"/>
  <c r="N57" i="4"/>
  <c r="M57" i="4"/>
  <c r="K57" i="4"/>
  <c r="I57" i="4"/>
  <c r="G57" i="4"/>
  <c r="S54" i="4"/>
  <c r="R54" i="4"/>
  <c r="Q54" i="4"/>
  <c r="T54" i="4" s="1"/>
  <c r="P54" i="4"/>
  <c r="U54" i="4" s="1"/>
  <c r="L54" i="4"/>
  <c r="J54" i="4"/>
  <c r="H54" i="4"/>
  <c r="F54" i="4"/>
  <c r="N54" i="4" s="1"/>
  <c r="E54" i="4"/>
  <c r="K54" i="4" s="1"/>
  <c r="D54" i="4"/>
  <c r="U53" i="4"/>
  <c r="S53" i="4"/>
  <c r="R53" i="4"/>
  <c r="Q53" i="4"/>
  <c r="P53" i="4"/>
  <c r="N53" i="4"/>
  <c r="L53" i="4"/>
  <c r="J53" i="4"/>
  <c r="K53" i="4" s="1"/>
  <c r="I53" i="4"/>
  <c r="H53" i="4"/>
  <c r="F53" i="4"/>
  <c r="E53" i="4"/>
  <c r="D53" i="4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P47" i="4"/>
  <c r="L47" i="4"/>
  <c r="J47" i="4"/>
  <c r="H47" i="4"/>
  <c r="F47" i="4"/>
  <c r="N47" i="4" s="1"/>
  <c r="E47" i="4"/>
  <c r="D47" i="4"/>
  <c r="I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P40" i="4"/>
  <c r="U40" i="4" s="1"/>
  <c r="L40" i="4"/>
  <c r="J40" i="4"/>
  <c r="H40" i="4"/>
  <c r="G40" i="4"/>
  <c r="F40" i="4"/>
  <c r="E40" i="4"/>
  <c r="M40" i="4" s="1"/>
  <c r="D40" i="4"/>
  <c r="I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Q35" i="4"/>
  <c r="T35" i="4" s="1"/>
  <c r="P35" i="4"/>
  <c r="L35" i="4"/>
  <c r="J35" i="4"/>
  <c r="H35" i="4"/>
  <c r="U35" i="4" s="1"/>
  <c r="F35" i="4"/>
  <c r="E35" i="4"/>
  <c r="D35" i="4"/>
  <c r="U34" i="4"/>
  <c r="T34" i="4"/>
  <c r="O34" i="4"/>
  <c r="N34" i="4"/>
  <c r="M34" i="4"/>
  <c r="K34" i="4"/>
  <c r="I34" i="4"/>
  <c r="G34" i="4"/>
  <c r="U33" i="4"/>
  <c r="T33" i="4"/>
  <c r="O33" i="4"/>
  <c r="N33" i="4"/>
  <c r="M33" i="4"/>
  <c r="K33" i="4"/>
  <c r="I33" i="4"/>
  <c r="G33" i="4"/>
  <c r="U32" i="4"/>
  <c r="T32" i="4"/>
  <c r="O32" i="4"/>
  <c r="N32" i="4"/>
  <c r="M32" i="4"/>
  <c r="K32" i="4"/>
  <c r="I32" i="4"/>
  <c r="G32" i="4"/>
  <c r="U31" i="4"/>
  <c r="T31" i="4"/>
  <c r="O31" i="4"/>
  <c r="N31" i="4"/>
  <c r="M31" i="4"/>
  <c r="K31" i="4"/>
  <c r="I31" i="4"/>
  <c r="G31" i="4"/>
  <c r="U30" i="4"/>
  <c r="T30" i="4"/>
  <c r="O30" i="4"/>
  <c r="N30" i="4"/>
  <c r="M30" i="4"/>
  <c r="K30" i="4"/>
  <c r="I30" i="4"/>
  <c r="G30" i="4"/>
  <c r="U29" i="4"/>
  <c r="T29" i="4"/>
  <c r="O29" i="4"/>
  <c r="N29" i="4"/>
  <c r="M29" i="4"/>
  <c r="K29" i="4"/>
  <c r="I29" i="4"/>
  <c r="G29" i="4"/>
  <c r="U28" i="4"/>
  <c r="T28" i="4"/>
  <c r="O28" i="4"/>
  <c r="N28" i="4"/>
  <c r="M28" i="4"/>
  <c r="K28" i="4"/>
  <c r="I28" i="4"/>
  <c r="G28" i="4"/>
  <c r="S27" i="4"/>
  <c r="R27" i="4"/>
  <c r="Q27" i="4"/>
  <c r="T27" i="4" s="1"/>
  <c r="P27" i="4"/>
  <c r="U27" i="4" s="1"/>
  <c r="L27" i="4"/>
  <c r="K27" i="4"/>
  <c r="J27" i="4"/>
  <c r="H27" i="4"/>
  <c r="I27" i="4" s="1"/>
  <c r="F27" i="4"/>
  <c r="E27" i="4"/>
  <c r="M27" i="4" s="1"/>
  <c r="D27" i="4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Q19" i="4"/>
  <c r="P19" i="4"/>
  <c r="U19" i="4" s="1"/>
  <c r="L19" i="4"/>
  <c r="J19" i="4"/>
  <c r="H19" i="4"/>
  <c r="F19" i="4"/>
  <c r="E19" i="4"/>
  <c r="M19" i="4" s="1"/>
  <c r="D19" i="4"/>
  <c r="U18" i="4"/>
  <c r="T18" i="4"/>
  <c r="O18" i="4"/>
  <c r="N18" i="4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U10" i="4"/>
  <c r="S10" i="4"/>
  <c r="R10" i="4"/>
  <c r="Q10" i="4"/>
  <c r="P10" i="4"/>
  <c r="L10" i="4"/>
  <c r="J10" i="4"/>
  <c r="K10" i="4" s="1"/>
  <c r="I10" i="4"/>
  <c r="H10" i="4"/>
  <c r="G10" i="4"/>
  <c r="F10" i="4"/>
  <c r="E10" i="4"/>
  <c r="D10" i="4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U339" i="3"/>
  <c r="S339" i="3"/>
  <c r="R339" i="3"/>
  <c r="Q339" i="3"/>
  <c r="T339" i="3" s="1"/>
  <c r="P339" i="3"/>
  <c r="L339" i="3"/>
  <c r="J339" i="3"/>
  <c r="H339" i="3"/>
  <c r="F339" i="3"/>
  <c r="E339" i="3"/>
  <c r="D339" i="3"/>
  <c r="S338" i="3"/>
  <c r="R338" i="3"/>
  <c r="Q338" i="3"/>
  <c r="T338" i="3" s="1"/>
  <c r="P338" i="3"/>
  <c r="U338" i="3" s="1"/>
  <c r="L338" i="3"/>
  <c r="K338" i="3"/>
  <c r="J338" i="3"/>
  <c r="I338" i="3"/>
  <c r="H338" i="3"/>
  <c r="F338" i="3"/>
  <c r="G338" i="3" s="1"/>
  <c r="E338" i="3"/>
  <c r="M338" i="3" s="1"/>
  <c r="D338" i="3"/>
  <c r="S337" i="3"/>
  <c r="R337" i="3"/>
  <c r="Q337" i="3"/>
  <c r="T337" i="3" s="1"/>
  <c r="P337" i="3"/>
  <c r="U337" i="3" s="1"/>
  <c r="L337" i="3"/>
  <c r="K337" i="3"/>
  <c r="J337" i="3"/>
  <c r="H337" i="3"/>
  <c r="F337" i="3"/>
  <c r="N337" i="3" s="1"/>
  <c r="E337" i="3"/>
  <c r="M337" i="3" s="1"/>
  <c r="D337" i="3"/>
  <c r="O337" i="3" s="1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T332" i="3" s="1"/>
  <c r="P332" i="3"/>
  <c r="U332" i="3" s="1"/>
  <c r="L332" i="3"/>
  <c r="J332" i="3"/>
  <c r="H332" i="3"/>
  <c r="F332" i="3"/>
  <c r="E332" i="3"/>
  <c r="M332" i="3" s="1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N323" i="3" s="1"/>
  <c r="E323" i="3"/>
  <c r="K323" i="3" s="1"/>
  <c r="D323" i="3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S317" i="3"/>
  <c r="R317" i="3"/>
  <c r="Q317" i="3"/>
  <c r="T317" i="3" s="1"/>
  <c r="P317" i="3"/>
  <c r="U317" i="3" s="1"/>
  <c r="L317" i="3"/>
  <c r="J317" i="3"/>
  <c r="H317" i="3"/>
  <c r="F317" i="3"/>
  <c r="N317" i="3" s="1"/>
  <c r="E317" i="3"/>
  <c r="M317" i="3" s="1"/>
  <c r="D317" i="3"/>
  <c r="O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R310" i="3"/>
  <c r="Q310" i="3"/>
  <c r="T310" i="3" s="1"/>
  <c r="P310" i="3"/>
  <c r="U310" i="3" s="1"/>
  <c r="L310" i="3"/>
  <c r="K310" i="3"/>
  <c r="J310" i="3"/>
  <c r="H310" i="3"/>
  <c r="I310" i="3" s="1"/>
  <c r="F310" i="3"/>
  <c r="E310" i="3"/>
  <c r="M310" i="3" s="1"/>
  <c r="D310" i="3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H303" i="3"/>
  <c r="U303" i="3" s="1"/>
  <c r="F303" i="3"/>
  <c r="E303" i="3"/>
  <c r="D303" i="3"/>
  <c r="U302" i="3"/>
  <c r="T302" i="3"/>
  <c r="N302" i="3"/>
  <c r="O302" i="3" s="1"/>
  <c r="M302" i="3"/>
  <c r="K302" i="3"/>
  <c r="I302" i="3"/>
  <c r="G302" i="3"/>
  <c r="U299" i="3"/>
  <c r="S299" i="3"/>
  <c r="R299" i="3"/>
  <c r="Q299" i="3"/>
  <c r="T299" i="3" s="1"/>
  <c r="P299" i="3"/>
  <c r="L299" i="3"/>
  <c r="J299" i="3"/>
  <c r="H299" i="3"/>
  <c r="F299" i="3"/>
  <c r="E299" i="3"/>
  <c r="K299" i="3" s="1"/>
  <c r="D299" i="3"/>
  <c r="S298" i="3"/>
  <c r="R298" i="3"/>
  <c r="Q298" i="3"/>
  <c r="T298" i="3" s="1"/>
  <c r="P298" i="3"/>
  <c r="U298" i="3" s="1"/>
  <c r="O298" i="3"/>
  <c r="L298" i="3"/>
  <c r="J298" i="3"/>
  <c r="I298" i="3"/>
  <c r="H298" i="3"/>
  <c r="G298" i="3"/>
  <c r="F298" i="3"/>
  <c r="E298" i="3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Q292" i="3"/>
  <c r="T292" i="3" s="1"/>
  <c r="P292" i="3"/>
  <c r="U292" i="3" s="1"/>
  <c r="L292" i="3"/>
  <c r="J292" i="3"/>
  <c r="H292" i="3"/>
  <c r="F292" i="3"/>
  <c r="E292" i="3"/>
  <c r="M292" i="3" s="1"/>
  <c r="D292" i="3"/>
  <c r="O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U285" i="3"/>
  <c r="S285" i="3"/>
  <c r="R285" i="3"/>
  <c r="Q285" i="3"/>
  <c r="T285" i="3" s="1"/>
  <c r="P285" i="3"/>
  <c r="O285" i="3"/>
  <c r="L285" i="3"/>
  <c r="J285" i="3"/>
  <c r="H285" i="3"/>
  <c r="G285" i="3"/>
  <c r="F285" i="3"/>
  <c r="E285" i="3"/>
  <c r="M285" i="3" s="1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U275" i="3"/>
  <c r="S275" i="3"/>
  <c r="R275" i="3"/>
  <c r="Q275" i="3"/>
  <c r="T275" i="3" s="1"/>
  <c r="P275" i="3"/>
  <c r="L275" i="3"/>
  <c r="J275" i="3"/>
  <c r="H275" i="3"/>
  <c r="F275" i="3"/>
  <c r="E275" i="3"/>
  <c r="K275" i="3" s="1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Q267" i="3"/>
  <c r="P267" i="3"/>
  <c r="N267" i="3"/>
  <c r="L267" i="3"/>
  <c r="K267" i="3"/>
  <c r="J267" i="3"/>
  <c r="I267" i="3"/>
  <c r="H267" i="3"/>
  <c r="F267" i="3"/>
  <c r="E267" i="3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Q260" i="3"/>
  <c r="P260" i="3"/>
  <c r="L260" i="3"/>
  <c r="K260" i="3"/>
  <c r="J260" i="3"/>
  <c r="H260" i="3"/>
  <c r="I260" i="3" s="1"/>
  <c r="F260" i="3"/>
  <c r="E260" i="3"/>
  <c r="M260" i="3" s="1"/>
  <c r="D260" i="3"/>
  <c r="U259" i="3"/>
  <c r="S259" i="3"/>
  <c r="R259" i="3"/>
  <c r="Q259" i="3"/>
  <c r="T259" i="3" s="1"/>
  <c r="P259" i="3"/>
  <c r="L259" i="3"/>
  <c r="J259" i="3"/>
  <c r="H259" i="3"/>
  <c r="F259" i="3"/>
  <c r="N259" i="3" s="1"/>
  <c r="E259" i="3"/>
  <c r="K259" i="3" s="1"/>
  <c r="D259" i="3"/>
  <c r="I259" i="3" s="1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T254" i="3"/>
  <c r="S254" i="3"/>
  <c r="R254" i="3"/>
  <c r="Q254" i="3"/>
  <c r="P254" i="3"/>
  <c r="U254" i="3" s="1"/>
  <c r="L254" i="3"/>
  <c r="J254" i="3"/>
  <c r="H254" i="3"/>
  <c r="F254" i="3"/>
  <c r="E254" i="3"/>
  <c r="D254" i="3"/>
  <c r="I254" i="3" s="1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P247" i="3"/>
  <c r="U247" i="3" s="1"/>
  <c r="L247" i="3"/>
  <c r="K247" i="3"/>
  <c r="J247" i="3"/>
  <c r="H247" i="3"/>
  <c r="F247" i="3"/>
  <c r="E247" i="3"/>
  <c r="M247" i="3" s="1"/>
  <c r="D247" i="3"/>
  <c r="I247" i="3" s="1"/>
  <c r="U246" i="3"/>
  <c r="T246" i="3"/>
  <c r="O246" i="3"/>
  <c r="N246" i="3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Q240" i="3"/>
  <c r="T240" i="3" s="1"/>
  <c r="P240" i="3"/>
  <c r="U240" i="3" s="1"/>
  <c r="L240" i="3"/>
  <c r="J240" i="3"/>
  <c r="H240" i="3"/>
  <c r="F240" i="3"/>
  <c r="E240" i="3"/>
  <c r="M240" i="3" s="1"/>
  <c r="D240" i="3"/>
  <c r="O240" i="3" s="1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T231" i="3" s="1"/>
  <c r="R231" i="3"/>
  <c r="Q231" i="3"/>
  <c r="P231" i="3"/>
  <c r="U231" i="3" s="1"/>
  <c r="L231" i="3"/>
  <c r="J231" i="3"/>
  <c r="H231" i="3"/>
  <c r="F231" i="3"/>
  <c r="N231" i="3" s="1"/>
  <c r="O231" i="3" s="1"/>
  <c r="E231" i="3"/>
  <c r="M231" i="3" s="1"/>
  <c r="D231" i="3"/>
  <c r="I231" i="3" s="1"/>
  <c r="T230" i="3"/>
  <c r="S230" i="3"/>
  <c r="R230" i="3"/>
  <c r="Q230" i="3"/>
  <c r="P230" i="3"/>
  <c r="U230" i="3" s="1"/>
  <c r="L230" i="3"/>
  <c r="J230" i="3"/>
  <c r="H230" i="3"/>
  <c r="F230" i="3"/>
  <c r="E230" i="3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R224" i="3"/>
  <c r="Q224" i="3"/>
  <c r="T224" i="3" s="1"/>
  <c r="P224" i="3"/>
  <c r="U224" i="3" s="1"/>
  <c r="L224" i="3"/>
  <c r="J224" i="3"/>
  <c r="H224" i="3"/>
  <c r="F224" i="3"/>
  <c r="N224" i="3" s="1"/>
  <c r="E224" i="3"/>
  <c r="M224" i="3" s="1"/>
  <c r="D224" i="3"/>
  <c r="I224" i="3" s="1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U216" i="3" s="1"/>
  <c r="L216" i="3"/>
  <c r="J216" i="3"/>
  <c r="H216" i="3"/>
  <c r="I216" i="3" s="1"/>
  <c r="F216" i="3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P205" i="3"/>
  <c r="U205" i="3" s="1"/>
  <c r="M205" i="3"/>
  <c r="L205" i="3"/>
  <c r="K205" i="3"/>
  <c r="J205" i="3"/>
  <c r="H205" i="3"/>
  <c r="F205" i="3"/>
  <c r="N205" i="3" s="1"/>
  <c r="O205" i="3" s="1"/>
  <c r="E205" i="3"/>
  <c r="D205" i="3"/>
  <c r="S204" i="3"/>
  <c r="R204" i="3"/>
  <c r="Q204" i="3"/>
  <c r="P204" i="3"/>
  <c r="M204" i="3"/>
  <c r="L204" i="3"/>
  <c r="J204" i="3"/>
  <c r="H204" i="3"/>
  <c r="U204" i="3" s="1"/>
  <c r="G204" i="3"/>
  <c r="F204" i="3"/>
  <c r="E204" i="3"/>
  <c r="K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O200" i="3"/>
  <c r="N200" i="3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T198" i="3" s="1"/>
  <c r="P198" i="3"/>
  <c r="U198" i="3" s="1"/>
  <c r="O198" i="3"/>
  <c r="L198" i="3"/>
  <c r="J198" i="3"/>
  <c r="I198" i="3"/>
  <c r="H198" i="3"/>
  <c r="G198" i="3"/>
  <c r="F198" i="3"/>
  <c r="E198" i="3"/>
  <c r="D198" i="3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R191" i="3"/>
  <c r="Q191" i="3"/>
  <c r="T191" i="3" s="1"/>
  <c r="P191" i="3"/>
  <c r="M191" i="3"/>
  <c r="L191" i="3"/>
  <c r="J191" i="3"/>
  <c r="H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U185" i="3"/>
  <c r="S185" i="3"/>
  <c r="R185" i="3"/>
  <c r="Q185" i="3"/>
  <c r="P185" i="3"/>
  <c r="L185" i="3"/>
  <c r="J185" i="3"/>
  <c r="H185" i="3"/>
  <c r="F185" i="3"/>
  <c r="E185" i="3"/>
  <c r="K185" i="3" s="1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U179" i="3"/>
  <c r="S179" i="3"/>
  <c r="R179" i="3"/>
  <c r="Q179" i="3"/>
  <c r="T179" i="3" s="1"/>
  <c r="P179" i="3"/>
  <c r="O179" i="3"/>
  <c r="L179" i="3"/>
  <c r="J179" i="3"/>
  <c r="H179" i="3"/>
  <c r="G179" i="3"/>
  <c r="F179" i="3"/>
  <c r="E179" i="3"/>
  <c r="K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P170" i="3"/>
  <c r="L170" i="3"/>
  <c r="J170" i="3"/>
  <c r="H170" i="3"/>
  <c r="I170" i="3" s="1"/>
  <c r="F170" i="3"/>
  <c r="G170" i="3" s="1"/>
  <c r="E170" i="3"/>
  <c r="D170" i="3"/>
  <c r="U169" i="3"/>
  <c r="S169" i="3"/>
  <c r="R169" i="3"/>
  <c r="Q169" i="3"/>
  <c r="T169" i="3" s="1"/>
  <c r="P169" i="3"/>
  <c r="M169" i="3"/>
  <c r="L169" i="3"/>
  <c r="J169" i="3"/>
  <c r="H169" i="3"/>
  <c r="F169" i="3"/>
  <c r="E169" i="3"/>
  <c r="K169" i="3" s="1"/>
  <c r="D169" i="3"/>
  <c r="O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U163" i="3"/>
  <c r="S163" i="3"/>
  <c r="T163" i="3" s="1"/>
  <c r="R163" i="3"/>
  <c r="Q163" i="3"/>
  <c r="P163" i="3"/>
  <c r="L163" i="3"/>
  <c r="J163" i="3"/>
  <c r="H163" i="3"/>
  <c r="G163" i="3"/>
  <c r="F163" i="3"/>
  <c r="E163" i="3"/>
  <c r="M163" i="3" s="1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T157" i="3"/>
  <c r="S157" i="3"/>
  <c r="R157" i="3"/>
  <c r="Q157" i="3"/>
  <c r="P157" i="3"/>
  <c r="U157" i="3" s="1"/>
  <c r="L157" i="3"/>
  <c r="J157" i="3"/>
  <c r="I157" i="3"/>
  <c r="H157" i="3"/>
  <c r="F157" i="3"/>
  <c r="N157" i="3" s="1"/>
  <c r="E157" i="3"/>
  <c r="K157" i="3" s="1"/>
  <c r="D157" i="3"/>
  <c r="O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T150" i="3" s="1"/>
  <c r="P150" i="3"/>
  <c r="U150" i="3" s="1"/>
  <c r="L150" i="3"/>
  <c r="K150" i="3"/>
  <c r="J150" i="3"/>
  <c r="H150" i="3"/>
  <c r="G150" i="3"/>
  <c r="F150" i="3"/>
  <c r="N150" i="3" s="1"/>
  <c r="E150" i="3"/>
  <c r="M150" i="3" s="1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I144" i="3"/>
  <c r="H144" i="3"/>
  <c r="F144" i="3"/>
  <c r="E144" i="3"/>
  <c r="M144" i="3" s="1"/>
  <c r="D144" i="3"/>
  <c r="O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T137" i="3"/>
  <c r="S137" i="3"/>
  <c r="R137" i="3"/>
  <c r="Q137" i="3"/>
  <c r="P137" i="3"/>
  <c r="U137" i="3" s="1"/>
  <c r="L137" i="3"/>
  <c r="J137" i="3"/>
  <c r="H137" i="3"/>
  <c r="G137" i="3"/>
  <c r="F137" i="3"/>
  <c r="N137" i="3" s="1"/>
  <c r="E137" i="3"/>
  <c r="D137" i="3"/>
  <c r="I137" i="3" s="1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Q132" i="3"/>
  <c r="T132" i="3" s="1"/>
  <c r="P132" i="3"/>
  <c r="U132" i="3" s="1"/>
  <c r="O132" i="3"/>
  <c r="L132" i="3"/>
  <c r="J132" i="3"/>
  <c r="H132" i="3"/>
  <c r="G132" i="3"/>
  <c r="F132" i="3"/>
  <c r="N132" i="3" s="1"/>
  <c r="E132" i="3"/>
  <c r="K132" i="3" s="1"/>
  <c r="D132" i="3"/>
  <c r="I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L126" i="3"/>
  <c r="J126" i="3"/>
  <c r="H126" i="3"/>
  <c r="G126" i="3"/>
  <c r="F126" i="3"/>
  <c r="E126" i="3"/>
  <c r="M126" i="3" s="1"/>
  <c r="D126" i="3"/>
  <c r="I126" i="3" s="1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Q121" i="3"/>
  <c r="T121" i="3" s="1"/>
  <c r="P121" i="3"/>
  <c r="U121" i="3" s="1"/>
  <c r="L121" i="3"/>
  <c r="J121" i="3"/>
  <c r="I121" i="3"/>
  <c r="H121" i="3"/>
  <c r="F121" i="3"/>
  <c r="E121" i="3"/>
  <c r="M121" i="3" s="1"/>
  <c r="D121" i="3"/>
  <c r="O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T112" i="3"/>
  <c r="S112" i="3"/>
  <c r="R112" i="3"/>
  <c r="Q112" i="3"/>
  <c r="P112" i="3"/>
  <c r="U112" i="3" s="1"/>
  <c r="L112" i="3"/>
  <c r="J112" i="3"/>
  <c r="H112" i="3"/>
  <c r="G112" i="3"/>
  <c r="F112" i="3"/>
  <c r="N112" i="3" s="1"/>
  <c r="E112" i="3"/>
  <c r="D112" i="3"/>
  <c r="I112" i="3" s="1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Q106" i="3"/>
  <c r="T106" i="3" s="1"/>
  <c r="P106" i="3"/>
  <c r="U106" i="3" s="1"/>
  <c r="O106" i="3"/>
  <c r="L106" i="3"/>
  <c r="J106" i="3"/>
  <c r="H106" i="3"/>
  <c r="G106" i="3"/>
  <c r="F106" i="3"/>
  <c r="N106" i="3" s="1"/>
  <c r="E106" i="3"/>
  <c r="K106" i="3" s="1"/>
  <c r="D106" i="3"/>
  <c r="I106" i="3" s="1"/>
  <c r="U105" i="3"/>
  <c r="T105" i="3"/>
  <c r="O105" i="3"/>
  <c r="N105" i="3"/>
  <c r="M105" i="3"/>
  <c r="K105" i="3"/>
  <c r="I105" i="3"/>
  <c r="G105" i="3"/>
  <c r="T102" i="3"/>
  <c r="S102" i="3"/>
  <c r="R102" i="3"/>
  <c r="Q102" i="3"/>
  <c r="P102" i="3"/>
  <c r="L102" i="3"/>
  <c r="J102" i="3"/>
  <c r="H102" i="3"/>
  <c r="F102" i="3"/>
  <c r="G102" i="3" s="1"/>
  <c r="E102" i="3"/>
  <c r="M102" i="3" s="1"/>
  <c r="D102" i="3"/>
  <c r="S101" i="3"/>
  <c r="R101" i="3"/>
  <c r="Q101" i="3"/>
  <c r="T101" i="3" s="1"/>
  <c r="P101" i="3"/>
  <c r="U101" i="3" s="1"/>
  <c r="L101" i="3"/>
  <c r="J101" i="3"/>
  <c r="H101" i="3"/>
  <c r="F101" i="3"/>
  <c r="N101" i="3" s="1"/>
  <c r="E101" i="3"/>
  <c r="M101" i="3" s="1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Q96" i="3"/>
  <c r="T96" i="3" s="1"/>
  <c r="P96" i="3"/>
  <c r="U96" i="3" s="1"/>
  <c r="L96" i="3"/>
  <c r="K96" i="3"/>
  <c r="J96" i="3"/>
  <c r="H96" i="3"/>
  <c r="F96" i="3"/>
  <c r="N96" i="3" s="1"/>
  <c r="E96" i="3"/>
  <c r="M96" i="3" s="1"/>
  <c r="D96" i="3"/>
  <c r="I96" i="3" s="1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T91" i="3"/>
  <c r="S91" i="3"/>
  <c r="R91" i="3"/>
  <c r="Q91" i="3"/>
  <c r="P91" i="3"/>
  <c r="U91" i="3" s="1"/>
  <c r="L91" i="3"/>
  <c r="J91" i="3"/>
  <c r="H91" i="3"/>
  <c r="F91" i="3"/>
  <c r="G91" i="3" s="1"/>
  <c r="E91" i="3"/>
  <c r="D91" i="3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Q85" i="3"/>
  <c r="T85" i="3" s="1"/>
  <c r="P85" i="3"/>
  <c r="U85" i="3" s="1"/>
  <c r="L85" i="3"/>
  <c r="J85" i="3"/>
  <c r="H85" i="3"/>
  <c r="F85" i="3"/>
  <c r="G85" i="3" s="1"/>
  <c r="E85" i="3"/>
  <c r="D85" i="3"/>
  <c r="I85" i="3" s="1"/>
  <c r="U84" i="3"/>
  <c r="S84" i="3"/>
  <c r="R84" i="3"/>
  <c r="Q84" i="3"/>
  <c r="T84" i="3" s="1"/>
  <c r="P84" i="3"/>
  <c r="N84" i="3"/>
  <c r="L84" i="3"/>
  <c r="K84" i="3"/>
  <c r="J84" i="3"/>
  <c r="I84" i="3"/>
  <c r="H84" i="3"/>
  <c r="F84" i="3"/>
  <c r="E84" i="3"/>
  <c r="M84" i="3" s="1"/>
  <c r="D84" i="3"/>
  <c r="O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T78" i="3" s="1"/>
  <c r="P78" i="3"/>
  <c r="U78" i="3" s="1"/>
  <c r="L78" i="3"/>
  <c r="J78" i="3"/>
  <c r="H78" i="3"/>
  <c r="F78" i="3"/>
  <c r="E78" i="3"/>
  <c r="K78" i="3" s="1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T70" i="3" s="1"/>
  <c r="R70" i="3"/>
  <c r="Q70" i="3"/>
  <c r="P70" i="3"/>
  <c r="U70" i="3" s="1"/>
  <c r="L70" i="3"/>
  <c r="J70" i="3"/>
  <c r="H70" i="3"/>
  <c r="F70" i="3"/>
  <c r="G70" i="3" s="1"/>
  <c r="E70" i="3"/>
  <c r="K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Q63" i="3"/>
  <c r="T63" i="3" s="1"/>
  <c r="P63" i="3"/>
  <c r="U63" i="3" s="1"/>
  <c r="L63" i="3"/>
  <c r="K63" i="3"/>
  <c r="J63" i="3"/>
  <c r="H63" i="3"/>
  <c r="F63" i="3"/>
  <c r="N63" i="3" s="1"/>
  <c r="E63" i="3"/>
  <c r="M63" i="3" s="1"/>
  <c r="D63" i="3"/>
  <c r="I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U58" i="3"/>
  <c r="S58" i="3"/>
  <c r="R58" i="3"/>
  <c r="Q58" i="3"/>
  <c r="T58" i="3" s="1"/>
  <c r="P58" i="3"/>
  <c r="L58" i="3"/>
  <c r="J58" i="3"/>
  <c r="H58" i="3"/>
  <c r="F58" i="3"/>
  <c r="N58" i="3" s="1"/>
  <c r="E58" i="3"/>
  <c r="K58" i="3" s="1"/>
  <c r="D58" i="3"/>
  <c r="I58" i="3" s="1"/>
  <c r="U57" i="3"/>
  <c r="T57" i="3"/>
  <c r="O57" i="3"/>
  <c r="N57" i="3"/>
  <c r="M57" i="3"/>
  <c r="K57" i="3"/>
  <c r="I57" i="3"/>
  <c r="G57" i="3"/>
  <c r="T54" i="3"/>
  <c r="S54" i="3"/>
  <c r="R54" i="3"/>
  <c r="Q54" i="3"/>
  <c r="P54" i="3"/>
  <c r="U54" i="3" s="1"/>
  <c r="L54" i="3"/>
  <c r="J54" i="3"/>
  <c r="H54" i="3"/>
  <c r="F54" i="3"/>
  <c r="E54" i="3"/>
  <c r="K54" i="3" s="1"/>
  <c r="D54" i="3"/>
  <c r="S53" i="3"/>
  <c r="R53" i="3"/>
  <c r="Q53" i="3"/>
  <c r="T53" i="3" s="1"/>
  <c r="P53" i="3"/>
  <c r="U53" i="3" s="1"/>
  <c r="O53" i="3"/>
  <c r="N53" i="3"/>
  <c r="L53" i="3"/>
  <c r="J53" i="3"/>
  <c r="I53" i="3"/>
  <c r="H53" i="3"/>
  <c r="G53" i="3"/>
  <c r="F53" i="3"/>
  <c r="E53" i="3"/>
  <c r="K53" i="3" s="1"/>
  <c r="D53" i="3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S47" i="3"/>
  <c r="R47" i="3"/>
  <c r="Q47" i="3"/>
  <c r="T47" i="3" s="1"/>
  <c r="P47" i="3"/>
  <c r="U47" i="3" s="1"/>
  <c r="L47" i="3"/>
  <c r="J47" i="3"/>
  <c r="H47" i="3"/>
  <c r="I47" i="3" s="1"/>
  <c r="F47" i="3"/>
  <c r="N47" i="3" s="1"/>
  <c r="O47" i="3" s="1"/>
  <c r="E47" i="3"/>
  <c r="M47" i="3" s="1"/>
  <c r="D47" i="3"/>
  <c r="U46" i="3"/>
  <c r="T46" i="3"/>
  <c r="N46" i="3"/>
  <c r="O46" i="3" s="1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S40" i="3"/>
  <c r="R40" i="3"/>
  <c r="Q40" i="3"/>
  <c r="T40" i="3" s="1"/>
  <c r="P40" i="3"/>
  <c r="U40" i="3" s="1"/>
  <c r="L40" i="3"/>
  <c r="J40" i="3"/>
  <c r="H40" i="3"/>
  <c r="N40" i="3" s="1"/>
  <c r="F40" i="3"/>
  <c r="E40" i="3"/>
  <c r="M40" i="3" s="1"/>
  <c r="D40" i="3"/>
  <c r="I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T35" i="3"/>
  <c r="S35" i="3"/>
  <c r="R35" i="3"/>
  <c r="Q35" i="3"/>
  <c r="P35" i="3"/>
  <c r="U35" i="3" s="1"/>
  <c r="L35" i="3"/>
  <c r="J35" i="3"/>
  <c r="H35" i="3"/>
  <c r="G35" i="3"/>
  <c r="F35" i="3"/>
  <c r="E35" i="3"/>
  <c r="M35" i="3" s="1"/>
  <c r="D35" i="3"/>
  <c r="I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T27" i="3" s="1"/>
  <c r="P27" i="3"/>
  <c r="U27" i="3" s="1"/>
  <c r="L27" i="3"/>
  <c r="J27" i="3"/>
  <c r="H27" i="3"/>
  <c r="F27" i="3"/>
  <c r="N27" i="3" s="1"/>
  <c r="E27" i="3"/>
  <c r="M27" i="3" s="1"/>
  <c r="D27" i="3"/>
  <c r="I27" i="3" s="1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Q19" i="3"/>
  <c r="T19" i="3" s="1"/>
  <c r="P19" i="3"/>
  <c r="U19" i="3" s="1"/>
  <c r="L19" i="3"/>
  <c r="K19" i="3"/>
  <c r="J19" i="3"/>
  <c r="H19" i="3"/>
  <c r="F19" i="3"/>
  <c r="N19" i="3" s="1"/>
  <c r="E19" i="3"/>
  <c r="M19" i="3" s="1"/>
  <c r="D19" i="3"/>
  <c r="I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U10" i="3"/>
  <c r="S10" i="3"/>
  <c r="R10" i="3"/>
  <c r="Q10" i="3"/>
  <c r="T10" i="3" s="1"/>
  <c r="P10" i="3"/>
  <c r="L10" i="3"/>
  <c r="J10" i="3"/>
  <c r="H10" i="3"/>
  <c r="F10" i="3"/>
  <c r="E10" i="3"/>
  <c r="K10" i="3" s="1"/>
  <c r="D10" i="3"/>
  <c r="G10" i="3" s="1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T339" i="2" s="1"/>
  <c r="P339" i="2"/>
  <c r="U339" i="2" s="1"/>
  <c r="L339" i="2"/>
  <c r="J339" i="2"/>
  <c r="K339" i="2" s="1"/>
  <c r="H339" i="2"/>
  <c r="F339" i="2"/>
  <c r="N339" i="2" s="1"/>
  <c r="E339" i="2"/>
  <c r="M339" i="2" s="1"/>
  <c r="D339" i="2"/>
  <c r="I339" i="2" s="1"/>
  <c r="T338" i="2"/>
  <c r="S338" i="2"/>
  <c r="R338" i="2"/>
  <c r="Q338" i="2"/>
  <c r="P338" i="2"/>
  <c r="U338" i="2" s="1"/>
  <c r="L338" i="2"/>
  <c r="M338" i="2" s="1"/>
  <c r="J338" i="2"/>
  <c r="H338" i="2"/>
  <c r="F338" i="2"/>
  <c r="N338" i="2" s="1"/>
  <c r="E338" i="2"/>
  <c r="D338" i="2"/>
  <c r="T337" i="2"/>
  <c r="S337" i="2"/>
  <c r="R337" i="2"/>
  <c r="Q337" i="2"/>
  <c r="P337" i="2"/>
  <c r="U337" i="2" s="1"/>
  <c r="L337" i="2"/>
  <c r="J337" i="2"/>
  <c r="H337" i="2"/>
  <c r="F337" i="2"/>
  <c r="E337" i="2"/>
  <c r="M337" i="2" s="1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L332" i="2"/>
  <c r="J332" i="2"/>
  <c r="K332" i="2" s="1"/>
  <c r="H332" i="2"/>
  <c r="F332" i="2"/>
  <c r="N332" i="2" s="1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T323" i="2" s="1"/>
  <c r="P323" i="2"/>
  <c r="U323" i="2" s="1"/>
  <c r="L323" i="2"/>
  <c r="J323" i="2"/>
  <c r="K323" i="2" s="1"/>
  <c r="H323" i="2"/>
  <c r="F323" i="2"/>
  <c r="N323" i="2" s="1"/>
  <c r="E323" i="2"/>
  <c r="M323" i="2" s="1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Q317" i="2"/>
  <c r="T317" i="2" s="1"/>
  <c r="P317" i="2"/>
  <c r="U317" i="2" s="1"/>
  <c r="L317" i="2"/>
  <c r="M317" i="2" s="1"/>
  <c r="J317" i="2"/>
  <c r="H317" i="2"/>
  <c r="F317" i="2"/>
  <c r="E317" i="2"/>
  <c r="K317" i="2" s="1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U310" i="2"/>
  <c r="S310" i="2"/>
  <c r="R310" i="2"/>
  <c r="Q310" i="2"/>
  <c r="T310" i="2" s="1"/>
  <c r="P310" i="2"/>
  <c r="N310" i="2"/>
  <c r="L310" i="2"/>
  <c r="J310" i="2"/>
  <c r="H310" i="2"/>
  <c r="F310" i="2"/>
  <c r="E310" i="2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T303" i="2" s="1"/>
  <c r="P303" i="2"/>
  <c r="L303" i="2"/>
  <c r="J303" i="2"/>
  <c r="H303" i="2"/>
  <c r="F303" i="2"/>
  <c r="E303" i="2"/>
  <c r="M303" i="2" s="1"/>
  <c r="D303" i="2"/>
  <c r="G303" i="2" s="1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H299" i="2"/>
  <c r="I299" i="2" s="1"/>
  <c r="F299" i="2"/>
  <c r="E299" i="2"/>
  <c r="K299" i="2" s="1"/>
  <c r="D299" i="2"/>
  <c r="S298" i="2"/>
  <c r="R298" i="2"/>
  <c r="Q298" i="2"/>
  <c r="T298" i="2" s="1"/>
  <c r="P298" i="2"/>
  <c r="L298" i="2"/>
  <c r="J298" i="2"/>
  <c r="H298" i="2"/>
  <c r="U298" i="2" s="1"/>
  <c r="F298" i="2"/>
  <c r="E298" i="2"/>
  <c r="K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T292" i="2"/>
  <c r="S292" i="2"/>
  <c r="R292" i="2"/>
  <c r="Q292" i="2"/>
  <c r="P292" i="2"/>
  <c r="U292" i="2" s="1"/>
  <c r="L292" i="2"/>
  <c r="J292" i="2"/>
  <c r="H292" i="2"/>
  <c r="F292" i="2"/>
  <c r="E292" i="2"/>
  <c r="M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T285" i="2" s="1"/>
  <c r="P285" i="2"/>
  <c r="L285" i="2"/>
  <c r="J285" i="2"/>
  <c r="K285" i="2" s="1"/>
  <c r="H285" i="2"/>
  <c r="I285" i="2" s="1"/>
  <c r="F285" i="2"/>
  <c r="E285" i="2"/>
  <c r="D285" i="2"/>
  <c r="G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U275" i="2" s="1"/>
  <c r="L275" i="2"/>
  <c r="J275" i="2"/>
  <c r="H275" i="2"/>
  <c r="F275" i="2"/>
  <c r="N275" i="2" s="1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T267" i="2"/>
  <c r="S267" i="2"/>
  <c r="R267" i="2"/>
  <c r="Q267" i="2"/>
  <c r="P267" i="2"/>
  <c r="U267" i="2" s="1"/>
  <c r="L267" i="2"/>
  <c r="M267" i="2" s="1"/>
  <c r="J267" i="2"/>
  <c r="H267" i="2"/>
  <c r="F267" i="2"/>
  <c r="N267" i="2" s="1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T260" i="2"/>
  <c r="S260" i="2"/>
  <c r="R260" i="2"/>
  <c r="Q260" i="2"/>
  <c r="P260" i="2"/>
  <c r="U260" i="2" s="1"/>
  <c r="L260" i="2"/>
  <c r="J260" i="2"/>
  <c r="H260" i="2"/>
  <c r="N260" i="2" s="1"/>
  <c r="O260" i="2" s="1"/>
  <c r="F260" i="2"/>
  <c r="E260" i="2"/>
  <c r="D260" i="2"/>
  <c r="S259" i="2"/>
  <c r="R259" i="2"/>
  <c r="Q259" i="2"/>
  <c r="P259" i="2"/>
  <c r="L259" i="2"/>
  <c r="J259" i="2"/>
  <c r="H259" i="2"/>
  <c r="I259" i="2" s="1"/>
  <c r="F259" i="2"/>
  <c r="E259" i="2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T254" i="2" s="1"/>
  <c r="P254" i="2"/>
  <c r="L254" i="2"/>
  <c r="J254" i="2"/>
  <c r="H254" i="2"/>
  <c r="F254" i="2"/>
  <c r="E254" i="2"/>
  <c r="M254" i="2" s="1"/>
  <c r="D254" i="2"/>
  <c r="U253" i="2"/>
  <c r="T253" i="2"/>
  <c r="O253" i="2"/>
  <c r="N253" i="2"/>
  <c r="M253" i="2"/>
  <c r="K253" i="2"/>
  <c r="I253" i="2"/>
  <c r="G253" i="2"/>
  <c r="U252" i="2"/>
  <c r="T252" i="2"/>
  <c r="O252" i="2"/>
  <c r="N252" i="2"/>
  <c r="M252" i="2"/>
  <c r="K252" i="2"/>
  <c r="I252" i="2"/>
  <c r="G252" i="2"/>
  <c r="U251" i="2"/>
  <c r="T251" i="2"/>
  <c r="O251" i="2"/>
  <c r="N251" i="2"/>
  <c r="M251" i="2"/>
  <c r="K251" i="2"/>
  <c r="I251" i="2"/>
  <c r="G251" i="2"/>
  <c r="U250" i="2"/>
  <c r="T250" i="2"/>
  <c r="O250" i="2"/>
  <c r="N250" i="2"/>
  <c r="M250" i="2"/>
  <c r="K250" i="2"/>
  <c r="I250" i="2"/>
  <c r="G250" i="2"/>
  <c r="U249" i="2"/>
  <c r="T249" i="2"/>
  <c r="O249" i="2"/>
  <c r="N249" i="2"/>
  <c r="M249" i="2"/>
  <c r="K249" i="2"/>
  <c r="I249" i="2"/>
  <c r="G249" i="2"/>
  <c r="U248" i="2"/>
  <c r="T248" i="2"/>
  <c r="O248" i="2"/>
  <c r="N248" i="2"/>
  <c r="M248" i="2"/>
  <c r="K248" i="2"/>
  <c r="I248" i="2"/>
  <c r="G248" i="2"/>
  <c r="S247" i="2"/>
  <c r="T247" i="2" s="1"/>
  <c r="R247" i="2"/>
  <c r="Q247" i="2"/>
  <c r="P247" i="2"/>
  <c r="L247" i="2"/>
  <c r="J247" i="2"/>
  <c r="H247" i="2"/>
  <c r="U247" i="2" s="1"/>
  <c r="F247" i="2"/>
  <c r="N247" i="2" s="1"/>
  <c r="E247" i="2"/>
  <c r="K247" i="2" s="1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U240" i="2"/>
  <c r="S240" i="2"/>
  <c r="R240" i="2"/>
  <c r="Q240" i="2"/>
  <c r="T240" i="2" s="1"/>
  <c r="P240" i="2"/>
  <c r="L240" i="2"/>
  <c r="J240" i="2"/>
  <c r="H240" i="2"/>
  <c r="F240" i="2"/>
  <c r="E240" i="2"/>
  <c r="M240" i="2" s="1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T231" i="2" s="1"/>
  <c r="P231" i="2"/>
  <c r="L231" i="2"/>
  <c r="J231" i="2"/>
  <c r="H231" i="2"/>
  <c r="I231" i="2" s="1"/>
  <c r="F231" i="2"/>
  <c r="E231" i="2"/>
  <c r="M231" i="2" s="1"/>
  <c r="D231" i="2"/>
  <c r="S230" i="2"/>
  <c r="R230" i="2"/>
  <c r="Q230" i="2"/>
  <c r="P230" i="2"/>
  <c r="N230" i="2"/>
  <c r="L230" i="2"/>
  <c r="J230" i="2"/>
  <c r="K230" i="2" s="1"/>
  <c r="H230" i="2"/>
  <c r="F230" i="2"/>
  <c r="E230" i="2"/>
  <c r="M230" i="2" s="1"/>
  <c r="D230" i="2"/>
  <c r="U229" i="2"/>
  <c r="T229" i="2"/>
  <c r="O229" i="2"/>
  <c r="N229" i="2"/>
  <c r="M229" i="2"/>
  <c r="K229" i="2"/>
  <c r="I229" i="2"/>
  <c r="G229" i="2"/>
  <c r="U228" i="2"/>
  <c r="T228" i="2"/>
  <c r="O228" i="2"/>
  <c r="N228" i="2"/>
  <c r="M228" i="2"/>
  <c r="K228" i="2"/>
  <c r="I228" i="2"/>
  <c r="G228" i="2"/>
  <c r="U227" i="2"/>
  <c r="T227" i="2"/>
  <c r="O227" i="2"/>
  <c r="N227" i="2"/>
  <c r="M227" i="2"/>
  <c r="K227" i="2"/>
  <c r="I227" i="2"/>
  <c r="G227" i="2"/>
  <c r="U226" i="2"/>
  <c r="T226" i="2"/>
  <c r="O226" i="2"/>
  <c r="N226" i="2"/>
  <c r="M226" i="2"/>
  <c r="K226" i="2"/>
  <c r="I226" i="2"/>
  <c r="G226" i="2"/>
  <c r="U225" i="2"/>
  <c r="T225" i="2"/>
  <c r="O225" i="2"/>
  <c r="N225" i="2"/>
  <c r="M225" i="2"/>
  <c r="K225" i="2"/>
  <c r="I225" i="2"/>
  <c r="G225" i="2"/>
  <c r="S224" i="2"/>
  <c r="T224" i="2" s="1"/>
  <c r="R224" i="2"/>
  <c r="Q224" i="2"/>
  <c r="P224" i="2"/>
  <c r="L224" i="2"/>
  <c r="M224" i="2" s="1"/>
  <c r="J224" i="2"/>
  <c r="K224" i="2" s="1"/>
  <c r="H224" i="2"/>
  <c r="U224" i="2" s="1"/>
  <c r="F224" i="2"/>
  <c r="E224" i="2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Q216" i="2"/>
  <c r="T216" i="2" s="1"/>
  <c r="P216" i="2"/>
  <c r="U216" i="2" s="1"/>
  <c r="L216" i="2"/>
  <c r="J216" i="2"/>
  <c r="H216" i="2"/>
  <c r="F216" i="2"/>
  <c r="E216" i="2"/>
  <c r="M216" i="2" s="1"/>
  <c r="D216" i="2"/>
  <c r="I216" i="2" s="1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Q205" i="2"/>
  <c r="T205" i="2" s="1"/>
  <c r="P205" i="2"/>
  <c r="L205" i="2"/>
  <c r="J205" i="2"/>
  <c r="K205" i="2" s="1"/>
  <c r="H205" i="2"/>
  <c r="I205" i="2" s="1"/>
  <c r="F205" i="2"/>
  <c r="E205" i="2"/>
  <c r="D205" i="2"/>
  <c r="G205" i="2" s="1"/>
  <c r="S204" i="2"/>
  <c r="R204" i="2"/>
  <c r="Q204" i="2"/>
  <c r="T204" i="2" s="1"/>
  <c r="P204" i="2"/>
  <c r="L204" i="2"/>
  <c r="J204" i="2"/>
  <c r="H204" i="2"/>
  <c r="U204" i="2" s="1"/>
  <c r="F204" i="2"/>
  <c r="N204" i="2" s="1"/>
  <c r="E204" i="2"/>
  <c r="M204" i="2" s="1"/>
  <c r="D204" i="2"/>
  <c r="U203" i="2"/>
  <c r="T203" i="2"/>
  <c r="O203" i="2"/>
  <c r="N203" i="2"/>
  <c r="M203" i="2"/>
  <c r="K203" i="2"/>
  <c r="I203" i="2"/>
  <c r="G203" i="2"/>
  <c r="U202" i="2"/>
  <c r="T202" i="2"/>
  <c r="O202" i="2"/>
  <c r="N202" i="2"/>
  <c r="M202" i="2"/>
  <c r="K202" i="2"/>
  <c r="I202" i="2"/>
  <c r="G202" i="2"/>
  <c r="U201" i="2"/>
  <c r="T201" i="2"/>
  <c r="O201" i="2"/>
  <c r="N201" i="2"/>
  <c r="M201" i="2"/>
  <c r="K201" i="2"/>
  <c r="I201" i="2"/>
  <c r="G201" i="2"/>
  <c r="U200" i="2"/>
  <c r="T200" i="2"/>
  <c r="O200" i="2"/>
  <c r="N200" i="2"/>
  <c r="M200" i="2"/>
  <c r="K200" i="2"/>
  <c r="I200" i="2"/>
  <c r="G200" i="2"/>
  <c r="U199" i="2"/>
  <c r="T199" i="2"/>
  <c r="O199" i="2"/>
  <c r="N199" i="2"/>
  <c r="M199" i="2"/>
  <c r="K199" i="2"/>
  <c r="I199" i="2"/>
  <c r="G199" i="2"/>
  <c r="S198" i="2"/>
  <c r="R198" i="2"/>
  <c r="Q198" i="2"/>
  <c r="P198" i="2"/>
  <c r="U198" i="2" s="1"/>
  <c r="L198" i="2"/>
  <c r="J198" i="2"/>
  <c r="H198" i="2"/>
  <c r="G198" i="2"/>
  <c r="F198" i="2"/>
  <c r="N198" i="2" s="1"/>
  <c r="E198" i="2"/>
  <c r="K198" i="2" s="1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U191" i="2"/>
  <c r="S191" i="2"/>
  <c r="R191" i="2"/>
  <c r="Q191" i="2"/>
  <c r="T191" i="2" s="1"/>
  <c r="P191" i="2"/>
  <c r="L191" i="2"/>
  <c r="M191" i="2" s="1"/>
  <c r="J191" i="2"/>
  <c r="I191" i="2"/>
  <c r="H191" i="2"/>
  <c r="F191" i="2"/>
  <c r="N191" i="2" s="1"/>
  <c r="E191" i="2"/>
  <c r="D191" i="2"/>
  <c r="G191" i="2" s="1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P185" i="2"/>
  <c r="U185" i="2" s="1"/>
  <c r="L185" i="2"/>
  <c r="J185" i="2"/>
  <c r="I185" i="2"/>
  <c r="H185" i="2"/>
  <c r="F185" i="2"/>
  <c r="N185" i="2" s="1"/>
  <c r="E185" i="2"/>
  <c r="K185" i="2" s="1"/>
  <c r="D185" i="2"/>
  <c r="G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P179" i="2"/>
  <c r="U179" i="2" s="1"/>
  <c r="L179" i="2"/>
  <c r="J179" i="2"/>
  <c r="H179" i="2"/>
  <c r="N179" i="2" s="1"/>
  <c r="F179" i="2"/>
  <c r="E179" i="2"/>
  <c r="M179" i="2" s="1"/>
  <c r="D179" i="2"/>
  <c r="I179" i="2" s="1"/>
  <c r="U178" i="2"/>
  <c r="T178" i="2"/>
  <c r="O178" i="2"/>
  <c r="N178" i="2"/>
  <c r="M178" i="2"/>
  <c r="K178" i="2"/>
  <c r="I178" i="2"/>
  <c r="G178" i="2"/>
  <c r="U177" i="2"/>
  <c r="T177" i="2"/>
  <c r="O177" i="2"/>
  <c r="N177" i="2"/>
  <c r="M177" i="2"/>
  <c r="K177" i="2"/>
  <c r="I177" i="2"/>
  <c r="G177" i="2"/>
  <c r="U176" i="2"/>
  <c r="T176" i="2"/>
  <c r="O176" i="2"/>
  <c r="N176" i="2"/>
  <c r="M176" i="2"/>
  <c r="K176" i="2"/>
  <c r="I176" i="2"/>
  <c r="G176" i="2"/>
  <c r="U175" i="2"/>
  <c r="T175" i="2"/>
  <c r="O175" i="2"/>
  <c r="N175" i="2"/>
  <c r="M175" i="2"/>
  <c r="K175" i="2"/>
  <c r="I175" i="2"/>
  <c r="G175" i="2"/>
  <c r="U174" i="2"/>
  <c r="T174" i="2"/>
  <c r="O174" i="2"/>
  <c r="N174" i="2"/>
  <c r="M174" i="2"/>
  <c r="K174" i="2"/>
  <c r="I174" i="2"/>
  <c r="G174" i="2"/>
  <c r="U173" i="2"/>
  <c r="T173" i="2"/>
  <c r="O173" i="2"/>
  <c r="N173" i="2"/>
  <c r="M173" i="2"/>
  <c r="K173" i="2"/>
  <c r="I173" i="2"/>
  <c r="G173" i="2"/>
  <c r="S170" i="2"/>
  <c r="T170" i="2" s="1"/>
  <c r="R170" i="2"/>
  <c r="Q170" i="2"/>
  <c r="P170" i="2"/>
  <c r="U170" i="2" s="1"/>
  <c r="L170" i="2"/>
  <c r="J170" i="2"/>
  <c r="K170" i="2" s="1"/>
  <c r="H170" i="2"/>
  <c r="F170" i="2"/>
  <c r="N170" i="2" s="1"/>
  <c r="E170" i="2"/>
  <c r="D170" i="2"/>
  <c r="I170" i="2" s="1"/>
  <c r="T169" i="2"/>
  <c r="S169" i="2"/>
  <c r="R169" i="2"/>
  <c r="Q169" i="2"/>
  <c r="P169" i="2"/>
  <c r="U169" i="2" s="1"/>
  <c r="N169" i="2"/>
  <c r="L169" i="2"/>
  <c r="M169" i="2" s="1"/>
  <c r="J169" i="2"/>
  <c r="H169" i="2"/>
  <c r="F169" i="2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P163" i="2"/>
  <c r="U163" i="2" s="1"/>
  <c r="L163" i="2"/>
  <c r="J163" i="2"/>
  <c r="K163" i="2" s="1"/>
  <c r="H163" i="2"/>
  <c r="N163" i="2" s="1"/>
  <c r="F163" i="2"/>
  <c r="E163" i="2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T157" i="2"/>
  <c r="S157" i="2"/>
  <c r="R157" i="2"/>
  <c r="Q157" i="2"/>
  <c r="P157" i="2"/>
  <c r="L157" i="2"/>
  <c r="J157" i="2"/>
  <c r="H157" i="2"/>
  <c r="N157" i="2" s="1"/>
  <c r="F157" i="2"/>
  <c r="E157" i="2"/>
  <c r="K157" i="2" s="1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T150" i="2" s="1"/>
  <c r="R150" i="2"/>
  <c r="Q150" i="2"/>
  <c r="P150" i="2"/>
  <c r="L150" i="2"/>
  <c r="J150" i="2"/>
  <c r="H150" i="2"/>
  <c r="U150" i="2" s="1"/>
  <c r="F150" i="2"/>
  <c r="E150" i="2"/>
  <c r="M150" i="2" s="1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R144" i="2"/>
  <c r="Q144" i="2"/>
  <c r="P144" i="2"/>
  <c r="N144" i="2"/>
  <c r="O144" i="2" s="1"/>
  <c r="L144" i="2"/>
  <c r="J144" i="2"/>
  <c r="H144" i="2"/>
  <c r="F144" i="2"/>
  <c r="E144" i="2"/>
  <c r="M144" i="2" s="1"/>
  <c r="D144" i="2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Q137" i="2"/>
  <c r="T137" i="2" s="1"/>
  <c r="P137" i="2"/>
  <c r="L137" i="2"/>
  <c r="J137" i="2"/>
  <c r="H137" i="2"/>
  <c r="F137" i="2"/>
  <c r="E137" i="2"/>
  <c r="M137" i="2" s="1"/>
  <c r="D137" i="2"/>
  <c r="G137" i="2" s="1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Q132" i="2"/>
  <c r="T132" i="2" s="1"/>
  <c r="P132" i="2"/>
  <c r="L132" i="2"/>
  <c r="J132" i="2"/>
  <c r="H132" i="2"/>
  <c r="U132" i="2" s="1"/>
  <c r="F132" i="2"/>
  <c r="N132" i="2" s="1"/>
  <c r="E132" i="2"/>
  <c r="M132" i="2" s="1"/>
  <c r="D132" i="2"/>
  <c r="O132" i="2" s="1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P126" i="2"/>
  <c r="U126" i="2" s="1"/>
  <c r="L126" i="2"/>
  <c r="J126" i="2"/>
  <c r="H126" i="2"/>
  <c r="F126" i="2"/>
  <c r="E126" i="2"/>
  <c r="M126" i="2" s="1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T121" i="2" s="1"/>
  <c r="P121" i="2"/>
  <c r="U121" i="2" s="1"/>
  <c r="L121" i="2"/>
  <c r="J121" i="2"/>
  <c r="H121" i="2"/>
  <c r="I121" i="2" s="1"/>
  <c r="F121" i="2"/>
  <c r="G121" i="2" s="1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T112" i="2" s="1"/>
  <c r="P112" i="2"/>
  <c r="U112" i="2" s="1"/>
  <c r="L112" i="2"/>
  <c r="J112" i="2"/>
  <c r="H112" i="2"/>
  <c r="F112" i="2"/>
  <c r="E112" i="2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T106" i="2"/>
  <c r="S106" i="2"/>
  <c r="R106" i="2"/>
  <c r="Q106" i="2"/>
  <c r="P106" i="2"/>
  <c r="U106" i="2" s="1"/>
  <c r="L106" i="2"/>
  <c r="J106" i="2"/>
  <c r="K106" i="2" s="1"/>
  <c r="H106" i="2"/>
  <c r="F106" i="2"/>
  <c r="N106" i="2" s="1"/>
  <c r="E106" i="2"/>
  <c r="D106" i="2"/>
  <c r="U105" i="2"/>
  <c r="T105" i="2"/>
  <c r="N105" i="2"/>
  <c r="O105" i="2" s="1"/>
  <c r="M105" i="2"/>
  <c r="K105" i="2"/>
  <c r="I105" i="2"/>
  <c r="G105" i="2"/>
  <c r="S102" i="2"/>
  <c r="R102" i="2"/>
  <c r="Q102" i="2"/>
  <c r="P102" i="2"/>
  <c r="L102" i="2"/>
  <c r="J102" i="2"/>
  <c r="H102" i="2"/>
  <c r="U102" i="2" s="1"/>
  <c r="F102" i="2"/>
  <c r="E102" i="2"/>
  <c r="D102" i="2"/>
  <c r="S101" i="2"/>
  <c r="R101" i="2"/>
  <c r="Q101" i="2"/>
  <c r="T101" i="2" s="1"/>
  <c r="P101" i="2"/>
  <c r="U101" i="2" s="1"/>
  <c r="L101" i="2"/>
  <c r="J101" i="2"/>
  <c r="H101" i="2"/>
  <c r="F101" i="2"/>
  <c r="N101" i="2" s="1"/>
  <c r="E101" i="2"/>
  <c r="D101" i="2"/>
  <c r="G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T96" i="2" s="1"/>
  <c r="P96" i="2"/>
  <c r="U96" i="2" s="1"/>
  <c r="L96" i="2"/>
  <c r="J96" i="2"/>
  <c r="K96" i="2" s="1"/>
  <c r="H96" i="2"/>
  <c r="F96" i="2"/>
  <c r="N96" i="2" s="1"/>
  <c r="E96" i="2"/>
  <c r="D96" i="2"/>
  <c r="G96" i="2" s="1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Q91" i="2"/>
  <c r="P91" i="2"/>
  <c r="L91" i="2"/>
  <c r="J91" i="2"/>
  <c r="H91" i="2"/>
  <c r="U91" i="2" s="1"/>
  <c r="F91" i="2"/>
  <c r="N91" i="2" s="1"/>
  <c r="E91" i="2"/>
  <c r="K91" i="2" s="1"/>
  <c r="D91" i="2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T85" i="2"/>
  <c r="S85" i="2"/>
  <c r="R85" i="2"/>
  <c r="Q85" i="2"/>
  <c r="P85" i="2"/>
  <c r="L85" i="2"/>
  <c r="J85" i="2"/>
  <c r="H85" i="2"/>
  <c r="N85" i="2" s="1"/>
  <c r="F85" i="2"/>
  <c r="E85" i="2"/>
  <c r="M85" i="2" s="1"/>
  <c r="D85" i="2"/>
  <c r="S84" i="2"/>
  <c r="R84" i="2"/>
  <c r="Q84" i="2"/>
  <c r="T84" i="2" s="1"/>
  <c r="P84" i="2"/>
  <c r="L84" i="2"/>
  <c r="J84" i="2"/>
  <c r="H84" i="2"/>
  <c r="F84" i="2"/>
  <c r="N84" i="2" s="1"/>
  <c r="E84" i="2"/>
  <c r="M84" i="2" s="1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T78" i="2"/>
  <c r="S78" i="2"/>
  <c r="R78" i="2"/>
  <c r="Q78" i="2"/>
  <c r="P78" i="2"/>
  <c r="L78" i="2"/>
  <c r="J78" i="2"/>
  <c r="H78" i="2"/>
  <c r="F78" i="2"/>
  <c r="E78" i="2"/>
  <c r="M78" i="2" s="1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T70" i="2" s="1"/>
  <c r="P70" i="2"/>
  <c r="U70" i="2" s="1"/>
  <c r="L70" i="2"/>
  <c r="J70" i="2"/>
  <c r="K70" i="2" s="1"/>
  <c r="H70" i="2"/>
  <c r="F70" i="2"/>
  <c r="N70" i="2" s="1"/>
  <c r="E70" i="2"/>
  <c r="D70" i="2"/>
  <c r="I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Q63" i="2"/>
  <c r="P63" i="2"/>
  <c r="U63" i="2" s="1"/>
  <c r="L63" i="2"/>
  <c r="J63" i="2"/>
  <c r="H63" i="2"/>
  <c r="F63" i="2"/>
  <c r="N63" i="2" s="1"/>
  <c r="E63" i="2"/>
  <c r="M63" i="2" s="1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T58" i="2" s="1"/>
  <c r="P58" i="2"/>
  <c r="L58" i="2"/>
  <c r="J58" i="2"/>
  <c r="H58" i="2"/>
  <c r="F58" i="2"/>
  <c r="E58" i="2"/>
  <c r="D58" i="2"/>
  <c r="U57" i="2"/>
  <c r="T57" i="2"/>
  <c r="N57" i="2"/>
  <c r="O57" i="2" s="1"/>
  <c r="M57" i="2"/>
  <c r="K57" i="2"/>
  <c r="I57" i="2"/>
  <c r="G57" i="2"/>
  <c r="S54" i="2"/>
  <c r="R54" i="2"/>
  <c r="Q54" i="2"/>
  <c r="P54" i="2"/>
  <c r="U54" i="2" s="1"/>
  <c r="L54" i="2"/>
  <c r="J54" i="2"/>
  <c r="H54" i="2"/>
  <c r="F54" i="2"/>
  <c r="E54" i="2"/>
  <c r="D54" i="2"/>
  <c r="G54" i="2" s="1"/>
  <c r="S53" i="2"/>
  <c r="R53" i="2"/>
  <c r="Q53" i="2"/>
  <c r="P53" i="2"/>
  <c r="L53" i="2"/>
  <c r="J53" i="2"/>
  <c r="K53" i="2" s="1"/>
  <c r="H53" i="2"/>
  <c r="U53" i="2" s="1"/>
  <c r="F53" i="2"/>
  <c r="N53" i="2" s="1"/>
  <c r="E53" i="2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Q47" i="2"/>
  <c r="P47" i="2"/>
  <c r="M47" i="2"/>
  <c r="L47" i="2"/>
  <c r="J47" i="2"/>
  <c r="H47" i="2"/>
  <c r="F47" i="2"/>
  <c r="E47" i="2"/>
  <c r="K47" i="2" s="1"/>
  <c r="D47" i="2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Q40" i="2"/>
  <c r="P40" i="2"/>
  <c r="L40" i="2"/>
  <c r="J40" i="2"/>
  <c r="H40" i="2"/>
  <c r="I40" i="2" s="1"/>
  <c r="F40" i="2"/>
  <c r="G40" i="2" s="1"/>
  <c r="E40" i="2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P35" i="2"/>
  <c r="L35" i="2"/>
  <c r="J35" i="2"/>
  <c r="H35" i="2"/>
  <c r="I35" i="2" s="1"/>
  <c r="F35" i="2"/>
  <c r="N35" i="2" s="1"/>
  <c r="E35" i="2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U27" i="2" s="1"/>
  <c r="L27" i="2"/>
  <c r="J27" i="2"/>
  <c r="H27" i="2"/>
  <c r="F27" i="2"/>
  <c r="E27" i="2"/>
  <c r="D27" i="2"/>
  <c r="I27" i="2" s="1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T19" i="2"/>
  <c r="S19" i="2"/>
  <c r="R19" i="2"/>
  <c r="Q19" i="2"/>
  <c r="P19" i="2"/>
  <c r="U19" i="2" s="1"/>
  <c r="L19" i="2"/>
  <c r="K19" i="2"/>
  <c r="J19" i="2"/>
  <c r="H19" i="2"/>
  <c r="F19" i="2"/>
  <c r="N19" i="2" s="1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T10" i="2" s="1"/>
  <c r="P10" i="2"/>
  <c r="L10" i="2"/>
  <c r="J10" i="2"/>
  <c r="H10" i="2"/>
  <c r="I10" i="2" s="1"/>
  <c r="F10" i="2"/>
  <c r="E10" i="2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Q339" i="1"/>
  <c r="P339" i="1"/>
  <c r="L339" i="1"/>
  <c r="J339" i="1"/>
  <c r="H339" i="1"/>
  <c r="F339" i="1"/>
  <c r="N339" i="1" s="1"/>
  <c r="E339" i="1"/>
  <c r="D339" i="1"/>
  <c r="S338" i="1"/>
  <c r="R338" i="1"/>
  <c r="Q338" i="1"/>
  <c r="P338" i="1"/>
  <c r="U338" i="1" s="1"/>
  <c r="M338" i="1"/>
  <c r="L338" i="1"/>
  <c r="J338" i="1"/>
  <c r="H338" i="1"/>
  <c r="F338" i="1"/>
  <c r="E338" i="1"/>
  <c r="D338" i="1"/>
  <c r="S337" i="1"/>
  <c r="R337" i="1"/>
  <c r="Q337" i="1"/>
  <c r="P337" i="1"/>
  <c r="L337" i="1"/>
  <c r="J337" i="1"/>
  <c r="H337" i="1"/>
  <c r="F337" i="1"/>
  <c r="E337" i="1"/>
  <c r="M337" i="1" s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T332" i="1" s="1"/>
  <c r="P332" i="1"/>
  <c r="L332" i="1"/>
  <c r="J332" i="1"/>
  <c r="H332" i="1"/>
  <c r="N332" i="1" s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T323" i="1" s="1"/>
  <c r="R323" i="1"/>
  <c r="Q323" i="1"/>
  <c r="P323" i="1"/>
  <c r="L323" i="1"/>
  <c r="J323" i="1"/>
  <c r="K323" i="1" s="1"/>
  <c r="H323" i="1"/>
  <c r="F323" i="1"/>
  <c r="N323" i="1" s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T317" i="1"/>
  <c r="S317" i="1"/>
  <c r="R317" i="1"/>
  <c r="Q317" i="1"/>
  <c r="P317" i="1"/>
  <c r="L317" i="1"/>
  <c r="J317" i="1"/>
  <c r="H317" i="1"/>
  <c r="F317" i="1"/>
  <c r="N317" i="1" s="1"/>
  <c r="E317" i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S310" i="1"/>
  <c r="R310" i="1"/>
  <c r="Q310" i="1"/>
  <c r="T310" i="1" s="1"/>
  <c r="P310" i="1"/>
  <c r="L310" i="1"/>
  <c r="J310" i="1"/>
  <c r="H310" i="1"/>
  <c r="F310" i="1"/>
  <c r="E310" i="1"/>
  <c r="M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R303" i="1"/>
  <c r="Q303" i="1"/>
  <c r="T303" i="1" s="1"/>
  <c r="P303" i="1"/>
  <c r="L303" i="1"/>
  <c r="J303" i="1"/>
  <c r="I303" i="1"/>
  <c r="H303" i="1"/>
  <c r="F303" i="1"/>
  <c r="E303" i="1"/>
  <c r="M303" i="1" s="1"/>
  <c r="D303" i="1"/>
  <c r="U302" i="1"/>
  <c r="T302" i="1"/>
  <c r="N302" i="1"/>
  <c r="O302" i="1" s="1"/>
  <c r="M302" i="1"/>
  <c r="K302" i="1"/>
  <c r="I302" i="1"/>
  <c r="G302" i="1"/>
  <c r="S299" i="1"/>
  <c r="R299" i="1"/>
  <c r="Q299" i="1"/>
  <c r="P299" i="1"/>
  <c r="L299" i="1"/>
  <c r="J299" i="1"/>
  <c r="H299" i="1"/>
  <c r="N299" i="1" s="1"/>
  <c r="F299" i="1"/>
  <c r="E299" i="1"/>
  <c r="D299" i="1"/>
  <c r="U298" i="1"/>
  <c r="S298" i="1"/>
  <c r="R298" i="1"/>
  <c r="Q298" i="1"/>
  <c r="T298" i="1" s="1"/>
  <c r="P298" i="1"/>
  <c r="L298" i="1"/>
  <c r="J298" i="1"/>
  <c r="H298" i="1"/>
  <c r="N298" i="1" s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T292" i="1"/>
  <c r="S292" i="1"/>
  <c r="R292" i="1"/>
  <c r="Q292" i="1"/>
  <c r="P292" i="1"/>
  <c r="L292" i="1"/>
  <c r="J292" i="1"/>
  <c r="H292" i="1"/>
  <c r="N292" i="1" s="1"/>
  <c r="F292" i="1"/>
  <c r="E292" i="1"/>
  <c r="M292" i="1" s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T285" i="1" s="1"/>
  <c r="P285" i="1"/>
  <c r="L285" i="1"/>
  <c r="J285" i="1"/>
  <c r="H285" i="1"/>
  <c r="F285" i="1"/>
  <c r="N285" i="1" s="1"/>
  <c r="E285" i="1"/>
  <c r="M285" i="1" s="1"/>
  <c r="D285" i="1"/>
  <c r="U284" i="1"/>
  <c r="T284" i="1"/>
  <c r="O284" i="1"/>
  <c r="N284" i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Q275" i="1"/>
  <c r="T275" i="1" s="1"/>
  <c r="P275" i="1"/>
  <c r="U275" i="1" s="1"/>
  <c r="L275" i="1"/>
  <c r="J275" i="1"/>
  <c r="K275" i="1" s="1"/>
  <c r="H275" i="1"/>
  <c r="F275" i="1"/>
  <c r="N275" i="1" s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O268" i="1"/>
  <c r="N268" i="1"/>
  <c r="M268" i="1"/>
  <c r="K268" i="1"/>
  <c r="I268" i="1"/>
  <c r="G268" i="1"/>
  <c r="U267" i="1"/>
  <c r="S267" i="1"/>
  <c r="R267" i="1"/>
  <c r="Q267" i="1"/>
  <c r="T267" i="1" s="1"/>
  <c r="P267" i="1"/>
  <c r="L267" i="1"/>
  <c r="M267" i="1" s="1"/>
  <c r="J267" i="1"/>
  <c r="H267" i="1"/>
  <c r="F267" i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O263" i="1"/>
  <c r="N263" i="1"/>
  <c r="M263" i="1"/>
  <c r="K263" i="1"/>
  <c r="I263" i="1"/>
  <c r="G263" i="1"/>
  <c r="S260" i="1"/>
  <c r="R260" i="1"/>
  <c r="Q260" i="1"/>
  <c r="T260" i="1" s="1"/>
  <c r="P260" i="1"/>
  <c r="L260" i="1"/>
  <c r="J260" i="1"/>
  <c r="K260" i="1" s="1"/>
  <c r="H260" i="1"/>
  <c r="F260" i="1"/>
  <c r="E260" i="1"/>
  <c r="M260" i="1" s="1"/>
  <c r="D260" i="1"/>
  <c r="S259" i="1"/>
  <c r="R259" i="1"/>
  <c r="Q259" i="1"/>
  <c r="P259" i="1"/>
  <c r="U259" i="1" s="1"/>
  <c r="L259" i="1"/>
  <c r="J259" i="1"/>
  <c r="H259" i="1"/>
  <c r="F259" i="1"/>
  <c r="E259" i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O256" i="1"/>
  <c r="N256" i="1"/>
  <c r="M256" i="1"/>
  <c r="K256" i="1"/>
  <c r="I256" i="1"/>
  <c r="G256" i="1"/>
  <c r="U255" i="1"/>
  <c r="T255" i="1"/>
  <c r="O255" i="1"/>
  <c r="N255" i="1"/>
  <c r="M255" i="1"/>
  <c r="K255" i="1"/>
  <c r="I255" i="1"/>
  <c r="G255" i="1"/>
  <c r="S254" i="1"/>
  <c r="R254" i="1"/>
  <c r="Q254" i="1"/>
  <c r="P254" i="1"/>
  <c r="L254" i="1"/>
  <c r="J254" i="1"/>
  <c r="H254" i="1"/>
  <c r="F254" i="1"/>
  <c r="E254" i="1"/>
  <c r="K254" i="1" s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S247" i="1"/>
  <c r="T247" i="1" s="1"/>
  <c r="R247" i="1"/>
  <c r="Q247" i="1"/>
  <c r="P247" i="1"/>
  <c r="L247" i="1"/>
  <c r="J247" i="1"/>
  <c r="H247" i="1"/>
  <c r="U247" i="1" s="1"/>
  <c r="F247" i="1"/>
  <c r="N247" i="1" s="1"/>
  <c r="E247" i="1"/>
  <c r="K247" i="1" s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O244" i="1"/>
  <c r="N244" i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T240" i="1" s="1"/>
  <c r="R240" i="1"/>
  <c r="Q240" i="1"/>
  <c r="P240" i="1"/>
  <c r="L240" i="1"/>
  <c r="J240" i="1"/>
  <c r="H240" i="1"/>
  <c r="F240" i="1"/>
  <c r="N240" i="1" s="1"/>
  <c r="E240" i="1"/>
  <c r="M240" i="1" s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Q231" i="1"/>
  <c r="P231" i="1"/>
  <c r="L231" i="1"/>
  <c r="J231" i="1"/>
  <c r="I231" i="1"/>
  <c r="H231" i="1"/>
  <c r="F231" i="1"/>
  <c r="N231" i="1" s="1"/>
  <c r="E231" i="1"/>
  <c r="M231" i="1" s="1"/>
  <c r="D231" i="1"/>
  <c r="S230" i="1"/>
  <c r="R230" i="1"/>
  <c r="Q230" i="1"/>
  <c r="T230" i="1" s="1"/>
  <c r="P230" i="1"/>
  <c r="U230" i="1" s="1"/>
  <c r="L230" i="1"/>
  <c r="M230" i="1" s="1"/>
  <c r="J230" i="1"/>
  <c r="K230" i="1" s="1"/>
  <c r="H230" i="1"/>
  <c r="F230" i="1"/>
  <c r="N230" i="1" s="1"/>
  <c r="E230" i="1"/>
  <c r="D230" i="1"/>
  <c r="I230" i="1" s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O226" i="1"/>
  <c r="N226" i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N224" i="1"/>
  <c r="O224" i="1" s="1"/>
  <c r="L224" i="1"/>
  <c r="J224" i="1"/>
  <c r="H224" i="1"/>
  <c r="F224" i="1"/>
  <c r="E224" i="1"/>
  <c r="K224" i="1" s="1"/>
  <c r="D224" i="1"/>
  <c r="U223" i="1"/>
  <c r="T223" i="1"/>
  <c r="O223" i="1"/>
  <c r="N223" i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Q216" i="1"/>
  <c r="T216" i="1" s="1"/>
  <c r="P216" i="1"/>
  <c r="L216" i="1"/>
  <c r="J216" i="1"/>
  <c r="K216" i="1" s="1"/>
  <c r="H216" i="1"/>
  <c r="F216" i="1"/>
  <c r="N216" i="1" s="1"/>
  <c r="O216" i="1" s="1"/>
  <c r="E216" i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T205" i="1"/>
  <c r="S205" i="1"/>
  <c r="R205" i="1"/>
  <c r="Q205" i="1"/>
  <c r="P205" i="1"/>
  <c r="U205" i="1" s="1"/>
  <c r="N205" i="1"/>
  <c r="L205" i="1"/>
  <c r="J205" i="1"/>
  <c r="I205" i="1"/>
  <c r="H205" i="1"/>
  <c r="F205" i="1"/>
  <c r="E205" i="1"/>
  <c r="M205" i="1" s="1"/>
  <c r="D205" i="1"/>
  <c r="S204" i="1"/>
  <c r="R204" i="1"/>
  <c r="Q204" i="1"/>
  <c r="T204" i="1" s="1"/>
  <c r="P204" i="1"/>
  <c r="L204" i="1"/>
  <c r="M204" i="1" s="1"/>
  <c r="J204" i="1"/>
  <c r="K204" i="1" s="1"/>
  <c r="H204" i="1"/>
  <c r="F204" i="1"/>
  <c r="E204" i="1"/>
  <c r="D204" i="1"/>
  <c r="I204" i="1" s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T198" i="1" s="1"/>
  <c r="P198" i="1"/>
  <c r="L198" i="1"/>
  <c r="J198" i="1"/>
  <c r="H198" i="1"/>
  <c r="F198" i="1"/>
  <c r="E198" i="1"/>
  <c r="K198" i="1" s="1"/>
  <c r="D198" i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R191" i="1"/>
  <c r="Q191" i="1"/>
  <c r="T191" i="1" s="1"/>
  <c r="P191" i="1"/>
  <c r="L191" i="1"/>
  <c r="J191" i="1"/>
  <c r="H191" i="1"/>
  <c r="F191" i="1"/>
  <c r="E191" i="1"/>
  <c r="M191" i="1" s="1"/>
  <c r="D191" i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T185" i="1" s="1"/>
  <c r="R185" i="1"/>
  <c r="Q185" i="1"/>
  <c r="P185" i="1"/>
  <c r="L185" i="1"/>
  <c r="J185" i="1"/>
  <c r="H185" i="1"/>
  <c r="N185" i="1" s="1"/>
  <c r="F185" i="1"/>
  <c r="E185" i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T179" i="1"/>
  <c r="S179" i="1"/>
  <c r="R179" i="1"/>
  <c r="Q179" i="1"/>
  <c r="P179" i="1"/>
  <c r="L179" i="1"/>
  <c r="M179" i="1" s="1"/>
  <c r="J179" i="1"/>
  <c r="K179" i="1" s="1"/>
  <c r="H179" i="1"/>
  <c r="F179" i="1"/>
  <c r="N179" i="1" s="1"/>
  <c r="O179" i="1" s="1"/>
  <c r="E179" i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Q170" i="1"/>
  <c r="T170" i="1" s="1"/>
  <c r="P170" i="1"/>
  <c r="L170" i="1"/>
  <c r="M170" i="1" s="1"/>
  <c r="J170" i="1"/>
  <c r="H170" i="1"/>
  <c r="F170" i="1"/>
  <c r="E170" i="1"/>
  <c r="D170" i="1"/>
  <c r="I170" i="1" s="1"/>
  <c r="S169" i="1"/>
  <c r="T169" i="1" s="1"/>
  <c r="R169" i="1"/>
  <c r="Q169" i="1"/>
  <c r="P169" i="1"/>
  <c r="L169" i="1"/>
  <c r="K169" i="1"/>
  <c r="J169" i="1"/>
  <c r="H169" i="1"/>
  <c r="F169" i="1"/>
  <c r="N169" i="1" s="1"/>
  <c r="O169" i="1" s="1"/>
  <c r="E169" i="1"/>
  <c r="D169" i="1"/>
  <c r="I169" i="1" s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O166" i="1"/>
  <c r="N166" i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O164" i="1"/>
  <c r="N164" i="1"/>
  <c r="M164" i="1"/>
  <c r="K164" i="1"/>
  <c r="I164" i="1"/>
  <c r="G164" i="1"/>
  <c r="S163" i="1"/>
  <c r="R163" i="1"/>
  <c r="Q163" i="1"/>
  <c r="T163" i="1" s="1"/>
  <c r="P163" i="1"/>
  <c r="U163" i="1" s="1"/>
  <c r="L163" i="1"/>
  <c r="M163" i="1" s="1"/>
  <c r="J163" i="1"/>
  <c r="K163" i="1" s="1"/>
  <c r="H163" i="1"/>
  <c r="F163" i="1"/>
  <c r="N163" i="1" s="1"/>
  <c r="E163" i="1"/>
  <c r="D163" i="1"/>
  <c r="I163" i="1" s="1"/>
  <c r="U162" i="1"/>
  <c r="T162" i="1"/>
  <c r="N162" i="1"/>
  <c r="O162" i="1" s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U157" i="1" s="1"/>
  <c r="L157" i="1"/>
  <c r="J157" i="1"/>
  <c r="H157" i="1"/>
  <c r="F157" i="1"/>
  <c r="E157" i="1"/>
  <c r="M157" i="1" s="1"/>
  <c r="D157" i="1"/>
  <c r="G157" i="1" s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T150" i="1"/>
  <c r="S150" i="1"/>
  <c r="R150" i="1"/>
  <c r="Q150" i="1"/>
  <c r="P150" i="1"/>
  <c r="L150" i="1"/>
  <c r="M150" i="1" s="1"/>
  <c r="J150" i="1"/>
  <c r="H150" i="1"/>
  <c r="I150" i="1" s="1"/>
  <c r="F150" i="1"/>
  <c r="E150" i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T144" i="1" s="1"/>
  <c r="P144" i="1"/>
  <c r="U144" i="1" s="1"/>
  <c r="L144" i="1"/>
  <c r="J144" i="1"/>
  <c r="H144" i="1"/>
  <c r="F144" i="1"/>
  <c r="E144" i="1"/>
  <c r="K144" i="1" s="1"/>
  <c r="D144" i="1"/>
  <c r="I144" i="1" s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T137" i="1" s="1"/>
  <c r="P137" i="1"/>
  <c r="L137" i="1"/>
  <c r="M137" i="1" s="1"/>
  <c r="J137" i="1"/>
  <c r="K137" i="1" s="1"/>
  <c r="H137" i="1"/>
  <c r="F137" i="1"/>
  <c r="N137" i="1" s="1"/>
  <c r="E137" i="1"/>
  <c r="D137" i="1"/>
  <c r="U136" i="1"/>
  <c r="T136" i="1"/>
  <c r="N136" i="1"/>
  <c r="O136" i="1" s="1"/>
  <c r="M136" i="1"/>
  <c r="K136" i="1"/>
  <c r="I136" i="1"/>
  <c r="G136" i="1"/>
  <c r="U135" i="1"/>
  <c r="T135" i="1"/>
  <c r="O135" i="1"/>
  <c r="N135" i="1"/>
  <c r="M135" i="1"/>
  <c r="K135" i="1"/>
  <c r="I135" i="1"/>
  <c r="G135" i="1"/>
  <c r="U134" i="1"/>
  <c r="T134" i="1"/>
  <c r="O134" i="1"/>
  <c r="N134" i="1"/>
  <c r="M134" i="1"/>
  <c r="K134" i="1"/>
  <c r="I134" i="1"/>
  <c r="G134" i="1"/>
  <c r="U133" i="1"/>
  <c r="T133" i="1"/>
  <c r="O133" i="1"/>
  <c r="N133" i="1"/>
  <c r="M133" i="1"/>
  <c r="K133" i="1"/>
  <c r="I133" i="1"/>
  <c r="G133" i="1"/>
  <c r="S132" i="1"/>
  <c r="R132" i="1"/>
  <c r="Q132" i="1"/>
  <c r="P132" i="1"/>
  <c r="U132" i="1" s="1"/>
  <c r="L132" i="1"/>
  <c r="M132" i="1" s="1"/>
  <c r="J132" i="1"/>
  <c r="H132" i="1"/>
  <c r="F132" i="1"/>
  <c r="E132" i="1"/>
  <c r="K132" i="1" s="1"/>
  <c r="D132" i="1"/>
  <c r="G132" i="1" s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T126" i="1" s="1"/>
  <c r="R126" i="1"/>
  <c r="Q126" i="1"/>
  <c r="P126" i="1"/>
  <c r="U126" i="1" s="1"/>
  <c r="L126" i="1"/>
  <c r="J126" i="1"/>
  <c r="H126" i="1"/>
  <c r="F126" i="1"/>
  <c r="N126" i="1" s="1"/>
  <c r="O126" i="1" s="1"/>
  <c r="E126" i="1"/>
  <c r="D126" i="1"/>
  <c r="I126" i="1" s="1"/>
  <c r="U125" i="1"/>
  <c r="T125" i="1"/>
  <c r="O125" i="1"/>
  <c r="N125" i="1"/>
  <c r="M125" i="1"/>
  <c r="K125" i="1"/>
  <c r="I125" i="1"/>
  <c r="G125" i="1"/>
  <c r="U124" i="1"/>
  <c r="T124" i="1"/>
  <c r="O124" i="1"/>
  <c r="N124" i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O122" i="1"/>
  <c r="N122" i="1"/>
  <c r="M122" i="1"/>
  <c r="K122" i="1"/>
  <c r="I122" i="1"/>
  <c r="G122" i="1"/>
  <c r="T121" i="1"/>
  <c r="S121" i="1"/>
  <c r="R121" i="1"/>
  <c r="Q121" i="1"/>
  <c r="P121" i="1"/>
  <c r="L121" i="1"/>
  <c r="K121" i="1"/>
  <c r="J121" i="1"/>
  <c r="I121" i="1"/>
  <c r="H121" i="1"/>
  <c r="F121" i="1"/>
  <c r="N121" i="1" s="1"/>
  <c r="O121" i="1" s="1"/>
  <c r="E121" i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U112" i="1" s="1"/>
  <c r="L112" i="1"/>
  <c r="J112" i="1"/>
  <c r="H112" i="1"/>
  <c r="F112" i="1"/>
  <c r="E112" i="1"/>
  <c r="D112" i="1"/>
  <c r="I112" i="1" s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T106" i="1" s="1"/>
  <c r="R106" i="1"/>
  <c r="Q106" i="1"/>
  <c r="P106" i="1"/>
  <c r="U106" i="1" s="1"/>
  <c r="L106" i="1"/>
  <c r="J106" i="1"/>
  <c r="K106" i="1" s="1"/>
  <c r="H106" i="1"/>
  <c r="N106" i="1" s="1"/>
  <c r="G106" i="1"/>
  <c r="F106" i="1"/>
  <c r="E106" i="1"/>
  <c r="M106" i="1" s="1"/>
  <c r="D106" i="1"/>
  <c r="U105" i="1"/>
  <c r="T105" i="1"/>
  <c r="N105" i="1"/>
  <c r="O105" i="1" s="1"/>
  <c r="M105" i="1"/>
  <c r="K105" i="1"/>
  <c r="I105" i="1"/>
  <c r="G105" i="1"/>
  <c r="S102" i="1"/>
  <c r="R102" i="1"/>
  <c r="Q102" i="1"/>
  <c r="T102" i="1" s="1"/>
  <c r="P102" i="1"/>
  <c r="U102" i="1" s="1"/>
  <c r="L102" i="1"/>
  <c r="J102" i="1"/>
  <c r="H102" i="1"/>
  <c r="N102" i="1" s="1"/>
  <c r="F102" i="1"/>
  <c r="E102" i="1"/>
  <c r="M102" i="1" s="1"/>
  <c r="D102" i="1"/>
  <c r="G102" i="1" s="1"/>
  <c r="S101" i="1"/>
  <c r="R101" i="1"/>
  <c r="Q101" i="1"/>
  <c r="T101" i="1" s="1"/>
  <c r="P101" i="1"/>
  <c r="L101" i="1"/>
  <c r="J101" i="1"/>
  <c r="K101" i="1" s="1"/>
  <c r="I101" i="1"/>
  <c r="H101" i="1"/>
  <c r="U101" i="1" s="1"/>
  <c r="F101" i="1"/>
  <c r="N101" i="1" s="1"/>
  <c r="E101" i="1"/>
  <c r="M101" i="1" s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P96" i="1"/>
  <c r="U96" i="1" s="1"/>
  <c r="L96" i="1"/>
  <c r="K96" i="1"/>
  <c r="J96" i="1"/>
  <c r="H96" i="1"/>
  <c r="F96" i="1"/>
  <c r="E96" i="1"/>
  <c r="M96" i="1" s="1"/>
  <c r="D96" i="1"/>
  <c r="I96" i="1" s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T91" i="1" s="1"/>
  <c r="P91" i="1"/>
  <c r="U91" i="1" s="1"/>
  <c r="L91" i="1"/>
  <c r="J91" i="1"/>
  <c r="H91" i="1"/>
  <c r="F91" i="1"/>
  <c r="E91" i="1"/>
  <c r="K91" i="1" s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Q85" i="1"/>
  <c r="T85" i="1" s="1"/>
  <c r="P85" i="1"/>
  <c r="U85" i="1" s="1"/>
  <c r="L85" i="1"/>
  <c r="J85" i="1"/>
  <c r="H85" i="1"/>
  <c r="F85" i="1"/>
  <c r="N85" i="1" s="1"/>
  <c r="O85" i="1" s="1"/>
  <c r="E85" i="1"/>
  <c r="M85" i="1" s="1"/>
  <c r="D85" i="1"/>
  <c r="I85" i="1" s="1"/>
  <c r="S84" i="1"/>
  <c r="R84" i="1"/>
  <c r="Q84" i="1"/>
  <c r="T84" i="1" s="1"/>
  <c r="P84" i="1"/>
  <c r="L84" i="1"/>
  <c r="J84" i="1"/>
  <c r="K84" i="1" s="1"/>
  <c r="H84" i="1"/>
  <c r="I84" i="1" s="1"/>
  <c r="F84" i="1"/>
  <c r="E84" i="1"/>
  <c r="D84" i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O79" i="1"/>
  <c r="N79" i="1"/>
  <c r="M79" i="1"/>
  <c r="K79" i="1"/>
  <c r="I79" i="1"/>
  <c r="G79" i="1"/>
  <c r="S78" i="1"/>
  <c r="R78" i="1"/>
  <c r="Q78" i="1"/>
  <c r="P78" i="1"/>
  <c r="U78" i="1" s="1"/>
  <c r="L78" i="1"/>
  <c r="J78" i="1"/>
  <c r="H78" i="1"/>
  <c r="F78" i="1"/>
  <c r="E78" i="1"/>
  <c r="M78" i="1" s="1"/>
  <c r="D78" i="1"/>
  <c r="I78" i="1" s="1"/>
  <c r="U77" i="1"/>
  <c r="T77" i="1"/>
  <c r="O77" i="1"/>
  <c r="N77" i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T70" i="1" s="1"/>
  <c r="P70" i="1"/>
  <c r="U70" i="1" s="1"/>
  <c r="L70" i="1"/>
  <c r="J70" i="1"/>
  <c r="H70" i="1"/>
  <c r="F70" i="1"/>
  <c r="E70" i="1"/>
  <c r="K70" i="1" s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Q63" i="1"/>
  <c r="T63" i="1" s="1"/>
  <c r="P63" i="1"/>
  <c r="U63" i="1" s="1"/>
  <c r="L63" i="1"/>
  <c r="J63" i="1"/>
  <c r="H63" i="1"/>
  <c r="F63" i="1"/>
  <c r="E63" i="1"/>
  <c r="D63" i="1"/>
  <c r="I63" i="1" s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Q58" i="1"/>
  <c r="P58" i="1"/>
  <c r="U58" i="1" s="1"/>
  <c r="L58" i="1"/>
  <c r="J58" i="1"/>
  <c r="H58" i="1"/>
  <c r="F58" i="1"/>
  <c r="N58" i="1" s="1"/>
  <c r="E58" i="1"/>
  <c r="M58" i="1" s="1"/>
  <c r="D58" i="1"/>
  <c r="I58" i="1" s="1"/>
  <c r="U57" i="1"/>
  <c r="T57" i="1"/>
  <c r="O57" i="1"/>
  <c r="N57" i="1"/>
  <c r="M57" i="1"/>
  <c r="K57" i="1"/>
  <c r="I57" i="1"/>
  <c r="G57" i="1"/>
  <c r="S54" i="1"/>
  <c r="R54" i="1"/>
  <c r="Q54" i="1"/>
  <c r="P54" i="1"/>
  <c r="L54" i="1"/>
  <c r="J54" i="1"/>
  <c r="K54" i="1" s="1"/>
  <c r="H54" i="1"/>
  <c r="F54" i="1"/>
  <c r="N54" i="1" s="1"/>
  <c r="E54" i="1"/>
  <c r="M54" i="1" s="1"/>
  <c r="D54" i="1"/>
  <c r="I54" i="1" s="1"/>
  <c r="S53" i="1"/>
  <c r="R53" i="1"/>
  <c r="Q53" i="1"/>
  <c r="T53" i="1" s="1"/>
  <c r="P53" i="1"/>
  <c r="U53" i="1" s="1"/>
  <c r="N53" i="1"/>
  <c r="L53" i="1"/>
  <c r="J53" i="1"/>
  <c r="H53" i="1"/>
  <c r="F53" i="1"/>
  <c r="E53" i="1"/>
  <c r="K53" i="1" s="1"/>
  <c r="D53" i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T47" i="1"/>
  <c r="S47" i="1"/>
  <c r="R47" i="1"/>
  <c r="Q47" i="1"/>
  <c r="P47" i="1"/>
  <c r="L47" i="1"/>
  <c r="J47" i="1"/>
  <c r="H47" i="1"/>
  <c r="G47" i="1"/>
  <c r="F47" i="1"/>
  <c r="E47" i="1"/>
  <c r="K47" i="1" s="1"/>
  <c r="D47" i="1"/>
  <c r="U46" i="1"/>
  <c r="T46" i="1"/>
  <c r="N46" i="1"/>
  <c r="O46" i="1" s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R40" i="1"/>
  <c r="Q40" i="1"/>
  <c r="T40" i="1" s="1"/>
  <c r="P40" i="1"/>
  <c r="U40" i="1" s="1"/>
  <c r="L40" i="1"/>
  <c r="J40" i="1"/>
  <c r="K40" i="1" s="1"/>
  <c r="I40" i="1"/>
  <c r="H40" i="1"/>
  <c r="F40" i="1"/>
  <c r="N40" i="1" s="1"/>
  <c r="E40" i="1"/>
  <c r="M40" i="1" s="1"/>
  <c r="D40" i="1"/>
  <c r="U39" i="1"/>
  <c r="T39" i="1"/>
  <c r="N39" i="1"/>
  <c r="O39" i="1" s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P35" i="1"/>
  <c r="U35" i="1" s="1"/>
  <c r="L35" i="1"/>
  <c r="K35" i="1"/>
  <c r="J35" i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Q27" i="1"/>
  <c r="T27" i="1" s="1"/>
  <c r="P27" i="1"/>
  <c r="U27" i="1" s="1"/>
  <c r="L27" i="1"/>
  <c r="J27" i="1"/>
  <c r="H27" i="1"/>
  <c r="F27" i="1"/>
  <c r="E27" i="1"/>
  <c r="K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Q19" i="1"/>
  <c r="T19" i="1" s="1"/>
  <c r="P19" i="1"/>
  <c r="L19" i="1"/>
  <c r="J19" i="1"/>
  <c r="H19" i="1"/>
  <c r="F19" i="1"/>
  <c r="E19" i="1"/>
  <c r="M19" i="1" s="1"/>
  <c r="D19" i="1"/>
  <c r="I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T10" i="1" s="1"/>
  <c r="P10" i="1"/>
  <c r="U10" i="1" s="1"/>
  <c r="L10" i="1"/>
  <c r="J10" i="1"/>
  <c r="K10" i="1" s="1"/>
  <c r="I10" i="1"/>
  <c r="H10" i="1"/>
  <c r="F10" i="1"/>
  <c r="N10" i="1" s="1"/>
  <c r="E10" i="1"/>
  <c r="D10" i="1"/>
  <c r="G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G35" i="2" l="1"/>
  <c r="I332" i="3"/>
  <c r="G332" i="3"/>
  <c r="N19" i="1"/>
  <c r="O19" i="1" s="1"/>
  <c r="M35" i="1"/>
  <c r="G53" i="1"/>
  <c r="M63" i="1"/>
  <c r="G70" i="1"/>
  <c r="N78" i="1"/>
  <c r="T78" i="1"/>
  <c r="G85" i="1"/>
  <c r="N112" i="1"/>
  <c r="U121" i="1"/>
  <c r="N144" i="1"/>
  <c r="O144" i="1" s="1"/>
  <c r="U170" i="1"/>
  <c r="G191" i="1"/>
  <c r="G198" i="1"/>
  <c r="U224" i="1"/>
  <c r="N254" i="1"/>
  <c r="T254" i="1"/>
  <c r="T259" i="1"/>
  <c r="K317" i="1"/>
  <c r="T338" i="1"/>
  <c r="T27" i="2"/>
  <c r="O101" i="2"/>
  <c r="M298" i="3"/>
  <c r="K298" i="3"/>
  <c r="N27" i="4"/>
  <c r="O27" i="4" s="1"/>
  <c r="G27" i="4"/>
  <c r="M157" i="4"/>
  <c r="K157" i="4"/>
  <c r="I185" i="1"/>
  <c r="M216" i="3"/>
  <c r="K216" i="3"/>
  <c r="M91" i="4"/>
  <c r="K91" i="4"/>
  <c r="M179" i="4"/>
  <c r="K179" i="4"/>
  <c r="G19" i="1"/>
  <c r="G27" i="1"/>
  <c r="N35" i="1"/>
  <c r="T35" i="1"/>
  <c r="M47" i="1"/>
  <c r="I53" i="1"/>
  <c r="U54" i="1"/>
  <c r="N63" i="1"/>
  <c r="O63" i="1" s="1"/>
  <c r="I70" i="1"/>
  <c r="O84" i="1"/>
  <c r="G91" i="1"/>
  <c r="N96" i="1"/>
  <c r="T96" i="1"/>
  <c r="N157" i="1"/>
  <c r="O157" i="1" s="1"/>
  <c r="T157" i="1"/>
  <c r="I191" i="1"/>
  <c r="I198" i="1"/>
  <c r="N204" i="1"/>
  <c r="O204" i="1" s="1"/>
  <c r="K240" i="1"/>
  <c r="U260" i="1"/>
  <c r="K292" i="1"/>
  <c r="U310" i="1"/>
  <c r="U10" i="2"/>
  <c r="K35" i="2"/>
  <c r="N40" i="2"/>
  <c r="O40" i="2" s="1"/>
  <c r="I101" i="2"/>
  <c r="K179" i="2"/>
  <c r="N121" i="3"/>
  <c r="M170" i="3"/>
  <c r="K170" i="3"/>
  <c r="I230" i="3"/>
  <c r="G230" i="3"/>
  <c r="O126" i="4"/>
  <c r="I303" i="3"/>
  <c r="G303" i="3"/>
  <c r="U47" i="1"/>
  <c r="K58" i="1"/>
  <c r="I91" i="1"/>
  <c r="U150" i="1"/>
  <c r="M27" i="2"/>
  <c r="K27" i="2"/>
  <c r="I132" i="2"/>
  <c r="I121" i="4"/>
  <c r="G121" i="4"/>
  <c r="M27" i="7"/>
  <c r="K27" i="7"/>
  <c r="K85" i="2"/>
  <c r="U157" i="2"/>
  <c r="M10" i="1"/>
  <c r="I47" i="1"/>
  <c r="K78" i="1"/>
  <c r="N84" i="1"/>
  <c r="M112" i="1"/>
  <c r="M126" i="1"/>
  <c r="N132" i="1"/>
  <c r="T132" i="1"/>
  <c r="K157" i="1"/>
  <c r="N170" i="1"/>
  <c r="O170" i="1" s="1"/>
  <c r="U185" i="1"/>
  <c r="M216" i="1"/>
  <c r="G224" i="1"/>
  <c r="N259" i="1"/>
  <c r="I260" i="1"/>
  <c r="M275" i="1"/>
  <c r="T40" i="2"/>
  <c r="I96" i="2"/>
  <c r="M137" i="3"/>
  <c r="K137" i="3"/>
  <c r="M198" i="3"/>
  <c r="K198" i="3"/>
  <c r="G70" i="4"/>
  <c r="I70" i="4"/>
  <c r="I310" i="4"/>
  <c r="G310" i="4"/>
  <c r="M27" i="5"/>
  <c r="K27" i="5"/>
  <c r="I27" i="1"/>
  <c r="G63" i="1"/>
  <c r="M84" i="1"/>
  <c r="K191" i="1"/>
  <c r="M247" i="1"/>
  <c r="O53" i="1"/>
  <c r="T54" i="1"/>
  <c r="M70" i="1"/>
  <c r="U84" i="1"/>
  <c r="I137" i="1"/>
  <c r="U169" i="1"/>
  <c r="I179" i="1"/>
  <c r="M185" i="1"/>
  <c r="N191" i="1"/>
  <c r="O191" i="1" s="1"/>
  <c r="N198" i="1"/>
  <c r="O198" i="1" s="1"/>
  <c r="G216" i="1"/>
  <c r="I224" i="1"/>
  <c r="O230" i="1"/>
  <c r="K267" i="1"/>
  <c r="K339" i="1"/>
  <c r="T339" i="1"/>
  <c r="K10" i="2"/>
  <c r="M10" i="2"/>
  <c r="I144" i="2"/>
  <c r="U144" i="2"/>
  <c r="M112" i="3"/>
  <c r="K112" i="3"/>
  <c r="O10" i="4"/>
  <c r="I185" i="3"/>
  <c r="G185" i="3"/>
  <c r="K112" i="1"/>
  <c r="U137" i="1"/>
  <c r="U179" i="1"/>
  <c r="U19" i="1"/>
  <c r="N27" i="1"/>
  <c r="O27" i="1" s="1"/>
  <c r="N47" i="1"/>
  <c r="O47" i="1" s="1"/>
  <c r="O58" i="1"/>
  <c r="T58" i="1"/>
  <c r="T112" i="1"/>
  <c r="N150" i="1"/>
  <c r="O150" i="1" s="1"/>
  <c r="U198" i="1"/>
  <c r="U204" i="1"/>
  <c r="I216" i="1"/>
  <c r="T231" i="1"/>
  <c r="I240" i="1"/>
  <c r="N260" i="1"/>
  <c r="O260" i="1" s="1"/>
  <c r="N267" i="1"/>
  <c r="U285" i="1"/>
  <c r="I292" i="1"/>
  <c r="T337" i="1"/>
  <c r="I78" i="2"/>
  <c r="G78" i="2"/>
  <c r="N150" i="2"/>
  <c r="K204" i="2"/>
  <c r="O332" i="3"/>
  <c r="O230" i="2"/>
  <c r="U230" i="2"/>
  <c r="K254" i="2"/>
  <c r="I292" i="2"/>
  <c r="I10" i="3"/>
  <c r="I54" i="3"/>
  <c r="K126" i="3"/>
  <c r="N198" i="3"/>
  <c r="N216" i="3"/>
  <c r="K224" i="3"/>
  <c r="K230" i="3"/>
  <c r="G231" i="3"/>
  <c r="K240" i="3"/>
  <c r="T247" i="3"/>
  <c r="M259" i="3"/>
  <c r="T260" i="3"/>
  <c r="K292" i="3"/>
  <c r="N298" i="3"/>
  <c r="M303" i="3"/>
  <c r="G317" i="3"/>
  <c r="K339" i="3"/>
  <c r="K40" i="4"/>
  <c r="T47" i="4"/>
  <c r="I63" i="4"/>
  <c r="M70" i="4"/>
  <c r="K70" i="4"/>
  <c r="T96" i="4"/>
  <c r="M126" i="4"/>
  <c r="I132" i="4"/>
  <c r="N137" i="4"/>
  <c r="O137" i="4" s="1"/>
  <c r="I170" i="4"/>
  <c r="K216" i="4"/>
  <c r="M230" i="4"/>
  <c r="K230" i="4"/>
  <c r="U35" i="5"/>
  <c r="U84" i="5"/>
  <c r="I191" i="9"/>
  <c r="G191" i="9"/>
  <c r="M299" i="14"/>
  <c r="K299" i="14"/>
  <c r="I10" i="15"/>
  <c r="G10" i="15"/>
  <c r="I27" i="15"/>
  <c r="G27" i="15"/>
  <c r="U47" i="2"/>
  <c r="T54" i="2"/>
  <c r="O84" i="2"/>
  <c r="T91" i="2"/>
  <c r="M102" i="2"/>
  <c r="T102" i="2"/>
  <c r="K126" i="2"/>
  <c r="O185" i="2"/>
  <c r="M198" i="2"/>
  <c r="G216" i="2"/>
  <c r="T230" i="2"/>
  <c r="K231" i="2"/>
  <c r="G240" i="2"/>
  <c r="T259" i="2"/>
  <c r="O275" i="2"/>
  <c r="T275" i="2"/>
  <c r="N303" i="2"/>
  <c r="O303" i="2" s="1"/>
  <c r="O310" i="2"/>
  <c r="O323" i="2"/>
  <c r="O19" i="3"/>
  <c r="G47" i="3"/>
  <c r="O63" i="3"/>
  <c r="O96" i="3"/>
  <c r="K102" i="3"/>
  <c r="O150" i="3"/>
  <c r="G157" i="3"/>
  <c r="K163" i="3"/>
  <c r="N185" i="3"/>
  <c r="O185" i="3" s="1"/>
  <c r="T185" i="3"/>
  <c r="I205" i="3"/>
  <c r="N230" i="3"/>
  <c r="O230" i="3" s="1"/>
  <c r="G247" i="3"/>
  <c r="O259" i="3"/>
  <c r="N303" i="3"/>
  <c r="O303" i="3" s="1"/>
  <c r="T303" i="3"/>
  <c r="N332" i="3"/>
  <c r="I337" i="3"/>
  <c r="N338" i="3"/>
  <c r="O338" i="3" s="1"/>
  <c r="N106" i="4"/>
  <c r="O106" i="4" s="1"/>
  <c r="O121" i="4"/>
  <c r="U260" i="4"/>
  <c r="M299" i="4"/>
  <c r="K299" i="4"/>
  <c r="I126" i="5"/>
  <c r="G259" i="5"/>
  <c r="N259" i="5"/>
  <c r="O259" i="5" s="1"/>
  <c r="M332" i="5"/>
  <c r="M10" i="6"/>
  <c r="M85" i="8"/>
  <c r="K85" i="8"/>
  <c r="U303" i="8"/>
  <c r="U317" i="1"/>
  <c r="N337" i="1"/>
  <c r="G10" i="2"/>
  <c r="N27" i="2"/>
  <c r="M54" i="2"/>
  <c r="T63" i="2"/>
  <c r="I84" i="2"/>
  <c r="I91" i="2"/>
  <c r="N102" i="2"/>
  <c r="I112" i="2"/>
  <c r="M157" i="2"/>
  <c r="I169" i="2"/>
  <c r="T185" i="2"/>
  <c r="I204" i="2"/>
  <c r="O254" i="2"/>
  <c r="U254" i="2"/>
  <c r="M275" i="2"/>
  <c r="G292" i="2"/>
  <c r="N298" i="2"/>
  <c r="K35" i="3"/>
  <c r="N54" i="3"/>
  <c r="O54" i="3" s="1"/>
  <c r="G78" i="3"/>
  <c r="M85" i="3"/>
  <c r="I101" i="3"/>
  <c r="K121" i="3"/>
  <c r="O126" i="3"/>
  <c r="K144" i="3"/>
  <c r="O224" i="3"/>
  <c r="N275" i="3"/>
  <c r="I317" i="3"/>
  <c r="O53" i="4"/>
  <c r="G84" i="4"/>
  <c r="K96" i="4"/>
  <c r="I102" i="4"/>
  <c r="M106" i="4"/>
  <c r="K106" i="4"/>
  <c r="I84" i="5"/>
  <c r="G84" i="5"/>
  <c r="M150" i="5"/>
  <c r="K150" i="5"/>
  <c r="U185" i="5"/>
  <c r="N191" i="5"/>
  <c r="O191" i="5" s="1"/>
  <c r="I254" i="8"/>
  <c r="G254" i="8"/>
  <c r="O254" i="8"/>
  <c r="K169" i="9"/>
  <c r="M169" i="9"/>
  <c r="U231" i="2"/>
  <c r="M247" i="2"/>
  <c r="M259" i="2"/>
  <c r="I303" i="2"/>
  <c r="O10" i="3"/>
  <c r="K47" i="3"/>
  <c r="O267" i="3"/>
  <c r="O85" i="4"/>
  <c r="M150" i="4"/>
  <c r="K240" i="4"/>
  <c r="G254" i="4"/>
  <c r="N254" i="4"/>
  <c r="O254" i="4" s="1"/>
  <c r="N54" i="5"/>
  <c r="O54" i="5" s="1"/>
  <c r="G54" i="5"/>
  <c r="M84" i="5"/>
  <c r="K84" i="5"/>
  <c r="I132" i="5"/>
  <c r="K19" i="8"/>
  <c r="M19" i="8"/>
  <c r="M254" i="8"/>
  <c r="K254" i="8"/>
  <c r="K150" i="9"/>
  <c r="M150" i="9"/>
  <c r="I216" i="9"/>
  <c r="G216" i="9"/>
  <c r="T299" i="1"/>
  <c r="N310" i="1"/>
  <c r="U323" i="1"/>
  <c r="K337" i="1"/>
  <c r="M19" i="2"/>
  <c r="U40" i="2"/>
  <c r="N47" i="2"/>
  <c r="T47" i="2"/>
  <c r="K58" i="2"/>
  <c r="M101" i="2"/>
  <c r="K132" i="2"/>
  <c r="K137" i="2"/>
  <c r="I163" i="2"/>
  <c r="M170" i="2"/>
  <c r="I230" i="2"/>
  <c r="N254" i="2"/>
  <c r="N259" i="2"/>
  <c r="O259" i="2" s="1"/>
  <c r="I260" i="2"/>
  <c r="M285" i="2"/>
  <c r="U299" i="2"/>
  <c r="M310" i="2"/>
  <c r="N317" i="2"/>
  <c r="I323" i="2"/>
  <c r="M332" i="2"/>
  <c r="G19" i="3"/>
  <c r="O35" i="3"/>
  <c r="G63" i="3"/>
  <c r="G96" i="3"/>
  <c r="K101" i="3"/>
  <c r="I102" i="3"/>
  <c r="N126" i="3"/>
  <c r="I163" i="3"/>
  <c r="I169" i="3"/>
  <c r="N179" i="3"/>
  <c r="K191" i="3"/>
  <c r="G205" i="3"/>
  <c r="G224" i="3"/>
  <c r="K254" i="3"/>
  <c r="G259" i="3"/>
  <c r="M267" i="3"/>
  <c r="U267" i="3"/>
  <c r="K317" i="3"/>
  <c r="M85" i="4"/>
  <c r="O144" i="4"/>
  <c r="M198" i="4"/>
  <c r="G247" i="4"/>
  <c r="U254" i="4"/>
  <c r="I254" i="4"/>
  <c r="K285" i="4"/>
  <c r="M58" i="5"/>
  <c r="M78" i="5"/>
  <c r="K78" i="5"/>
  <c r="M163" i="5"/>
  <c r="U204" i="5"/>
  <c r="U231" i="5"/>
  <c r="M267" i="5"/>
  <c r="N285" i="5"/>
  <c r="O285" i="5" s="1"/>
  <c r="M205" i="6"/>
  <c r="K205" i="6"/>
  <c r="K216" i="9"/>
  <c r="M216" i="9"/>
  <c r="G292" i="10"/>
  <c r="N292" i="10"/>
  <c r="O292" i="10" s="1"/>
  <c r="M299" i="10"/>
  <c r="K299" i="10"/>
  <c r="T53" i="2"/>
  <c r="I54" i="2"/>
  <c r="G58" i="2"/>
  <c r="K78" i="2"/>
  <c r="K144" i="2"/>
  <c r="T144" i="2"/>
  <c r="K150" i="2"/>
  <c r="O191" i="2"/>
  <c r="T198" i="2"/>
  <c r="N240" i="2"/>
  <c r="O240" i="2" s="1"/>
  <c r="M260" i="2"/>
  <c r="I275" i="2"/>
  <c r="M298" i="2"/>
  <c r="M299" i="2"/>
  <c r="K303" i="2"/>
  <c r="G310" i="2"/>
  <c r="N10" i="3"/>
  <c r="K27" i="3"/>
  <c r="I91" i="3"/>
  <c r="T204" i="3"/>
  <c r="T205" i="3"/>
  <c r="N254" i="3"/>
  <c r="O254" i="3" s="1"/>
  <c r="G267" i="3"/>
  <c r="T267" i="3"/>
  <c r="O101" i="4"/>
  <c r="T132" i="4"/>
  <c r="G191" i="4"/>
  <c r="M247" i="4"/>
  <c r="K275" i="4"/>
  <c r="K337" i="4"/>
  <c r="M91" i="5"/>
  <c r="K91" i="5"/>
  <c r="I112" i="5"/>
  <c r="U112" i="5"/>
  <c r="I150" i="5"/>
  <c r="O163" i="5"/>
  <c r="I303" i="6"/>
  <c r="M298" i="1"/>
  <c r="K299" i="1"/>
  <c r="N303" i="1"/>
  <c r="K310" i="1"/>
  <c r="M323" i="1"/>
  <c r="U337" i="1"/>
  <c r="N338" i="1"/>
  <c r="O35" i="2"/>
  <c r="T35" i="2"/>
  <c r="M53" i="2"/>
  <c r="K54" i="2"/>
  <c r="I58" i="2"/>
  <c r="U84" i="2"/>
  <c r="K112" i="2"/>
  <c r="K121" i="2"/>
  <c r="N126" i="2"/>
  <c r="O126" i="2" s="1"/>
  <c r="T126" i="2"/>
  <c r="G144" i="2"/>
  <c r="T163" i="2"/>
  <c r="N216" i="2"/>
  <c r="O216" i="2" s="1"/>
  <c r="N231" i="2"/>
  <c r="O231" i="2" s="1"/>
  <c r="I254" i="2"/>
  <c r="K259" i="2"/>
  <c r="G260" i="2"/>
  <c r="K267" i="2"/>
  <c r="K275" i="2"/>
  <c r="N292" i="2"/>
  <c r="O292" i="2" s="1"/>
  <c r="N299" i="2"/>
  <c r="O299" i="2" s="1"/>
  <c r="I332" i="2"/>
  <c r="K338" i="2"/>
  <c r="N35" i="3"/>
  <c r="M54" i="3"/>
  <c r="I70" i="3"/>
  <c r="K85" i="3"/>
  <c r="K91" i="3"/>
  <c r="O112" i="3"/>
  <c r="O137" i="3"/>
  <c r="N163" i="3"/>
  <c r="O163" i="3" s="1"/>
  <c r="U170" i="3"/>
  <c r="U191" i="3"/>
  <c r="N204" i="3"/>
  <c r="O204" i="3" s="1"/>
  <c r="O216" i="3"/>
  <c r="T216" i="3"/>
  <c r="I240" i="3"/>
  <c r="G254" i="3"/>
  <c r="N285" i="3"/>
  <c r="I292" i="3"/>
  <c r="N299" i="3"/>
  <c r="O299" i="3" s="1"/>
  <c r="G58" i="4"/>
  <c r="I91" i="4"/>
  <c r="M96" i="4"/>
  <c r="K163" i="4"/>
  <c r="M191" i="4"/>
  <c r="I204" i="4"/>
  <c r="I106" i="5"/>
  <c r="K169" i="5"/>
  <c r="I224" i="5"/>
  <c r="G230" i="5"/>
  <c r="M303" i="5"/>
  <c r="U70" i="7"/>
  <c r="N267" i="7"/>
  <c r="O267" i="7" s="1"/>
  <c r="G179" i="8"/>
  <c r="U63" i="9"/>
  <c r="N260" i="4"/>
  <c r="O260" i="4" s="1"/>
  <c r="K292" i="4"/>
  <c r="G299" i="4"/>
  <c r="N310" i="4"/>
  <c r="O310" i="4" s="1"/>
  <c r="I339" i="4"/>
  <c r="T339" i="4"/>
  <c r="K35" i="5"/>
  <c r="T58" i="5"/>
  <c r="N84" i="5"/>
  <c r="O84" i="5" s="1"/>
  <c r="T137" i="5"/>
  <c r="T157" i="5"/>
  <c r="T169" i="5"/>
  <c r="T198" i="5"/>
  <c r="G205" i="5"/>
  <c r="K240" i="5"/>
  <c r="U259" i="5"/>
  <c r="T285" i="5"/>
  <c r="T303" i="5"/>
  <c r="I338" i="5"/>
  <c r="G27" i="6"/>
  <c r="K112" i="6"/>
  <c r="T157" i="6"/>
  <c r="G58" i="7"/>
  <c r="U157" i="7"/>
  <c r="U216" i="7"/>
  <c r="N216" i="7"/>
  <c r="O216" i="7" s="1"/>
  <c r="I275" i="8"/>
  <c r="I323" i="8"/>
  <c r="G323" i="8"/>
  <c r="I53" i="9"/>
  <c r="M224" i="9"/>
  <c r="G317" i="11"/>
  <c r="N317" i="11"/>
  <c r="O317" i="11" s="1"/>
  <c r="M205" i="13"/>
  <c r="K205" i="13"/>
  <c r="N339" i="3"/>
  <c r="T19" i="4"/>
  <c r="N40" i="4"/>
  <c r="O40" i="4" s="1"/>
  <c r="T40" i="4"/>
  <c r="M47" i="4"/>
  <c r="M63" i="4"/>
  <c r="U85" i="4"/>
  <c r="U102" i="4"/>
  <c r="M121" i="4"/>
  <c r="T121" i="4"/>
  <c r="T126" i="4"/>
  <c r="M132" i="4"/>
  <c r="M144" i="4"/>
  <c r="T144" i="4"/>
  <c r="T150" i="4"/>
  <c r="N163" i="4"/>
  <c r="M170" i="4"/>
  <c r="T179" i="4"/>
  <c r="T198" i="4"/>
  <c r="G230" i="4"/>
  <c r="T230" i="4"/>
  <c r="T247" i="4"/>
  <c r="I299" i="4"/>
  <c r="U299" i="4"/>
  <c r="M323" i="4"/>
  <c r="T323" i="4"/>
  <c r="M339" i="4"/>
  <c r="U53" i="5"/>
  <c r="K63" i="5"/>
  <c r="G70" i="5"/>
  <c r="T84" i="5"/>
  <c r="M96" i="5"/>
  <c r="N102" i="5"/>
  <c r="O102" i="5" s="1"/>
  <c r="U106" i="5"/>
  <c r="M121" i="5"/>
  <c r="N126" i="5"/>
  <c r="O126" i="5" s="1"/>
  <c r="K137" i="5"/>
  <c r="M157" i="5"/>
  <c r="M198" i="5"/>
  <c r="I205" i="5"/>
  <c r="G231" i="5"/>
  <c r="N240" i="5"/>
  <c r="K267" i="5"/>
  <c r="U275" i="5"/>
  <c r="K298" i="5"/>
  <c r="T323" i="5"/>
  <c r="K332" i="5"/>
  <c r="T338" i="5"/>
  <c r="U19" i="6"/>
  <c r="I27" i="6"/>
  <c r="N40" i="6"/>
  <c r="N47" i="6"/>
  <c r="O47" i="6" s="1"/>
  <c r="K63" i="6"/>
  <c r="K70" i="6"/>
  <c r="N84" i="6"/>
  <c r="O84" i="6" s="1"/>
  <c r="U85" i="6"/>
  <c r="T91" i="6"/>
  <c r="N150" i="6"/>
  <c r="T132" i="7"/>
  <c r="K163" i="7"/>
  <c r="T231" i="7"/>
  <c r="N303" i="7"/>
  <c r="O303" i="7" s="1"/>
  <c r="T299" i="8"/>
  <c r="U27" i="9"/>
  <c r="N35" i="9"/>
  <c r="N163" i="9"/>
  <c r="O163" i="9" s="1"/>
  <c r="G163" i="9"/>
  <c r="N204" i="9"/>
  <c r="N185" i="10"/>
  <c r="O185" i="10" s="1"/>
  <c r="N247" i="10"/>
  <c r="M254" i="10"/>
  <c r="K254" i="10"/>
  <c r="I260" i="10"/>
  <c r="G19" i="11"/>
  <c r="I19" i="11"/>
  <c r="K27" i="6"/>
  <c r="I47" i="6"/>
  <c r="U53" i="6"/>
  <c r="M144" i="6"/>
  <c r="M231" i="6"/>
  <c r="M267" i="6"/>
  <c r="M204" i="7"/>
  <c r="U267" i="7"/>
  <c r="M317" i="7"/>
  <c r="O63" i="8"/>
  <c r="G63" i="8"/>
  <c r="M102" i="8"/>
  <c r="U58" i="9"/>
  <c r="K121" i="9"/>
  <c r="M230" i="9"/>
  <c r="K230" i="9"/>
  <c r="U40" i="10"/>
  <c r="U267" i="11"/>
  <c r="N267" i="11"/>
  <c r="O267" i="11" s="1"/>
  <c r="K303" i="4"/>
  <c r="I40" i="5"/>
  <c r="K54" i="5"/>
  <c r="K112" i="5"/>
  <c r="K144" i="5"/>
  <c r="K163" i="5"/>
  <c r="O247" i="5"/>
  <c r="M323" i="5"/>
  <c r="I35" i="6"/>
  <c r="M58" i="6"/>
  <c r="I78" i="6"/>
  <c r="M91" i="6"/>
  <c r="M121" i="6"/>
  <c r="M126" i="6"/>
  <c r="M216" i="6"/>
  <c r="K247" i="6"/>
  <c r="I332" i="6"/>
  <c r="I70" i="7"/>
  <c r="M106" i="7"/>
  <c r="K169" i="7"/>
  <c r="M169" i="7"/>
  <c r="U285" i="7"/>
  <c r="M35" i="8"/>
  <c r="K35" i="8"/>
  <c r="I58" i="8"/>
  <c r="M198" i="8"/>
  <c r="M299" i="8"/>
  <c r="M54" i="9"/>
  <c r="K54" i="9"/>
  <c r="M185" i="9"/>
  <c r="I259" i="9"/>
  <c r="I40" i="10"/>
  <c r="N163" i="10"/>
  <c r="O163" i="10" s="1"/>
  <c r="G163" i="10"/>
  <c r="M10" i="4"/>
  <c r="N19" i="4"/>
  <c r="K35" i="4"/>
  <c r="M53" i="4"/>
  <c r="N85" i="4"/>
  <c r="N96" i="4"/>
  <c r="K101" i="4"/>
  <c r="M102" i="4"/>
  <c r="N126" i="4"/>
  <c r="G157" i="4"/>
  <c r="M169" i="4"/>
  <c r="T169" i="4"/>
  <c r="I179" i="4"/>
  <c r="T224" i="4"/>
  <c r="K260" i="4"/>
  <c r="N292" i="4"/>
  <c r="O292" i="4" s="1"/>
  <c r="M298" i="4"/>
  <c r="K310" i="4"/>
  <c r="U338" i="4"/>
  <c r="G19" i="5"/>
  <c r="T19" i="5"/>
  <c r="N35" i="5"/>
  <c r="O35" i="5" s="1"/>
  <c r="K40" i="5"/>
  <c r="N85" i="5"/>
  <c r="O85" i="5" s="1"/>
  <c r="K102" i="5"/>
  <c r="N106" i="5"/>
  <c r="O106" i="5" s="1"/>
  <c r="N112" i="5"/>
  <c r="O112" i="5" s="1"/>
  <c r="K126" i="5"/>
  <c r="M132" i="5"/>
  <c r="U132" i="5"/>
  <c r="N144" i="5"/>
  <c r="O144" i="5" s="1"/>
  <c r="I157" i="5"/>
  <c r="G163" i="5"/>
  <c r="N170" i="5"/>
  <c r="O170" i="5" s="1"/>
  <c r="N224" i="5"/>
  <c r="O224" i="5" s="1"/>
  <c r="T230" i="5"/>
  <c r="T254" i="5"/>
  <c r="T267" i="5"/>
  <c r="M275" i="5"/>
  <c r="I317" i="5"/>
  <c r="T332" i="5"/>
  <c r="M339" i="5"/>
  <c r="M19" i="6"/>
  <c r="N27" i="6"/>
  <c r="O27" i="6" s="1"/>
  <c r="K35" i="6"/>
  <c r="T63" i="6"/>
  <c r="T70" i="6"/>
  <c r="K78" i="6"/>
  <c r="M85" i="6"/>
  <c r="N169" i="6"/>
  <c r="O169" i="6" s="1"/>
  <c r="I170" i="6"/>
  <c r="U170" i="6"/>
  <c r="K303" i="6"/>
  <c r="K58" i="7"/>
  <c r="N102" i="7"/>
  <c r="O102" i="7" s="1"/>
  <c r="U126" i="7"/>
  <c r="G247" i="7"/>
  <c r="G298" i="7"/>
  <c r="K27" i="8"/>
  <c r="N126" i="8"/>
  <c r="I132" i="8"/>
  <c r="G132" i="8"/>
  <c r="K339" i="8"/>
  <c r="M10" i="9"/>
  <c r="I132" i="9"/>
  <c r="K163" i="9"/>
  <c r="M96" i="12"/>
  <c r="K96" i="12"/>
  <c r="N10" i="4"/>
  <c r="T10" i="4"/>
  <c r="I19" i="4"/>
  <c r="N35" i="4"/>
  <c r="G53" i="4"/>
  <c r="T53" i="4"/>
  <c r="T70" i="4"/>
  <c r="N102" i="4"/>
  <c r="K112" i="4"/>
  <c r="I126" i="4"/>
  <c r="K137" i="4"/>
  <c r="I150" i="4"/>
  <c r="I157" i="4"/>
  <c r="N169" i="4"/>
  <c r="O169" i="4" s="1"/>
  <c r="M204" i="4"/>
  <c r="T204" i="4"/>
  <c r="M224" i="4"/>
  <c r="I247" i="4"/>
  <c r="M254" i="4"/>
  <c r="T317" i="4"/>
  <c r="T338" i="4"/>
  <c r="K339" i="4"/>
  <c r="N40" i="5"/>
  <c r="I47" i="5"/>
  <c r="U78" i="5"/>
  <c r="N101" i="5"/>
  <c r="O101" i="5" s="1"/>
  <c r="N121" i="5"/>
  <c r="T121" i="5"/>
  <c r="N132" i="5"/>
  <c r="O132" i="5" s="1"/>
  <c r="T132" i="5"/>
  <c r="I163" i="5"/>
  <c r="K191" i="5"/>
  <c r="N204" i="5"/>
  <c r="O204" i="5" s="1"/>
  <c r="T205" i="5"/>
  <c r="M230" i="5"/>
  <c r="N247" i="5"/>
  <c r="M254" i="5"/>
  <c r="T259" i="5"/>
  <c r="I267" i="5"/>
  <c r="I298" i="5"/>
  <c r="M317" i="5"/>
  <c r="T317" i="5"/>
  <c r="I323" i="5"/>
  <c r="K337" i="5"/>
  <c r="I10" i="6"/>
  <c r="N19" i="6"/>
  <c r="U27" i="6"/>
  <c r="N35" i="6"/>
  <c r="U47" i="6"/>
  <c r="M53" i="6"/>
  <c r="O63" i="6"/>
  <c r="N78" i="6"/>
  <c r="N85" i="6"/>
  <c r="O85" i="6" s="1"/>
  <c r="I91" i="6"/>
  <c r="M101" i="6"/>
  <c r="O191" i="6"/>
  <c r="N292" i="6"/>
  <c r="O292" i="6" s="1"/>
  <c r="U323" i="6"/>
  <c r="N332" i="6"/>
  <c r="G10" i="7"/>
  <c r="K19" i="7"/>
  <c r="M40" i="7"/>
  <c r="K40" i="7"/>
  <c r="U54" i="7"/>
  <c r="T106" i="7"/>
  <c r="M137" i="7"/>
  <c r="M170" i="7"/>
  <c r="K170" i="7"/>
  <c r="I216" i="7"/>
  <c r="K259" i="7"/>
  <c r="I54" i="8"/>
  <c r="U96" i="8"/>
  <c r="M216" i="8"/>
  <c r="M224" i="8"/>
  <c r="I310" i="8"/>
  <c r="M337" i="8"/>
  <c r="U35" i="9"/>
  <c r="N101" i="9"/>
  <c r="O101" i="9" s="1"/>
  <c r="K170" i="9"/>
  <c r="N303" i="9"/>
  <c r="O303" i="9" s="1"/>
  <c r="G303" i="9"/>
  <c r="M339" i="9"/>
  <c r="K339" i="9"/>
  <c r="U91" i="6"/>
  <c r="T102" i="6"/>
  <c r="U106" i="6"/>
  <c r="N126" i="6"/>
  <c r="O126" i="6" s="1"/>
  <c r="N132" i="6"/>
  <c r="M137" i="6"/>
  <c r="I144" i="6"/>
  <c r="M150" i="6"/>
  <c r="T163" i="6"/>
  <c r="G169" i="6"/>
  <c r="K179" i="6"/>
  <c r="U205" i="6"/>
  <c r="T231" i="6"/>
  <c r="U240" i="6"/>
  <c r="K254" i="6"/>
  <c r="M259" i="6"/>
  <c r="T260" i="6"/>
  <c r="K298" i="6"/>
  <c r="N303" i="6"/>
  <c r="O303" i="6" s="1"/>
  <c r="K317" i="6"/>
  <c r="M323" i="6"/>
  <c r="T323" i="6"/>
  <c r="K338" i="6"/>
  <c r="K339" i="6"/>
  <c r="I10" i="7"/>
  <c r="N19" i="7"/>
  <c r="N35" i="7"/>
  <c r="O35" i="7" s="1"/>
  <c r="N47" i="7"/>
  <c r="M54" i="7"/>
  <c r="U58" i="7"/>
  <c r="M70" i="7"/>
  <c r="T85" i="7"/>
  <c r="I96" i="7"/>
  <c r="G112" i="7"/>
  <c r="U121" i="7"/>
  <c r="U132" i="7"/>
  <c r="T137" i="7"/>
  <c r="N163" i="7"/>
  <c r="N170" i="7"/>
  <c r="O170" i="7" s="1"/>
  <c r="U179" i="7"/>
  <c r="T230" i="7"/>
  <c r="U231" i="7"/>
  <c r="T259" i="7"/>
  <c r="U260" i="7"/>
  <c r="K303" i="7"/>
  <c r="T310" i="7"/>
  <c r="G317" i="7"/>
  <c r="K323" i="7"/>
  <c r="G338" i="7"/>
  <c r="N27" i="8"/>
  <c r="T27" i="8"/>
  <c r="N40" i="8"/>
  <c r="O40" i="8" s="1"/>
  <c r="T54" i="8"/>
  <c r="N63" i="8"/>
  <c r="N144" i="8"/>
  <c r="M150" i="8"/>
  <c r="K205" i="8"/>
  <c r="U216" i="8"/>
  <c r="N254" i="8"/>
  <c r="O299" i="8"/>
  <c r="M323" i="8"/>
  <c r="U323" i="8"/>
  <c r="I27" i="9"/>
  <c r="I58" i="9"/>
  <c r="I63" i="9"/>
  <c r="I70" i="9"/>
  <c r="T163" i="9"/>
  <c r="N216" i="9"/>
  <c r="I247" i="9"/>
  <c r="K259" i="9"/>
  <c r="K260" i="9"/>
  <c r="T267" i="9"/>
  <c r="U275" i="9"/>
  <c r="T298" i="9"/>
  <c r="T303" i="9"/>
  <c r="K323" i="9"/>
  <c r="O332" i="9"/>
  <c r="M35" i="10"/>
  <c r="T35" i="10"/>
  <c r="T96" i="10"/>
  <c r="K102" i="10"/>
  <c r="M132" i="10"/>
  <c r="K132" i="10"/>
  <c r="N169" i="10"/>
  <c r="O169" i="10" s="1"/>
  <c r="T78" i="12"/>
  <c r="I91" i="12"/>
  <c r="N91" i="12"/>
  <c r="O91" i="12" s="1"/>
  <c r="M91" i="13"/>
  <c r="K91" i="13"/>
  <c r="I126" i="6"/>
  <c r="N137" i="6"/>
  <c r="O137" i="6" s="1"/>
  <c r="G163" i="6"/>
  <c r="N179" i="6"/>
  <c r="T179" i="6"/>
  <c r="M185" i="6"/>
  <c r="K198" i="6"/>
  <c r="T205" i="6"/>
  <c r="I216" i="6"/>
  <c r="U224" i="6"/>
  <c r="O231" i="6"/>
  <c r="M240" i="6"/>
  <c r="T240" i="6"/>
  <c r="K275" i="6"/>
  <c r="M285" i="6"/>
  <c r="M292" i="6"/>
  <c r="N298" i="6"/>
  <c r="U310" i="6"/>
  <c r="N317" i="6"/>
  <c r="N323" i="6"/>
  <c r="K332" i="6"/>
  <c r="N338" i="6"/>
  <c r="O338" i="6" s="1"/>
  <c r="N54" i="7"/>
  <c r="T58" i="7"/>
  <c r="N70" i="7"/>
  <c r="T70" i="7"/>
  <c r="N85" i="7"/>
  <c r="O85" i="7" s="1"/>
  <c r="M96" i="7"/>
  <c r="T96" i="7"/>
  <c r="T101" i="7"/>
  <c r="M132" i="7"/>
  <c r="O144" i="7"/>
  <c r="T170" i="7"/>
  <c r="T179" i="7"/>
  <c r="G260" i="7"/>
  <c r="N323" i="7"/>
  <c r="K332" i="7"/>
  <c r="M54" i="8"/>
  <c r="T70" i="8"/>
  <c r="M96" i="8"/>
  <c r="N169" i="8"/>
  <c r="U170" i="8"/>
  <c r="K179" i="8"/>
  <c r="K191" i="8"/>
  <c r="I198" i="8"/>
  <c r="N205" i="8"/>
  <c r="T224" i="8"/>
  <c r="T267" i="8"/>
  <c r="M285" i="8"/>
  <c r="K303" i="8"/>
  <c r="I317" i="8"/>
  <c r="M338" i="8"/>
  <c r="O339" i="8"/>
  <c r="M27" i="9"/>
  <c r="T27" i="9"/>
  <c r="N40" i="9"/>
  <c r="U53" i="9"/>
  <c r="M70" i="9"/>
  <c r="T70" i="9"/>
  <c r="N84" i="9"/>
  <c r="U91" i="9"/>
  <c r="T96" i="9"/>
  <c r="N102" i="9"/>
  <c r="N112" i="9"/>
  <c r="O112" i="9" s="1"/>
  <c r="U132" i="9"/>
  <c r="T137" i="9"/>
  <c r="U157" i="9"/>
  <c r="U179" i="9"/>
  <c r="M205" i="9"/>
  <c r="U205" i="9"/>
  <c r="N231" i="9"/>
  <c r="O231" i="9" s="1"/>
  <c r="M247" i="9"/>
  <c r="N260" i="9"/>
  <c r="O260" i="9" s="1"/>
  <c r="N267" i="9"/>
  <c r="O267" i="9" s="1"/>
  <c r="M275" i="9"/>
  <c r="T275" i="9"/>
  <c r="N298" i="9"/>
  <c r="U299" i="9"/>
  <c r="T10" i="10"/>
  <c r="O27" i="10"/>
  <c r="T27" i="10"/>
  <c r="N35" i="10"/>
  <c r="O35" i="10" s="1"/>
  <c r="N53" i="10"/>
  <c r="N84" i="10"/>
  <c r="O84" i="10" s="1"/>
  <c r="M96" i="10"/>
  <c r="K96" i="10"/>
  <c r="N102" i="10"/>
  <c r="K231" i="10"/>
  <c r="K259" i="10"/>
  <c r="G260" i="10"/>
  <c r="N260" i="10"/>
  <c r="O260" i="10" s="1"/>
  <c r="T27" i="11"/>
  <c r="T35" i="11"/>
  <c r="K78" i="11"/>
  <c r="K96" i="11"/>
  <c r="I78" i="12"/>
  <c r="M112" i="12"/>
  <c r="K112" i="12"/>
  <c r="K137" i="7"/>
  <c r="U198" i="7"/>
  <c r="M205" i="7"/>
  <c r="U224" i="7"/>
  <c r="K230" i="7"/>
  <c r="M231" i="7"/>
  <c r="M260" i="7"/>
  <c r="N285" i="7"/>
  <c r="O285" i="7" s="1"/>
  <c r="U303" i="7"/>
  <c r="M310" i="7"/>
  <c r="I40" i="8"/>
  <c r="N54" i="8"/>
  <c r="O54" i="8" s="1"/>
  <c r="U58" i="8"/>
  <c r="N84" i="8"/>
  <c r="M91" i="8"/>
  <c r="N106" i="8"/>
  <c r="K144" i="8"/>
  <c r="I150" i="8"/>
  <c r="N240" i="8"/>
  <c r="U247" i="8"/>
  <c r="M260" i="8"/>
  <c r="N292" i="8"/>
  <c r="U298" i="8"/>
  <c r="K299" i="8"/>
  <c r="N303" i="8"/>
  <c r="U310" i="8"/>
  <c r="K337" i="8"/>
  <c r="K10" i="9"/>
  <c r="N58" i="9"/>
  <c r="N63" i="9"/>
  <c r="M96" i="9"/>
  <c r="U101" i="9"/>
  <c r="I112" i="9"/>
  <c r="M137" i="9"/>
  <c r="U144" i="9"/>
  <c r="K185" i="9"/>
  <c r="N247" i="9"/>
  <c r="I254" i="9"/>
  <c r="N275" i="9"/>
  <c r="O275" i="9" s="1"/>
  <c r="M10" i="10"/>
  <c r="M27" i="10"/>
  <c r="U54" i="10"/>
  <c r="U84" i="10"/>
  <c r="U191" i="10"/>
  <c r="K198" i="10"/>
  <c r="M198" i="10"/>
  <c r="U240" i="10"/>
  <c r="U275" i="10"/>
  <c r="K27" i="11"/>
  <c r="M27" i="11"/>
  <c r="N267" i="12"/>
  <c r="O267" i="12" s="1"/>
  <c r="G267" i="12"/>
  <c r="U259" i="9"/>
  <c r="M292" i="9"/>
  <c r="K303" i="9"/>
  <c r="I317" i="9"/>
  <c r="K332" i="9"/>
  <c r="M338" i="9"/>
  <c r="I35" i="10"/>
  <c r="I47" i="10"/>
  <c r="K91" i="10"/>
  <c r="G96" i="10"/>
  <c r="U112" i="10"/>
  <c r="K144" i="10"/>
  <c r="M230" i="10"/>
  <c r="I240" i="10"/>
  <c r="U292" i="10"/>
  <c r="T298" i="10"/>
  <c r="O78" i="11"/>
  <c r="G137" i="11"/>
  <c r="O137" i="11"/>
  <c r="T185" i="11"/>
  <c r="T323" i="11"/>
  <c r="G91" i="6"/>
  <c r="I102" i="6"/>
  <c r="G106" i="6"/>
  <c r="U126" i="6"/>
  <c r="T144" i="6"/>
  <c r="N163" i="6"/>
  <c r="O163" i="6" s="1"/>
  <c r="K170" i="6"/>
  <c r="K185" i="6"/>
  <c r="N198" i="6"/>
  <c r="N224" i="6"/>
  <c r="O224" i="6" s="1"/>
  <c r="I231" i="6"/>
  <c r="T299" i="6"/>
  <c r="T332" i="6"/>
  <c r="I337" i="6"/>
  <c r="I339" i="6"/>
  <c r="T10" i="7"/>
  <c r="N27" i="7"/>
  <c r="T27" i="7"/>
  <c r="N53" i="7"/>
  <c r="K63" i="7"/>
  <c r="K70" i="7"/>
  <c r="M78" i="7"/>
  <c r="T84" i="7"/>
  <c r="U101" i="7"/>
  <c r="I102" i="7"/>
  <c r="N121" i="7"/>
  <c r="O121" i="7" s="1"/>
  <c r="I126" i="7"/>
  <c r="N169" i="7"/>
  <c r="N179" i="7"/>
  <c r="N191" i="7"/>
  <c r="O191" i="7" s="1"/>
  <c r="K216" i="7"/>
  <c r="U247" i="7"/>
  <c r="I267" i="7"/>
  <c r="K285" i="7"/>
  <c r="I298" i="7"/>
  <c r="I310" i="7"/>
  <c r="N317" i="7"/>
  <c r="O317" i="7" s="1"/>
  <c r="T332" i="7"/>
  <c r="N338" i="7"/>
  <c r="O338" i="7" s="1"/>
  <c r="N339" i="7"/>
  <c r="T10" i="8"/>
  <c r="G19" i="8"/>
  <c r="N35" i="8"/>
  <c r="M58" i="8"/>
  <c r="K78" i="8"/>
  <c r="N101" i="8"/>
  <c r="O101" i="8" s="1"/>
  <c r="K106" i="8"/>
  <c r="K137" i="8"/>
  <c r="U144" i="8"/>
  <c r="K157" i="8"/>
  <c r="K163" i="8"/>
  <c r="O179" i="8"/>
  <c r="N216" i="8"/>
  <c r="O216" i="8" s="1"/>
  <c r="K231" i="8"/>
  <c r="K323" i="8"/>
  <c r="K332" i="8"/>
  <c r="G339" i="8"/>
  <c r="U10" i="9"/>
  <c r="M19" i="9"/>
  <c r="K27" i="9"/>
  <c r="T35" i="9"/>
  <c r="I47" i="9"/>
  <c r="M53" i="9"/>
  <c r="T53" i="9"/>
  <c r="U54" i="9"/>
  <c r="K58" i="9"/>
  <c r="T78" i="9"/>
  <c r="N85" i="9"/>
  <c r="M91" i="9"/>
  <c r="T91" i="9"/>
  <c r="I101" i="9"/>
  <c r="G106" i="9"/>
  <c r="K112" i="9"/>
  <c r="N121" i="9"/>
  <c r="N126" i="9"/>
  <c r="M132" i="9"/>
  <c r="T132" i="9"/>
  <c r="I144" i="9"/>
  <c r="N150" i="9"/>
  <c r="O150" i="9" s="1"/>
  <c r="T157" i="9"/>
  <c r="N170" i="9"/>
  <c r="T170" i="9"/>
  <c r="U185" i="9"/>
  <c r="K191" i="9"/>
  <c r="K198" i="9"/>
  <c r="U204" i="9"/>
  <c r="K254" i="9"/>
  <c r="T259" i="9"/>
  <c r="M317" i="9"/>
  <c r="T317" i="9"/>
  <c r="N338" i="9"/>
  <c r="M40" i="10"/>
  <c r="T40" i="10"/>
  <c r="K47" i="10"/>
  <c r="K53" i="10"/>
  <c r="M54" i="10"/>
  <c r="K54" i="10"/>
  <c r="N63" i="10"/>
  <c r="G78" i="10"/>
  <c r="I96" i="10"/>
  <c r="N121" i="10"/>
  <c r="O121" i="10" s="1"/>
  <c r="M137" i="10"/>
  <c r="N144" i="10"/>
  <c r="G150" i="10"/>
  <c r="T169" i="10"/>
  <c r="M170" i="10"/>
  <c r="I185" i="10"/>
  <c r="U205" i="10"/>
  <c r="M216" i="10"/>
  <c r="I275" i="10"/>
  <c r="I292" i="10"/>
  <c r="T292" i="10"/>
  <c r="N84" i="11"/>
  <c r="U63" i="12"/>
  <c r="T126" i="6"/>
  <c r="K163" i="6"/>
  <c r="T216" i="6"/>
  <c r="K231" i="6"/>
  <c r="T254" i="6"/>
  <c r="N299" i="6"/>
  <c r="N310" i="6"/>
  <c r="O310" i="6" s="1"/>
  <c r="M332" i="6"/>
  <c r="T339" i="6"/>
  <c r="M10" i="7"/>
  <c r="U35" i="7"/>
  <c r="I58" i="7"/>
  <c r="N63" i="7"/>
  <c r="N78" i="7"/>
  <c r="M84" i="7"/>
  <c r="U85" i="7"/>
  <c r="K96" i="7"/>
  <c r="U112" i="7"/>
  <c r="K132" i="7"/>
  <c r="G137" i="7"/>
  <c r="I144" i="7"/>
  <c r="N157" i="7"/>
  <c r="G169" i="7"/>
  <c r="I179" i="7"/>
  <c r="M198" i="7"/>
  <c r="T198" i="7"/>
  <c r="N224" i="7"/>
  <c r="O224" i="7" s="1"/>
  <c r="K231" i="7"/>
  <c r="I260" i="7"/>
  <c r="M298" i="7"/>
  <c r="U338" i="7"/>
  <c r="M10" i="8"/>
  <c r="I19" i="8"/>
  <c r="U40" i="8"/>
  <c r="N53" i="8"/>
  <c r="K54" i="8"/>
  <c r="N58" i="8"/>
  <c r="O58" i="8" s="1"/>
  <c r="K70" i="8"/>
  <c r="K91" i="8"/>
  <c r="M126" i="8"/>
  <c r="N137" i="8"/>
  <c r="N163" i="8"/>
  <c r="N170" i="8"/>
  <c r="O170" i="8" s="1"/>
  <c r="M179" i="8"/>
  <c r="T198" i="8"/>
  <c r="I224" i="8"/>
  <c r="N231" i="8"/>
  <c r="K260" i="8"/>
  <c r="I267" i="8"/>
  <c r="N275" i="8"/>
  <c r="O275" i="8" s="1"/>
  <c r="N298" i="8"/>
  <c r="O298" i="8" s="1"/>
  <c r="N310" i="8"/>
  <c r="O310" i="8" s="1"/>
  <c r="T310" i="8"/>
  <c r="T317" i="8"/>
  <c r="N332" i="8"/>
  <c r="N19" i="9"/>
  <c r="O19" i="9" s="1"/>
  <c r="M35" i="9"/>
  <c r="U40" i="9"/>
  <c r="G53" i="9"/>
  <c r="O54" i="9"/>
  <c r="T54" i="9"/>
  <c r="M78" i="9"/>
  <c r="U84" i="9"/>
  <c r="G91" i="9"/>
  <c r="G132" i="9"/>
  <c r="T185" i="9"/>
  <c r="N191" i="9"/>
  <c r="O191" i="9" s="1"/>
  <c r="G198" i="9"/>
  <c r="T198" i="9"/>
  <c r="M204" i="9"/>
  <c r="T204" i="9"/>
  <c r="I224" i="9"/>
  <c r="U230" i="9"/>
  <c r="M285" i="9"/>
  <c r="U285" i="9"/>
  <c r="I299" i="9"/>
  <c r="N317" i="9"/>
  <c r="O317" i="9" s="1"/>
  <c r="U339" i="9"/>
  <c r="I19" i="10"/>
  <c r="K35" i="10"/>
  <c r="G40" i="10"/>
  <c r="N47" i="10"/>
  <c r="N54" i="10"/>
  <c r="O54" i="10" s="1"/>
  <c r="M78" i="10"/>
  <c r="G137" i="10"/>
  <c r="N137" i="10"/>
  <c r="O137" i="10" s="1"/>
  <c r="T157" i="10"/>
  <c r="T163" i="10"/>
  <c r="G191" i="10"/>
  <c r="M275" i="10"/>
  <c r="K275" i="10"/>
  <c r="O310" i="10"/>
  <c r="I78" i="11"/>
  <c r="G78" i="11"/>
  <c r="N126" i="11"/>
  <c r="I198" i="11"/>
  <c r="O198" i="11"/>
  <c r="G198" i="11"/>
  <c r="I224" i="11"/>
  <c r="M247" i="11"/>
  <c r="K247" i="11"/>
  <c r="N310" i="11"/>
  <c r="G27" i="12"/>
  <c r="G132" i="12"/>
  <c r="N132" i="12"/>
  <c r="O132" i="12" s="1"/>
  <c r="T169" i="12"/>
  <c r="M58" i="10"/>
  <c r="M70" i="10"/>
  <c r="M101" i="10"/>
  <c r="M106" i="10"/>
  <c r="M112" i="10"/>
  <c r="T112" i="10"/>
  <c r="K126" i="10"/>
  <c r="I150" i="10"/>
  <c r="I157" i="10"/>
  <c r="I163" i="10"/>
  <c r="N179" i="10"/>
  <c r="O179" i="10" s="1"/>
  <c r="U204" i="10"/>
  <c r="T205" i="10"/>
  <c r="O216" i="10"/>
  <c r="T230" i="10"/>
  <c r="T231" i="10"/>
  <c r="M240" i="10"/>
  <c r="U254" i="10"/>
  <c r="T259" i="10"/>
  <c r="M285" i="10"/>
  <c r="N298" i="10"/>
  <c r="I303" i="10"/>
  <c r="M323" i="10"/>
  <c r="I339" i="10"/>
  <c r="K10" i="11"/>
  <c r="M19" i="11"/>
  <c r="T19" i="11"/>
  <c r="I35" i="11"/>
  <c r="U54" i="11"/>
  <c r="M58" i="11"/>
  <c r="I102" i="11"/>
  <c r="M112" i="11"/>
  <c r="K126" i="11"/>
  <c r="M132" i="11"/>
  <c r="M163" i="11"/>
  <c r="I185" i="11"/>
  <c r="N198" i="11"/>
  <c r="M205" i="11"/>
  <c r="K224" i="11"/>
  <c r="U231" i="11"/>
  <c r="G247" i="11"/>
  <c r="G259" i="11"/>
  <c r="M285" i="11"/>
  <c r="K299" i="11"/>
  <c r="U303" i="11"/>
  <c r="G332" i="11"/>
  <c r="K27" i="12"/>
  <c r="O53" i="12"/>
  <c r="K84" i="12"/>
  <c r="K102" i="12"/>
  <c r="N112" i="12"/>
  <c r="N58" i="10"/>
  <c r="O58" i="10" s="1"/>
  <c r="G70" i="10"/>
  <c r="I78" i="10"/>
  <c r="T84" i="10"/>
  <c r="O91" i="10"/>
  <c r="T91" i="10"/>
  <c r="N101" i="10"/>
  <c r="O101" i="10" s="1"/>
  <c r="N106" i="10"/>
  <c r="N112" i="10"/>
  <c r="O112" i="10" s="1"/>
  <c r="N126" i="10"/>
  <c r="O126" i="10" s="1"/>
  <c r="U137" i="10"/>
  <c r="I144" i="10"/>
  <c r="K163" i="10"/>
  <c r="U179" i="10"/>
  <c r="K185" i="10"/>
  <c r="K204" i="10"/>
  <c r="M205" i="10"/>
  <c r="N240" i="10"/>
  <c r="O240" i="10" s="1"/>
  <c r="K247" i="10"/>
  <c r="I254" i="10"/>
  <c r="G285" i="10"/>
  <c r="U299" i="10"/>
  <c r="K303" i="10"/>
  <c r="I310" i="10"/>
  <c r="U310" i="10"/>
  <c r="K317" i="10"/>
  <c r="N323" i="10"/>
  <c r="T323" i="10"/>
  <c r="T332" i="10"/>
  <c r="I337" i="10"/>
  <c r="M338" i="10"/>
  <c r="M339" i="10"/>
  <c r="N19" i="11"/>
  <c r="O19" i="11" s="1"/>
  <c r="K47" i="11"/>
  <c r="M54" i="11"/>
  <c r="N70" i="11"/>
  <c r="I84" i="11"/>
  <c r="U96" i="11"/>
  <c r="I101" i="11"/>
  <c r="M102" i="11"/>
  <c r="G112" i="11"/>
  <c r="M121" i="11"/>
  <c r="N137" i="11"/>
  <c r="I144" i="11"/>
  <c r="M157" i="11"/>
  <c r="G163" i="11"/>
  <c r="K185" i="11"/>
  <c r="G205" i="11"/>
  <c r="T231" i="11"/>
  <c r="I259" i="11"/>
  <c r="M260" i="11"/>
  <c r="I267" i="11"/>
  <c r="G285" i="11"/>
  <c r="N299" i="11"/>
  <c r="O299" i="11" s="1"/>
  <c r="I332" i="11"/>
  <c r="T35" i="12"/>
  <c r="M53" i="12"/>
  <c r="K53" i="12"/>
  <c r="N84" i="12"/>
  <c r="T84" i="12"/>
  <c r="T132" i="12"/>
  <c r="N144" i="12"/>
  <c r="O144" i="12" s="1"/>
  <c r="T150" i="12"/>
  <c r="K157" i="12"/>
  <c r="M157" i="12"/>
  <c r="O179" i="12"/>
  <c r="M126" i="13"/>
  <c r="K126" i="13"/>
  <c r="I285" i="10"/>
  <c r="I299" i="10"/>
  <c r="M310" i="10"/>
  <c r="N317" i="10"/>
  <c r="M337" i="10"/>
  <c r="N339" i="10"/>
  <c r="O10" i="11"/>
  <c r="N40" i="11"/>
  <c r="M47" i="11"/>
  <c r="K84" i="11"/>
  <c r="K91" i="11"/>
  <c r="T96" i="11"/>
  <c r="I112" i="11"/>
  <c r="N121" i="11"/>
  <c r="N150" i="11"/>
  <c r="I163" i="11"/>
  <c r="I205" i="11"/>
  <c r="K259" i="11"/>
  <c r="N260" i="11"/>
  <c r="O260" i="11" s="1"/>
  <c r="M267" i="11"/>
  <c r="I285" i="11"/>
  <c r="N53" i="12"/>
  <c r="N101" i="12"/>
  <c r="G150" i="12"/>
  <c r="N157" i="12"/>
  <c r="O157" i="12" s="1"/>
  <c r="K332" i="12"/>
  <c r="M332" i="12"/>
  <c r="T35" i="13"/>
  <c r="M106" i="13"/>
  <c r="K106" i="13"/>
  <c r="M101" i="15"/>
  <c r="K101" i="15"/>
  <c r="M332" i="10"/>
  <c r="N337" i="10"/>
  <c r="O337" i="10" s="1"/>
  <c r="T10" i="11"/>
  <c r="U27" i="11"/>
  <c r="N53" i="11"/>
  <c r="I58" i="11"/>
  <c r="N91" i="11"/>
  <c r="N179" i="11"/>
  <c r="T191" i="11"/>
  <c r="N216" i="11"/>
  <c r="M231" i="11"/>
  <c r="I298" i="11"/>
  <c r="M40" i="12"/>
  <c r="K40" i="12"/>
  <c r="M54" i="12"/>
  <c r="U78" i="12"/>
  <c r="N121" i="12"/>
  <c r="K132" i="12"/>
  <c r="M132" i="12"/>
  <c r="M150" i="12"/>
  <c r="M58" i="14"/>
  <c r="K58" i="14"/>
  <c r="N27" i="11"/>
  <c r="O27" i="11" s="1"/>
  <c r="T101" i="11"/>
  <c r="N204" i="11"/>
  <c r="O204" i="11" s="1"/>
  <c r="N240" i="11"/>
  <c r="O240" i="11" s="1"/>
  <c r="N254" i="11"/>
  <c r="O254" i="11" s="1"/>
  <c r="T259" i="11"/>
  <c r="T332" i="11"/>
  <c r="T19" i="12"/>
  <c r="I35" i="12"/>
  <c r="T96" i="12"/>
  <c r="N137" i="13"/>
  <c r="O137" i="13" s="1"/>
  <c r="M230" i="13"/>
  <c r="K230" i="13"/>
  <c r="M303" i="11"/>
  <c r="K332" i="11"/>
  <c r="N337" i="11"/>
  <c r="G54" i="12"/>
  <c r="T58" i="12"/>
  <c r="I70" i="12"/>
  <c r="M85" i="12"/>
  <c r="T91" i="12"/>
  <c r="T106" i="12"/>
  <c r="K126" i="12"/>
  <c r="T137" i="12"/>
  <c r="U170" i="12"/>
  <c r="G198" i="12"/>
  <c r="M204" i="12"/>
  <c r="M224" i="12"/>
  <c r="M230" i="12"/>
  <c r="T254" i="12"/>
  <c r="M259" i="12"/>
  <c r="M260" i="12"/>
  <c r="T260" i="12"/>
  <c r="K267" i="12"/>
  <c r="M292" i="12"/>
  <c r="T292" i="12"/>
  <c r="K298" i="12"/>
  <c r="O299" i="12"/>
  <c r="K310" i="12"/>
  <c r="I337" i="12"/>
  <c r="I339" i="12"/>
  <c r="U19" i="13"/>
  <c r="K27" i="13"/>
  <c r="I40" i="13"/>
  <c r="K54" i="13"/>
  <c r="T70" i="13"/>
  <c r="I91" i="13"/>
  <c r="U112" i="13"/>
  <c r="T126" i="13"/>
  <c r="O169" i="13"/>
  <c r="G169" i="13"/>
  <c r="U216" i="13"/>
  <c r="I285" i="13"/>
  <c r="M339" i="13"/>
  <c r="M27" i="15"/>
  <c r="K27" i="15"/>
  <c r="N101" i="15"/>
  <c r="O101" i="15" s="1"/>
  <c r="G101" i="15"/>
  <c r="G303" i="11"/>
  <c r="I338" i="11"/>
  <c r="I10" i="12"/>
  <c r="I27" i="12"/>
  <c r="M47" i="12"/>
  <c r="T47" i="12"/>
  <c r="I58" i="12"/>
  <c r="M70" i="12"/>
  <c r="M84" i="12"/>
  <c r="K91" i="12"/>
  <c r="K106" i="12"/>
  <c r="T121" i="12"/>
  <c r="I150" i="12"/>
  <c r="K169" i="12"/>
  <c r="T170" i="12"/>
  <c r="U179" i="12"/>
  <c r="M216" i="12"/>
  <c r="N230" i="12"/>
  <c r="O230" i="12" s="1"/>
  <c r="N260" i="12"/>
  <c r="M275" i="12"/>
  <c r="N292" i="12"/>
  <c r="O292" i="12" s="1"/>
  <c r="I299" i="12"/>
  <c r="K303" i="12"/>
  <c r="M337" i="12"/>
  <c r="T337" i="12"/>
  <c r="T19" i="13"/>
  <c r="M40" i="13"/>
  <c r="U47" i="13"/>
  <c r="K53" i="13"/>
  <c r="N54" i="13"/>
  <c r="I58" i="13"/>
  <c r="U63" i="13"/>
  <c r="M70" i="13"/>
  <c r="U78" i="13"/>
  <c r="I96" i="13"/>
  <c r="I101" i="13"/>
  <c r="I106" i="13"/>
  <c r="K157" i="13"/>
  <c r="I163" i="13"/>
  <c r="N179" i="13"/>
  <c r="O179" i="13" s="1"/>
  <c r="I198" i="13"/>
  <c r="G198" i="13"/>
  <c r="I205" i="13"/>
  <c r="M231" i="13"/>
  <c r="K231" i="13"/>
  <c r="N285" i="14"/>
  <c r="M323" i="14"/>
  <c r="K323" i="14"/>
  <c r="N63" i="15"/>
  <c r="O63" i="15" s="1"/>
  <c r="N47" i="12"/>
  <c r="O47" i="12" s="1"/>
  <c r="U53" i="12"/>
  <c r="K58" i="12"/>
  <c r="M63" i="12"/>
  <c r="N70" i="12"/>
  <c r="M78" i="12"/>
  <c r="T101" i="12"/>
  <c r="I102" i="12"/>
  <c r="U126" i="12"/>
  <c r="U132" i="12"/>
  <c r="T144" i="12"/>
  <c r="K150" i="12"/>
  <c r="M170" i="12"/>
  <c r="M179" i="12"/>
  <c r="T179" i="12"/>
  <c r="N216" i="12"/>
  <c r="O216" i="12" s="1"/>
  <c r="I230" i="12"/>
  <c r="K231" i="12"/>
  <c r="K240" i="12"/>
  <c r="T247" i="12"/>
  <c r="M254" i="12"/>
  <c r="U298" i="12"/>
  <c r="N303" i="12"/>
  <c r="O303" i="12" s="1"/>
  <c r="T317" i="12"/>
  <c r="M323" i="12"/>
  <c r="U323" i="12"/>
  <c r="N337" i="12"/>
  <c r="T338" i="12"/>
  <c r="U27" i="13"/>
  <c r="N40" i="13"/>
  <c r="M58" i="13"/>
  <c r="T63" i="13"/>
  <c r="N70" i="13"/>
  <c r="O70" i="13" s="1"/>
  <c r="I84" i="13"/>
  <c r="K96" i="13"/>
  <c r="M101" i="13"/>
  <c r="I112" i="13"/>
  <c r="I137" i="13"/>
  <c r="I150" i="13"/>
  <c r="G150" i="13"/>
  <c r="U150" i="13"/>
  <c r="M157" i="13"/>
  <c r="U179" i="13"/>
  <c r="I179" i="13"/>
  <c r="G185" i="13"/>
  <c r="I247" i="13"/>
  <c r="M260" i="13"/>
  <c r="M298" i="13"/>
  <c r="M179" i="14"/>
  <c r="K179" i="14"/>
  <c r="N170" i="12"/>
  <c r="O170" i="12" s="1"/>
  <c r="N191" i="12"/>
  <c r="K198" i="12"/>
  <c r="I204" i="12"/>
  <c r="K205" i="12"/>
  <c r="I224" i="12"/>
  <c r="N247" i="12"/>
  <c r="O247" i="12" s="1"/>
  <c r="N254" i="12"/>
  <c r="O254" i="12" s="1"/>
  <c r="T267" i="12"/>
  <c r="K285" i="12"/>
  <c r="T298" i="12"/>
  <c r="T323" i="12"/>
  <c r="M19" i="13"/>
  <c r="T27" i="13"/>
  <c r="O47" i="13"/>
  <c r="U53" i="13"/>
  <c r="N58" i="13"/>
  <c r="O63" i="13"/>
  <c r="I78" i="13"/>
  <c r="M84" i="13"/>
  <c r="N96" i="13"/>
  <c r="N101" i="13"/>
  <c r="K112" i="13"/>
  <c r="I121" i="13"/>
  <c r="M185" i="13"/>
  <c r="K185" i="13"/>
  <c r="N216" i="13"/>
  <c r="O216" i="13" s="1"/>
  <c r="I240" i="13"/>
  <c r="G240" i="13"/>
  <c r="U285" i="13"/>
  <c r="K317" i="13"/>
  <c r="O54" i="15"/>
  <c r="I54" i="15"/>
  <c r="I137" i="15"/>
  <c r="U137" i="15"/>
  <c r="M157" i="15"/>
  <c r="K157" i="15"/>
  <c r="K157" i="16"/>
  <c r="M157" i="16"/>
  <c r="N191" i="16"/>
  <c r="N298" i="12"/>
  <c r="O298" i="12" s="1"/>
  <c r="I310" i="12"/>
  <c r="T339" i="12"/>
  <c r="O53" i="13"/>
  <c r="T53" i="13"/>
  <c r="K78" i="13"/>
  <c r="K191" i="13"/>
  <c r="M191" i="13"/>
  <c r="K240" i="13"/>
  <c r="G259" i="13"/>
  <c r="N259" i="13"/>
  <c r="O259" i="13" s="1"/>
  <c r="T260" i="13"/>
  <c r="I267" i="13"/>
  <c r="I310" i="13"/>
  <c r="N337" i="13"/>
  <c r="O337" i="13" s="1"/>
  <c r="G337" i="13"/>
  <c r="N259" i="12"/>
  <c r="G298" i="12"/>
  <c r="T299" i="12"/>
  <c r="N27" i="13"/>
  <c r="O27" i="13" s="1"/>
  <c r="N47" i="13"/>
  <c r="N63" i="13"/>
  <c r="N78" i="13"/>
  <c r="T85" i="13"/>
  <c r="O91" i="13"/>
  <c r="O102" i="13"/>
  <c r="N121" i="13"/>
  <c r="O121" i="13" s="1"/>
  <c r="M299" i="13"/>
  <c r="K299" i="13"/>
  <c r="M254" i="14"/>
  <c r="K254" i="14"/>
  <c r="G310" i="14"/>
  <c r="N310" i="14"/>
  <c r="O310" i="14" s="1"/>
  <c r="I47" i="15"/>
  <c r="N332" i="15"/>
  <c r="U137" i="13"/>
  <c r="N191" i="13"/>
  <c r="N198" i="13"/>
  <c r="O198" i="13" s="1"/>
  <c r="U205" i="13"/>
  <c r="G231" i="13"/>
  <c r="K285" i="13"/>
  <c r="N299" i="13"/>
  <c r="O299" i="13" s="1"/>
  <c r="K310" i="13"/>
  <c r="N317" i="13"/>
  <c r="T332" i="13"/>
  <c r="N338" i="13"/>
  <c r="G58" i="14"/>
  <c r="I70" i="14"/>
  <c r="K85" i="14"/>
  <c r="I91" i="14"/>
  <c r="T96" i="14"/>
  <c r="T101" i="14"/>
  <c r="T112" i="14"/>
  <c r="T121" i="14"/>
  <c r="T254" i="14"/>
  <c r="T259" i="14"/>
  <c r="O303" i="14"/>
  <c r="T332" i="14"/>
  <c r="I337" i="14"/>
  <c r="T339" i="14"/>
  <c r="M10" i="15"/>
  <c r="K10" i="15"/>
  <c r="N27" i="15"/>
  <c r="O27" i="15" s="1"/>
  <c r="K54" i="15"/>
  <c r="I198" i="15"/>
  <c r="G198" i="15"/>
  <c r="N106" i="16"/>
  <c r="N216" i="16"/>
  <c r="U275" i="16"/>
  <c r="N163" i="13"/>
  <c r="O163" i="13" s="1"/>
  <c r="T198" i="13"/>
  <c r="T205" i="13"/>
  <c r="O254" i="13"/>
  <c r="N275" i="13"/>
  <c r="N310" i="13"/>
  <c r="M332" i="13"/>
  <c r="N27" i="14"/>
  <c r="T35" i="14"/>
  <c r="K54" i="14"/>
  <c r="I58" i="14"/>
  <c r="I78" i="14"/>
  <c r="N85" i="14"/>
  <c r="O96" i="14"/>
  <c r="M101" i="14"/>
  <c r="O112" i="14"/>
  <c r="M121" i="14"/>
  <c r="N132" i="14"/>
  <c r="O216" i="14"/>
  <c r="O259" i="14"/>
  <c r="U260" i="14"/>
  <c r="M332" i="14"/>
  <c r="N339" i="14"/>
  <c r="O339" i="14" s="1"/>
  <c r="N10" i="15"/>
  <c r="O10" i="15" s="1"/>
  <c r="T10" i="15"/>
  <c r="N47" i="15"/>
  <c r="O47" i="15" s="1"/>
  <c r="N78" i="15"/>
  <c r="O78" i="15" s="1"/>
  <c r="O85" i="15"/>
  <c r="I85" i="15"/>
  <c r="M102" i="15"/>
  <c r="O126" i="15"/>
  <c r="I126" i="15"/>
  <c r="K112" i="16"/>
  <c r="M112" i="16"/>
  <c r="N163" i="16"/>
  <c r="O169" i="16"/>
  <c r="N170" i="16"/>
  <c r="O339" i="16"/>
  <c r="U40" i="14"/>
  <c r="M53" i="14"/>
  <c r="K78" i="14"/>
  <c r="M96" i="14"/>
  <c r="M112" i="14"/>
  <c r="M137" i="14"/>
  <c r="U157" i="14"/>
  <c r="U163" i="14"/>
  <c r="U191" i="14"/>
  <c r="K205" i="14"/>
  <c r="M216" i="14"/>
  <c r="K231" i="14"/>
  <c r="M259" i="14"/>
  <c r="M275" i="14"/>
  <c r="U285" i="14"/>
  <c r="M292" i="14"/>
  <c r="M205" i="15"/>
  <c r="K205" i="15"/>
  <c r="M240" i="15"/>
  <c r="K240" i="15"/>
  <c r="K254" i="16"/>
  <c r="M254" i="16"/>
  <c r="M35" i="14"/>
  <c r="U84" i="14"/>
  <c r="I102" i="14"/>
  <c r="I144" i="14"/>
  <c r="I163" i="14"/>
  <c r="I191" i="14"/>
  <c r="I260" i="14"/>
  <c r="G58" i="15"/>
  <c r="M185" i="15"/>
  <c r="K185" i="15"/>
  <c r="M27" i="16"/>
  <c r="K27" i="16"/>
  <c r="O337" i="16"/>
  <c r="I337" i="16"/>
  <c r="I132" i="13"/>
  <c r="T132" i="13"/>
  <c r="O144" i="13"/>
  <c r="U157" i="13"/>
  <c r="U169" i="13"/>
  <c r="T185" i="13"/>
  <c r="M204" i="13"/>
  <c r="I216" i="13"/>
  <c r="M224" i="13"/>
  <c r="T224" i="13"/>
  <c r="N230" i="13"/>
  <c r="O230" i="13" s="1"/>
  <c r="N240" i="13"/>
  <c r="O240" i="13" s="1"/>
  <c r="N260" i="13"/>
  <c r="K275" i="13"/>
  <c r="N285" i="13"/>
  <c r="O285" i="13" s="1"/>
  <c r="T298" i="13"/>
  <c r="G303" i="13"/>
  <c r="I339" i="13"/>
  <c r="G10" i="14"/>
  <c r="M40" i="14"/>
  <c r="T54" i="14"/>
  <c r="U78" i="14"/>
  <c r="T84" i="14"/>
  <c r="I96" i="14"/>
  <c r="K102" i="14"/>
  <c r="I112" i="14"/>
  <c r="K144" i="14"/>
  <c r="K157" i="14"/>
  <c r="M163" i="14"/>
  <c r="U205" i="14"/>
  <c r="G216" i="14"/>
  <c r="T230" i="14"/>
  <c r="U231" i="14"/>
  <c r="I240" i="14"/>
  <c r="O240" i="14"/>
  <c r="I259" i="14"/>
  <c r="M260" i="14"/>
  <c r="K267" i="14"/>
  <c r="O285" i="14"/>
  <c r="U299" i="14"/>
  <c r="K303" i="14"/>
  <c r="U310" i="14"/>
  <c r="U323" i="14"/>
  <c r="K338" i="14"/>
  <c r="N35" i="15"/>
  <c r="N53" i="15"/>
  <c r="O53" i="15" s="1"/>
  <c r="I63" i="15"/>
  <c r="M106" i="15"/>
  <c r="K106" i="15"/>
  <c r="T267" i="15"/>
  <c r="M260" i="16"/>
  <c r="K260" i="16"/>
  <c r="K137" i="13"/>
  <c r="K170" i="13"/>
  <c r="T179" i="13"/>
  <c r="N204" i="13"/>
  <c r="O204" i="13" s="1"/>
  <c r="K216" i="13"/>
  <c r="G224" i="13"/>
  <c r="N247" i="13"/>
  <c r="O247" i="13" s="1"/>
  <c r="I254" i="13"/>
  <c r="N267" i="13"/>
  <c r="T267" i="13"/>
  <c r="T323" i="13"/>
  <c r="K332" i="13"/>
  <c r="I10" i="14"/>
  <c r="I19" i="14"/>
  <c r="I35" i="14"/>
  <c r="G40" i="14"/>
  <c r="U58" i="14"/>
  <c r="T78" i="14"/>
  <c r="M84" i="14"/>
  <c r="K96" i="14"/>
  <c r="K101" i="14"/>
  <c r="N102" i="14"/>
  <c r="K112" i="14"/>
  <c r="K121" i="14"/>
  <c r="N126" i="14"/>
  <c r="N144" i="14"/>
  <c r="O144" i="14" s="1"/>
  <c r="I150" i="14"/>
  <c r="T163" i="14"/>
  <c r="I169" i="14"/>
  <c r="T205" i="14"/>
  <c r="T231" i="14"/>
  <c r="M240" i="14"/>
  <c r="U240" i="14"/>
  <c r="U254" i="14"/>
  <c r="K259" i="14"/>
  <c r="N260" i="14"/>
  <c r="O260" i="14" s="1"/>
  <c r="N267" i="14"/>
  <c r="M285" i="14"/>
  <c r="I299" i="14"/>
  <c r="I310" i="14"/>
  <c r="K317" i="14"/>
  <c r="I323" i="14"/>
  <c r="K332" i="14"/>
  <c r="U27" i="15"/>
  <c r="N40" i="15"/>
  <c r="O40" i="15" s="1"/>
  <c r="M63" i="15"/>
  <c r="T338" i="15"/>
  <c r="I54" i="16"/>
  <c r="N150" i="16"/>
  <c r="O150" i="16" s="1"/>
  <c r="U170" i="16"/>
  <c r="N310" i="16"/>
  <c r="O310" i="16" s="1"/>
  <c r="M40" i="15"/>
  <c r="M53" i="15"/>
  <c r="M58" i="15"/>
  <c r="M70" i="15"/>
  <c r="I84" i="15"/>
  <c r="M91" i="15"/>
  <c r="T96" i="15"/>
  <c r="I121" i="15"/>
  <c r="M132" i="15"/>
  <c r="M144" i="15"/>
  <c r="M163" i="15"/>
  <c r="N170" i="15"/>
  <c r="M191" i="15"/>
  <c r="K224" i="15"/>
  <c r="K231" i="15"/>
  <c r="M247" i="15"/>
  <c r="K259" i="15"/>
  <c r="G317" i="15"/>
  <c r="T332" i="15"/>
  <c r="M10" i="16"/>
  <c r="M19" i="16"/>
  <c r="M35" i="16"/>
  <c r="N53" i="16"/>
  <c r="N58" i="16"/>
  <c r="O58" i="16" s="1"/>
  <c r="M91" i="16"/>
  <c r="T91" i="16"/>
  <c r="I96" i="16"/>
  <c r="T96" i="16"/>
  <c r="I106" i="16"/>
  <c r="I150" i="16"/>
  <c r="U216" i="16"/>
  <c r="U224" i="16"/>
  <c r="N231" i="16"/>
  <c r="T231" i="16"/>
  <c r="N247" i="16"/>
  <c r="O247" i="16" s="1"/>
  <c r="K259" i="16"/>
  <c r="N267" i="16"/>
  <c r="M275" i="16"/>
  <c r="U298" i="16"/>
  <c r="N303" i="16"/>
  <c r="M323" i="16"/>
  <c r="N70" i="15"/>
  <c r="O70" i="15" s="1"/>
  <c r="K78" i="15"/>
  <c r="M84" i="15"/>
  <c r="N91" i="15"/>
  <c r="O91" i="15" s="1"/>
  <c r="O96" i="15"/>
  <c r="M121" i="15"/>
  <c r="N132" i="15"/>
  <c r="O132" i="15" s="1"/>
  <c r="K137" i="15"/>
  <c r="N163" i="15"/>
  <c r="N191" i="15"/>
  <c r="O191" i="15" s="1"/>
  <c r="K285" i="15"/>
  <c r="U338" i="15"/>
  <c r="N10" i="16"/>
  <c r="O10" i="16" s="1"/>
  <c r="N19" i="16"/>
  <c r="O19" i="16" s="1"/>
  <c r="N35" i="16"/>
  <c r="U40" i="16"/>
  <c r="M63" i="16"/>
  <c r="N91" i="16"/>
  <c r="O91" i="16" s="1"/>
  <c r="I132" i="16"/>
  <c r="K150" i="16"/>
  <c r="I170" i="16"/>
  <c r="K185" i="16"/>
  <c r="N205" i="16"/>
  <c r="O205" i="16" s="1"/>
  <c r="T224" i="16"/>
  <c r="U240" i="16"/>
  <c r="T298" i="16"/>
  <c r="U310" i="16"/>
  <c r="N323" i="16"/>
  <c r="O323" i="16" s="1"/>
  <c r="N137" i="15"/>
  <c r="O137" i="15" s="1"/>
  <c r="O169" i="15"/>
  <c r="O205" i="15"/>
  <c r="N337" i="15"/>
  <c r="T40" i="16"/>
  <c r="T47" i="16"/>
  <c r="T101" i="16"/>
  <c r="O254" i="16"/>
  <c r="O260" i="16"/>
  <c r="T310" i="16"/>
  <c r="K84" i="15"/>
  <c r="N85" i="15"/>
  <c r="N112" i="15"/>
  <c r="O112" i="15" s="1"/>
  <c r="K121" i="15"/>
  <c r="N126" i="15"/>
  <c r="G150" i="15"/>
  <c r="G157" i="15"/>
  <c r="G169" i="15"/>
  <c r="T169" i="15"/>
  <c r="N185" i="15"/>
  <c r="G216" i="15"/>
  <c r="G267" i="15"/>
  <c r="M285" i="15"/>
  <c r="N292" i="15"/>
  <c r="O303" i="15"/>
  <c r="M310" i="15"/>
  <c r="K332" i="15"/>
  <c r="G338" i="15"/>
  <c r="N47" i="16"/>
  <c r="O47" i="16" s="1"/>
  <c r="N54" i="16"/>
  <c r="O54" i="16" s="1"/>
  <c r="U58" i="16"/>
  <c r="U91" i="16"/>
  <c r="N112" i="16"/>
  <c r="O112" i="16" s="1"/>
  <c r="M137" i="16"/>
  <c r="N157" i="16"/>
  <c r="M169" i="16"/>
  <c r="I191" i="16"/>
  <c r="N204" i="16"/>
  <c r="K216" i="16"/>
  <c r="N230" i="16"/>
  <c r="O230" i="16" s="1"/>
  <c r="G254" i="16"/>
  <c r="M299" i="16"/>
  <c r="T299" i="16"/>
  <c r="I310" i="16"/>
  <c r="I317" i="16"/>
  <c r="M339" i="16"/>
  <c r="T339" i="16"/>
  <c r="I112" i="15"/>
  <c r="U132" i="15"/>
  <c r="T157" i="15"/>
  <c r="U163" i="15"/>
  <c r="O198" i="15"/>
  <c r="I205" i="15"/>
  <c r="M298" i="15"/>
  <c r="M303" i="15"/>
  <c r="U10" i="16"/>
  <c r="I40" i="16"/>
  <c r="I47" i="16"/>
  <c r="K84" i="16"/>
  <c r="K101" i="16"/>
  <c r="M144" i="16"/>
  <c r="K204" i="16"/>
  <c r="K240" i="16"/>
  <c r="I260" i="16"/>
  <c r="O299" i="16"/>
  <c r="K310" i="16"/>
  <c r="M332" i="16"/>
  <c r="G339" i="16"/>
  <c r="U337" i="14"/>
  <c r="U339" i="14"/>
  <c r="N19" i="15"/>
  <c r="K35" i="15"/>
  <c r="I40" i="15"/>
  <c r="U40" i="15"/>
  <c r="I53" i="15"/>
  <c r="U53" i="15"/>
  <c r="I58" i="15"/>
  <c r="U58" i="15"/>
  <c r="I70" i="15"/>
  <c r="U70" i="15"/>
  <c r="T78" i="15"/>
  <c r="U84" i="15"/>
  <c r="I91" i="15"/>
  <c r="U91" i="15"/>
  <c r="N102" i="15"/>
  <c r="O102" i="15" s="1"/>
  <c r="U121" i="15"/>
  <c r="I132" i="15"/>
  <c r="T137" i="15"/>
  <c r="I144" i="15"/>
  <c r="T170" i="15"/>
  <c r="G191" i="15"/>
  <c r="U191" i="15"/>
  <c r="M204" i="15"/>
  <c r="I224" i="15"/>
  <c r="I247" i="15"/>
  <c r="G298" i="15"/>
  <c r="M317" i="15"/>
  <c r="K323" i="15"/>
  <c r="U332" i="15"/>
  <c r="K339" i="15"/>
  <c r="T10" i="16"/>
  <c r="T35" i="16"/>
  <c r="K40" i="16"/>
  <c r="M58" i="16"/>
  <c r="N78" i="16"/>
  <c r="N85" i="16"/>
  <c r="U96" i="16"/>
  <c r="N126" i="16"/>
  <c r="M132" i="16"/>
  <c r="T185" i="16"/>
  <c r="K191" i="16"/>
  <c r="M204" i="16"/>
  <c r="T205" i="16"/>
  <c r="M231" i="16"/>
  <c r="M267" i="16"/>
  <c r="I275" i="16"/>
  <c r="U292" i="16"/>
  <c r="K303" i="16"/>
  <c r="I323" i="16"/>
  <c r="U332" i="16"/>
  <c r="O35" i="16"/>
  <c r="N63" i="16"/>
  <c r="O63" i="16" s="1"/>
  <c r="G19" i="16"/>
  <c r="K35" i="16"/>
  <c r="G47" i="16"/>
  <c r="K54" i="16"/>
  <c r="O70" i="16"/>
  <c r="G91" i="16"/>
  <c r="O101" i="16"/>
  <c r="O102" i="16"/>
  <c r="O106" i="16"/>
  <c r="M121" i="16"/>
  <c r="O137" i="16"/>
  <c r="G137" i="16"/>
  <c r="M150" i="16"/>
  <c r="O163" i="16"/>
  <c r="G163" i="16"/>
  <c r="M163" i="16"/>
  <c r="M170" i="16"/>
  <c r="O224" i="16"/>
  <c r="G230" i="16"/>
  <c r="N259" i="16"/>
  <c r="O267" i="16"/>
  <c r="G267" i="16"/>
  <c r="G299" i="16"/>
  <c r="N338" i="16"/>
  <c r="O338" i="16" s="1"/>
  <c r="G70" i="16"/>
  <c r="O84" i="16"/>
  <c r="O85" i="16"/>
  <c r="G101" i="16"/>
  <c r="G102" i="16"/>
  <c r="G106" i="16"/>
  <c r="O121" i="16"/>
  <c r="O126" i="16"/>
  <c r="O132" i="16"/>
  <c r="O157" i="16"/>
  <c r="M224" i="16"/>
  <c r="N285" i="16"/>
  <c r="O285" i="16" s="1"/>
  <c r="G298" i="16"/>
  <c r="I285" i="16"/>
  <c r="G285" i="16"/>
  <c r="G27" i="16"/>
  <c r="O27" i="16"/>
  <c r="G53" i="16"/>
  <c r="O53" i="16"/>
  <c r="G84" i="16"/>
  <c r="G85" i="16"/>
  <c r="G121" i="16"/>
  <c r="G126" i="16"/>
  <c r="G132" i="16"/>
  <c r="G157" i="16"/>
  <c r="O170" i="16"/>
  <c r="O185" i="16"/>
  <c r="G185" i="16"/>
  <c r="O216" i="16"/>
  <c r="G216" i="16"/>
  <c r="M298" i="16"/>
  <c r="I303" i="16"/>
  <c r="O303" i="16"/>
  <c r="G303" i="16"/>
  <c r="G323" i="16"/>
  <c r="G112" i="16"/>
  <c r="K91" i="16"/>
  <c r="I112" i="16"/>
  <c r="G144" i="16"/>
  <c r="G150" i="16"/>
  <c r="G169" i="16"/>
  <c r="G170" i="16"/>
  <c r="O179" i="16"/>
  <c r="K198" i="16"/>
  <c r="I205" i="16"/>
  <c r="G205" i="16"/>
  <c r="M216" i="16"/>
  <c r="G224" i="16"/>
  <c r="M247" i="16"/>
  <c r="N298" i="16"/>
  <c r="O298" i="16" s="1"/>
  <c r="U317" i="16"/>
  <c r="K19" i="16"/>
  <c r="G35" i="16"/>
  <c r="K47" i="16"/>
  <c r="G54" i="16"/>
  <c r="K63" i="16"/>
  <c r="K70" i="16"/>
  <c r="K96" i="16"/>
  <c r="K106" i="16"/>
  <c r="I137" i="16"/>
  <c r="I163" i="16"/>
  <c r="G179" i="16"/>
  <c r="O191" i="16"/>
  <c r="O198" i="16"/>
  <c r="O204" i="16"/>
  <c r="O240" i="16"/>
  <c r="G240" i="16"/>
  <c r="M259" i="16"/>
  <c r="I267" i="16"/>
  <c r="G317" i="16"/>
  <c r="I332" i="16"/>
  <c r="O332" i="16"/>
  <c r="G332" i="16"/>
  <c r="O78" i="16"/>
  <c r="G78" i="16"/>
  <c r="I91" i="16"/>
  <c r="U191" i="16"/>
  <c r="G204" i="16"/>
  <c r="I230" i="16"/>
  <c r="I231" i="16"/>
  <c r="O231" i="16"/>
  <c r="G231" i="16"/>
  <c r="M240" i="16"/>
  <c r="T260" i="16"/>
  <c r="M285" i="16"/>
  <c r="I298" i="16"/>
  <c r="M317" i="16"/>
  <c r="U338" i="16"/>
  <c r="O96" i="16"/>
  <c r="G96" i="16"/>
  <c r="M102" i="16"/>
  <c r="I185" i="16"/>
  <c r="I216" i="16"/>
  <c r="K230" i="16"/>
  <c r="I259" i="16"/>
  <c r="O259" i="16"/>
  <c r="G259" i="16"/>
  <c r="T292" i="16"/>
  <c r="N317" i="16"/>
  <c r="O317" i="16" s="1"/>
  <c r="N332" i="16"/>
  <c r="G338" i="16"/>
  <c r="K224" i="16"/>
  <c r="K247" i="16"/>
  <c r="K267" i="16"/>
  <c r="K298" i="16"/>
  <c r="K317" i="16"/>
  <c r="K338" i="16"/>
  <c r="G260" i="16"/>
  <c r="K275" i="16"/>
  <c r="G292" i="16"/>
  <c r="K299" i="16"/>
  <c r="G310" i="16"/>
  <c r="K323" i="16"/>
  <c r="G337" i="16"/>
  <c r="K339" i="16"/>
  <c r="O19" i="15"/>
  <c r="O35" i="15"/>
  <c r="O170" i="15"/>
  <c r="M35" i="15"/>
  <c r="M96" i="15"/>
  <c r="M112" i="15"/>
  <c r="I179" i="15"/>
  <c r="G179" i="15"/>
  <c r="I275" i="15"/>
  <c r="O275" i="15"/>
  <c r="G275" i="15"/>
  <c r="O332" i="15"/>
  <c r="O337" i="15"/>
  <c r="G337" i="15"/>
  <c r="I337" i="15"/>
  <c r="T163" i="15"/>
  <c r="M198" i="15"/>
  <c r="N204" i="15"/>
  <c r="O204" i="15" s="1"/>
  <c r="M224" i="15"/>
  <c r="O231" i="15"/>
  <c r="G240" i="15"/>
  <c r="I240" i="15"/>
  <c r="O259" i="15"/>
  <c r="U292" i="15"/>
  <c r="I299" i="15"/>
  <c r="O299" i="15"/>
  <c r="G299" i="15"/>
  <c r="M337" i="15"/>
  <c r="N338" i="15"/>
  <c r="O338" i="15" s="1"/>
  <c r="N339" i="15"/>
  <c r="M54" i="15"/>
  <c r="M78" i="15"/>
  <c r="M137" i="15"/>
  <c r="K19" i="15"/>
  <c r="G35" i="15"/>
  <c r="K47" i="15"/>
  <c r="G54" i="15"/>
  <c r="K63" i="15"/>
  <c r="G78" i="15"/>
  <c r="K85" i="15"/>
  <c r="G96" i="15"/>
  <c r="K102" i="15"/>
  <c r="G112" i="15"/>
  <c r="K126" i="15"/>
  <c r="G137" i="15"/>
  <c r="I169" i="15"/>
  <c r="I170" i="15"/>
  <c r="N179" i="15"/>
  <c r="O179" i="15" s="1"/>
  <c r="N224" i="15"/>
  <c r="O224" i="15" s="1"/>
  <c r="O292" i="15"/>
  <c r="G292" i="15"/>
  <c r="I292" i="15"/>
  <c r="N84" i="15"/>
  <c r="O84" i="15" s="1"/>
  <c r="N121" i="15"/>
  <c r="O121" i="15" s="1"/>
  <c r="N144" i="15"/>
  <c r="O144" i="15" s="1"/>
  <c r="K150" i="15"/>
  <c r="N240" i="15"/>
  <c r="O240" i="15" s="1"/>
  <c r="O285" i="15"/>
  <c r="M292" i="15"/>
  <c r="N299" i="15"/>
  <c r="O310" i="15"/>
  <c r="G310" i="15"/>
  <c r="I310" i="15"/>
  <c r="U323" i="15"/>
  <c r="K204" i="15"/>
  <c r="U230" i="15"/>
  <c r="U254" i="15"/>
  <c r="U260" i="15"/>
  <c r="U144" i="15"/>
  <c r="O216" i="15"/>
  <c r="I230" i="15"/>
  <c r="G230" i="15"/>
  <c r="I254" i="15"/>
  <c r="G254" i="15"/>
  <c r="O260" i="15"/>
  <c r="G260" i="15"/>
  <c r="I260" i="15"/>
  <c r="I323" i="15"/>
  <c r="O323" i="15"/>
  <c r="G323" i="15"/>
  <c r="U339" i="15"/>
  <c r="G19" i="15"/>
  <c r="G47" i="15"/>
  <c r="G63" i="15"/>
  <c r="G85" i="15"/>
  <c r="G102" i="15"/>
  <c r="G126" i="15"/>
  <c r="O163" i="15"/>
  <c r="G163" i="15"/>
  <c r="M169" i="15"/>
  <c r="K170" i="15"/>
  <c r="O185" i="15"/>
  <c r="M216" i="15"/>
  <c r="U216" i="15"/>
  <c r="M230" i="15"/>
  <c r="M254" i="15"/>
  <c r="M260" i="15"/>
  <c r="U275" i="15"/>
  <c r="U337" i="15"/>
  <c r="O157" i="15"/>
  <c r="I204" i="15"/>
  <c r="G204" i="15"/>
  <c r="N230" i="15"/>
  <c r="O230" i="15" s="1"/>
  <c r="N254" i="15"/>
  <c r="O254" i="15" s="1"/>
  <c r="N260" i="15"/>
  <c r="N267" i="15"/>
  <c r="O267" i="15" s="1"/>
  <c r="U299" i="15"/>
  <c r="N323" i="15"/>
  <c r="I339" i="15"/>
  <c r="O339" i="15"/>
  <c r="G339" i="15"/>
  <c r="M275" i="15"/>
  <c r="M299" i="15"/>
  <c r="M323" i="15"/>
  <c r="M339" i="15"/>
  <c r="G185" i="15"/>
  <c r="G205" i="15"/>
  <c r="G231" i="15"/>
  <c r="K247" i="15"/>
  <c r="G259" i="15"/>
  <c r="K267" i="15"/>
  <c r="G285" i="15"/>
  <c r="K298" i="15"/>
  <c r="G303" i="15"/>
  <c r="K317" i="15"/>
  <c r="G332" i="15"/>
  <c r="K338" i="15"/>
  <c r="O54" i="14"/>
  <c r="N10" i="14"/>
  <c r="O10" i="14" s="1"/>
  <c r="N40" i="14"/>
  <c r="O40" i="14" s="1"/>
  <c r="N58" i="14"/>
  <c r="O58" i="14" s="1"/>
  <c r="N84" i="14"/>
  <c r="O84" i="14" s="1"/>
  <c r="N101" i="14"/>
  <c r="O101" i="14" s="1"/>
  <c r="N121" i="14"/>
  <c r="O121" i="14" s="1"/>
  <c r="M19" i="14"/>
  <c r="K27" i="14"/>
  <c r="M47" i="14"/>
  <c r="K53" i="14"/>
  <c r="M63" i="14"/>
  <c r="K70" i="14"/>
  <c r="M85" i="14"/>
  <c r="K91" i="14"/>
  <c r="M102" i="14"/>
  <c r="K106" i="14"/>
  <c r="O132" i="14"/>
  <c r="G132" i="14"/>
  <c r="M132" i="14"/>
  <c r="M144" i="14"/>
  <c r="M150" i="14"/>
  <c r="I185" i="14"/>
  <c r="K191" i="14"/>
  <c r="O191" i="14"/>
  <c r="G260" i="14"/>
  <c r="I267" i="14"/>
  <c r="O267" i="14"/>
  <c r="G267" i="14"/>
  <c r="G337" i="14"/>
  <c r="O126" i="14"/>
  <c r="O157" i="14"/>
  <c r="G157" i="14"/>
  <c r="I204" i="14"/>
  <c r="O204" i="14"/>
  <c r="G204" i="14"/>
  <c r="I224" i="14"/>
  <c r="O224" i="14"/>
  <c r="G224" i="14"/>
  <c r="I317" i="14"/>
  <c r="O317" i="14"/>
  <c r="G317" i="14"/>
  <c r="G19" i="14"/>
  <c r="O19" i="14"/>
  <c r="G47" i="14"/>
  <c r="O47" i="14"/>
  <c r="G63" i="14"/>
  <c r="O63" i="14"/>
  <c r="G85" i="14"/>
  <c r="O85" i="14"/>
  <c r="G102" i="14"/>
  <c r="O102" i="14"/>
  <c r="G126" i="14"/>
  <c r="K169" i="14"/>
  <c r="G191" i="14"/>
  <c r="I198" i="14"/>
  <c r="O198" i="14"/>
  <c r="G198" i="14"/>
  <c r="I298" i="14"/>
  <c r="O298" i="14"/>
  <c r="G298" i="14"/>
  <c r="G137" i="14"/>
  <c r="U137" i="14"/>
  <c r="G144" i="14"/>
  <c r="G150" i="14"/>
  <c r="O163" i="14"/>
  <c r="O169" i="14"/>
  <c r="O179" i="14"/>
  <c r="G179" i="14"/>
  <c r="I338" i="14"/>
  <c r="O338" i="14"/>
  <c r="G338" i="14"/>
  <c r="G27" i="14"/>
  <c r="O27" i="14"/>
  <c r="G53" i="14"/>
  <c r="O53" i="14"/>
  <c r="G70" i="14"/>
  <c r="O70" i="14"/>
  <c r="G91" i="14"/>
  <c r="O91" i="14"/>
  <c r="G106" i="14"/>
  <c r="O106" i="14"/>
  <c r="G163" i="14"/>
  <c r="G169" i="14"/>
  <c r="O170" i="14"/>
  <c r="M185" i="14"/>
  <c r="M247" i="14"/>
  <c r="I157" i="14"/>
  <c r="G170" i="14"/>
  <c r="U185" i="14"/>
  <c r="O205" i="14"/>
  <c r="O231" i="14"/>
  <c r="O332" i="14"/>
  <c r="G35" i="14"/>
  <c r="G54" i="14"/>
  <c r="G78" i="14"/>
  <c r="G96" i="14"/>
  <c r="G112" i="14"/>
  <c r="M191" i="14"/>
  <c r="I247" i="14"/>
  <c r="O247" i="14"/>
  <c r="G247" i="14"/>
  <c r="M267" i="14"/>
  <c r="K216" i="14"/>
  <c r="G230" i="14"/>
  <c r="O230" i="14"/>
  <c r="K240" i="14"/>
  <c r="G254" i="14"/>
  <c r="O254" i="14"/>
  <c r="K260" i="14"/>
  <c r="G275" i="14"/>
  <c r="O275" i="14"/>
  <c r="K292" i="14"/>
  <c r="G299" i="14"/>
  <c r="O299" i="14"/>
  <c r="K310" i="14"/>
  <c r="G323" i="14"/>
  <c r="O323" i="14"/>
  <c r="K337" i="14"/>
  <c r="G339" i="14"/>
  <c r="G205" i="14"/>
  <c r="G231" i="14"/>
  <c r="G259" i="14"/>
  <c r="G285" i="14"/>
  <c r="G303" i="14"/>
  <c r="G332" i="14"/>
  <c r="O19" i="13"/>
  <c r="K10" i="13"/>
  <c r="I19" i="13"/>
  <c r="G27" i="13"/>
  <c r="M35" i="13"/>
  <c r="K40" i="13"/>
  <c r="I47" i="13"/>
  <c r="G53" i="13"/>
  <c r="M54" i="13"/>
  <c r="K58" i="13"/>
  <c r="I63" i="13"/>
  <c r="G70" i="13"/>
  <c r="M78" i="13"/>
  <c r="K84" i="13"/>
  <c r="I85" i="13"/>
  <c r="G91" i="13"/>
  <c r="M96" i="13"/>
  <c r="K101" i="13"/>
  <c r="I102" i="13"/>
  <c r="G106" i="13"/>
  <c r="M112" i="13"/>
  <c r="K121" i="13"/>
  <c r="U163" i="13"/>
  <c r="G170" i="13"/>
  <c r="G216" i="13"/>
  <c r="N231" i="13"/>
  <c r="O231" i="13" s="1"/>
  <c r="T299" i="13"/>
  <c r="O292" i="13"/>
  <c r="O260" i="13"/>
  <c r="K19" i="13"/>
  <c r="G35" i="13"/>
  <c r="O35" i="13"/>
  <c r="K47" i="13"/>
  <c r="G54" i="13"/>
  <c r="O54" i="13"/>
  <c r="K63" i="13"/>
  <c r="G78" i="13"/>
  <c r="O78" i="13"/>
  <c r="K85" i="13"/>
  <c r="G96" i="13"/>
  <c r="O96" i="13"/>
  <c r="K102" i="13"/>
  <c r="G112" i="13"/>
  <c r="O112" i="13"/>
  <c r="O191" i="13"/>
  <c r="O275" i="13"/>
  <c r="U275" i="13"/>
  <c r="G292" i="13"/>
  <c r="O310" i="13"/>
  <c r="M317" i="13"/>
  <c r="O339" i="13"/>
  <c r="T339" i="13"/>
  <c r="I126" i="13"/>
  <c r="U126" i="13"/>
  <c r="U132" i="13"/>
  <c r="K224" i="13"/>
  <c r="N303" i="13"/>
  <c r="O303" i="13" s="1"/>
  <c r="U323" i="13"/>
  <c r="G10" i="13"/>
  <c r="O10" i="13"/>
  <c r="G40" i="13"/>
  <c r="O40" i="13"/>
  <c r="G58" i="13"/>
  <c r="O58" i="13"/>
  <c r="G84" i="13"/>
  <c r="O84" i="13"/>
  <c r="G101" i="13"/>
  <c r="O101" i="13"/>
  <c r="G121" i="13"/>
  <c r="O132" i="13"/>
  <c r="G132" i="13"/>
  <c r="G260" i="13"/>
  <c r="O323" i="13"/>
  <c r="M338" i="13"/>
  <c r="O126" i="13"/>
  <c r="M137" i="13"/>
  <c r="K144" i="13"/>
  <c r="O157" i="13"/>
  <c r="G157" i="13"/>
  <c r="G179" i="13"/>
  <c r="G191" i="13"/>
  <c r="M240" i="13"/>
  <c r="G19" i="13"/>
  <c r="G47" i="13"/>
  <c r="G63" i="13"/>
  <c r="G85" i="13"/>
  <c r="G102" i="13"/>
  <c r="G126" i="13"/>
  <c r="O150" i="13"/>
  <c r="M163" i="13"/>
  <c r="M292" i="13"/>
  <c r="G310" i="13"/>
  <c r="N323" i="13"/>
  <c r="N332" i="13"/>
  <c r="O332" i="13" s="1"/>
  <c r="M310" i="13"/>
  <c r="M337" i="13"/>
  <c r="N224" i="13"/>
  <c r="O224" i="13" s="1"/>
  <c r="G267" i="13"/>
  <c r="O267" i="13"/>
  <c r="G298" i="13"/>
  <c r="O298" i="13"/>
  <c r="G317" i="13"/>
  <c r="O317" i="13"/>
  <c r="G338" i="13"/>
  <c r="O338" i="13"/>
  <c r="G204" i="13"/>
  <c r="G230" i="13"/>
  <c r="G254" i="13"/>
  <c r="G275" i="13"/>
  <c r="G299" i="13"/>
  <c r="G323" i="13"/>
  <c r="G339" i="13"/>
  <c r="O19" i="12"/>
  <c r="M35" i="12"/>
  <c r="N54" i="12"/>
  <c r="O54" i="12" s="1"/>
  <c r="I137" i="12"/>
  <c r="O137" i="12"/>
  <c r="G137" i="12"/>
  <c r="I185" i="12"/>
  <c r="O185" i="12"/>
  <c r="G185" i="12"/>
  <c r="I216" i="12"/>
  <c r="G216" i="12"/>
  <c r="O338" i="12"/>
  <c r="N35" i="12"/>
  <c r="O35" i="12" s="1"/>
  <c r="M58" i="12"/>
  <c r="G157" i="12"/>
  <c r="G230" i="12"/>
  <c r="I240" i="12"/>
  <c r="O240" i="12"/>
  <c r="G240" i="12"/>
  <c r="G254" i="12"/>
  <c r="I260" i="12"/>
  <c r="O260" i="12"/>
  <c r="G260" i="12"/>
  <c r="I285" i="12"/>
  <c r="O285" i="12"/>
  <c r="G285" i="12"/>
  <c r="K19" i="12"/>
  <c r="K47" i="12"/>
  <c r="N58" i="12"/>
  <c r="O58" i="12"/>
  <c r="M91" i="12"/>
  <c r="I96" i="12"/>
  <c r="O96" i="12"/>
  <c r="O101" i="12"/>
  <c r="G101" i="12"/>
  <c r="N102" i="12"/>
  <c r="O102" i="12" s="1"/>
  <c r="U106" i="12"/>
  <c r="O121" i="12"/>
  <c r="G121" i="12"/>
  <c r="N126" i="12"/>
  <c r="O126" i="12" s="1"/>
  <c r="I205" i="12"/>
  <c r="O205" i="12"/>
  <c r="G205" i="12"/>
  <c r="G299" i="12"/>
  <c r="M303" i="12"/>
  <c r="I332" i="12"/>
  <c r="O332" i="12"/>
  <c r="G332" i="12"/>
  <c r="N338" i="12"/>
  <c r="N339" i="12"/>
  <c r="O339" i="12" s="1"/>
  <c r="G58" i="12"/>
  <c r="N63" i="12"/>
  <c r="O63" i="12" s="1"/>
  <c r="M101" i="12"/>
  <c r="I112" i="12"/>
  <c r="O112" i="12"/>
  <c r="G112" i="12"/>
  <c r="M121" i="12"/>
  <c r="I231" i="12"/>
  <c r="O231" i="12"/>
  <c r="G231" i="12"/>
  <c r="I259" i="12"/>
  <c r="O259" i="12"/>
  <c r="G259" i="12"/>
  <c r="N275" i="12"/>
  <c r="O275" i="12" s="1"/>
  <c r="G10" i="12"/>
  <c r="O10" i="12"/>
  <c r="G40" i="12"/>
  <c r="O40" i="12"/>
  <c r="N106" i="12"/>
  <c r="O106" i="12" s="1"/>
  <c r="O169" i="12"/>
  <c r="G169" i="12"/>
  <c r="N204" i="12"/>
  <c r="O204" i="12" s="1"/>
  <c r="I303" i="12"/>
  <c r="G303" i="12"/>
  <c r="G70" i="12"/>
  <c r="O70" i="12"/>
  <c r="O84" i="12"/>
  <c r="G84" i="12"/>
  <c r="G96" i="12"/>
  <c r="K137" i="12"/>
  <c r="I163" i="12"/>
  <c r="O163" i="12"/>
  <c r="G163" i="12"/>
  <c r="M169" i="12"/>
  <c r="U224" i="12"/>
  <c r="U275" i="12"/>
  <c r="U317" i="12"/>
  <c r="G19" i="12"/>
  <c r="T63" i="12"/>
  <c r="O78" i="12"/>
  <c r="N85" i="12"/>
  <c r="O85" i="12" s="1"/>
  <c r="U85" i="12"/>
  <c r="I101" i="12"/>
  <c r="I121" i="12"/>
  <c r="U150" i="12"/>
  <c r="M185" i="12"/>
  <c r="I191" i="12"/>
  <c r="O191" i="12"/>
  <c r="G191" i="12"/>
  <c r="U204" i="12"/>
  <c r="U247" i="12"/>
  <c r="U267" i="12"/>
  <c r="G53" i="12"/>
  <c r="G78" i="12"/>
  <c r="T85" i="12"/>
  <c r="G144" i="12"/>
  <c r="N150" i="12"/>
  <c r="O150" i="12" s="1"/>
  <c r="M191" i="12"/>
  <c r="N224" i="12"/>
  <c r="O224" i="12" s="1"/>
  <c r="U230" i="12"/>
  <c r="U254" i="12"/>
  <c r="M285" i="12"/>
  <c r="N317" i="12"/>
  <c r="O317" i="12" s="1"/>
  <c r="U338" i="12"/>
  <c r="K179" i="12"/>
  <c r="K204" i="12"/>
  <c r="K230" i="12"/>
  <c r="K254" i="12"/>
  <c r="K275" i="12"/>
  <c r="G292" i="12"/>
  <c r="K299" i="12"/>
  <c r="G310" i="12"/>
  <c r="O310" i="12"/>
  <c r="K323" i="12"/>
  <c r="G337" i="12"/>
  <c r="O337" i="12"/>
  <c r="K339" i="12"/>
  <c r="G338" i="12"/>
  <c r="M35" i="11"/>
  <c r="I106" i="11"/>
  <c r="O106" i="11"/>
  <c r="G106" i="11"/>
  <c r="N35" i="11"/>
  <c r="O35" i="11" s="1"/>
  <c r="I132" i="11"/>
  <c r="O132" i="11"/>
  <c r="G132" i="11"/>
  <c r="G170" i="11"/>
  <c r="I230" i="11"/>
  <c r="O230" i="11"/>
  <c r="G230" i="11"/>
  <c r="O85" i="11"/>
  <c r="I275" i="11"/>
  <c r="O275" i="11"/>
  <c r="G275" i="11"/>
  <c r="G40" i="11"/>
  <c r="O40" i="11"/>
  <c r="O53" i="11"/>
  <c r="G53" i="11"/>
  <c r="O58" i="11"/>
  <c r="O70" i="11"/>
  <c r="G70" i="11"/>
  <c r="O84" i="11"/>
  <c r="M85" i="11"/>
  <c r="U191" i="11"/>
  <c r="I299" i="11"/>
  <c r="G299" i="11"/>
  <c r="I323" i="11"/>
  <c r="O323" i="11"/>
  <c r="G323" i="11"/>
  <c r="O47" i="11"/>
  <c r="G58" i="11"/>
  <c r="O63" i="11"/>
  <c r="G84" i="11"/>
  <c r="I157" i="11"/>
  <c r="O157" i="11"/>
  <c r="G157" i="11"/>
  <c r="N224" i="11"/>
  <c r="O224" i="11" s="1"/>
  <c r="U240" i="11"/>
  <c r="N298" i="11"/>
  <c r="O298" i="11" s="1"/>
  <c r="I91" i="11"/>
  <c r="O91" i="11"/>
  <c r="G91" i="11"/>
  <c r="G10" i="11"/>
  <c r="G47" i="11"/>
  <c r="G63" i="11"/>
  <c r="G85" i="11"/>
  <c r="M91" i="11"/>
  <c r="G96" i="11"/>
  <c r="N96" i="11"/>
  <c r="O96" i="11" s="1"/>
  <c r="M106" i="11"/>
  <c r="U121" i="11"/>
  <c r="I179" i="11"/>
  <c r="O179" i="11"/>
  <c r="G179" i="11"/>
  <c r="I204" i="11"/>
  <c r="G204" i="11"/>
  <c r="I339" i="11"/>
  <c r="O339" i="11"/>
  <c r="G339" i="11"/>
  <c r="T54" i="11"/>
  <c r="T78" i="11"/>
  <c r="O121" i="11"/>
  <c r="N144" i="11"/>
  <c r="N191" i="11"/>
  <c r="O191" i="11" s="1"/>
  <c r="I254" i="11"/>
  <c r="G254" i="11"/>
  <c r="N292" i="11"/>
  <c r="N338" i="11"/>
  <c r="O338" i="11" s="1"/>
  <c r="M204" i="11"/>
  <c r="M230" i="11"/>
  <c r="M254" i="11"/>
  <c r="M275" i="11"/>
  <c r="M299" i="11"/>
  <c r="M323" i="11"/>
  <c r="M339" i="11"/>
  <c r="K101" i="11"/>
  <c r="K121" i="11"/>
  <c r="K144" i="11"/>
  <c r="K169" i="11"/>
  <c r="K191" i="11"/>
  <c r="K216" i="11"/>
  <c r="K240" i="11"/>
  <c r="K260" i="11"/>
  <c r="K292" i="11"/>
  <c r="K310" i="11"/>
  <c r="K337" i="11"/>
  <c r="N112" i="11"/>
  <c r="O112" i="11" s="1"/>
  <c r="N163" i="11"/>
  <c r="O163" i="11" s="1"/>
  <c r="N185" i="11"/>
  <c r="O185" i="11" s="1"/>
  <c r="N205" i="11"/>
  <c r="O205" i="11" s="1"/>
  <c r="N231" i="11"/>
  <c r="O231" i="11" s="1"/>
  <c r="N259" i="11"/>
  <c r="O259" i="11" s="1"/>
  <c r="N285" i="11"/>
  <c r="O285" i="11" s="1"/>
  <c r="N303" i="11"/>
  <c r="O303" i="11" s="1"/>
  <c r="N332" i="11"/>
  <c r="O332" i="11" s="1"/>
  <c r="K85" i="11"/>
  <c r="K102" i="11"/>
  <c r="K150" i="11"/>
  <c r="K170" i="11"/>
  <c r="K198" i="11"/>
  <c r="K267" i="11"/>
  <c r="K298" i="11"/>
  <c r="K317" i="11"/>
  <c r="K338" i="11"/>
  <c r="G101" i="11"/>
  <c r="G121" i="11"/>
  <c r="G144" i="11"/>
  <c r="G169" i="11"/>
  <c r="G191" i="11"/>
  <c r="G216" i="11"/>
  <c r="G240" i="11"/>
  <c r="G260" i="11"/>
  <c r="G292" i="11"/>
  <c r="G310" i="11"/>
  <c r="G337" i="11"/>
  <c r="O53" i="10"/>
  <c r="O106" i="10"/>
  <c r="G10" i="10"/>
  <c r="M19" i="10"/>
  <c r="M47" i="10"/>
  <c r="G58" i="10"/>
  <c r="M63" i="10"/>
  <c r="G84" i="10"/>
  <c r="M85" i="10"/>
  <c r="G101" i="10"/>
  <c r="M102" i="10"/>
  <c r="G121" i="10"/>
  <c r="M126" i="10"/>
  <c r="I169" i="10"/>
  <c r="G337" i="10"/>
  <c r="I247" i="10"/>
  <c r="O247" i="10"/>
  <c r="G247" i="10"/>
  <c r="O132" i="10"/>
  <c r="G132" i="10"/>
  <c r="I198" i="10"/>
  <c r="O198" i="10"/>
  <c r="G198" i="10"/>
  <c r="G216" i="10"/>
  <c r="G19" i="10"/>
  <c r="O19" i="10"/>
  <c r="G47" i="10"/>
  <c r="O47" i="10"/>
  <c r="G63" i="10"/>
  <c r="O63" i="10"/>
  <c r="G85" i="10"/>
  <c r="O85" i="10"/>
  <c r="G102" i="10"/>
  <c r="O102" i="10"/>
  <c r="G126" i="10"/>
  <c r="O144" i="10"/>
  <c r="K179" i="10"/>
  <c r="I317" i="10"/>
  <c r="O317" i="10"/>
  <c r="G317" i="10"/>
  <c r="N70" i="10"/>
  <c r="O70" i="10" s="1"/>
  <c r="G144" i="10"/>
  <c r="K157" i="10"/>
  <c r="K170" i="10"/>
  <c r="O170" i="10"/>
  <c r="U259" i="10"/>
  <c r="I267" i="10"/>
  <c r="O267" i="10"/>
  <c r="G267" i="10"/>
  <c r="U285" i="10"/>
  <c r="M298" i="10"/>
  <c r="I338" i="10"/>
  <c r="O338" i="10"/>
  <c r="G338" i="10"/>
  <c r="I224" i="10"/>
  <c r="O224" i="10"/>
  <c r="G224" i="10"/>
  <c r="K10" i="10"/>
  <c r="G27" i="10"/>
  <c r="K40" i="10"/>
  <c r="G53" i="10"/>
  <c r="K58" i="10"/>
  <c r="K84" i="10"/>
  <c r="G91" i="10"/>
  <c r="K101" i="10"/>
  <c r="G106" i="10"/>
  <c r="K121" i="10"/>
  <c r="M169" i="10"/>
  <c r="U185" i="10"/>
  <c r="I204" i="10"/>
  <c r="O204" i="10"/>
  <c r="G204" i="10"/>
  <c r="U231" i="10"/>
  <c r="U303" i="10"/>
  <c r="U332" i="10"/>
  <c r="I132" i="10"/>
  <c r="T137" i="10"/>
  <c r="O157" i="10"/>
  <c r="G157" i="10"/>
  <c r="U169" i="10"/>
  <c r="G170" i="10"/>
  <c r="I179" i="10"/>
  <c r="G179" i="10"/>
  <c r="T185" i="10"/>
  <c r="M204" i="10"/>
  <c r="M224" i="10"/>
  <c r="M247" i="10"/>
  <c r="I298" i="10"/>
  <c r="O298" i="10"/>
  <c r="G298" i="10"/>
  <c r="K169" i="10"/>
  <c r="K191" i="10"/>
  <c r="K216" i="10"/>
  <c r="G230" i="10"/>
  <c r="O230" i="10"/>
  <c r="K240" i="10"/>
  <c r="G254" i="10"/>
  <c r="O254" i="10"/>
  <c r="K260" i="10"/>
  <c r="G275" i="10"/>
  <c r="O275" i="10"/>
  <c r="K292" i="10"/>
  <c r="G299" i="10"/>
  <c r="O299" i="10"/>
  <c r="K310" i="10"/>
  <c r="G323" i="10"/>
  <c r="O323" i="10"/>
  <c r="K337" i="10"/>
  <c r="G339" i="10"/>
  <c r="O339" i="10"/>
  <c r="N205" i="10"/>
  <c r="O205" i="10" s="1"/>
  <c r="N231" i="10"/>
  <c r="O231" i="10" s="1"/>
  <c r="N259" i="10"/>
  <c r="O259" i="10" s="1"/>
  <c r="N285" i="10"/>
  <c r="O285" i="10" s="1"/>
  <c r="N303" i="10"/>
  <c r="O303" i="10" s="1"/>
  <c r="N332" i="10"/>
  <c r="O332" i="10" s="1"/>
  <c r="O35" i="9"/>
  <c r="O78" i="9"/>
  <c r="O96" i="9"/>
  <c r="O137" i="9"/>
  <c r="K19" i="9"/>
  <c r="G35" i="9"/>
  <c r="K47" i="9"/>
  <c r="G54" i="9"/>
  <c r="K63" i="9"/>
  <c r="G78" i="9"/>
  <c r="K85" i="9"/>
  <c r="G96" i="9"/>
  <c r="K102" i="9"/>
  <c r="G112" i="9"/>
  <c r="K126" i="9"/>
  <c r="G137" i="9"/>
  <c r="G185" i="9"/>
  <c r="O216" i="9"/>
  <c r="M240" i="9"/>
  <c r="N254" i="9"/>
  <c r="O254" i="9" s="1"/>
  <c r="I260" i="9"/>
  <c r="G260" i="9"/>
  <c r="G332" i="9"/>
  <c r="I337" i="9"/>
  <c r="O337" i="9"/>
  <c r="G337" i="9"/>
  <c r="O179" i="9"/>
  <c r="G10" i="9"/>
  <c r="O10" i="9"/>
  <c r="G40" i="9"/>
  <c r="O40" i="9"/>
  <c r="G58" i="9"/>
  <c r="O58" i="9"/>
  <c r="G84" i="9"/>
  <c r="O84" i="9"/>
  <c r="G101" i="9"/>
  <c r="G121" i="9"/>
  <c r="O121" i="9"/>
  <c r="G144" i="9"/>
  <c r="O144" i="9"/>
  <c r="I157" i="9"/>
  <c r="I240" i="9"/>
  <c r="O240" i="9"/>
  <c r="G240" i="9"/>
  <c r="N179" i="9"/>
  <c r="N323" i="9"/>
  <c r="O323" i="9" s="1"/>
  <c r="N339" i="9"/>
  <c r="O339" i="9" s="1"/>
  <c r="G19" i="9"/>
  <c r="G47" i="9"/>
  <c r="O47" i="9"/>
  <c r="G63" i="9"/>
  <c r="O63" i="9"/>
  <c r="G85" i="9"/>
  <c r="O85" i="9"/>
  <c r="G102" i="9"/>
  <c r="O102" i="9"/>
  <c r="G126" i="9"/>
  <c r="O126" i="9"/>
  <c r="I292" i="9"/>
  <c r="O292" i="9"/>
  <c r="G292" i="9"/>
  <c r="N299" i="9"/>
  <c r="O299" i="9" s="1"/>
  <c r="M310" i="9"/>
  <c r="N27" i="9"/>
  <c r="O27" i="9" s="1"/>
  <c r="N53" i="9"/>
  <c r="O53" i="9" s="1"/>
  <c r="N70" i="9"/>
  <c r="O70" i="9" s="1"/>
  <c r="N91" i="9"/>
  <c r="O91" i="9" s="1"/>
  <c r="N106" i="9"/>
  <c r="O106" i="9" s="1"/>
  <c r="N132" i="9"/>
  <c r="O132" i="9" s="1"/>
  <c r="I150" i="9"/>
  <c r="I169" i="9"/>
  <c r="O169" i="9"/>
  <c r="M191" i="9"/>
  <c r="O204" i="9"/>
  <c r="O230" i="9"/>
  <c r="O157" i="9"/>
  <c r="G157" i="9"/>
  <c r="U254" i="9"/>
  <c r="M260" i="9"/>
  <c r="I310" i="9"/>
  <c r="O310" i="9"/>
  <c r="G310" i="9"/>
  <c r="M337" i="9"/>
  <c r="N198" i="9"/>
  <c r="G170" i="9"/>
  <c r="O170" i="9"/>
  <c r="O198" i="9"/>
  <c r="G224" i="9"/>
  <c r="O224" i="9"/>
  <c r="G247" i="9"/>
  <c r="O247" i="9"/>
  <c r="G267" i="9"/>
  <c r="G298" i="9"/>
  <c r="O298" i="9"/>
  <c r="G317" i="9"/>
  <c r="G338" i="9"/>
  <c r="O338" i="9"/>
  <c r="G179" i="9"/>
  <c r="G204" i="9"/>
  <c r="G230" i="9"/>
  <c r="G254" i="9"/>
  <c r="G275" i="9"/>
  <c r="G299" i="9"/>
  <c r="G323" i="9"/>
  <c r="G339" i="9"/>
  <c r="M47" i="8"/>
  <c r="M63" i="8"/>
  <c r="O224" i="8"/>
  <c r="N19" i="8"/>
  <c r="O19" i="8" s="1"/>
  <c r="N47" i="8"/>
  <c r="O47" i="8" s="1"/>
  <c r="M70" i="8"/>
  <c r="I185" i="8"/>
  <c r="O185" i="8"/>
  <c r="G185" i="8"/>
  <c r="I332" i="8"/>
  <c r="O332" i="8"/>
  <c r="G332" i="8"/>
  <c r="O70" i="8"/>
  <c r="O78" i="8"/>
  <c r="O85" i="8"/>
  <c r="G85" i="8"/>
  <c r="O96" i="8"/>
  <c r="G106" i="8"/>
  <c r="N150" i="8"/>
  <c r="O150" i="8" s="1"/>
  <c r="I157" i="8"/>
  <c r="N198" i="8"/>
  <c r="O198" i="8" s="1"/>
  <c r="I205" i="8"/>
  <c r="O205" i="8"/>
  <c r="G205" i="8"/>
  <c r="N224" i="8"/>
  <c r="I231" i="8"/>
  <c r="O231" i="8"/>
  <c r="G231" i="8"/>
  <c r="G275" i="8"/>
  <c r="G299" i="8"/>
  <c r="N338" i="8"/>
  <c r="O338" i="8" s="1"/>
  <c r="G70" i="8"/>
  <c r="G78" i="8"/>
  <c r="O84" i="8"/>
  <c r="K96" i="8"/>
  <c r="I121" i="8"/>
  <c r="O121" i="8"/>
  <c r="G121" i="8"/>
  <c r="I285" i="8"/>
  <c r="O285" i="8"/>
  <c r="G285" i="8"/>
  <c r="K10" i="8"/>
  <c r="G27" i="8"/>
  <c r="O27" i="8"/>
  <c r="K40" i="8"/>
  <c r="G53" i="8"/>
  <c r="O53" i="8"/>
  <c r="K58" i="8"/>
  <c r="G84" i="8"/>
  <c r="O91" i="8"/>
  <c r="O102" i="8"/>
  <c r="I144" i="8"/>
  <c r="O144" i="8"/>
  <c r="G144" i="8"/>
  <c r="U267" i="8"/>
  <c r="I303" i="8"/>
  <c r="O303" i="8"/>
  <c r="G303" i="8"/>
  <c r="G91" i="8"/>
  <c r="U91" i="8"/>
  <c r="G96" i="8"/>
  <c r="I112" i="8"/>
  <c r="O112" i="8"/>
  <c r="G112" i="8"/>
  <c r="M137" i="8"/>
  <c r="M144" i="8"/>
  <c r="M163" i="8"/>
  <c r="I169" i="8"/>
  <c r="O169" i="8"/>
  <c r="G169" i="8"/>
  <c r="N247" i="8"/>
  <c r="O247" i="8" s="1"/>
  <c r="I259" i="8"/>
  <c r="O259" i="8"/>
  <c r="G259" i="8"/>
  <c r="N317" i="8"/>
  <c r="O317" i="8" s="1"/>
  <c r="G35" i="8"/>
  <c r="G54" i="8"/>
  <c r="I96" i="8"/>
  <c r="I101" i="8"/>
  <c r="G101" i="8"/>
  <c r="U101" i="8"/>
  <c r="I106" i="8"/>
  <c r="O106" i="8"/>
  <c r="O126" i="8"/>
  <c r="I137" i="8"/>
  <c r="O137" i="8"/>
  <c r="G137" i="8"/>
  <c r="U150" i="8"/>
  <c r="I163" i="8"/>
  <c r="O163" i="8"/>
  <c r="G163" i="8"/>
  <c r="M185" i="8"/>
  <c r="U198" i="8"/>
  <c r="U224" i="8"/>
  <c r="N267" i="8"/>
  <c r="O267" i="8" s="1"/>
  <c r="M332" i="8"/>
  <c r="U338" i="8"/>
  <c r="K102" i="8"/>
  <c r="K126" i="8"/>
  <c r="K150" i="8"/>
  <c r="K170" i="8"/>
  <c r="K198" i="8"/>
  <c r="K224" i="8"/>
  <c r="K247" i="8"/>
  <c r="K267" i="8"/>
  <c r="K298" i="8"/>
  <c r="K317" i="8"/>
  <c r="K338" i="8"/>
  <c r="G191" i="8"/>
  <c r="O191" i="8"/>
  <c r="G216" i="8"/>
  <c r="G240" i="8"/>
  <c r="O240" i="8"/>
  <c r="G260" i="8"/>
  <c r="O260" i="8"/>
  <c r="G292" i="8"/>
  <c r="O292" i="8"/>
  <c r="G310" i="8"/>
  <c r="G337" i="8"/>
  <c r="O337" i="8"/>
  <c r="G102" i="8"/>
  <c r="G126" i="8"/>
  <c r="G150" i="8"/>
  <c r="G170" i="8"/>
  <c r="G198" i="8"/>
  <c r="G224" i="8"/>
  <c r="G247" i="8"/>
  <c r="G267" i="8"/>
  <c r="G298" i="8"/>
  <c r="G317" i="8"/>
  <c r="G338" i="8"/>
  <c r="O163" i="7"/>
  <c r="O54" i="7"/>
  <c r="O78" i="7"/>
  <c r="M47" i="7"/>
  <c r="G85" i="7"/>
  <c r="O96" i="7"/>
  <c r="O101" i="7"/>
  <c r="O106" i="7"/>
  <c r="G106" i="7"/>
  <c r="I163" i="7"/>
  <c r="I169" i="7"/>
  <c r="G191" i="7"/>
  <c r="G198" i="7"/>
  <c r="O205" i="7"/>
  <c r="N240" i="7"/>
  <c r="M19" i="7"/>
  <c r="M63" i="7"/>
  <c r="G19" i="7"/>
  <c r="O19" i="7"/>
  <c r="K35" i="7"/>
  <c r="G47" i="7"/>
  <c r="O47" i="7"/>
  <c r="K54" i="7"/>
  <c r="G63" i="7"/>
  <c r="O63" i="7"/>
  <c r="K78" i="7"/>
  <c r="G96" i="7"/>
  <c r="U96" i="7"/>
  <c r="G101" i="7"/>
  <c r="M112" i="7"/>
  <c r="N112" i="7"/>
  <c r="O112" i="7" s="1"/>
  <c r="K121" i="7"/>
  <c r="N126" i="7"/>
  <c r="O126" i="7" s="1"/>
  <c r="O132" i="7"/>
  <c r="G132" i="7"/>
  <c r="M144" i="7"/>
  <c r="G205" i="7"/>
  <c r="U205" i="7"/>
  <c r="G216" i="7"/>
  <c r="U230" i="7"/>
  <c r="M240" i="7"/>
  <c r="O240" i="7"/>
  <c r="N337" i="7"/>
  <c r="O337" i="7" s="1"/>
  <c r="G102" i="7"/>
  <c r="O231" i="7"/>
  <c r="G231" i="7"/>
  <c r="G267" i="7"/>
  <c r="U310" i="7"/>
  <c r="I323" i="7"/>
  <c r="O323" i="7"/>
  <c r="G323" i="7"/>
  <c r="G27" i="7"/>
  <c r="O27" i="7"/>
  <c r="G53" i="7"/>
  <c r="O53" i="7"/>
  <c r="G70" i="7"/>
  <c r="O70" i="7"/>
  <c r="K85" i="7"/>
  <c r="G121" i="7"/>
  <c r="O157" i="7"/>
  <c r="G157" i="7"/>
  <c r="K179" i="7"/>
  <c r="K198" i="7"/>
  <c r="I230" i="7"/>
  <c r="O230" i="7"/>
  <c r="G230" i="7"/>
  <c r="O259" i="7"/>
  <c r="G259" i="7"/>
  <c r="I299" i="7"/>
  <c r="O299" i="7"/>
  <c r="G299" i="7"/>
  <c r="K91" i="7"/>
  <c r="I106" i="7"/>
  <c r="U137" i="7"/>
  <c r="O150" i="7"/>
  <c r="M163" i="7"/>
  <c r="I170" i="7"/>
  <c r="K204" i="7"/>
  <c r="I224" i="7"/>
  <c r="I247" i="7"/>
  <c r="I254" i="7"/>
  <c r="O254" i="7"/>
  <c r="G254" i="7"/>
  <c r="M259" i="7"/>
  <c r="U259" i="7"/>
  <c r="I275" i="7"/>
  <c r="G275" i="7"/>
  <c r="N292" i="7"/>
  <c r="O292" i="7" s="1"/>
  <c r="O310" i="7"/>
  <c r="G35" i="7"/>
  <c r="G54" i="7"/>
  <c r="G78" i="7"/>
  <c r="K84" i="7"/>
  <c r="I85" i="7"/>
  <c r="I132" i="7"/>
  <c r="G150" i="7"/>
  <c r="O179" i="7"/>
  <c r="G179" i="7"/>
  <c r="M191" i="7"/>
  <c r="I198" i="7"/>
  <c r="K224" i="7"/>
  <c r="K247" i="7"/>
  <c r="K275" i="7"/>
  <c r="U337" i="7"/>
  <c r="I339" i="7"/>
  <c r="O339" i="7"/>
  <c r="G339" i="7"/>
  <c r="O91" i="7"/>
  <c r="G91" i="7"/>
  <c r="M101" i="7"/>
  <c r="U163" i="7"/>
  <c r="O204" i="7"/>
  <c r="G204" i="7"/>
  <c r="M216" i="7"/>
  <c r="I231" i="7"/>
  <c r="N275" i="7"/>
  <c r="O275" i="7" s="1"/>
  <c r="N310" i="7"/>
  <c r="M323" i="7"/>
  <c r="M339" i="7"/>
  <c r="K240" i="7"/>
  <c r="K260" i="7"/>
  <c r="K292" i="7"/>
  <c r="K310" i="7"/>
  <c r="K337" i="7"/>
  <c r="K267" i="7"/>
  <c r="G285" i="7"/>
  <c r="K298" i="7"/>
  <c r="G303" i="7"/>
  <c r="K317" i="7"/>
  <c r="G332" i="7"/>
  <c r="O332" i="7"/>
  <c r="K338" i="7"/>
  <c r="G292" i="7"/>
  <c r="G310" i="7"/>
  <c r="G337" i="7"/>
  <c r="O19" i="6"/>
  <c r="O102" i="6"/>
  <c r="N53" i="6"/>
  <c r="O53" i="6" s="1"/>
  <c r="N70" i="6"/>
  <c r="O70" i="6" s="1"/>
  <c r="N91" i="6"/>
  <c r="O91" i="6" s="1"/>
  <c r="N106" i="6"/>
  <c r="O106" i="6" s="1"/>
  <c r="O185" i="6"/>
  <c r="G185" i="6"/>
  <c r="I254" i="6"/>
  <c r="O254" i="6"/>
  <c r="G254" i="6"/>
  <c r="I275" i="6"/>
  <c r="O275" i="6"/>
  <c r="G275" i="6"/>
  <c r="I298" i="6"/>
  <c r="O298" i="6"/>
  <c r="G298" i="6"/>
  <c r="K10" i="6"/>
  <c r="M35" i="6"/>
  <c r="K40" i="6"/>
  <c r="M54" i="6"/>
  <c r="K58" i="6"/>
  <c r="M78" i="6"/>
  <c r="K84" i="6"/>
  <c r="M96" i="6"/>
  <c r="K101" i="6"/>
  <c r="M112" i="6"/>
  <c r="K121" i="6"/>
  <c r="G137" i="6"/>
  <c r="U137" i="6"/>
  <c r="G144" i="6"/>
  <c r="I163" i="6"/>
  <c r="I169" i="6"/>
  <c r="I179" i="6"/>
  <c r="O179" i="6"/>
  <c r="G179" i="6"/>
  <c r="U216" i="6"/>
  <c r="G292" i="6"/>
  <c r="I323" i="6"/>
  <c r="O323" i="6"/>
  <c r="G323" i="6"/>
  <c r="G337" i="6"/>
  <c r="O205" i="6"/>
  <c r="G205" i="6"/>
  <c r="G35" i="6"/>
  <c r="O35" i="6"/>
  <c r="G54" i="6"/>
  <c r="O54" i="6"/>
  <c r="G78" i="6"/>
  <c r="O78" i="6"/>
  <c r="G96" i="6"/>
  <c r="O96" i="6"/>
  <c r="G112" i="6"/>
  <c r="O112" i="6"/>
  <c r="I204" i="6"/>
  <c r="O204" i="6"/>
  <c r="G204" i="6"/>
  <c r="I230" i="6"/>
  <c r="O230" i="6"/>
  <c r="G230" i="6"/>
  <c r="G260" i="6"/>
  <c r="I267" i="6"/>
  <c r="O267" i="6"/>
  <c r="G267" i="6"/>
  <c r="G310" i="6"/>
  <c r="O157" i="6"/>
  <c r="G157" i="6"/>
  <c r="O170" i="6"/>
  <c r="I185" i="6"/>
  <c r="U198" i="6"/>
  <c r="U259" i="6"/>
  <c r="U285" i="6"/>
  <c r="I338" i="6"/>
  <c r="G338" i="6"/>
  <c r="G10" i="6"/>
  <c r="O10" i="6"/>
  <c r="G40" i="6"/>
  <c r="O40" i="6"/>
  <c r="G58" i="6"/>
  <c r="O58" i="6"/>
  <c r="G84" i="6"/>
  <c r="G101" i="6"/>
  <c r="O101" i="6"/>
  <c r="G121" i="6"/>
  <c r="O121" i="6"/>
  <c r="O150" i="6"/>
  <c r="M163" i="6"/>
  <c r="M169" i="6"/>
  <c r="I198" i="6"/>
  <c r="I247" i="6"/>
  <c r="O247" i="6"/>
  <c r="G247" i="6"/>
  <c r="M317" i="6"/>
  <c r="U332" i="6"/>
  <c r="O132" i="6"/>
  <c r="G132" i="6"/>
  <c r="G150" i="6"/>
  <c r="U169" i="6"/>
  <c r="G170" i="6"/>
  <c r="O198" i="6"/>
  <c r="I205" i="6"/>
  <c r="M224" i="6"/>
  <c r="M298" i="6"/>
  <c r="I299" i="6"/>
  <c r="O299" i="6"/>
  <c r="G299" i="6"/>
  <c r="O332" i="6"/>
  <c r="G19" i="6"/>
  <c r="G47" i="6"/>
  <c r="G63" i="6"/>
  <c r="G85" i="6"/>
  <c r="G102" i="6"/>
  <c r="G126" i="6"/>
  <c r="K144" i="6"/>
  <c r="U163" i="6"/>
  <c r="U191" i="6"/>
  <c r="I224" i="6"/>
  <c r="N259" i="6"/>
  <c r="O259" i="6" s="1"/>
  <c r="N285" i="6"/>
  <c r="O285" i="6" s="1"/>
  <c r="U292" i="6"/>
  <c r="M299" i="6"/>
  <c r="I317" i="6"/>
  <c r="O317" i="6"/>
  <c r="G317" i="6"/>
  <c r="K169" i="6"/>
  <c r="K191" i="6"/>
  <c r="K216" i="6"/>
  <c r="K240" i="6"/>
  <c r="K260" i="6"/>
  <c r="K292" i="6"/>
  <c r="K310" i="6"/>
  <c r="K337" i="6"/>
  <c r="G339" i="6"/>
  <c r="O339" i="6"/>
  <c r="G231" i="6"/>
  <c r="G259" i="6"/>
  <c r="G285" i="6"/>
  <c r="G303" i="6"/>
  <c r="G332" i="6"/>
  <c r="G58" i="5"/>
  <c r="K70" i="5"/>
  <c r="G85" i="5"/>
  <c r="K101" i="5"/>
  <c r="G137" i="5"/>
  <c r="N157" i="5"/>
  <c r="O157" i="5" s="1"/>
  <c r="I169" i="5"/>
  <c r="O169" i="5"/>
  <c r="G169" i="5"/>
  <c r="N179" i="5"/>
  <c r="O179" i="5" s="1"/>
  <c r="I191" i="5"/>
  <c r="G191" i="5"/>
  <c r="N205" i="5"/>
  <c r="O205" i="5" s="1"/>
  <c r="N299" i="5"/>
  <c r="G10" i="5"/>
  <c r="O10" i="5"/>
  <c r="G40" i="5"/>
  <c r="O40" i="5"/>
  <c r="O91" i="5"/>
  <c r="M169" i="5"/>
  <c r="U254" i="5"/>
  <c r="U339" i="5"/>
  <c r="N19" i="5"/>
  <c r="O19" i="5" s="1"/>
  <c r="N47" i="5"/>
  <c r="O47" i="5" s="1"/>
  <c r="G63" i="5"/>
  <c r="O63" i="5"/>
  <c r="G91" i="5"/>
  <c r="N96" i="5"/>
  <c r="O96" i="5" s="1"/>
  <c r="N231" i="5"/>
  <c r="O231" i="5" s="1"/>
  <c r="N332" i="5"/>
  <c r="O332" i="5" s="1"/>
  <c r="M112" i="5"/>
  <c r="I260" i="5"/>
  <c r="O260" i="5"/>
  <c r="G260" i="5"/>
  <c r="O70" i="5"/>
  <c r="I144" i="5"/>
  <c r="G144" i="5"/>
  <c r="I216" i="5"/>
  <c r="O216" i="5"/>
  <c r="G216" i="5"/>
  <c r="N275" i="5"/>
  <c r="O275" i="5" s="1"/>
  <c r="N323" i="5"/>
  <c r="O323" i="5" s="1"/>
  <c r="I292" i="5"/>
  <c r="O292" i="5"/>
  <c r="G292" i="5"/>
  <c r="K58" i="5"/>
  <c r="N78" i="5"/>
  <c r="O78" i="5" s="1"/>
  <c r="K85" i="5"/>
  <c r="G101" i="5"/>
  <c r="K106" i="5"/>
  <c r="I121" i="5"/>
  <c r="O121" i="5"/>
  <c r="G121" i="5"/>
  <c r="O198" i="5"/>
  <c r="N254" i="5"/>
  <c r="O254" i="5" s="1"/>
  <c r="U299" i="5"/>
  <c r="I310" i="5"/>
  <c r="O310" i="5"/>
  <c r="G310" i="5"/>
  <c r="I337" i="5"/>
  <c r="O337" i="5"/>
  <c r="G337" i="5"/>
  <c r="G27" i="5"/>
  <c r="G53" i="5"/>
  <c r="T96" i="5"/>
  <c r="M137" i="5"/>
  <c r="U179" i="5"/>
  <c r="N185" i="5"/>
  <c r="O185" i="5" s="1"/>
  <c r="I240" i="5"/>
  <c r="O240" i="5"/>
  <c r="G240" i="5"/>
  <c r="N303" i="5"/>
  <c r="O303" i="5" s="1"/>
  <c r="N339" i="5"/>
  <c r="O339" i="5" s="1"/>
  <c r="O299" i="5"/>
  <c r="M191" i="5"/>
  <c r="M216" i="5"/>
  <c r="M240" i="5"/>
  <c r="M260" i="5"/>
  <c r="M292" i="5"/>
  <c r="M310" i="5"/>
  <c r="M337" i="5"/>
  <c r="K157" i="5"/>
  <c r="K179" i="5"/>
  <c r="K204" i="5"/>
  <c r="K230" i="5"/>
  <c r="K254" i="5"/>
  <c r="G126" i="5"/>
  <c r="G150" i="5"/>
  <c r="G170" i="5"/>
  <c r="K185" i="5"/>
  <c r="G198" i="5"/>
  <c r="K205" i="5"/>
  <c r="G224" i="5"/>
  <c r="K231" i="5"/>
  <c r="G247" i="5"/>
  <c r="K259" i="5"/>
  <c r="G267" i="5"/>
  <c r="O267" i="5"/>
  <c r="K285" i="5"/>
  <c r="G298" i="5"/>
  <c r="O298" i="5"/>
  <c r="K303" i="5"/>
  <c r="G317" i="5"/>
  <c r="O317" i="5"/>
  <c r="G338" i="5"/>
  <c r="O338" i="5"/>
  <c r="G275" i="5"/>
  <c r="G299" i="5"/>
  <c r="G323" i="5"/>
  <c r="G339" i="5"/>
  <c r="I35" i="4"/>
  <c r="O35" i="4"/>
  <c r="G35" i="4"/>
  <c r="U63" i="4"/>
  <c r="I112" i="4"/>
  <c r="O112" i="4"/>
  <c r="G112" i="4"/>
  <c r="O150" i="4"/>
  <c r="I332" i="4"/>
  <c r="O332" i="4"/>
  <c r="G332" i="4"/>
  <c r="T101" i="4"/>
  <c r="I205" i="4"/>
  <c r="O205" i="4"/>
  <c r="G205" i="4"/>
  <c r="N267" i="4"/>
  <c r="O267" i="4" s="1"/>
  <c r="N275" i="4"/>
  <c r="O275" i="4" s="1"/>
  <c r="N317" i="4"/>
  <c r="O317" i="4" s="1"/>
  <c r="U47" i="4"/>
  <c r="M78" i="4"/>
  <c r="I96" i="4"/>
  <c r="O96" i="4"/>
  <c r="G96" i="4"/>
  <c r="I137" i="4"/>
  <c r="G137" i="4"/>
  <c r="N150" i="4"/>
  <c r="N198" i="4"/>
  <c r="O198" i="4" s="1"/>
  <c r="I259" i="4"/>
  <c r="O259" i="4"/>
  <c r="G259" i="4"/>
  <c r="N323" i="4"/>
  <c r="O323" i="4" s="1"/>
  <c r="N338" i="4"/>
  <c r="O338" i="4" s="1"/>
  <c r="N339" i="4"/>
  <c r="O339" i="4" s="1"/>
  <c r="O47" i="4"/>
  <c r="N63" i="4"/>
  <c r="O63" i="4" s="1"/>
  <c r="T84" i="4"/>
  <c r="N91" i="4"/>
  <c r="O91" i="4" s="1"/>
  <c r="N204" i="4"/>
  <c r="O204" i="4" s="1"/>
  <c r="U224" i="4"/>
  <c r="N247" i="4"/>
  <c r="O247" i="4" s="1"/>
  <c r="U298" i="4"/>
  <c r="I303" i="4"/>
  <c r="O303" i="4"/>
  <c r="G303" i="4"/>
  <c r="O19" i="4"/>
  <c r="T58" i="4"/>
  <c r="O102" i="4"/>
  <c r="I163" i="4"/>
  <c r="O163" i="4"/>
  <c r="G163" i="4"/>
  <c r="I231" i="4"/>
  <c r="O231" i="4"/>
  <c r="G231" i="4"/>
  <c r="I285" i="4"/>
  <c r="O285" i="4"/>
  <c r="G285" i="4"/>
  <c r="M54" i="4"/>
  <c r="I78" i="4"/>
  <c r="O78" i="4"/>
  <c r="G78" i="4"/>
  <c r="N132" i="4"/>
  <c r="O132" i="4" s="1"/>
  <c r="I185" i="4"/>
  <c r="O185" i="4"/>
  <c r="G185" i="4"/>
  <c r="M35" i="4"/>
  <c r="I54" i="4"/>
  <c r="O54" i="4"/>
  <c r="G54" i="4"/>
  <c r="M112" i="4"/>
  <c r="U150" i="4"/>
  <c r="O170" i="4"/>
  <c r="N179" i="4"/>
  <c r="O179" i="4" s="1"/>
  <c r="N224" i="4"/>
  <c r="O224" i="4" s="1"/>
  <c r="U267" i="4"/>
  <c r="N298" i="4"/>
  <c r="O298" i="4" s="1"/>
  <c r="N299" i="4"/>
  <c r="O299" i="4" s="1"/>
  <c r="U317" i="4"/>
  <c r="M137" i="4"/>
  <c r="M163" i="4"/>
  <c r="M185" i="4"/>
  <c r="M205" i="4"/>
  <c r="M231" i="4"/>
  <c r="M259" i="4"/>
  <c r="M285" i="4"/>
  <c r="M303" i="4"/>
  <c r="M332" i="4"/>
  <c r="K19" i="4"/>
  <c r="K47" i="4"/>
  <c r="K63" i="4"/>
  <c r="K85" i="4"/>
  <c r="K102" i="4"/>
  <c r="K126" i="4"/>
  <c r="K150" i="4"/>
  <c r="K170" i="4"/>
  <c r="K198" i="4"/>
  <c r="K224" i="4"/>
  <c r="K247" i="4"/>
  <c r="K267" i="4"/>
  <c r="K298" i="4"/>
  <c r="K317" i="4"/>
  <c r="K338" i="4"/>
  <c r="G19" i="4"/>
  <c r="G47" i="4"/>
  <c r="G63" i="4"/>
  <c r="G85" i="4"/>
  <c r="G102" i="4"/>
  <c r="G126" i="4"/>
  <c r="G150" i="4"/>
  <c r="G170" i="4"/>
  <c r="O27" i="3"/>
  <c r="O58" i="3"/>
  <c r="G58" i="3"/>
  <c r="M58" i="3"/>
  <c r="M70" i="3"/>
  <c r="I78" i="3"/>
  <c r="M78" i="3"/>
  <c r="M91" i="3"/>
  <c r="M106" i="3"/>
  <c r="M132" i="3"/>
  <c r="M185" i="3"/>
  <c r="N292" i="3"/>
  <c r="N70" i="3"/>
  <c r="O70" i="3" s="1"/>
  <c r="N78" i="3"/>
  <c r="O78" i="3" s="1"/>
  <c r="N85" i="3"/>
  <c r="O85" i="3" s="1"/>
  <c r="N91" i="3"/>
  <c r="O91" i="3" s="1"/>
  <c r="O101" i="3"/>
  <c r="N102" i="3"/>
  <c r="O102" i="3" s="1"/>
  <c r="M179" i="3"/>
  <c r="N191" i="3"/>
  <c r="O191" i="3" s="1"/>
  <c r="I204" i="3"/>
  <c r="N247" i="3"/>
  <c r="O247" i="3" s="1"/>
  <c r="I299" i="3"/>
  <c r="G299" i="3"/>
  <c r="N310" i="3"/>
  <c r="O310" i="3" s="1"/>
  <c r="I323" i="3"/>
  <c r="O323" i="3"/>
  <c r="G323" i="3"/>
  <c r="G54" i="3"/>
  <c r="U102" i="3"/>
  <c r="U126" i="3"/>
  <c r="N144" i="3"/>
  <c r="N170" i="3"/>
  <c r="O170" i="3" s="1"/>
  <c r="I191" i="3"/>
  <c r="U260" i="3"/>
  <c r="K40" i="3"/>
  <c r="I275" i="3"/>
  <c r="O275" i="3"/>
  <c r="G275" i="3"/>
  <c r="M10" i="3"/>
  <c r="G27" i="3"/>
  <c r="N240" i="3"/>
  <c r="I339" i="3"/>
  <c r="O339" i="3"/>
  <c r="G339" i="3"/>
  <c r="O40" i="3"/>
  <c r="G40" i="3"/>
  <c r="M53" i="3"/>
  <c r="M157" i="3"/>
  <c r="N169" i="3"/>
  <c r="T170" i="3"/>
  <c r="K231" i="3"/>
  <c r="N260" i="3"/>
  <c r="O260" i="3" s="1"/>
  <c r="M230" i="3"/>
  <c r="M254" i="3"/>
  <c r="M275" i="3"/>
  <c r="K285" i="3"/>
  <c r="M299" i="3"/>
  <c r="K303" i="3"/>
  <c r="M323" i="3"/>
  <c r="K332" i="3"/>
  <c r="M339" i="3"/>
  <c r="G84" i="3"/>
  <c r="G101" i="3"/>
  <c r="G121" i="3"/>
  <c r="G144" i="3"/>
  <c r="G169" i="3"/>
  <c r="G191" i="3"/>
  <c r="G216" i="3"/>
  <c r="G240" i="3"/>
  <c r="G260" i="3"/>
  <c r="G292" i="3"/>
  <c r="G310" i="3"/>
  <c r="G337" i="3"/>
  <c r="I19" i="2"/>
  <c r="O19" i="2"/>
  <c r="G19" i="2"/>
  <c r="O53" i="2"/>
  <c r="G53" i="2"/>
  <c r="I126" i="2"/>
  <c r="G126" i="2"/>
  <c r="N10" i="2"/>
  <c r="O10" i="2" s="1"/>
  <c r="K40" i="2"/>
  <c r="I47" i="2"/>
  <c r="O47" i="2"/>
  <c r="G47" i="2"/>
  <c r="N54" i="2"/>
  <c r="O54" i="2" s="1"/>
  <c r="G84" i="2"/>
  <c r="K102" i="2"/>
  <c r="U58" i="2"/>
  <c r="I150" i="2"/>
  <c r="G150" i="2"/>
  <c r="O150" i="2"/>
  <c r="M58" i="2"/>
  <c r="U85" i="2"/>
  <c r="O96" i="2"/>
  <c r="O106" i="2"/>
  <c r="G106" i="2"/>
  <c r="M112" i="2"/>
  <c r="I53" i="2"/>
  <c r="N58" i="2"/>
  <c r="O58" i="2" s="1"/>
  <c r="K63" i="2"/>
  <c r="O91" i="2"/>
  <c r="G91" i="2"/>
  <c r="M96" i="2"/>
  <c r="I102" i="2"/>
  <c r="O102" i="2"/>
  <c r="G102" i="2"/>
  <c r="M106" i="2"/>
  <c r="N112" i="2"/>
  <c r="O112" i="2" s="1"/>
  <c r="I137" i="2"/>
  <c r="U137" i="2"/>
  <c r="N337" i="2"/>
  <c r="O337" i="2" s="1"/>
  <c r="G337" i="2"/>
  <c r="I85" i="2"/>
  <c r="O85" i="2"/>
  <c r="G85" i="2"/>
  <c r="M91" i="2"/>
  <c r="G112" i="2"/>
  <c r="M121" i="2"/>
  <c r="O70" i="2"/>
  <c r="G70" i="2"/>
  <c r="U78" i="2"/>
  <c r="K101" i="2"/>
  <c r="N121" i="2"/>
  <c r="O121" i="2" s="1"/>
  <c r="N137" i="2"/>
  <c r="O137" i="2" s="1"/>
  <c r="O27" i="2"/>
  <c r="G27" i="2"/>
  <c r="M35" i="2"/>
  <c r="U35" i="2"/>
  <c r="M40" i="2"/>
  <c r="I63" i="2"/>
  <c r="O63" i="2"/>
  <c r="G63" i="2"/>
  <c r="M70" i="2"/>
  <c r="N78" i="2"/>
  <c r="O78" i="2" s="1"/>
  <c r="K84" i="2"/>
  <c r="I106" i="2"/>
  <c r="O157" i="2"/>
  <c r="G157" i="2"/>
  <c r="M163" i="2"/>
  <c r="K169" i="2"/>
  <c r="T299" i="2"/>
  <c r="O163" i="2"/>
  <c r="O169" i="2"/>
  <c r="O179" i="2"/>
  <c r="G179" i="2"/>
  <c r="M185" i="2"/>
  <c r="K191" i="2"/>
  <c r="I267" i="2"/>
  <c r="O267" i="2"/>
  <c r="G267" i="2"/>
  <c r="I317" i="2"/>
  <c r="O317" i="2"/>
  <c r="G317" i="2"/>
  <c r="G163" i="2"/>
  <c r="G169" i="2"/>
  <c r="O170" i="2"/>
  <c r="K216" i="2"/>
  <c r="I224" i="2"/>
  <c r="G224" i="2"/>
  <c r="I247" i="2"/>
  <c r="O247" i="2"/>
  <c r="G247" i="2"/>
  <c r="U259" i="2"/>
  <c r="U285" i="2"/>
  <c r="I298" i="2"/>
  <c r="O298" i="2"/>
  <c r="G298" i="2"/>
  <c r="I338" i="2"/>
  <c r="O338" i="2"/>
  <c r="G338" i="2"/>
  <c r="G132" i="2"/>
  <c r="I157" i="2"/>
  <c r="G170" i="2"/>
  <c r="I198" i="2"/>
  <c r="O204" i="2"/>
  <c r="M205" i="2"/>
  <c r="U332" i="2"/>
  <c r="T179" i="2"/>
  <c r="O198" i="2"/>
  <c r="N205" i="2"/>
  <c r="O205" i="2" s="1"/>
  <c r="U205" i="2"/>
  <c r="N224" i="2"/>
  <c r="O224" i="2" s="1"/>
  <c r="N285" i="2"/>
  <c r="O285" i="2" s="1"/>
  <c r="U303" i="2"/>
  <c r="O332" i="2"/>
  <c r="G204" i="2"/>
  <c r="G230" i="2"/>
  <c r="K240" i="2"/>
  <c r="G254" i="2"/>
  <c r="K260" i="2"/>
  <c r="G275" i="2"/>
  <c r="K292" i="2"/>
  <c r="G299" i="2"/>
  <c r="K310" i="2"/>
  <c r="G323" i="2"/>
  <c r="K337" i="2"/>
  <c r="G339" i="2"/>
  <c r="O339" i="2"/>
  <c r="G231" i="2"/>
  <c r="G259" i="2"/>
  <c r="G332" i="2"/>
  <c r="O102" i="1"/>
  <c r="O101" i="1"/>
  <c r="O40" i="1"/>
  <c r="N70" i="1"/>
  <c r="O70" i="1" s="1"/>
  <c r="N91" i="1"/>
  <c r="O91" i="1" s="1"/>
  <c r="G121" i="1"/>
  <c r="G126" i="1"/>
  <c r="G144" i="1"/>
  <c r="G150" i="1"/>
  <c r="G169" i="1"/>
  <c r="G170" i="1"/>
  <c r="G179" i="1"/>
  <c r="G204" i="1"/>
  <c r="G230" i="1"/>
  <c r="O240" i="1"/>
  <c r="O285" i="1"/>
  <c r="G285" i="1"/>
  <c r="O292" i="1"/>
  <c r="I332" i="1"/>
  <c r="I102" i="1"/>
  <c r="U191" i="1"/>
  <c r="U216" i="1"/>
  <c r="U240" i="1"/>
  <c r="U292" i="1"/>
  <c r="O299" i="1"/>
  <c r="G299" i="1"/>
  <c r="I299" i="1"/>
  <c r="U299" i="1"/>
  <c r="G310" i="1"/>
  <c r="G337" i="1"/>
  <c r="U339" i="1"/>
  <c r="M27" i="1"/>
  <c r="I247" i="1"/>
  <c r="O247" i="1"/>
  <c r="G247" i="1"/>
  <c r="O259" i="1"/>
  <c r="G259" i="1"/>
  <c r="G260" i="1"/>
  <c r="I267" i="1"/>
  <c r="O267" i="1"/>
  <c r="G267" i="1"/>
  <c r="M299" i="1"/>
  <c r="O339" i="1"/>
  <c r="G339" i="1"/>
  <c r="I339" i="1"/>
  <c r="M53" i="1"/>
  <c r="O323" i="1"/>
  <c r="G323" i="1"/>
  <c r="I323" i="1"/>
  <c r="K19" i="1"/>
  <c r="G35" i="1"/>
  <c r="O35" i="1"/>
  <c r="G54" i="1"/>
  <c r="O54" i="1"/>
  <c r="K63" i="1"/>
  <c r="G78" i="1"/>
  <c r="O78" i="1"/>
  <c r="K85" i="1"/>
  <c r="G96" i="1"/>
  <c r="O96" i="1"/>
  <c r="G240" i="1"/>
  <c r="M259" i="1"/>
  <c r="O275" i="1"/>
  <c r="G275" i="1"/>
  <c r="I275" i="1"/>
  <c r="G292" i="1"/>
  <c r="I298" i="1"/>
  <c r="O298" i="1"/>
  <c r="G298" i="1"/>
  <c r="M339" i="1"/>
  <c r="M91" i="1"/>
  <c r="I106" i="1"/>
  <c r="I132" i="1"/>
  <c r="I157" i="1"/>
  <c r="K185" i="1"/>
  <c r="K205" i="1"/>
  <c r="I285" i="1"/>
  <c r="K298" i="1"/>
  <c r="M317" i="1"/>
  <c r="O332" i="1"/>
  <c r="G332" i="1"/>
  <c r="U332" i="1"/>
  <c r="I338" i="1"/>
  <c r="O338" i="1"/>
  <c r="G338" i="1"/>
  <c r="O10" i="1"/>
  <c r="G40" i="1"/>
  <c r="G58" i="1"/>
  <c r="K102" i="1"/>
  <c r="O112" i="1"/>
  <c r="G112" i="1"/>
  <c r="O137" i="1"/>
  <c r="G137" i="1"/>
  <c r="O163" i="1"/>
  <c r="G163" i="1"/>
  <c r="O254" i="1"/>
  <c r="G254" i="1"/>
  <c r="I254" i="1"/>
  <c r="U254" i="1"/>
  <c r="M332" i="1"/>
  <c r="K338" i="1"/>
  <c r="G84" i="1"/>
  <c r="G101" i="1"/>
  <c r="O106" i="1"/>
  <c r="M121" i="1"/>
  <c r="K126" i="1"/>
  <c r="O132" i="1"/>
  <c r="M144" i="1"/>
  <c r="K150" i="1"/>
  <c r="M169" i="1"/>
  <c r="K170" i="1"/>
  <c r="O185" i="1"/>
  <c r="G185" i="1"/>
  <c r="M198" i="1"/>
  <c r="O205" i="1"/>
  <c r="G205" i="1"/>
  <c r="M224" i="1"/>
  <c r="O231" i="1"/>
  <c r="G231" i="1"/>
  <c r="U231" i="1"/>
  <c r="M254" i="1"/>
  <c r="I259" i="1"/>
  <c r="O303" i="1"/>
  <c r="G303" i="1"/>
  <c r="U303" i="1"/>
  <c r="I310" i="1"/>
  <c r="O310" i="1"/>
  <c r="I317" i="1"/>
  <c r="O317" i="1"/>
  <c r="G317" i="1"/>
  <c r="I337" i="1"/>
  <c r="O337" i="1"/>
  <c r="K231" i="1"/>
  <c r="K259" i="1"/>
  <c r="K285" i="1"/>
  <c r="K303" i="1"/>
  <c r="K332" i="1"/>
</calcChain>
</file>

<file path=xl/sharedStrings.xml><?xml version="1.0" encoding="utf-8"?>
<sst xmlns="http://schemas.openxmlformats.org/spreadsheetml/2006/main" count="16336" uniqueCount="619">
  <si>
    <t/>
  </si>
  <si>
    <t>Figures Finalised as at 2024/01/26</t>
  </si>
  <si>
    <t>STATEMENT OF OPERATING REVENUE FOR THE 2nd Quarter Ended 31 December 2023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</si>
  <si>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</si>
  <si>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</si>
  <si>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</si>
  <si>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</si>
  <si>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</si>
  <si>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</si>
  <si>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31 December 2023</t>
  </si>
  <si>
    <t>Second Quarter 2022/23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</si>
  <si>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</si>
  <si>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</si>
  <si>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</si>
  <si>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</si>
  <si>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</si>
  <si>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</si>
  <si>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</si>
  <si>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</si>
  <si>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</si>
  <si>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</si>
  <si>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Q2 of 2022/23 to Q2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</si>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</sst>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19818020</v>
      </c>
      <c r="E8" s="31">
        <v>19818020</v>
      </c>
      <c r="F8" s="31">
        <v>4684635</v>
      </c>
      <c r="G8" s="36">
        <f>IF(($D8       =0),0,($F8       /$D8       ))</f>
        <v>0.23638259523403449</v>
      </c>
      <c r="H8" s="31">
        <v>8060593</v>
      </c>
      <c r="I8" s="36">
        <f>IF(($D8       =0),0,($H8       /$D8       ))</f>
        <v>0.40673049073519957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12745228</v>
      </c>
      <c r="O8" s="36">
        <f>IF(($D8       =0),0,($N8       /$D8       ))</f>
        <v>0.64311308596923411</v>
      </c>
      <c r="P8" s="31">
        <v>11765546</v>
      </c>
      <c r="Q8" s="31">
        <v>24115025</v>
      </c>
      <c r="R8" s="31">
        <v>23515025</v>
      </c>
      <c r="S8" s="31">
        <v>13232886</v>
      </c>
      <c r="T8" s="36">
        <f>IF(($Q8       =0),0,($S8       /$Q8       ))</f>
        <v>0.54874029780188904</v>
      </c>
      <c r="U8" s="36">
        <f>IF(($P8       =0),0,(($H8       /$P8       )-1))</f>
        <v>-0.31489851809682268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1142120</v>
      </c>
      <c r="E9" s="31">
        <v>1142120</v>
      </c>
      <c r="F9" s="31">
        <v>369941</v>
      </c>
      <c r="G9" s="36">
        <f>IF(($D9       =0),0,($F9       /$D9       ))</f>
        <v>0.32390729520540751</v>
      </c>
      <c r="H9" s="31">
        <v>389866</v>
      </c>
      <c r="I9" s="36">
        <f>IF(($D9       =0),0,($H9       /$D9       ))</f>
        <v>0.34135292263509964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759807</v>
      </c>
      <c r="O9" s="36">
        <f>IF(($D9       =0),0,($N9       /$D9       ))</f>
        <v>0.66526021784050715</v>
      </c>
      <c r="P9" s="31">
        <v>300882</v>
      </c>
      <c r="Q9" s="31">
        <v>745550</v>
      </c>
      <c r="R9" s="31">
        <v>125907070</v>
      </c>
      <c r="S9" s="31">
        <v>535661</v>
      </c>
      <c r="T9" s="36">
        <f>IF(($Q9       =0),0,($S9       /$Q9       ))</f>
        <v>0.71847763396150488</v>
      </c>
      <c r="U9" s="36">
        <f>IF(($P9       =0),0,(($H9       /$P9       )-1))</f>
        <v>0.2957438464248443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20960140</v>
      </c>
      <c r="E10" s="32">
        <f>SUM(E8:E9)</f>
        <v>20960140</v>
      </c>
      <c r="F10" s="32">
        <f>SUM(F8:F9)</f>
        <v>5054576</v>
      </c>
      <c r="G10" s="37">
        <f t="shared" ref="G10:G54" si="0">IF(($D10      =0),0,($F10      /$D10      ))</f>
        <v>0.24115182436758534</v>
      </c>
      <c r="H10" s="32">
        <f>SUM(H8:H9)</f>
        <v>8450459</v>
      </c>
      <c r="I10" s="37">
        <f t="shared" ref="I10:I54" si="1">IF(($D10      =0),0,($H10      /$D10      ))</f>
        <v>0.40316806090035656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13505035</v>
      </c>
      <c r="O10" s="37">
        <f t="shared" ref="O10:O54" si="5">IF(($D10      =0),0,($N10      /$D10      ))</f>
        <v>0.64431988526794193</v>
      </c>
      <c r="P10" s="32">
        <f>SUM(P8:P9)</f>
        <v>12066428</v>
      </c>
      <c r="Q10" s="32">
        <f>SUM(Q8:Q9)</f>
        <v>24860575</v>
      </c>
      <c r="R10" s="32">
        <f>SUM(R8:R9)</f>
        <v>149422095</v>
      </c>
      <c r="S10" s="32">
        <f>SUM(S8:S9)</f>
        <v>13768547</v>
      </c>
      <c r="T10" s="37">
        <f t="shared" ref="T10:T54" si="6">IF(($Q10      =0),0,($S10      /$Q10      ))</f>
        <v>0.55383059321837891</v>
      </c>
      <c r="U10" s="37">
        <f t="shared" ref="U10:U54" si="7">IF(($P10      =0),0,(($H10      /$P10      )-1))</f>
        <v>-0.29967186643802124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1653</v>
      </c>
      <c r="G11" s="36">
        <f t="shared" si="0"/>
        <v>1.0200177716344967E-2</v>
      </c>
      <c r="H11" s="31">
        <v>6345</v>
      </c>
      <c r="I11" s="36">
        <f t="shared" si="1"/>
        <v>3.9153132250580043E-2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7998</v>
      </c>
      <c r="O11" s="36">
        <f t="shared" si="5"/>
        <v>4.935330996692501E-2</v>
      </c>
      <c r="P11" s="31">
        <v>4365</v>
      </c>
      <c r="Q11" s="31">
        <v>56558</v>
      </c>
      <c r="R11" s="31">
        <v>56558</v>
      </c>
      <c r="S11" s="31">
        <v>7715</v>
      </c>
      <c r="T11" s="36">
        <f t="shared" si="6"/>
        <v>0.13640864245553239</v>
      </c>
      <c r="U11" s="36">
        <f t="shared" si="7"/>
        <v>0.45360824742268036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25642514</v>
      </c>
      <c r="E12" s="31">
        <v>25642514</v>
      </c>
      <c r="F12" s="31">
        <v>25808000</v>
      </c>
      <c r="G12" s="36">
        <f t="shared" si="0"/>
        <v>1.0064535793955305</v>
      </c>
      <c r="H12" s="31">
        <v>20808000</v>
      </c>
      <c r="I12" s="36">
        <f t="shared" si="1"/>
        <v>0.81146489770854757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46616000</v>
      </c>
      <c r="O12" s="36">
        <f t="shared" si="5"/>
        <v>1.8179184771040779</v>
      </c>
      <c r="P12" s="31">
        <v>18417000</v>
      </c>
      <c r="Q12" s="31">
        <v>30323855</v>
      </c>
      <c r="R12" s="31">
        <v>30323855</v>
      </c>
      <c r="S12" s="31">
        <v>43137000</v>
      </c>
      <c r="T12" s="36">
        <f t="shared" si="6"/>
        <v>1.4225434068326734</v>
      </c>
      <c r="U12" s="36">
        <f t="shared" si="7"/>
        <v>0.1298257045121356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127656776</v>
      </c>
      <c r="E13" s="31">
        <v>127656776</v>
      </c>
      <c r="F13" s="31">
        <v>3397869</v>
      </c>
      <c r="G13" s="36">
        <f t="shared" si="0"/>
        <v>2.6617223985039386E-2</v>
      </c>
      <c r="H13" s="31">
        <v>1542457</v>
      </c>
      <c r="I13" s="36">
        <f t="shared" si="1"/>
        <v>1.2082844705399736E-2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4940326</v>
      </c>
      <c r="O13" s="36">
        <f t="shared" si="5"/>
        <v>3.870006869043912E-2</v>
      </c>
      <c r="P13" s="31">
        <v>2218676</v>
      </c>
      <c r="Q13" s="31">
        <v>31372980</v>
      </c>
      <c r="R13" s="31">
        <v>31372980</v>
      </c>
      <c r="S13" s="31">
        <v>5515574</v>
      </c>
      <c r="T13" s="36">
        <f t="shared" si="6"/>
        <v>0.17580650610812235</v>
      </c>
      <c r="U13" s="36">
        <f t="shared" si="7"/>
        <v>-0.30478492578456706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4100368</v>
      </c>
      <c r="E14" s="31">
        <v>4100368</v>
      </c>
      <c r="F14" s="31">
        <v>2047775</v>
      </c>
      <c r="G14" s="36">
        <f t="shared" si="0"/>
        <v>0.49941249175683744</v>
      </c>
      <c r="H14" s="31">
        <v>16522</v>
      </c>
      <c r="I14" s="36">
        <f t="shared" si="1"/>
        <v>4.02939443484097E-3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2064297</v>
      </c>
      <c r="O14" s="36">
        <f t="shared" si="5"/>
        <v>0.5034418861916784</v>
      </c>
      <c r="P14" s="31">
        <v>511893</v>
      </c>
      <c r="Q14" s="31">
        <v>4450368</v>
      </c>
      <c r="R14" s="31">
        <v>4950368</v>
      </c>
      <c r="S14" s="31">
        <v>4590433</v>
      </c>
      <c r="T14" s="36">
        <f t="shared" si="6"/>
        <v>1.0314726782144759</v>
      </c>
      <c r="U14" s="36">
        <f t="shared" si="7"/>
        <v>-0.96772372351253089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15541398</v>
      </c>
      <c r="E15" s="31">
        <v>15541398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4019786</v>
      </c>
      <c r="Q15" s="31">
        <v>14467402</v>
      </c>
      <c r="R15" s="31">
        <v>10556792</v>
      </c>
      <c r="S15" s="31">
        <v>5751419</v>
      </c>
      <c r="T15" s="36">
        <f t="shared" si="6"/>
        <v>0.39754331842026647</v>
      </c>
      <c r="U15" s="36">
        <f t="shared" si="7"/>
        <v>-1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105929</v>
      </c>
      <c r="E16" s="31">
        <v>135065</v>
      </c>
      <c r="F16" s="31">
        <v>15434</v>
      </c>
      <c r="G16" s="36">
        <f t="shared" si="0"/>
        <v>0.14570136600930811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15434</v>
      </c>
      <c r="O16" s="36">
        <f t="shared" si="5"/>
        <v>0.14570136600930811</v>
      </c>
      <c r="P16" s="31">
        <v>92410</v>
      </c>
      <c r="Q16" s="31">
        <v>341868</v>
      </c>
      <c r="R16" s="31">
        <v>108781</v>
      </c>
      <c r="S16" s="31">
        <v>229727</v>
      </c>
      <c r="T16" s="36">
        <f t="shared" si="6"/>
        <v>0.67197573332397298</v>
      </c>
      <c r="U16" s="36">
        <f t="shared" si="7"/>
        <v>-1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39428767</v>
      </c>
      <c r="E17" s="31">
        <v>39428767</v>
      </c>
      <c r="F17" s="31">
        <v>27065000</v>
      </c>
      <c r="G17" s="36">
        <f t="shared" si="0"/>
        <v>0.68642775463914452</v>
      </c>
      <c r="H17" s="31">
        <v>17712000</v>
      </c>
      <c r="I17" s="36">
        <f t="shared" si="1"/>
        <v>0.44921516313203502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44777000</v>
      </c>
      <c r="O17" s="36">
        <f t="shared" si="5"/>
        <v>1.1356429177711795</v>
      </c>
      <c r="P17" s="31">
        <v>19956000</v>
      </c>
      <c r="Q17" s="31">
        <v>40017609</v>
      </c>
      <c r="R17" s="31">
        <v>41069392</v>
      </c>
      <c r="S17" s="31">
        <v>43541000</v>
      </c>
      <c r="T17" s="36">
        <f t="shared" si="6"/>
        <v>1.0880460149430717</v>
      </c>
      <c r="U17" s="36">
        <f t="shared" si="7"/>
        <v>-0.11244738424533973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60591828</v>
      </c>
      <c r="E18" s="31">
        <v>80497504</v>
      </c>
      <c r="F18" s="31">
        <v>-28273897</v>
      </c>
      <c r="G18" s="36">
        <f t="shared" si="0"/>
        <v>-0.46662888269355401</v>
      </c>
      <c r="H18" s="31">
        <v>-19589734</v>
      </c>
      <c r="I18" s="36">
        <f t="shared" si="1"/>
        <v>-0.32330653566022138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-47863631</v>
      </c>
      <c r="O18" s="36">
        <f t="shared" si="5"/>
        <v>-0.78993541835377534</v>
      </c>
      <c r="P18" s="31">
        <v>-351356</v>
      </c>
      <c r="Q18" s="31">
        <v>61833000</v>
      </c>
      <c r="R18" s="31">
        <v>87139800</v>
      </c>
      <c r="S18" s="31">
        <v>-20269520</v>
      </c>
      <c r="T18" s="36">
        <f t="shared" si="6"/>
        <v>-0.32781071596073297</v>
      </c>
      <c r="U18" s="36">
        <f t="shared" si="7"/>
        <v>54.754659092202779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273229636</v>
      </c>
      <c r="E19" s="32">
        <f>SUM(E11:E18)</f>
        <v>293164448</v>
      </c>
      <c r="F19" s="32">
        <f>SUM(F11:F18)</f>
        <v>30061834</v>
      </c>
      <c r="G19" s="37">
        <f t="shared" si="0"/>
        <v>0.11002406049393558</v>
      </c>
      <c r="H19" s="32">
        <f>SUM(H11:H18)</f>
        <v>20495590</v>
      </c>
      <c r="I19" s="37">
        <f t="shared" si="1"/>
        <v>7.5012324065753977E-2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50557424</v>
      </c>
      <c r="O19" s="37">
        <f t="shared" si="5"/>
        <v>0.18503638455968957</v>
      </c>
      <c r="P19" s="32">
        <f>SUM(P11:P18)</f>
        <v>44868774</v>
      </c>
      <c r="Q19" s="32">
        <f>SUM(Q11:Q18)</f>
        <v>182863640</v>
      </c>
      <c r="R19" s="32">
        <f>SUM(R11:R18)</f>
        <v>205578526</v>
      </c>
      <c r="S19" s="32">
        <f>SUM(S11:S18)</f>
        <v>82503348</v>
      </c>
      <c r="T19" s="37">
        <f t="shared" si="6"/>
        <v>0.45117415359335511</v>
      </c>
      <c r="U19" s="37">
        <f t="shared" si="7"/>
        <v>-0.54321038502188634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144271513</v>
      </c>
      <c r="E23" s="31">
        <v>144271513</v>
      </c>
      <c r="F23" s="31">
        <v>54611205</v>
      </c>
      <c r="G23" s="36">
        <f t="shared" si="0"/>
        <v>0.37853075679604192</v>
      </c>
      <c r="H23" s="31">
        <v>43726739</v>
      </c>
      <c r="I23" s="36">
        <f t="shared" si="1"/>
        <v>0.30308643813834546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98337944</v>
      </c>
      <c r="O23" s="36">
        <f t="shared" si="5"/>
        <v>0.68161719493438733</v>
      </c>
      <c r="P23" s="31">
        <v>41026587</v>
      </c>
      <c r="Q23" s="31">
        <v>131845302</v>
      </c>
      <c r="R23" s="31">
        <v>131791284</v>
      </c>
      <c r="S23" s="31">
        <v>89546220</v>
      </c>
      <c r="T23" s="36">
        <f t="shared" si="6"/>
        <v>0.67917641843620635</v>
      </c>
      <c r="U23" s="36">
        <f t="shared" si="7"/>
        <v>6.5814687436710262E-2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0</v>
      </c>
      <c r="G25" s="36">
        <f t="shared" si="0"/>
        <v>0</v>
      </c>
      <c r="H25" s="31">
        <v>2110</v>
      </c>
      <c r="I25" s="36">
        <f t="shared" si="1"/>
        <v>5.4831605124296751E-5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2110</v>
      </c>
      <c r="O25" s="36">
        <f t="shared" si="5"/>
        <v>5.4831605124296751E-5</v>
      </c>
      <c r="P25" s="31">
        <v>7752799</v>
      </c>
      <c r="Q25" s="31">
        <v>250000</v>
      </c>
      <c r="R25" s="31">
        <v>37340419</v>
      </c>
      <c r="S25" s="31">
        <v>7753089</v>
      </c>
      <c r="T25" s="36">
        <f t="shared" si="6"/>
        <v>31.012356</v>
      </c>
      <c r="U25" s="36">
        <f t="shared" si="7"/>
        <v>-0.99972784022905792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24270404</v>
      </c>
      <c r="E26" s="31">
        <v>24270404</v>
      </c>
      <c r="F26" s="31">
        <v>42450</v>
      </c>
      <c r="G26" s="36">
        <f t="shared" si="0"/>
        <v>1.749043814845439E-3</v>
      </c>
      <c r="H26" s="31">
        <v>53109</v>
      </c>
      <c r="I26" s="36">
        <f t="shared" si="1"/>
        <v>2.1882206822762405E-3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95559</v>
      </c>
      <c r="O26" s="36">
        <f t="shared" si="5"/>
        <v>3.93726449712168E-3</v>
      </c>
      <c r="P26" s="31">
        <v>99761</v>
      </c>
      <c r="Q26" s="31">
        <v>19445185</v>
      </c>
      <c r="R26" s="31">
        <v>19445185</v>
      </c>
      <c r="S26" s="31">
        <v>188413</v>
      </c>
      <c r="T26" s="36">
        <f t="shared" si="6"/>
        <v>9.6894423992366242E-3</v>
      </c>
      <c r="U26" s="36">
        <f t="shared" si="7"/>
        <v>-0.46763765399304336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207023373</v>
      </c>
      <c r="E27" s="32">
        <f>SUM(E20:E26)</f>
        <v>207023373</v>
      </c>
      <c r="F27" s="32">
        <f>SUM(F20:F26)</f>
        <v>54653655</v>
      </c>
      <c r="G27" s="37">
        <f t="shared" si="0"/>
        <v>0.26399751007824607</v>
      </c>
      <c r="H27" s="32">
        <f>SUM(H20:H26)</f>
        <v>43781958</v>
      </c>
      <c r="I27" s="37">
        <f t="shared" si="1"/>
        <v>0.21148316427053868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98435613</v>
      </c>
      <c r="O27" s="37">
        <f t="shared" si="5"/>
        <v>0.47548067434878477</v>
      </c>
      <c r="P27" s="32">
        <f>SUM(P20:P26)</f>
        <v>48879147</v>
      </c>
      <c r="Q27" s="32">
        <f>SUM(Q20:Q26)</f>
        <v>151540487</v>
      </c>
      <c r="R27" s="32">
        <f>SUM(R20:R26)</f>
        <v>188576888</v>
      </c>
      <c r="S27" s="32">
        <f>SUM(S20:S26)</f>
        <v>97487722</v>
      </c>
      <c r="T27" s="37">
        <f t="shared" si="6"/>
        <v>0.64331139439983454</v>
      </c>
      <c r="U27" s="37">
        <f t="shared" si="7"/>
        <v>-0.10428146383160086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14000000</v>
      </c>
      <c r="E29" s="31">
        <v>14000000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3205750</v>
      </c>
      <c r="G30" s="36">
        <f t="shared" si="0"/>
        <v>3205750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3205750</v>
      </c>
      <c r="O30" s="36">
        <f t="shared" si="5"/>
        <v>3205750</v>
      </c>
      <c r="P30" s="31">
        <v>2412050</v>
      </c>
      <c r="Q30" s="31">
        <v>0</v>
      </c>
      <c r="R30" s="31">
        <v>0</v>
      </c>
      <c r="S30" s="31">
        <v>5262700</v>
      </c>
      <c r="T30" s="36">
        <f t="shared" si="6"/>
        <v>0</v>
      </c>
      <c r="U30" s="36">
        <f t="shared" si="7"/>
        <v>-1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70931000</v>
      </c>
      <c r="G31" s="36">
        <f t="shared" si="0"/>
        <v>1.249803338913642</v>
      </c>
      <c r="H31" s="31">
        <v>61535000</v>
      </c>
      <c r="I31" s="36">
        <f t="shared" si="1"/>
        <v>1.0842459356283003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132466000</v>
      </c>
      <c r="O31" s="36">
        <f t="shared" si="5"/>
        <v>2.3340492745419423</v>
      </c>
      <c r="P31" s="31">
        <v>51810000</v>
      </c>
      <c r="Q31" s="31">
        <v>52404171</v>
      </c>
      <c r="R31" s="31">
        <v>59635140</v>
      </c>
      <c r="S31" s="31">
        <v>120116000</v>
      </c>
      <c r="T31" s="36">
        <f t="shared" si="6"/>
        <v>2.2921076263185234</v>
      </c>
      <c r="U31" s="36">
        <f t="shared" si="7"/>
        <v>0.18770507624010802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190000092</v>
      </c>
      <c r="E33" s="31">
        <v>190000092</v>
      </c>
      <c r="F33" s="31">
        <v>96675189</v>
      </c>
      <c r="G33" s="36">
        <f t="shared" si="0"/>
        <v>0.50881653783620273</v>
      </c>
      <c r="H33" s="31">
        <v>418</v>
      </c>
      <c r="I33" s="36">
        <f t="shared" si="1"/>
        <v>2.1999989347373581E-6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96675607</v>
      </c>
      <c r="O33" s="36">
        <f t="shared" si="5"/>
        <v>0.50881873783513742</v>
      </c>
      <c r="P33" s="31">
        <v>1180718</v>
      </c>
      <c r="Q33" s="31">
        <v>176145092</v>
      </c>
      <c r="R33" s="31">
        <v>176145092</v>
      </c>
      <c r="S33" s="31">
        <v>86170579</v>
      </c>
      <c r="T33" s="36">
        <f t="shared" si="6"/>
        <v>0.48920227081887696</v>
      </c>
      <c r="U33" s="36">
        <f t="shared" si="7"/>
        <v>-0.99964597812517464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260753822</v>
      </c>
      <c r="E35" s="32">
        <f>SUM(E28:E34)</f>
        <v>260753822</v>
      </c>
      <c r="F35" s="32">
        <f>SUM(F28:F34)</f>
        <v>170811939</v>
      </c>
      <c r="G35" s="37">
        <f t="shared" si="0"/>
        <v>0.65506974237179161</v>
      </c>
      <c r="H35" s="32">
        <f>SUM(H28:H34)</f>
        <v>61535418</v>
      </c>
      <c r="I35" s="37">
        <f t="shared" si="1"/>
        <v>0.23599047380406182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232347357</v>
      </c>
      <c r="O35" s="37">
        <f t="shared" si="5"/>
        <v>0.8910602161758534</v>
      </c>
      <c r="P35" s="32">
        <f>SUM(P28:P34)</f>
        <v>55402768</v>
      </c>
      <c r="Q35" s="32">
        <f>SUM(Q28:Q34)</f>
        <v>228549264</v>
      </c>
      <c r="R35" s="32">
        <f>SUM(R28:R34)</f>
        <v>235780232</v>
      </c>
      <c r="S35" s="32">
        <f>SUM(S28:S34)</f>
        <v>211549279</v>
      </c>
      <c r="T35" s="37">
        <f t="shared" si="6"/>
        <v>0.92561785278818487</v>
      </c>
      <c r="U35" s="37">
        <f t="shared" si="7"/>
        <v>0.11069212281956742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629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7167231</v>
      </c>
      <c r="E37" s="31">
        <v>7167231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6797471</v>
      </c>
      <c r="R37" s="31">
        <v>6797471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10670</v>
      </c>
      <c r="Q38" s="31">
        <v>0</v>
      </c>
      <c r="R38" s="31">
        <v>35000</v>
      </c>
      <c r="S38" s="31">
        <v>17436</v>
      </c>
      <c r="T38" s="36">
        <f t="shared" si="6"/>
        <v>0</v>
      </c>
      <c r="U38" s="36">
        <f t="shared" si="7"/>
        <v>-1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2650000</v>
      </c>
      <c r="E39" s="31">
        <v>2650000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2500000</v>
      </c>
      <c r="R39" s="31">
        <v>2500000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9817231</v>
      </c>
      <c r="E40" s="32">
        <f>SUM(E36:E39)</f>
        <v>9817231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10670</v>
      </c>
      <c r="Q40" s="32">
        <f>SUM(Q36:Q39)</f>
        <v>9297471</v>
      </c>
      <c r="R40" s="32">
        <f>SUM(R36:R39)</f>
        <v>9332471</v>
      </c>
      <c r="S40" s="32">
        <f>SUM(S36:S39)</f>
        <v>18065</v>
      </c>
      <c r="T40" s="37">
        <f t="shared" si="6"/>
        <v>1.9430014893297327E-3</v>
      </c>
      <c r="U40" s="37">
        <f t="shared" si="7"/>
        <v>-1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41836402</v>
      </c>
      <c r="E42" s="31">
        <v>41836402</v>
      </c>
      <c r="F42" s="31">
        <v>35872889</v>
      </c>
      <c r="G42" s="36">
        <f t="shared" si="0"/>
        <v>0.85745636061150765</v>
      </c>
      <c r="H42" s="31">
        <v>28610223</v>
      </c>
      <c r="I42" s="36">
        <f t="shared" si="1"/>
        <v>0.68385954891627632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64483112</v>
      </c>
      <c r="O42" s="36">
        <f t="shared" si="5"/>
        <v>1.541315909527784</v>
      </c>
      <c r="P42" s="31">
        <v>23833633</v>
      </c>
      <c r="Q42" s="31">
        <v>39519465</v>
      </c>
      <c r="R42" s="31">
        <v>39519465</v>
      </c>
      <c r="S42" s="31">
        <v>53482444</v>
      </c>
      <c r="T42" s="36">
        <f t="shared" si="6"/>
        <v>1.3533190289898915</v>
      </c>
      <c r="U42" s="36">
        <f t="shared" si="7"/>
        <v>0.20041384374761506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28534778</v>
      </c>
      <c r="E44" s="31">
        <v>28534778</v>
      </c>
      <c r="F44" s="31">
        <v>11889376</v>
      </c>
      <c r="G44" s="36">
        <f t="shared" si="0"/>
        <v>0.41666264233771155</v>
      </c>
      <c r="H44" s="31">
        <v>9511551</v>
      </c>
      <c r="I44" s="36">
        <f t="shared" si="1"/>
        <v>0.333331873126891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21400927</v>
      </c>
      <c r="O44" s="36">
        <f t="shared" si="5"/>
        <v>0.7499945154646025</v>
      </c>
      <c r="P44" s="31">
        <v>6502884</v>
      </c>
      <c r="Q44" s="31">
        <v>0</v>
      </c>
      <c r="R44" s="31">
        <v>42390593</v>
      </c>
      <c r="S44" s="31">
        <v>17074677</v>
      </c>
      <c r="T44" s="36">
        <f t="shared" si="6"/>
        <v>0</v>
      </c>
      <c r="U44" s="36">
        <f t="shared" si="7"/>
        <v>0.46266656455812538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186688834</v>
      </c>
      <c r="E46" s="31">
        <v>186688834</v>
      </c>
      <c r="F46" s="31">
        <v>216273</v>
      </c>
      <c r="G46" s="36">
        <f t="shared" si="0"/>
        <v>1.1584677849560087E-3</v>
      </c>
      <c r="H46" s="31">
        <v>582919</v>
      </c>
      <c r="I46" s="36">
        <f t="shared" si="1"/>
        <v>3.1224095598561615E-3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799192</v>
      </c>
      <c r="O46" s="36">
        <f t="shared" si="5"/>
        <v>4.2808773448121699E-3</v>
      </c>
      <c r="P46" s="31">
        <v>521950</v>
      </c>
      <c r="Q46" s="31">
        <v>163246883</v>
      </c>
      <c r="R46" s="31">
        <v>163006883</v>
      </c>
      <c r="S46" s="31">
        <v>731666</v>
      </c>
      <c r="T46" s="36">
        <f t="shared" si="6"/>
        <v>4.4819600016497716E-3</v>
      </c>
      <c r="U46" s="36">
        <f t="shared" si="7"/>
        <v>0.1168100392757927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257060014</v>
      </c>
      <c r="E47" s="32">
        <f>SUM(E41:E46)</f>
        <v>257060014</v>
      </c>
      <c r="F47" s="32">
        <f>SUM(F41:F46)</f>
        <v>47978538</v>
      </c>
      <c r="G47" s="37">
        <f t="shared" si="0"/>
        <v>0.18664333380142117</v>
      </c>
      <c r="H47" s="32">
        <f>SUM(H41:H46)</f>
        <v>38704693</v>
      </c>
      <c r="I47" s="37">
        <f t="shared" si="1"/>
        <v>0.15056675831348862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86683231</v>
      </c>
      <c r="O47" s="37">
        <f t="shared" si="5"/>
        <v>0.33721009211490977</v>
      </c>
      <c r="P47" s="32">
        <f>SUM(P41:P46)</f>
        <v>30858467</v>
      </c>
      <c r="Q47" s="32">
        <f>SUM(Q41:Q46)</f>
        <v>202766348</v>
      </c>
      <c r="R47" s="32">
        <f>SUM(R41:R46)</f>
        <v>244916941</v>
      </c>
      <c r="S47" s="32">
        <f>SUM(S41:S46)</f>
        <v>71288787</v>
      </c>
      <c r="T47" s="37">
        <f t="shared" si="6"/>
        <v>0.35158095859180738</v>
      </c>
      <c r="U47" s="37">
        <f t="shared" si="7"/>
        <v>0.25426493156643204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2450000</v>
      </c>
      <c r="E52" s="31">
        <v>2450000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3050000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2450000</v>
      </c>
      <c r="E53" s="32">
        <f>SUM(E48:E52)</f>
        <v>2450000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3050000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1031294216</v>
      </c>
      <c r="E54" s="32">
        <f>SUM(E8:E9,E11:E18,E20:E26,E28:E34,E36:E39,E41:E46,E48:E52)</f>
        <v>1051229028</v>
      </c>
      <c r="F54" s="32">
        <f>SUM(F8:F9,F11:F18,F20:F26,F28:F34,F36:F39,F41:F46,F48:F52)</f>
        <v>308560542</v>
      </c>
      <c r="G54" s="37">
        <f t="shared" si="0"/>
        <v>0.29919739412171781</v>
      </c>
      <c r="H54" s="32">
        <f>SUM(H8:H9,H11:H18,H20:H26,H28:H34,H36:H39,H41:H46,H48:H52)</f>
        <v>172968118</v>
      </c>
      <c r="I54" s="37">
        <f t="shared" si="1"/>
        <v>0.16771946871851748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481528660</v>
      </c>
      <c r="O54" s="37">
        <f t="shared" si="5"/>
        <v>0.46691686284023531</v>
      </c>
      <c r="P54" s="32">
        <f>SUM(P8:P9,P11:P18,P20:P26,P28:P34,P36:P39,P41:P46,P48:P52)</f>
        <v>192086254</v>
      </c>
      <c r="Q54" s="32">
        <f>SUM(Q8:Q9,Q11:Q18,Q20:Q26,Q28:Q34,Q36:Q39,Q41:Q46,Q48:Q52)</f>
        <v>799877785</v>
      </c>
      <c r="R54" s="32">
        <f>SUM(R8:R9,R11:R18,R20:R26,R28:R34,R36:R39,R41:R46,R48:R52)</f>
        <v>1036657153</v>
      </c>
      <c r="S54" s="32">
        <f>SUM(S8:S9,S11:S18,S20:S26,S28:S34,S36:S39,S41:S46,S48:S52)</f>
        <v>476615748</v>
      </c>
      <c r="T54" s="37">
        <f t="shared" si="6"/>
        <v>0.59586071389643602</v>
      </c>
      <c r="U54" s="37">
        <f t="shared" si="7"/>
        <v>-9.9528912672741332E-2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13280</v>
      </c>
      <c r="E57" s="31">
        <v>13280</v>
      </c>
      <c r="F57" s="31">
        <v>229824</v>
      </c>
      <c r="G57" s="36">
        <f t="shared" ref="G57:G85" si="8">IF(($D57      =0),0,($F57      /$D57      ))</f>
        <v>17.306024096385542</v>
      </c>
      <c r="H57" s="31">
        <v>229824</v>
      </c>
      <c r="I57" s="36">
        <f t="shared" ref="I57:I85" si="9">IF(($D57      =0),0,($H57      /$D57      ))</f>
        <v>17.306024096385542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459648</v>
      </c>
      <c r="O57" s="36">
        <f t="shared" ref="O57:O85" si="13">IF(($D57      =0),0,($N57      /$D57      ))</f>
        <v>34.612048192771084</v>
      </c>
      <c r="P57" s="31">
        <v>215964</v>
      </c>
      <c r="Q57" s="31">
        <v>12612</v>
      </c>
      <c r="R57" s="31">
        <v>12612</v>
      </c>
      <c r="S57" s="31">
        <v>432821</v>
      </c>
      <c r="T57" s="36">
        <f t="shared" ref="T57:T85" si="14">IF(($Q57      =0),0,($S57      /$Q57      ))</f>
        <v>34.318189026324134</v>
      </c>
      <c r="U57" s="36">
        <f t="shared" ref="U57:U85" si="15">IF(($P57      =0),0,(($H57      /$P57      )-1))</f>
        <v>6.4177362893815593E-2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13280</v>
      </c>
      <c r="E58" s="32">
        <f>E57</f>
        <v>13280</v>
      </c>
      <c r="F58" s="32">
        <f>F57</f>
        <v>229824</v>
      </c>
      <c r="G58" s="37">
        <f t="shared" si="8"/>
        <v>17.306024096385542</v>
      </c>
      <c r="H58" s="32">
        <f>H57</f>
        <v>229824</v>
      </c>
      <c r="I58" s="37">
        <f t="shared" si="9"/>
        <v>17.306024096385542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459648</v>
      </c>
      <c r="O58" s="37">
        <f t="shared" si="13"/>
        <v>34.612048192771084</v>
      </c>
      <c r="P58" s="32">
        <f>P57</f>
        <v>215964</v>
      </c>
      <c r="Q58" s="32">
        <f>Q57</f>
        <v>12612</v>
      </c>
      <c r="R58" s="32">
        <f>R57</f>
        <v>12612</v>
      </c>
      <c r="S58" s="32">
        <f>S57</f>
        <v>432821</v>
      </c>
      <c r="T58" s="37">
        <f t="shared" si="14"/>
        <v>34.318189026324134</v>
      </c>
      <c r="U58" s="37">
        <f t="shared" si="15"/>
        <v>6.4177362893815593E-2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3153000</v>
      </c>
      <c r="E61" s="31">
        <v>3153000</v>
      </c>
      <c r="F61" s="31">
        <v>3153000</v>
      </c>
      <c r="G61" s="36">
        <f t="shared" si="8"/>
        <v>1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3153000</v>
      </c>
      <c r="O61" s="36">
        <f t="shared" si="13"/>
        <v>1</v>
      </c>
      <c r="P61" s="31">
        <v>0</v>
      </c>
      <c r="Q61" s="31">
        <v>3093000</v>
      </c>
      <c r="R61" s="31">
        <v>3093000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12187122</v>
      </c>
      <c r="E62" s="31">
        <v>12187122</v>
      </c>
      <c r="F62" s="31">
        <v>0</v>
      </c>
      <c r="G62" s="36">
        <f t="shared" si="8"/>
        <v>0</v>
      </c>
      <c r="H62" s="31">
        <v>4439576</v>
      </c>
      <c r="I62" s="36">
        <f t="shared" si="9"/>
        <v>0.36428420097870523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4439576</v>
      </c>
      <c r="O62" s="36">
        <f t="shared" si="13"/>
        <v>0.36428420097870523</v>
      </c>
      <c r="P62" s="31">
        <v>4249159</v>
      </c>
      <c r="Q62" s="31">
        <v>13475122</v>
      </c>
      <c r="R62" s="31">
        <v>13475122</v>
      </c>
      <c r="S62" s="31">
        <v>9270988</v>
      </c>
      <c r="T62" s="36">
        <f t="shared" si="14"/>
        <v>0.68800772267590604</v>
      </c>
      <c r="U62" s="36">
        <f t="shared" si="15"/>
        <v>4.4812867675697809E-2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15340122</v>
      </c>
      <c r="E63" s="32">
        <f>SUM(E59:E62)</f>
        <v>15340122</v>
      </c>
      <c r="F63" s="32">
        <f>SUM(F59:F62)</f>
        <v>3153000</v>
      </c>
      <c r="G63" s="37">
        <f t="shared" si="8"/>
        <v>0.20553943443213815</v>
      </c>
      <c r="H63" s="32">
        <f>SUM(H59:H62)</f>
        <v>4439576</v>
      </c>
      <c r="I63" s="37">
        <f t="shared" si="9"/>
        <v>0.2894094323369788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7592576</v>
      </c>
      <c r="O63" s="37">
        <f t="shared" si="13"/>
        <v>0.49494886676911698</v>
      </c>
      <c r="P63" s="32">
        <f>SUM(P59:P62)</f>
        <v>4249159</v>
      </c>
      <c r="Q63" s="32">
        <f>SUM(Q59:Q62)</f>
        <v>16568122</v>
      </c>
      <c r="R63" s="32">
        <f>SUM(R59:R62)</f>
        <v>16568122</v>
      </c>
      <c r="S63" s="32">
        <f>SUM(S59:S62)</f>
        <v>9270988</v>
      </c>
      <c r="T63" s="37">
        <f t="shared" si="14"/>
        <v>0.55956782549042072</v>
      </c>
      <c r="U63" s="37">
        <f t="shared" si="15"/>
        <v>4.4812867675697809E-2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32074381</v>
      </c>
      <c r="E65" s="31">
        <v>32074381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36220245</v>
      </c>
      <c r="R65" s="31">
        <v>36220245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99052000</v>
      </c>
      <c r="E66" s="31">
        <v>99052000</v>
      </c>
      <c r="F66" s="31">
        <v>40711007</v>
      </c>
      <c r="G66" s="36">
        <f t="shared" si="8"/>
        <v>0.41100641077413885</v>
      </c>
      <c r="H66" s="31">
        <v>32953426</v>
      </c>
      <c r="I66" s="36">
        <f t="shared" si="9"/>
        <v>0.33268814360134069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73664433</v>
      </c>
      <c r="O66" s="36">
        <f t="shared" si="13"/>
        <v>0.7436945543754796</v>
      </c>
      <c r="P66" s="31">
        <v>66202635</v>
      </c>
      <c r="Q66" s="31">
        <v>93253000</v>
      </c>
      <c r="R66" s="31">
        <v>93323000</v>
      </c>
      <c r="S66" s="31">
        <v>66506561</v>
      </c>
      <c r="T66" s="36">
        <f t="shared" si="14"/>
        <v>0.71318414420983778</v>
      </c>
      <c r="U66" s="36">
        <f t="shared" si="15"/>
        <v>-0.50223392165583736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752171000</v>
      </c>
      <c r="E67" s="31">
        <v>752171000</v>
      </c>
      <c r="F67" s="31">
        <v>285584840</v>
      </c>
      <c r="G67" s="36">
        <f t="shared" si="8"/>
        <v>0.37968073749187353</v>
      </c>
      <c r="H67" s="31">
        <v>213149053</v>
      </c>
      <c r="I67" s="36">
        <f t="shared" si="9"/>
        <v>0.28337845117666061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498733893</v>
      </c>
      <c r="O67" s="36">
        <f t="shared" si="13"/>
        <v>0.66305918866853419</v>
      </c>
      <c r="P67" s="31">
        <v>183710537</v>
      </c>
      <c r="Q67" s="31">
        <v>700414000</v>
      </c>
      <c r="R67" s="31">
        <v>700414000</v>
      </c>
      <c r="S67" s="31">
        <v>406860507</v>
      </c>
      <c r="T67" s="36">
        <f t="shared" si="14"/>
        <v>0.58088574328896914</v>
      </c>
      <c r="U67" s="36">
        <f t="shared" si="15"/>
        <v>0.16024402563256346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135386</v>
      </c>
      <c r="E68" s="31">
        <v>135386</v>
      </c>
      <c r="F68" s="31">
        <v>35793</v>
      </c>
      <c r="G68" s="36">
        <f t="shared" si="8"/>
        <v>0.26437740977649093</v>
      </c>
      <c r="H68" s="31">
        <v>12930</v>
      </c>
      <c r="I68" s="36">
        <f t="shared" si="9"/>
        <v>9.5504705065516379E-2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48723</v>
      </c>
      <c r="O68" s="36">
        <f t="shared" si="13"/>
        <v>0.35988211484200727</v>
      </c>
      <c r="P68" s="31">
        <v>22696</v>
      </c>
      <c r="Q68" s="31">
        <v>132731</v>
      </c>
      <c r="R68" s="31">
        <v>132731</v>
      </c>
      <c r="S68" s="31">
        <v>60783</v>
      </c>
      <c r="T68" s="36">
        <f t="shared" si="14"/>
        <v>0.45794124959504562</v>
      </c>
      <c r="U68" s="36">
        <f t="shared" si="15"/>
        <v>-0.43029608741628478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152761000</v>
      </c>
      <c r="E69" s="31">
        <v>152761000</v>
      </c>
      <c r="F69" s="31">
        <v>62512062</v>
      </c>
      <c r="G69" s="36">
        <f t="shared" si="8"/>
        <v>0.40921479958890034</v>
      </c>
      <c r="H69" s="31">
        <v>49451423</v>
      </c>
      <c r="I69" s="36">
        <f t="shared" si="9"/>
        <v>0.32371759153187002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111963485</v>
      </c>
      <c r="O69" s="36">
        <f t="shared" si="13"/>
        <v>0.73293239112077035</v>
      </c>
      <c r="P69" s="31">
        <v>1537384</v>
      </c>
      <c r="Q69" s="31">
        <v>147750000</v>
      </c>
      <c r="R69" s="31">
        <v>147935000</v>
      </c>
      <c r="S69" s="31">
        <v>58101647</v>
      </c>
      <c r="T69" s="36">
        <f t="shared" si="14"/>
        <v>0.39324295769881557</v>
      </c>
      <c r="U69" s="36">
        <f t="shared" si="15"/>
        <v>31.165953984170514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1036193767</v>
      </c>
      <c r="E70" s="32">
        <f>SUM(E64:E69)</f>
        <v>1036193767</v>
      </c>
      <c r="F70" s="32">
        <f>SUM(F64:F69)</f>
        <v>388843702</v>
      </c>
      <c r="G70" s="37">
        <f t="shared" si="8"/>
        <v>0.37526157209552102</v>
      </c>
      <c r="H70" s="32">
        <f>SUM(H64:H69)</f>
        <v>295566832</v>
      </c>
      <c r="I70" s="37">
        <f t="shared" si="9"/>
        <v>0.28524281984027799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684410534</v>
      </c>
      <c r="O70" s="37">
        <f t="shared" si="13"/>
        <v>0.66050439193579902</v>
      </c>
      <c r="P70" s="32">
        <f>SUM(P64:P69)</f>
        <v>251473252</v>
      </c>
      <c r="Q70" s="32">
        <f>SUM(Q64:Q69)</f>
        <v>977769976</v>
      </c>
      <c r="R70" s="32">
        <f>SUM(R64:R69)</f>
        <v>978024976</v>
      </c>
      <c r="S70" s="32">
        <f>SUM(S64:S69)</f>
        <v>531529498</v>
      </c>
      <c r="T70" s="37">
        <f t="shared" si="14"/>
        <v>0.54361405140957197</v>
      </c>
      <c r="U70" s="37">
        <f t="shared" si="15"/>
        <v>0.17534103388458977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7762008</v>
      </c>
      <c r="E71" s="31">
        <v>7762008</v>
      </c>
      <c r="F71" s="31">
        <v>3163436</v>
      </c>
      <c r="G71" s="36">
        <f t="shared" si="8"/>
        <v>0.40755381854798395</v>
      </c>
      <c r="H71" s="31">
        <v>28283237</v>
      </c>
      <c r="I71" s="36">
        <f t="shared" si="9"/>
        <v>3.6438041548011801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31446673</v>
      </c>
      <c r="O71" s="36">
        <f t="shared" si="13"/>
        <v>4.0513579733491643</v>
      </c>
      <c r="P71" s="31">
        <v>7280486</v>
      </c>
      <c r="Q71" s="31">
        <v>22227408</v>
      </c>
      <c r="R71" s="31">
        <v>22133996</v>
      </c>
      <c r="S71" s="31">
        <v>15897922</v>
      </c>
      <c r="T71" s="36">
        <f t="shared" si="14"/>
        <v>0.71523958169121649</v>
      </c>
      <c r="U71" s="36">
        <f t="shared" si="15"/>
        <v>2.8848006850092149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7173</v>
      </c>
      <c r="Q72" s="31">
        <v>0</v>
      </c>
      <c r="R72" s="31">
        <v>14400</v>
      </c>
      <c r="S72" s="31">
        <v>7173</v>
      </c>
      <c r="T72" s="36">
        <f t="shared" si="14"/>
        <v>0</v>
      </c>
      <c r="U72" s="36">
        <f t="shared" si="15"/>
        <v>-1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19255755</v>
      </c>
      <c r="E73" s="31">
        <v>19255755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17228245</v>
      </c>
      <c r="R73" s="31">
        <v>17784371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3843000</v>
      </c>
      <c r="E75" s="31">
        <v>3843000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3770000</v>
      </c>
      <c r="R75" s="31">
        <v>3770000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27736259</v>
      </c>
      <c r="E76" s="31">
        <v>27736259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7</v>
      </c>
      <c r="Q76" s="31">
        <v>18543724</v>
      </c>
      <c r="R76" s="31">
        <v>24940991</v>
      </c>
      <c r="S76" s="31">
        <v>7</v>
      </c>
      <c r="T76" s="36">
        <f t="shared" si="14"/>
        <v>3.7748620503626998E-7</v>
      </c>
      <c r="U76" s="36">
        <f t="shared" si="15"/>
        <v>-1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4216000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58597022</v>
      </c>
      <c r="E78" s="32">
        <f>SUM(E71:E77)</f>
        <v>58597022</v>
      </c>
      <c r="F78" s="32">
        <f>SUM(F71:F77)</f>
        <v>3163436</v>
      </c>
      <c r="G78" s="37">
        <f t="shared" si="8"/>
        <v>5.3986293023560138E-2</v>
      </c>
      <c r="H78" s="32">
        <f>SUM(H71:H77)</f>
        <v>28283237</v>
      </c>
      <c r="I78" s="37">
        <f t="shared" si="9"/>
        <v>0.48267362460843144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31446673</v>
      </c>
      <c r="O78" s="37">
        <f t="shared" si="13"/>
        <v>0.53665991763199161</v>
      </c>
      <c r="P78" s="32">
        <f>SUM(P71:P77)</f>
        <v>7287666</v>
      </c>
      <c r="Q78" s="32">
        <f>SUM(Q71:Q77)</f>
        <v>65985377</v>
      </c>
      <c r="R78" s="32">
        <f>SUM(R71:R77)</f>
        <v>68643758</v>
      </c>
      <c r="S78" s="32">
        <f>SUM(S71:S77)</f>
        <v>15905102</v>
      </c>
      <c r="T78" s="37">
        <f t="shared" si="14"/>
        <v>0.24103979886331484</v>
      </c>
      <c r="U78" s="37">
        <f t="shared" si="15"/>
        <v>2.8809732773153982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191904100</v>
      </c>
      <c r="E79" s="31">
        <v>191904100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88446371</v>
      </c>
      <c r="Q79" s="31">
        <v>177745101</v>
      </c>
      <c r="R79" s="31">
        <v>177745101</v>
      </c>
      <c r="S79" s="31">
        <v>188985959</v>
      </c>
      <c r="T79" s="36">
        <f t="shared" si="14"/>
        <v>1.06324145046338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191904100</v>
      </c>
      <c r="E84" s="32">
        <f>SUM(E79:E83)</f>
        <v>191904100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88446371</v>
      </c>
      <c r="Q84" s="32">
        <f>SUM(Q79:Q83)</f>
        <v>177745101</v>
      </c>
      <c r="R84" s="32">
        <f>SUM(R79:R83)</f>
        <v>177745101</v>
      </c>
      <c r="S84" s="32">
        <f>SUM(S79:S83)</f>
        <v>188985959</v>
      </c>
      <c r="T84" s="37">
        <f t="shared" si="14"/>
        <v>1.06324145046338</v>
      </c>
      <c r="U84" s="37">
        <f t="shared" si="15"/>
        <v>-1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1302048291</v>
      </c>
      <c r="E85" s="32">
        <f>SUM(E57,E59:E62,E64:E69,E71:E77,E79:E83)</f>
        <v>1302048291</v>
      </c>
      <c r="F85" s="32">
        <f>SUM(F57,F59:F62,F64:F69,F71:F77,F79:F83)</f>
        <v>395389962</v>
      </c>
      <c r="G85" s="37">
        <f t="shared" si="8"/>
        <v>0.30366766327563194</v>
      </c>
      <c r="H85" s="32">
        <f>SUM(H57,H59:H62,H64:H69,H71:H77,H79:H83)</f>
        <v>328519469</v>
      </c>
      <c r="I85" s="37">
        <f t="shared" si="9"/>
        <v>0.25230974248097221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723909431</v>
      </c>
      <c r="O85" s="37">
        <f t="shared" si="13"/>
        <v>0.55597740575660415</v>
      </c>
      <c r="P85" s="32">
        <f>SUM(P57,P59:P62,P64:P69,P71:P77,P79:P83)</f>
        <v>351672412</v>
      </c>
      <c r="Q85" s="32">
        <f>SUM(Q57,Q59:Q62,Q64:Q69,Q71:Q77,Q79:Q83)</f>
        <v>1238081188</v>
      </c>
      <c r="R85" s="32">
        <f>SUM(R57,R59:R62,R64:R69,R71:R77,R79:R83)</f>
        <v>1240994569</v>
      </c>
      <c r="S85" s="32">
        <f>SUM(S57,S59:S62,S64:S69,S71:S77,S79:S83)</f>
        <v>746124368</v>
      </c>
      <c r="T85" s="37">
        <f t="shared" si="14"/>
        <v>0.60264575153208777</v>
      </c>
      <c r="U85" s="37">
        <f t="shared" si="15"/>
        <v>-6.5836677003824784E-2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0</v>
      </c>
      <c r="O88" s="36">
        <f t="shared" ref="O88:O99" si="21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IF(($Q88      =0),0,($S88      /$Q88      ))</f>
        <v>0</v>
      </c>
      <c r="U88" s="36">
        <f t="shared" ref="U88:U99" si="23">IF(($P88      =0),0,(($H88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55000000</v>
      </c>
      <c r="E89" s="31">
        <v>55000000</v>
      </c>
      <c r="F89" s="31">
        <v>5747120</v>
      </c>
      <c r="G89" s="36">
        <f t="shared" si="16"/>
        <v>0.10449309090909091</v>
      </c>
      <c r="H89" s="31">
        <v>2516610</v>
      </c>
      <c r="I89" s="36">
        <f t="shared" si="17"/>
        <v>4.5756545454545453E-2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8263730</v>
      </c>
      <c r="O89" s="36">
        <f t="shared" si="21"/>
        <v>0.15024963636363636</v>
      </c>
      <c r="P89" s="31">
        <v>8809860</v>
      </c>
      <c r="Q89" s="31">
        <v>170946000</v>
      </c>
      <c r="R89" s="31">
        <v>81750000</v>
      </c>
      <c r="S89" s="31">
        <v>10923542</v>
      </c>
      <c r="T89" s="36">
        <f t="shared" si="22"/>
        <v>6.3900541691528312E-2</v>
      </c>
      <c r="U89" s="36">
        <f t="shared" si="23"/>
        <v>-0.71434165809672345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62000000</v>
      </c>
      <c r="E90" s="31">
        <v>62000000</v>
      </c>
      <c r="F90" s="31">
        <v>15000</v>
      </c>
      <c r="G90" s="36">
        <f t="shared" si="16"/>
        <v>2.4193548387096774E-4</v>
      </c>
      <c r="H90" s="31">
        <v>442686</v>
      </c>
      <c r="I90" s="36">
        <f t="shared" si="17"/>
        <v>7.1400967741935481E-3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457686</v>
      </c>
      <c r="O90" s="36">
        <f t="shared" si="21"/>
        <v>7.3820322580645161E-3</v>
      </c>
      <c r="P90" s="31">
        <v>0</v>
      </c>
      <c r="Q90" s="31">
        <v>0</v>
      </c>
      <c r="R90" s="31">
        <v>60532000</v>
      </c>
      <c r="S90" s="31">
        <v>20769422</v>
      </c>
      <c r="T90" s="36">
        <f t="shared" si="22"/>
        <v>0</v>
      </c>
      <c r="U90" s="36">
        <f t="shared" si="23"/>
        <v>0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117000000</v>
      </c>
      <c r="E91" s="32">
        <f>SUM(E88:E90)</f>
        <v>117000000</v>
      </c>
      <c r="F91" s="32">
        <f>SUM(F88:F90)</f>
        <v>5762120</v>
      </c>
      <c r="G91" s="37">
        <f t="shared" si="16"/>
        <v>4.9248888888888891E-2</v>
      </c>
      <c r="H91" s="32">
        <f>SUM(H88:H90)</f>
        <v>2959296</v>
      </c>
      <c r="I91" s="37">
        <f t="shared" si="17"/>
        <v>2.5293128205128204E-2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8721416</v>
      </c>
      <c r="O91" s="37">
        <f t="shared" si="21"/>
        <v>7.4542017094017088E-2</v>
      </c>
      <c r="P91" s="32">
        <f>SUM(P88:P90)</f>
        <v>8809860</v>
      </c>
      <c r="Q91" s="32">
        <f>SUM(Q88:Q90)</f>
        <v>170946000</v>
      </c>
      <c r="R91" s="32">
        <f>SUM(R88:R90)</f>
        <v>142282000</v>
      </c>
      <c r="S91" s="32">
        <f>SUM(S88:S90)</f>
        <v>31692964</v>
      </c>
      <c r="T91" s="37">
        <f t="shared" si="22"/>
        <v>0.18539751734465854</v>
      </c>
      <c r="U91" s="37">
        <f t="shared" si="23"/>
        <v>-0.66409273246112877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7229353</v>
      </c>
      <c r="E92" s="31">
        <v>7229353</v>
      </c>
      <c r="F92" s="31">
        <v>355360</v>
      </c>
      <c r="G92" s="36">
        <f t="shared" si="16"/>
        <v>4.9155159528107152E-2</v>
      </c>
      <c r="H92" s="31">
        <v>290927</v>
      </c>
      <c r="I92" s="36">
        <f t="shared" si="17"/>
        <v>4.0242467064480043E-2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646287</v>
      </c>
      <c r="O92" s="36">
        <f t="shared" si="21"/>
        <v>8.9397626592587195E-2</v>
      </c>
      <c r="P92" s="31">
        <v>24127</v>
      </c>
      <c r="Q92" s="31">
        <v>169822</v>
      </c>
      <c r="R92" s="31">
        <v>0</v>
      </c>
      <c r="S92" s="31">
        <v>33477</v>
      </c>
      <c r="T92" s="36">
        <f t="shared" si="22"/>
        <v>0.19712993605068838</v>
      </c>
      <c r="U92" s="36">
        <f t="shared" si="23"/>
        <v>11.05815061963775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6665000</v>
      </c>
      <c r="E93" s="31">
        <v>6665000</v>
      </c>
      <c r="F93" s="31">
        <v>2777073</v>
      </c>
      <c r="G93" s="36">
        <f t="shared" si="16"/>
        <v>0.41666511627906977</v>
      </c>
      <c r="H93" s="31">
        <v>2221667</v>
      </c>
      <c r="I93" s="36">
        <f t="shared" si="17"/>
        <v>0.33333338334583645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4998740</v>
      </c>
      <c r="O93" s="36">
        <f t="shared" si="21"/>
        <v>0.74999849962490628</v>
      </c>
      <c r="P93" s="31">
        <v>2109314</v>
      </c>
      <c r="Q93" s="31">
        <v>6665000</v>
      </c>
      <c r="R93" s="31">
        <v>6665000</v>
      </c>
      <c r="S93" s="31">
        <v>4708619</v>
      </c>
      <c r="T93" s="36">
        <f t="shared" si="22"/>
        <v>0.70646946736684169</v>
      </c>
      <c r="U93" s="36">
        <f t="shared" si="23"/>
        <v>5.3265184794677234E-2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6148984</v>
      </c>
      <c r="E94" s="31">
        <v>6148984</v>
      </c>
      <c r="F94" s="31">
        <v>3505472</v>
      </c>
      <c r="G94" s="36">
        <f t="shared" si="16"/>
        <v>0.57008962781493655</v>
      </c>
      <c r="H94" s="31">
        <v>2823556</v>
      </c>
      <c r="I94" s="36">
        <f t="shared" si="17"/>
        <v>0.45919065653773045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6329028</v>
      </c>
      <c r="O94" s="36">
        <f t="shared" si="21"/>
        <v>1.0292802843526669</v>
      </c>
      <c r="P94" s="31">
        <v>3423873</v>
      </c>
      <c r="Q94" s="31">
        <v>7609491</v>
      </c>
      <c r="R94" s="31">
        <v>7609491</v>
      </c>
      <c r="S94" s="31">
        <v>6322041</v>
      </c>
      <c r="T94" s="36">
        <f t="shared" si="22"/>
        <v>0.83080997138967638</v>
      </c>
      <c r="U94" s="36">
        <f t="shared" si="23"/>
        <v>-0.17533272992310167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20043337</v>
      </c>
      <c r="E96" s="32">
        <f>SUM(E92:E95)</f>
        <v>20043337</v>
      </c>
      <c r="F96" s="32">
        <f>SUM(F92:F95)</f>
        <v>6637905</v>
      </c>
      <c r="G96" s="37">
        <f t="shared" si="16"/>
        <v>0.33117763773567244</v>
      </c>
      <c r="H96" s="32">
        <f>SUM(H92:H95)</f>
        <v>5336150</v>
      </c>
      <c r="I96" s="37">
        <f t="shared" si="17"/>
        <v>0.26623061818498589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11974055</v>
      </c>
      <c r="O96" s="37">
        <f t="shared" si="21"/>
        <v>0.59740825592065827</v>
      </c>
      <c r="P96" s="32">
        <f>SUM(P92:P95)</f>
        <v>5557314</v>
      </c>
      <c r="Q96" s="32">
        <f>SUM(Q92:Q95)</f>
        <v>14444313</v>
      </c>
      <c r="R96" s="32">
        <f>SUM(R92:R95)</f>
        <v>14274491</v>
      </c>
      <c r="S96" s="32">
        <f>SUM(S92:S95)</f>
        <v>11064137</v>
      </c>
      <c r="T96" s="37">
        <f t="shared" si="22"/>
        <v>0.76598568585435667</v>
      </c>
      <c r="U96" s="37">
        <f t="shared" si="23"/>
        <v>-3.9796923477780854E-2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5632431</v>
      </c>
      <c r="E97" s="31">
        <v>5632431</v>
      </c>
      <c r="F97" s="31">
        <v>774899</v>
      </c>
      <c r="G97" s="36">
        <f t="shared" si="16"/>
        <v>0.13757807241668829</v>
      </c>
      <c r="H97" s="31">
        <v>3111973</v>
      </c>
      <c r="I97" s="36">
        <f t="shared" si="17"/>
        <v>0.55250974224096128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3886872</v>
      </c>
      <c r="O97" s="36">
        <f t="shared" si="21"/>
        <v>0.69008781465764957</v>
      </c>
      <c r="P97" s="31">
        <v>1924971</v>
      </c>
      <c r="Q97" s="31">
        <v>9807680</v>
      </c>
      <c r="R97" s="31">
        <v>5324628</v>
      </c>
      <c r="S97" s="31">
        <v>2928681</v>
      </c>
      <c r="T97" s="36">
        <f t="shared" si="22"/>
        <v>0.29861098649221834</v>
      </c>
      <c r="U97" s="36">
        <f t="shared" si="23"/>
        <v>0.61663370513114213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2725438</v>
      </c>
      <c r="E98" s="31">
        <v>2725438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66458</v>
      </c>
      <c r="Q98" s="31">
        <v>2627987</v>
      </c>
      <c r="R98" s="31">
        <v>2627987</v>
      </c>
      <c r="S98" s="31">
        <v>99185</v>
      </c>
      <c r="T98" s="36">
        <f t="shared" si="22"/>
        <v>3.7741815313393864E-2</v>
      </c>
      <c r="U98" s="36">
        <f t="shared" si="23"/>
        <v>-1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108685919</v>
      </c>
      <c r="E99" s="31">
        <v>108685919</v>
      </c>
      <c r="F99" s="31">
        <v>45285844</v>
      </c>
      <c r="G99" s="36">
        <f t="shared" si="16"/>
        <v>0.41666707533659442</v>
      </c>
      <c r="H99" s="31">
        <v>36228725</v>
      </c>
      <c r="I99" s="36">
        <f t="shared" si="17"/>
        <v>0.33333411847030525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81514569</v>
      </c>
      <c r="O99" s="36">
        <f t="shared" si="21"/>
        <v>0.75000119380689967</v>
      </c>
      <c r="P99" s="31">
        <v>17124397</v>
      </c>
      <c r="Q99" s="31">
        <v>50088225</v>
      </c>
      <c r="R99" s="31">
        <v>50088225</v>
      </c>
      <c r="S99" s="31">
        <v>36659784</v>
      </c>
      <c r="T99" s="36">
        <f t="shared" si="22"/>
        <v>0.73190423497738244</v>
      </c>
      <c r="U99" s="36">
        <f t="shared" si="23"/>
        <v>1.1156204799503304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14304960</v>
      </c>
      <c r="E100" s="31">
        <v>14304960</v>
      </c>
      <c r="F100" s="31">
        <v>5960400</v>
      </c>
      <c r="G100" s="36">
        <f>IF(($D100     =0),0,($F100     /$D100     ))</f>
        <v>0.41666666666666669</v>
      </c>
      <c r="H100" s="31">
        <v>4750440</v>
      </c>
      <c r="I100" s="36">
        <f>IF(($D100     =0),0,($H100     /$D100     ))</f>
        <v>0.33208341722032081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10710840</v>
      </c>
      <c r="O100" s="36">
        <f>IF(($D100     =0),0,($N100     /$D100     ))</f>
        <v>0.74875008388698749</v>
      </c>
      <c r="P100" s="31">
        <v>7675000</v>
      </c>
      <c r="Q100" s="31">
        <v>23585208</v>
      </c>
      <c r="R100" s="31">
        <v>23330753</v>
      </c>
      <c r="S100" s="31">
        <v>16654800</v>
      </c>
      <c r="T100" s="36">
        <f>IF(($Q100     =0),0,($S100     /$Q100     ))</f>
        <v>0.70615446766464807</v>
      </c>
      <c r="U100" s="36">
        <f>IF(($P100     =0),0,(($H100     /$P100     )-1))</f>
        <v>-0.38105016286644955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131348748</v>
      </c>
      <c r="E101" s="32">
        <f>SUM(E97:E100)</f>
        <v>131348748</v>
      </c>
      <c r="F101" s="32">
        <f>SUM(F97:F100)</f>
        <v>52021143</v>
      </c>
      <c r="G101" s="37">
        <f>IF(($D101     =0),0,($F101     /$D101     ))</f>
        <v>0.39605358857322343</v>
      </c>
      <c r="H101" s="32">
        <f>SUM(H97:H100)</f>
        <v>44091138</v>
      </c>
      <c r="I101" s="37">
        <f>IF(($D101     =0),0,($H101     /$D101     ))</f>
        <v>0.33567992593275425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96112281</v>
      </c>
      <c r="O101" s="37">
        <f>IF(($D101     =0),0,($N101     /$D101     ))</f>
        <v>0.73173351450597768</v>
      </c>
      <c r="P101" s="32">
        <f>SUM(P97:P100)</f>
        <v>26790826</v>
      </c>
      <c r="Q101" s="32">
        <f>SUM(Q97:Q100)</f>
        <v>86109100</v>
      </c>
      <c r="R101" s="32">
        <f>SUM(R97:R100)</f>
        <v>81371593</v>
      </c>
      <c r="S101" s="32">
        <f>SUM(S97:S100)</f>
        <v>56342450</v>
      </c>
      <c r="T101" s="37">
        <f>IF(($Q101     =0),0,($S101     /$Q101     ))</f>
        <v>0.65431470076914056</v>
      </c>
      <c r="U101" s="37">
        <f>IF(($P101     =0),0,(($H101     /$P101     )-1))</f>
        <v>0.64575508048911967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268392085</v>
      </c>
      <c r="E102" s="32">
        <f>SUM(E88:E90,E92:E95,E97:E100)</f>
        <v>268392085</v>
      </c>
      <c r="F102" s="32">
        <f>SUM(F88:F90,F92:F95,F97:F100)</f>
        <v>64421168</v>
      </c>
      <c r="G102" s="37">
        <f>IF(($D102     =0),0,($F102     /$D102     ))</f>
        <v>0.24002633311634358</v>
      </c>
      <c r="H102" s="32">
        <f>SUM(H88:H90,H92:H95,H97:H100)</f>
        <v>52386584</v>
      </c>
      <c r="I102" s="37">
        <f>IF(($D102     =0),0,($H102     /$D102     ))</f>
        <v>0.19518676938628798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116807752</v>
      </c>
      <c r="O102" s="37">
        <f>IF(($D102     =0),0,($N102     /$D102     ))</f>
        <v>0.43521310250263157</v>
      </c>
      <c r="P102" s="32">
        <f>SUM(P88:P90,P92:P95,P97:P100)</f>
        <v>41158000</v>
      </c>
      <c r="Q102" s="32">
        <f>SUM(Q88:Q90,Q92:Q95,Q97:Q100)</f>
        <v>271499413</v>
      </c>
      <c r="R102" s="32">
        <f>SUM(R88:R90,R92:R95,R97:R100)</f>
        <v>237928084</v>
      </c>
      <c r="S102" s="32">
        <f>SUM(S88:S90,S92:S95,S97:S100)</f>
        <v>99099551</v>
      </c>
      <c r="T102" s="37">
        <f>IF(($Q102     =0),0,($S102     /$Q102     ))</f>
        <v>0.36500834349870215</v>
      </c>
      <c r="U102" s="37">
        <f>IF(($P102     =0),0,(($H102     /$P102     )-1))</f>
        <v>0.27281656057145631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66824850</v>
      </c>
      <c r="E105" s="31">
        <v>66824850</v>
      </c>
      <c r="F105" s="31">
        <v>15963905</v>
      </c>
      <c r="G105" s="36">
        <f t="shared" ref="G105:G136" si="24">IF(($D105     =0),0,($F105     /$D105     ))</f>
        <v>0.23889174461296958</v>
      </c>
      <c r="H105" s="31">
        <v>28931151</v>
      </c>
      <c r="I105" s="36">
        <f t="shared" ref="I105:I136" si="25">IF(($D105     =0),0,($H105     /$D105     ))</f>
        <v>0.4329400065993414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44895056</v>
      </c>
      <c r="O105" s="36">
        <f t="shared" ref="O105:O136" si="29">IF(($D105     =0),0,($N105     /$D105     ))</f>
        <v>0.67183175121231098</v>
      </c>
      <c r="P105" s="31">
        <v>532099</v>
      </c>
      <c r="Q105" s="31">
        <v>62104180</v>
      </c>
      <c r="R105" s="31">
        <v>64304180</v>
      </c>
      <c r="S105" s="31">
        <v>15956844</v>
      </c>
      <c r="T105" s="36">
        <f t="shared" ref="T105:T136" si="30">IF(($Q105     =0),0,($S105     /$Q105     ))</f>
        <v>0.25693671504880994</v>
      </c>
      <c r="U105" s="36">
        <f t="shared" ref="U105:U136" si="31">IF(($P105     =0),0,(($H105     /$P105     )-1))</f>
        <v>53.371744731713463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66824850</v>
      </c>
      <c r="E106" s="32">
        <f>E105</f>
        <v>66824850</v>
      </c>
      <c r="F106" s="32">
        <f>F105</f>
        <v>15963905</v>
      </c>
      <c r="G106" s="37">
        <f t="shared" si="24"/>
        <v>0.23889174461296958</v>
      </c>
      <c r="H106" s="32">
        <f>H105</f>
        <v>28931151</v>
      </c>
      <c r="I106" s="37">
        <f t="shared" si="25"/>
        <v>0.4329400065993414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44895056</v>
      </c>
      <c r="O106" s="37">
        <f t="shared" si="29"/>
        <v>0.67183175121231098</v>
      </c>
      <c r="P106" s="32">
        <f>P105</f>
        <v>532099</v>
      </c>
      <c r="Q106" s="32">
        <f>Q105</f>
        <v>62104180</v>
      </c>
      <c r="R106" s="32">
        <f>R105</f>
        <v>64304180</v>
      </c>
      <c r="S106" s="32">
        <f>S105</f>
        <v>15956844</v>
      </c>
      <c r="T106" s="37">
        <f t="shared" si="30"/>
        <v>0.25693671504880994</v>
      </c>
      <c r="U106" s="37">
        <f t="shared" si="31"/>
        <v>53.371744731713463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173624030</v>
      </c>
      <c r="E107" s="31">
        <v>173624030</v>
      </c>
      <c r="F107" s="31">
        <v>72340806</v>
      </c>
      <c r="G107" s="36">
        <f t="shared" si="24"/>
        <v>0.41665203831520325</v>
      </c>
      <c r="H107" s="31">
        <v>57873736</v>
      </c>
      <c r="I107" s="36">
        <f t="shared" si="25"/>
        <v>0.33332791549648977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130214542</v>
      </c>
      <c r="O107" s="36">
        <f t="shared" si="29"/>
        <v>0.74997995381169302</v>
      </c>
      <c r="P107" s="31">
        <v>53872607</v>
      </c>
      <c r="Q107" s="31">
        <v>162229349</v>
      </c>
      <c r="R107" s="31">
        <v>162229349</v>
      </c>
      <c r="S107" s="31">
        <v>117147761</v>
      </c>
      <c r="T107" s="36">
        <f t="shared" si="30"/>
        <v>0.72211200822854804</v>
      </c>
      <c r="U107" s="36">
        <f t="shared" si="31"/>
        <v>7.4270194497919828E-2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12256333</v>
      </c>
      <c r="E108" s="31">
        <v>12256333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11630250</v>
      </c>
      <c r="R108" s="31">
        <v>11630250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13817626</v>
      </c>
      <c r="E109" s="31">
        <v>13817626</v>
      </c>
      <c r="F109" s="31">
        <v>10126687</v>
      </c>
      <c r="G109" s="36">
        <f t="shared" si="24"/>
        <v>0.73288182789141931</v>
      </c>
      <c r="H109" s="31">
        <v>3690939</v>
      </c>
      <c r="I109" s="36">
        <f t="shared" si="25"/>
        <v>0.26711817210858074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13817626</v>
      </c>
      <c r="O109" s="36">
        <f t="shared" si="29"/>
        <v>1</v>
      </c>
      <c r="P109" s="31">
        <v>0</v>
      </c>
      <c r="Q109" s="31">
        <v>13817616</v>
      </c>
      <c r="R109" s="31">
        <v>13817616</v>
      </c>
      <c r="S109" s="31">
        <v>13817616</v>
      </c>
      <c r="T109" s="36">
        <f t="shared" si="30"/>
        <v>1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285237000</v>
      </c>
      <c r="E110" s="31">
        <v>285237000</v>
      </c>
      <c r="F110" s="31">
        <v>118849000</v>
      </c>
      <c r="G110" s="36">
        <f t="shared" si="24"/>
        <v>0.41666754313080001</v>
      </c>
      <c r="H110" s="31">
        <v>94666000</v>
      </c>
      <c r="I110" s="36">
        <f t="shared" si="25"/>
        <v>0.33188541458506438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213515000</v>
      </c>
      <c r="O110" s="36">
        <f t="shared" si="29"/>
        <v>0.74855295771586439</v>
      </c>
      <c r="P110" s="31">
        <v>83843000</v>
      </c>
      <c r="Q110" s="31">
        <v>260646000</v>
      </c>
      <c r="R110" s="31">
        <v>260646000</v>
      </c>
      <c r="S110" s="31">
        <v>185494000</v>
      </c>
      <c r="T110" s="36">
        <f t="shared" si="30"/>
        <v>0.7116702347244922</v>
      </c>
      <c r="U110" s="36">
        <f t="shared" si="31"/>
        <v>0.12908650692365486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3819000</v>
      </c>
      <c r="E111" s="31">
        <v>3819000</v>
      </c>
      <c r="F111" s="31">
        <v>742714</v>
      </c>
      <c r="G111" s="36">
        <f t="shared" si="24"/>
        <v>0.19447865933490444</v>
      </c>
      <c r="H111" s="31">
        <v>1156270</v>
      </c>
      <c r="I111" s="36">
        <f t="shared" si="25"/>
        <v>0.30276774024613773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1898984</v>
      </c>
      <c r="O111" s="36">
        <f t="shared" si="29"/>
        <v>0.49724639958104216</v>
      </c>
      <c r="P111" s="31">
        <v>603440</v>
      </c>
      <c r="Q111" s="31">
        <v>3319000</v>
      </c>
      <c r="R111" s="31">
        <v>3319000</v>
      </c>
      <c r="S111" s="31">
        <v>1315150</v>
      </c>
      <c r="T111" s="36">
        <f t="shared" si="30"/>
        <v>0.39624887014160892</v>
      </c>
      <c r="U111" s="36">
        <f t="shared" si="31"/>
        <v>0.91613084979451154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488753989</v>
      </c>
      <c r="E112" s="32">
        <f>SUM(E107:E111)</f>
        <v>488753989</v>
      </c>
      <c r="F112" s="32">
        <f>SUM(F107:F111)</f>
        <v>202059207</v>
      </c>
      <c r="G112" s="37">
        <f t="shared" si="24"/>
        <v>0.41341699821911837</v>
      </c>
      <c r="H112" s="32">
        <f>SUM(H107:H111)</f>
        <v>157386945</v>
      </c>
      <c r="I112" s="37">
        <f t="shared" si="25"/>
        <v>0.32201669662485355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359446152</v>
      </c>
      <c r="O112" s="37">
        <f t="shared" si="29"/>
        <v>0.73543369484397192</v>
      </c>
      <c r="P112" s="32">
        <f>SUM(P107:P111)</f>
        <v>138319047</v>
      </c>
      <c r="Q112" s="32">
        <f>SUM(Q107:Q111)</f>
        <v>451642215</v>
      </c>
      <c r="R112" s="32">
        <f>SUM(R107:R111)</f>
        <v>451642215</v>
      </c>
      <c r="S112" s="32">
        <f>SUM(S107:S111)</f>
        <v>317774527</v>
      </c>
      <c r="T112" s="37">
        <f t="shared" si="30"/>
        <v>0.70359792872772087</v>
      </c>
      <c r="U112" s="37">
        <f t="shared" si="31"/>
        <v>0.13785446338420759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2646612</v>
      </c>
      <c r="G113" s="36">
        <f t="shared" si="24"/>
        <v>0</v>
      </c>
      <c r="H113" s="31">
        <v>1975380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4621992</v>
      </c>
      <c r="O113" s="36">
        <f t="shared" si="29"/>
        <v>0</v>
      </c>
      <c r="P113" s="31">
        <v>2337990</v>
      </c>
      <c r="Q113" s="31">
        <v>0</v>
      </c>
      <c r="R113" s="31">
        <v>0</v>
      </c>
      <c r="S113" s="31">
        <v>4662740</v>
      </c>
      <c r="T113" s="36">
        <f t="shared" si="30"/>
        <v>0</v>
      </c>
      <c r="U113" s="36">
        <f t="shared" si="31"/>
        <v>-0.15509476088434937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74474350</v>
      </c>
      <c r="E114" s="31">
        <v>74474350</v>
      </c>
      <c r="F114" s="31">
        <v>30898500</v>
      </c>
      <c r="G114" s="36">
        <f t="shared" si="24"/>
        <v>0.41488781036692501</v>
      </c>
      <c r="H114" s="31">
        <v>24718500</v>
      </c>
      <c r="I114" s="36">
        <f t="shared" si="25"/>
        <v>0.33190622006100085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55617000</v>
      </c>
      <c r="O114" s="36">
        <f t="shared" si="29"/>
        <v>0.7467940304279258</v>
      </c>
      <c r="P114" s="31">
        <v>22097250</v>
      </c>
      <c r="Q114" s="31">
        <v>66594551</v>
      </c>
      <c r="R114" s="31">
        <v>66749847</v>
      </c>
      <c r="S114" s="31">
        <v>47950500</v>
      </c>
      <c r="T114" s="36">
        <f t="shared" si="30"/>
        <v>0.72003638856278196</v>
      </c>
      <c r="U114" s="36">
        <f t="shared" si="31"/>
        <v>0.11862335811017211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-9702</v>
      </c>
      <c r="G115" s="36">
        <f t="shared" si="24"/>
        <v>0</v>
      </c>
      <c r="H115" s="31">
        <v>2374301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2364599</v>
      </c>
      <c r="O115" s="36">
        <f t="shared" si="29"/>
        <v>0</v>
      </c>
      <c r="P115" s="31">
        <v>2754278</v>
      </c>
      <c r="Q115" s="31">
        <v>8692000</v>
      </c>
      <c r="R115" s="31">
        <v>8692000</v>
      </c>
      <c r="S115" s="31">
        <v>6003191</v>
      </c>
      <c r="T115" s="36">
        <f t="shared" si="30"/>
        <v>0.69065704095720204</v>
      </c>
      <c r="U115" s="36">
        <f t="shared" si="31"/>
        <v>-0.13795884075608922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12002000</v>
      </c>
      <c r="E116" s="31">
        <v>12002000</v>
      </c>
      <c r="F116" s="31">
        <v>0</v>
      </c>
      <c r="G116" s="36">
        <f t="shared" si="24"/>
        <v>0</v>
      </c>
      <c r="H116" s="31">
        <v>4000750</v>
      </c>
      <c r="I116" s="36">
        <f t="shared" si="25"/>
        <v>0.33334027662056326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4000750</v>
      </c>
      <c r="O116" s="36">
        <f t="shared" si="29"/>
        <v>0.33334027662056326</v>
      </c>
      <c r="P116" s="31">
        <v>-646250</v>
      </c>
      <c r="Q116" s="31">
        <v>13312500</v>
      </c>
      <c r="R116" s="31">
        <v>13312500</v>
      </c>
      <c r="S116" s="31">
        <v>8249750</v>
      </c>
      <c r="T116" s="36">
        <f t="shared" si="30"/>
        <v>0.6196995305164319</v>
      </c>
      <c r="U116" s="36">
        <f t="shared" si="31"/>
        <v>-7.1907156673114123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669</v>
      </c>
      <c r="G117" s="36">
        <f t="shared" si="24"/>
        <v>0</v>
      </c>
      <c r="H117" s="31">
        <v>931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1600</v>
      </c>
      <c r="O117" s="36">
        <f t="shared" si="29"/>
        <v>0</v>
      </c>
      <c r="P117" s="31">
        <v>2231829</v>
      </c>
      <c r="Q117" s="31">
        <v>5231000</v>
      </c>
      <c r="R117" s="31">
        <v>5231000</v>
      </c>
      <c r="S117" s="31">
        <v>2276957</v>
      </c>
      <c r="T117" s="36">
        <f t="shared" si="30"/>
        <v>0.43528139935002869</v>
      </c>
      <c r="U117" s="36">
        <f t="shared" si="31"/>
        <v>-0.99958285334584329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3110004</v>
      </c>
      <c r="R119" s="31">
        <v>3110004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86476350</v>
      </c>
      <c r="E121" s="32">
        <f>SUM(E113:E120)</f>
        <v>86476350</v>
      </c>
      <c r="F121" s="32">
        <f>SUM(F113:F120)</f>
        <v>33536079</v>
      </c>
      <c r="G121" s="37">
        <f t="shared" si="24"/>
        <v>0.38780636555543802</v>
      </c>
      <c r="H121" s="32">
        <f>SUM(H113:H120)</f>
        <v>33069862</v>
      </c>
      <c r="I121" s="37">
        <f t="shared" si="25"/>
        <v>0.38241509961972264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66605941</v>
      </c>
      <c r="O121" s="37">
        <f t="shared" si="29"/>
        <v>0.77022146517516066</v>
      </c>
      <c r="P121" s="32">
        <f>SUM(P113:P120)</f>
        <v>28775097</v>
      </c>
      <c r="Q121" s="32">
        <f>SUM(Q113:Q120)</f>
        <v>96940055</v>
      </c>
      <c r="R121" s="32">
        <f>SUM(R113:R120)</f>
        <v>97095351</v>
      </c>
      <c r="S121" s="32">
        <f>SUM(S113:S120)</f>
        <v>69143138</v>
      </c>
      <c r="T121" s="37">
        <f t="shared" si="30"/>
        <v>0.71325664092103103</v>
      </c>
      <c r="U121" s="37">
        <f t="shared" si="31"/>
        <v>0.14925284178885656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158677803</v>
      </c>
      <c r="E122" s="31">
        <v>158677803</v>
      </c>
      <c r="F122" s="31">
        <v>66108205</v>
      </c>
      <c r="G122" s="36">
        <f t="shared" si="24"/>
        <v>0.41661910960539328</v>
      </c>
      <c r="H122" s="31">
        <v>52884988</v>
      </c>
      <c r="I122" s="36">
        <f t="shared" si="25"/>
        <v>0.33328535560830774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118993193</v>
      </c>
      <c r="O122" s="36">
        <f t="shared" si="29"/>
        <v>0.74990446521370102</v>
      </c>
      <c r="P122" s="31">
        <v>49926179</v>
      </c>
      <c r="Q122" s="31">
        <v>149810685</v>
      </c>
      <c r="R122" s="31">
        <v>149810685</v>
      </c>
      <c r="S122" s="31">
        <v>108331036</v>
      </c>
      <c r="T122" s="36">
        <f t="shared" si="30"/>
        <v>0.72311955585811516</v>
      </c>
      <c r="U122" s="36">
        <f t="shared" si="31"/>
        <v>5.9263678079590321E-2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880509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304535712</v>
      </c>
      <c r="E124" s="31">
        <v>304811592</v>
      </c>
      <c r="F124" s="31">
        <v>114117899</v>
      </c>
      <c r="G124" s="36">
        <f t="shared" si="24"/>
        <v>0.3747274769535075</v>
      </c>
      <c r="H124" s="31">
        <v>94852868</v>
      </c>
      <c r="I124" s="36">
        <f t="shared" si="25"/>
        <v>0.31146714248081353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208970767</v>
      </c>
      <c r="O124" s="36">
        <f t="shared" si="29"/>
        <v>0.68619461943432103</v>
      </c>
      <c r="P124" s="31">
        <v>85739637</v>
      </c>
      <c r="Q124" s="31">
        <v>258167940</v>
      </c>
      <c r="R124" s="31">
        <v>282847486</v>
      </c>
      <c r="S124" s="31">
        <v>182948238</v>
      </c>
      <c r="T124" s="36">
        <f t="shared" si="30"/>
        <v>0.70864042219959611</v>
      </c>
      <c r="U124" s="36">
        <f t="shared" si="31"/>
        <v>0.10628959159227613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463213515</v>
      </c>
      <c r="E126" s="32">
        <f>SUM(E122:E125)</f>
        <v>463489395</v>
      </c>
      <c r="F126" s="32">
        <f>SUM(F122:F125)</f>
        <v>180226104</v>
      </c>
      <c r="G126" s="37">
        <f t="shared" si="24"/>
        <v>0.38907781868152097</v>
      </c>
      <c r="H126" s="32">
        <f>SUM(H122:H125)</f>
        <v>147737856</v>
      </c>
      <c r="I126" s="37">
        <f t="shared" si="25"/>
        <v>0.31894116042792925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327963960</v>
      </c>
      <c r="O126" s="37">
        <f t="shared" si="29"/>
        <v>0.70801897910945022</v>
      </c>
      <c r="P126" s="32">
        <f>SUM(P122:P125)</f>
        <v>135665816</v>
      </c>
      <c r="Q126" s="32">
        <f>SUM(Q122:Q125)</f>
        <v>408859134</v>
      </c>
      <c r="R126" s="32">
        <f>SUM(R122:R125)</f>
        <v>432658171</v>
      </c>
      <c r="S126" s="32">
        <f>SUM(S122:S125)</f>
        <v>291279274</v>
      </c>
      <c r="T126" s="37">
        <f t="shared" si="30"/>
        <v>0.71241963252800899</v>
      </c>
      <c r="U126" s="37">
        <f t="shared" si="31"/>
        <v>8.898365377465467E-2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62425128</v>
      </c>
      <c r="E127" s="31">
        <v>62425128</v>
      </c>
      <c r="F127" s="31">
        <v>23323272</v>
      </c>
      <c r="G127" s="36">
        <f t="shared" si="24"/>
        <v>0.37361993074327376</v>
      </c>
      <c r="H127" s="31">
        <v>18613519</v>
      </c>
      <c r="I127" s="36">
        <f t="shared" si="25"/>
        <v>0.29817350154251987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41936791</v>
      </c>
      <c r="O127" s="36">
        <f t="shared" si="29"/>
        <v>0.67179343228579358</v>
      </c>
      <c r="P127" s="31">
        <v>16903351</v>
      </c>
      <c r="Q127" s="31">
        <v>65355699</v>
      </c>
      <c r="R127" s="31">
        <v>63605699</v>
      </c>
      <c r="S127" s="31">
        <v>37147036</v>
      </c>
      <c r="T127" s="36">
        <f t="shared" si="30"/>
        <v>0.56838250632129261</v>
      </c>
      <c r="U127" s="36">
        <f t="shared" si="31"/>
        <v>0.10117331172972754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-2162</v>
      </c>
      <c r="G129" s="36">
        <f t="shared" si="24"/>
        <v>0</v>
      </c>
      <c r="H129" s="31">
        <v>13399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11237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176236000</v>
      </c>
      <c r="E130" s="31">
        <v>176236000</v>
      </c>
      <c r="F130" s="31">
        <v>73432000</v>
      </c>
      <c r="G130" s="36">
        <f t="shared" si="24"/>
        <v>0.41666855806986086</v>
      </c>
      <c r="H130" s="31">
        <v>58129000</v>
      </c>
      <c r="I130" s="36">
        <f t="shared" si="25"/>
        <v>0.32983612882725438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131561000</v>
      </c>
      <c r="O130" s="36">
        <f t="shared" si="29"/>
        <v>0.74650468689711524</v>
      </c>
      <c r="P130" s="31">
        <v>54096000</v>
      </c>
      <c r="Q130" s="31">
        <v>162289000</v>
      </c>
      <c r="R130" s="31">
        <v>162704000</v>
      </c>
      <c r="S130" s="31">
        <v>117388000</v>
      </c>
      <c r="T130" s="36">
        <f t="shared" si="30"/>
        <v>0.72332690447288484</v>
      </c>
      <c r="U130" s="36">
        <f t="shared" si="31"/>
        <v>7.4552647145814888E-2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238661128</v>
      </c>
      <c r="E132" s="32">
        <f>SUM(E127:E131)</f>
        <v>238661128</v>
      </c>
      <c r="F132" s="32">
        <f>SUM(F127:F131)</f>
        <v>96753110</v>
      </c>
      <c r="G132" s="37">
        <f t="shared" si="24"/>
        <v>0.40539953368526777</v>
      </c>
      <c r="H132" s="32">
        <f>SUM(H127:H131)</f>
        <v>76755918</v>
      </c>
      <c r="I132" s="37">
        <f t="shared" si="25"/>
        <v>0.3216104718988842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173509028</v>
      </c>
      <c r="O132" s="37">
        <f t="shared" si="29"/>
        <v>0.72701000558415196</v>
      </c>
      <c r="P132" s="32">
        <f>SUM(P127:P131)</f>
        <v>70999351</v>
      </c>
      <c r="Q132" s="32">
        <f>SUM(Q127:Q131)</f>
        <v>227644699</v>
      </c>
      <c r="R132" s="32">
        <f>SUM(R127:R131)</f>
        <v>226309699</v>
      </c>
      <c r="S132" s="32">
        <f>SUM(S127:S131)</f>
        <v>154535036</v>
      </c>
      <c r="T132" s="37">
        <f t="shared" si="30"/>
        <v>0.67884311244163875</v>
      </c>
      <c r="U132" s="37">
        <f t="shared" si="31"/>
        <v>8.1079149582649057E-2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15251117</v>
      </c>
      <c r="E133" s="31">
        <v>15251117</v>
      </c>
      <c r="F133" s="31">
        <v>3789761</v>
      </c>
      <c r="G133" s="36">
        <f t="shared" si="24"/>
        <v>0.24849071710616344</v>
      </c>
      <c r="H133" s="31">
        <v>3089909</v>
      </c>
      <c r="I133" s="36">
        <f t="shared" si="25"/>
        <v>0.2026021438298585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6879670</v>
      </c>
      <c r="O133" s="36">
        <f t="shared" si="29"/>
        <v>0.45109286093602191</v>
      </c>
      <c r="P133" s="31">
        <v>2177507</v>
      </c>
      <c r="Q133" s="31">
        <v>12367037</v>
      </c>
      <c r="R133" s="31">
        <v>14565972</v>
      </c>
      <c r="S133" s="31">
        <v>5895475</v>
      </c>
      <c r="T133" s="36">
        <f t="shared" si="30"/>
        <v>0.47670877025758068</v>
      </c>
      <c r="U133" s="36">
        <f t="shared" si="31"/>
        <v>0.41901220064964195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38069000</v>
      </c>
      <c r="E134" s="31">
        <v>38069000</v>
      </c>
      <c r="F134" s="31">
        <v>15862000</v>
      </c>
      <c r="G134" s="36">
        <f t="shared" si="24"/>
        <v>0.41666447765898762</v>
      </c>
      <c r="H134" s="31">
        <v>12690000</v>
      </c>
      <c r="I134" s="36">
        <f t="shared" si="25"/>
        <v>0.33334208936404947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28552000</v>
      </c>
      <c r="O134" s="36">
        <f t="shared" si="29"/>
        <v>0.75000656702303714</v>
      </c>
      <c r="P134" s="31">
        <v>12025000</v>
      </c>
      <c r="Q134" s="31">
        <v>36076000</v>
      </c>
      <c r="R134" s="31">
        <v>36076000</v>
      </c>
      <c r="S134" s="31">
        <v>26094000</v>
      </c>
      <c r="T134" s="36">
        <f t="shared" si="30"/>
        <v>0.72330635325424109</v>
      </c>
      <c r="U134" s="36">
        <f t="shared" si="31"/>
        <v>5.5301455301455249E-2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2556</v>
      </c>
      <c r="G135" s="36">
        <f t="shared" si="24"/>
        <v>0</v>
      </c>
      <c r="H135" s="31">
        <v>5448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8004</v>
      </c>
      <c r="O135" s="36">
        <f t="shared" si="29"/>
        <v>0</v>
      </c>
      <c r="P135" s="31">
        <v>2211</v>
      </c>
      <c r="Q135" s="31">
        <v>66084</v>
      </c>
      <c r="R135" s="31">
        <v>66084</v>
      </c>
      <c r="S135" s="31">
        <v>2580</v>
      </c>
      <c r="T135" s="36">
        <f t="shared" si="30"/>
        <v>3.9041220265117124E-2</v>
      </c>
      <c r="U135" s="36">
        <f t="shared" si="31"/>
        <v>1.4640434192672998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35793568</v>
      </c>
      <c r="E136" s="31">
        <v>35793568</v>
      </c>
      <c r="F136" s="31">
        <v>14866764</v>
      </c>
      <c r="G136" s="36">
        <f t="shared" si="24"/>
        <v>0.41534736073252043</v>
      </c>
      <c r="H136" s="31">
        <v>8032556</v>
      </c>
      <c r="I136" s="36">
        <f t="shared" si="25"/>
        <v>0.22441339181385886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22899320</v>
      </c>
      <c r="O136" s="36">
        <f t="shared" si="29"/>
        <v>0.63976075254637932</v>
      </c>
      <c r="P136" s="31">
        <v>6325986</v>
      </c>
      <c r="Q136" s="31">
        <v>27036121</v>
      </c>
      <c r="R136" s="31">
        <v>27036121</v>
      </c>
      <c r="S136" s="31">
        <v>16870011</v>
      </c>
      <c r="T136" s="36">
        <f t="shared" si="30"/>
        <v>0.62398045192947615</v>
      </c>
      <c r="U136" s="36">
        <f t="shared" si="31"/>
        <v>0.26977138425535552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89113685</v>
      </c>
      <c r="E137" s="32">
        <f>SUM(E133:E136)</f>
        <v>89113685</v>
      </c>
      <c r="F137" s="32">
        <f>SUM(F133:F136)</f>
        <v>34521081</v>
      </c>
      <c r="G137" s="37">
        <f t="shared" ref="G137:G170" si="32">IF(($D137     =0),0,($F137     /$D137     ))</f>
        <v>0.38738248788611984</v>
      </c>
      <c r="H137" s="32">
        <f>SUM(H133:H136)</f>
        <v>23817913</v>
      </c>
      <c r="I137" s="37">
        <f t="shared" ref="I137:I170" si="33">IF(($D137     =0),0,($H137     /$D137     ))</f>
        <v>0.26727559296868936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58338994</v>
      </c>
      <c r="O137" s="37">
        <f t="shared" ref="O137:O170" si="37">IF(($D137     =0),0,($N137     /$D137     ))</f>
        <v>0.65465808085480925</v>
      </c>
      <c r="P137" s="32">
        <f>SUM(P133:P136)</f>
        <v>20530704</v>
      </c>
      <c r="Q137" s="32">
        <f>SUM(Q133:Q136)</f>
        <v>75545242</v>
      </c>
      <c r="R137" s="32">
        <f>SUM(R133:R136)</f>
        <v>77744177</v>
      </c>
      <c r="S137" s="32">
        <f>SUM(S133:S136)</f>
        <v>48862066</v>
      </c>
      <c r="T137" s="37">
        <f t="shared" ref="T137:T170" si="38">IF(($Q137     =0),0,($S137     /$Q137     ))</f>
        <v>0.64679210373037122</v>
      </c>
      <c r="U137" s="37">
        <f t="shared" ref="U137:U170" si="39">IF(($P137     =0),0,(($H137     /$P137     )-1))</f>
        <v>0.16011185003690076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14853900</v>
      </c>
      <c r="E138" s="31">
        <v>14853900</v>
      </c>
      <c r="F138" s="31">
        <v>6189450</v>
      </c>
      <c r="G138" s="36">
        <f t="shared" si="32"/>
        <v>0.41668854644234848</v>
      </c>
      <c r="H138" s="31">
        <v>4951350</v>
      </c>
      <c r="I138" s="36">
        <f t="shared" si="33"/>
        <v>0.33333669945266897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11140800</v>
      </c>
      <c r="O138" s="36">
        <f t="shared" si="37"/>
        <v>0.75002524589501751</v>
      </c>
      <c r="P138" s="31">
        <v>4612050</v>
      </c>
      <c r="Q138" s="31">
        <v>14392193</v>
      </c>
      <c r="R138" s="31">
        <v>14392193</v>
      </c>
      <c r="S138" s="31">
        <v>10077150</v>
      </c>
      <c r="T138" s="36">
        <f t="shared" si="38"/>
        <v>0.70018168878085496</v>
      </c>
      <c r="U138" s="36">
        <f t="shared" si="39"/>
        <v>7.3568152990535651E-2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35081070</v>
      </c>
      <c r="E139" s="31">
        <v>35081070</v>
      </c>
      <c r="F139" s="31">
        <v>14617193</v>
      </c>
      <c r="G139" s="36">
        <f t="shared" si="32"/>
        <v>0.41666896135152093</v>
      </c>
      <c r="H139" s="31">
        <v>11693561</v>
      </c>
      <c r="I139" s="36">
        <f t="shared" si="33"/>
        <v>0.33332965613648613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26310754</v>
      </c>
      <c r="O139" s="36">
        <f t="shared" si="37"/>
        <v>0.74999861748800711</v>
      </c>
      <c r="P139" s="31">
        <v>12773527</v>
      </c>
      <c r="Q139" s="31">
        <v>38320128</v>
      </c>
      <c r="R139" s="31">
        <v>38320128</v>
      </c>
      <c r="S139" s="31">
        <v>27718190</v>
      </c>
      <c r="T139" s="36">
        <f t="shared" si="38"/>
        <v>0.72333239596694454</v>
      </c>
      <c r="U139" s="36">
        <f t="shared" si="39"/>
        <v>-8.4547204542645082E-2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49934970</v>
      </c>
      <c r="E144" s="32">
        <f>SUM(E138:E143)</f>
        <v>49934970</v>
      </c>
      <c r="F144" s="32">
        <f>SUM(F138:F143)</f>
        <v>20806643</v>
      </c>
      <c r="G144" s="37">
        <f t="shared" si="32"/>
        <v>0.41667478722826906</v>
      </c>
      <c r="H144" s="32">
        <f>SUM(H138:H143)</f>
        <v>16644911</v>
      </c>
      <c r="I144" s="37">
        <f t="shared" si="33"/>
        <v>0.33333175127570919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37451554</v>
      </c>
      <c r="O144" s="37">
        <f t="shared" si="37"/>
        <v>0.75000653850397825</v>
      </c>
      <c r="P144" s="32">
        <f>SUM(P138:P143)</f>
        <v>17385577</v>
      </c>
      <c r="Q144" s="32">
        <f>SUM(Q138:Q143)</f>
        <v>52712321</v>
      </c>
      <c r="R144" s="32">
        <f>SUM(R138:R143)</f>
        <v>52712321</v>
      </c>
      <c r="S144" s="32">
        <f>SUM(S138:S143)</f>
        <v>37795340</v>
      </c>
      <c r="T144" s="37">
        <f t="shared" si="38"/>
        <v>0.71701149338500958</v>
      </c>
      <c r="U144" s="37">
        <f t="shared" si="39"/>
        <v>-4.2602324904143285E-2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53513032</v>
      </c>
      <c r="E146" s="31">
        <v>53513032</v>
      </c>
      <c r="F146" s="31">
        <v>22297042</v>
      </c>
      <c r="G146" s="36">
        <f t="shared" si="32"/>
        <v>0.41666564510865317</v>
      </c>
      <c r="H146" s="31">
        <v>17837677</v>
      </c>
      <c r="I146" s="36">
        <f t="shared" si="33"/>
        <v>0.33333332710432106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40134719</v>
      </c>
      <c r="O146" s="36">
        <f t="shared" si="37"/>
        <v>0.74999897221297418</v>
      </c>
      <c r="P146" s="31">
        <v>16170677</v>
      </c>
      <c r="Q146" s="31">
        <v>48512032</v>
      </c>
      <c r="R146" s="31">
        <v>48512032</v>
      </c>
      <c r="S146" s="31">
        <v>35090201</v>
      </c>
      <c r="T146" s="36">
        <f t="shared" si="38"/>
        <v>0.72332985350933143</v>
      </c>
      <c r="U146" s="36">
        <f t="shared" si="39"/>
        <v>0.10308782990347276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19554400</v>
      </c>
      <c r="E147" s="31">
        <v>19554400</v>
      </c>
      <c r="F147" s="31">
        <v>19555500</v>
      </c>
      <c r="G147" s="36">
        <f t="shared" si="32"/>
        <v>1.00005625332406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19555500</v>
      </c>
      <c r="O147" s="36">
        <f t="shared" si="37"/>
        <v>1.00005625332406</v>
      </c>
      <c r="P147" s="31">
        <v>476</v>
      </c>
      <c r="Q147" s="31">
        <v>50036400</v>
      </c>
      <c r="R147" s="31">
        <v>50036400</v>
      </c>
      <c r="S147" s="31">
        <v>776</v>
      </c>
      <c r="T147" s="36">
        <f t="shared" si="38"/>
        <v>1.5508709659367981E-5</v>
      </c>
      <c r="U147" s="36">
        <f t="shared" si="39"/>
        <v>-1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147469000</v>
      </c>
      <c r="E148" s="31">
        <v>147469000</v>
      </c>
      <c r="F148" s="31">
        <v>61446000</v>
      </c>
      <c r="G148" s="36">
        <f t="shared" si="32"/>
        <v>0.41667062230028007</v>
      </c>
      <c r="H148" s="31">
        <v>49156000</v>
      </c>
      <c r="I148" s="36">
        <f t="shared" si="33"/>
        <v>0.33333107297126852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110602000</v>
      </c>
      <c r="O148" s="36">
        <f t="shared" si="37"/>
        <v>0.75000169527154859</v>
      </c>
      <c r="P148" s="31">
        <v>45739000</v>
      </c>
      <c r="Q148" s="31">
        <v>137249000</v>
      </c>
      <c r="R148" s="31">
        <v>137349200</v>
      </c>
      <c r="S148" s="31">
        <v>99266000</v>
      </c>
      <c r="T148" s="36">
        <f t="shared" si="38"/>
        <v>0.72325481424272675</v>
      </c>
      <c r="U148" s="36">
        <f t="shared" si="39"/>
        <v>7.4706486805570682E-2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584008000</v>
      </c>
      <c r="E149" s="31">
        <v>584008000</v>
      </c>
      <c r="F149" s="31">
        <v>243337000</v>
      </c>
      <c r="G149" s="36">
        <f t="shared" si="32"/>
        <v>0.41666723743510364</v>
      </c>
      <c r="H149" s="31">
        <v>152878000</v>
      </c>
      <c r="I149" s="36">
        <f t="shared" si="33"/>
        <v>0.2617738113176532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396215000</v>
      </c>
      <c r="O149" s="36">
        <f t="shared" si="37"/>
        <v>0.67844104875275679</v>
      </c>
      <c r="P149" s="31">
        <v>187903000</v>
      </c>
      <c r="Q149" s="31">
        <v>537398000</v>
      </c>
      <c r="R149" s="31">
        <v>537398000</v>
      </c>
      <c r="S149" s="31">
        <v>421028065</v>
      </c>
      <c r="T149" s="36">
        <f t="shared" si="38"/>
        <v>0.78345670248121502</v>
      </c>
      <c r="U149" s="36">
        <f t="shared" si="39"/>
        <v>-0.18639936563013892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804544432</v>
      </c>
      <c r="E150" s="32">
        <f>SUM(E145:E149)</f>
        <v>804544432</v>
      </c>
      <c r="F150" s="32">
        <f>SUM(F145:F149)</f>
        <v>346635542</v>
      </c>
      <c r="G150" s="37">
        <f t="shared" si="32"/>
        <v>0.43084698397365828</v>
      </c>
      <c r="H150" s="32">
        <f>SUM(H145:H149)</f>
        <v>219871677</v>
      </c>
      <c r="I150" s="37">
        <f t="shared" si="33"/>
        <v>0.27328717750668619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566507219</v>
      </c>
      <c r="O150" s="37">
        <f t="shared" si="37"/>
        <v>0.70413416148034447</v>
      </c>
      <c r="P150" s="32">
        <f>SUM(P145:P149)</f>
        <v>249813153</v>
      </c>
      <c r="Q150" s="32">
        <f>SUM(Q145:Q149)</f>
        <v>773195432</v>
      </c>
      <c r="R150" s="32">
        <f>SUM(R145:R149)</f>
        <v>773295632</v>
      </c>
      <c r="S150" s="32">
        <f>SUM(S145:S149)</f>
        <v>555385042</v>
      </c>
      <c r="T150" s="37">
        <f t="shared" si="38"/>
        <v>0.71829840039717152</v>
      </c>
      <c r="U150" s="37">
        <f t="shared" si="39"/>
        <v>-0.1198554825493916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934500</v>
      </c>
      <c r="E152" s="31">
        <v>894700</v>
      </c>
      <c r="F152" s="31">
        <v>218644</v>
      </c>
      <c r="G152" s="36">
        <f t="shared" si="32"/>
        <v>0.23396896736222578</v>
      </c>
      <c r="H152" s="31">
        <v>220279</v>
      </c>
      <c r="I152" s="36">
        <f t="shared" si="33"/>
        <v>0.23571856607811664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438923</v>
      </c>
      <c r="O152" s="36">
        <f t="shared" si="37"/>
        <v>0.46968753344034242</v>
      </c>
      <c r="P152" s="31">
        <v>47869</v>
      </c>
      <c r="Q152" s="31">
        <v>1603600</v>
      </c>
      <c r="R152" s="31">
        <v>1623600</v>
      </c>
      <c r="S152" s="31">
        <v>94875</v>
      </c>
      <c r="T152" s="36">
        <f t="shared" si="38"/>
        <v>5.9163756547767524E-2</v>
      </c>
      <c r="U152" s="36">
        <f t="shared" si="39"/>
        <v>3.6017046522801817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187196430</v>
      </c>
      <c r="E153" s="31">
        <v>187196430</v>
      </c>
      <c r="F153" s="31">
        <v>100525000</v>
      </c>
      <c r="G153" s="36">
        <f t="shared" si="32"/>
        <v>0.53700276228558419</v>
      </c>
      <c r="H153" s="31">
        <v>80419000</v>
      </c>
      <c r="I153" s="36">
        <f t="shared" si="33"/>
        <v>0.42959686784625112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180944000</v>
      </c>
      <c r="O153" s="36">
        <f t="shared" si="37"/>
        <v>0.96659963013183536</v>
      </c>
      <c r="P153" s="31">
        <v>105499000</v>
      </c>
      <c r="Q153" s="31">
        <v>168484970</v>
      </c>
      <c r="R153" s="31">
        <v>165680860</v>
      </c>
      <c r="S153" s="31">
        <v>193924000</v>
      </c>
      <c r="T153" s="36">
        <f t="shared" si="38"/>
        <v>1.1509869396658943</v>
      </c>
      <c r="U153" s="36">
        <f t="shared" si="39"/>
        <v>-0.23772737182342962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300</v>
      </c>
      <c r="Q155" s="31">
        <v>0</v>
      </c>
      <c r="R155" s="31">
        <v>0</v>
      </c>
      <c r="S155" s="31">
        <v>300</v>
      </c>
      <c r="T155" s="36">
        <f t="shared" si="38"/>
        <v>0</v>
      </c>
      <c r="U155" s="36">
        <f t="shared" si="39"/>
        <v>-1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188130930</v>
      </c>
      <c r="E157" s="32">
        <f>SUM(E151:E156)</f>
        <v>188091130</v>
      </c>
      <c r="F157" s="32">
        <f>SUM(F151:F156)</f>
        <v>100743644</v>
      </c>
      <c r="G157" s="37">
        <f t="shared" si="32"/>
        <v>0.53549750697559406</v>
      </c>
      <c r="H157" s="32">
        <f>SUM(H151:H156)</f>
        <v>80639279</v>
      </c>
      <c r="I157" s="37">
        <f t="shared" si="33"/>
        <v>0.42863381901104725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181382923</v>
      </c>
      <c r="O157" s="37">
        <f t="shared" si="37"/>
        <v>0.96413132598664131</v>
      </c>
      <c r="P157" s="32">
        <f>SUM(P151:P156)</f>
        <v>105547169</v>
      </c>
      <c r="Q157" s="32">
        <f>SUM(Q151:Q156)</f>
        <v>170088570</v>
      </c>
      <c r="R157" s="32">
        <f>SUM(R151:R156)</f>
        <v>167304460</v>
      </c>
      <c r="S157" s="32">
        <f>SUM(S151:S156)</f>
        <v>194019175</v>
      </c>
      <c r="T157" s="37">
        <f t="shared" si="38"/>
        <v>1.140694962630352</v>
      </c>
      <c r="U157" s="37">
        <f t="shared" si="39"/>
        <v>-0.23598823384831857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7806000</v>
      </c>
      <c r="E158" s="31">
        <v>7806000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88523640</v>
      </c>
      <c r="E159" s="31">
        <v>88523640</v>
      </c>
      <c r="F159" s="31">
        <v>33824400</v>
      </c>
      <c r="G159" s="36">
        <f t="shared" si="32"/>
        <v>0.38209454559256711</v>
      </c>
      <c r="H159" s="31">
        <v>27317534</v>
      </c>
      <c r="I159" s="36">
        <f t="shared" si="33"/>
        <v>0.30859027035038322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61141934</v>
      </c>
      <c r="O159" s="36">
        <f t="shared" si="37"/>
        <v>0.69068481594295039</v>
      </c>
      <c r="P159" s="31">
        <v>4952687</v>
      </c>
      <c r="Q159" s="31">
        <v>75934992</v>
      </c>
      <c r="R159" s="31">
        <v>76759822</v>
      </c>
      <c r="S159" s="31">
        <v>27926493</v>
      </c>
      <c r="T159" s="36">
        <f t="shared" si="38"/>
        <v>0.36776843276680665</v>
      </c>
      <c r="U159" s="36">
        <f t="shared" si="39"/>
        <v>4.5156996595989209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56205948</v>
      </c>
      <c r="E162" s="31">
        <v>56205948</v>
      </c>
      <c r="F162" s="31">
        <v>23419145</v>
      </c>
      <c r="G162" s="36">
        <f t="shared" si="32"/>
        <v>0.41666666666666669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23419145</v>
      </c>
      <c r="O162" s="36">
        <f t="shared" si="37"/>
        <v>0.41666666666666669</v>
      </c>
      <c r="P162" s="31">
        <v>17287080</v>
      </c>
      <c r="Q162" s="31">
        <v>51462641</v>
      </c>
      <c r="R162" s="31">
        <v>51462641</v>
      </c>
      <c r="S162" s="31">
        <v>37357502</v>
      </c>
      <c r="T162" s="36">
        <f t="shared" si="38"/>
        <v>0.72591497976172659</v>
      </c>
      <c r="U162" s="36">
        <f t="shared" si="39"/>
        <v>-1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152535588</v>
      </c>
      <c r="E163" s="32">
        <f>SUM(E158:E162)</f>
        <v>152535588</v>
      </c>
      <c r="F163" s="32">
        <f>SUM(F158:F162)</f>
        <v>57243545</v>
      </c>
      <c r="G163" s="37">
        <f t="shared" si="32"/>
        <v>0.37527993139541965</v>
      </c>
      <c r="H163" s="32">
        <f>SUM(H158:H162)</f>
        <v>27317534</v>
      </c>
      <c r="I163" s="37">
        <f t="shared" si="33"/>
        <v>0.17908957744339635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84561079</v>
      </c>
      <c r="O163" s="37">
        <f t="shared" si="37"/>
        <v>0.55436950883881608</v>
      </c>
      <c r="P163" s="32">
        <f>SUM(P158:P162)</f>
        <v>22239767</v>
      </c>
      <c r="Q163" s="32">
        <f>SUM(Q158:Q162)</f>
        <v>135203633</v>
      </c>
      <c r="R163" s="32">
        <f>SUM(R158:R162)</f>
        <v>136028463</v>
      </c>
      <c r="S163" s="32">
        <f>SUM(S158:S162)</f>
        <v>65283995</v>
      </c>
      <c r="T163" s="37">
        <f t="shared" si="38"/>
        <v>0.48285681051188911</v>
      </c>
      <c r="U163" s="37">
        <f t="shared" si="39"/>
        <v>0.22831925352455351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39485776</v>
      </c>
      <c r="E166" s="31">
        <v>39485776</v>
      </c>
      <c r="F166" s="31">
        <v>16404960</v>
      </c>
      <c r="G166" s="36">
        <f t="shared" si="32"/>
        <v>0.41546505252929561</v>
      </c>
      <c r="H166" s="31">
        <v>13124000</v>
      </c>
      <c r="I166" s="36">
        <f t="shared" si="33"/>
        <v>0.33237285244185144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29528960</v>
      </c>
      <c r="O166" s="36">
        <f t="shared" si="37"/>
        <v>0.7478379049711471</v>
      </c>
      <c r="P166" s="31">
        <v>4813250</v>
      </c>
      <c r="Q166" s="31">
        <v>32294920</v>
      </c>
      <c r="R166" s="31">
        <v>32295420</v>
      </c>
      <c r="S166" s="31">
        <v>16509070</v>
      </c>
      <c r="T166" s="36">
        <f t="shared" si="38"/>
        <v>0.51119711706980542</v>
      </c>
      <c r="U166" s="36">
        <f t="shared" si="39"/>
        <v>1.7266400041551968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39485776</v>
      </c>
      <c r="E169" s="32">
        <f>SUM(E164:E168)</f>
        <v>39485776</v>
      </c>
      <c r="F169" s="32">
        <f>SUM(F164:F168)</f>
        <v>16404960</v>
      </c>
      <c r="G169" s="37">
        <f t="shared" si="32"/>
        <v>0.41546505252929561</v>
      </c>
      <c r="H169" s="32">
        <f>SUM(H164:H168)</f>
        <v>13124000</v>
      </c>
      <c r="I169" s="37">
        <f t="shared" si="33"/>
        <v>0.33237285244185144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29528960</v>
      </c>
      <c r="O169" s="37">
        <f t="shared" si="37"/>
        <v>0.7478379049711471</v>
      </c>
      <c r="P169" s="32">
        <f>SUM(P164:P168)</f>
        <v>4813250</v>
      </c>
      <c r="Q169" s="32">
        <f>SUM(Q164:Q168)</f>
        <v>32294920</v>
      </c>
      <c r="R169" s="32">
        <f>SUM(R164:R168)</f>
        <v>32295420</v>
      </c>
      <c r="S169" s="32">
        <f>SUM(S164:S168)</f>
        <v>16509070</v>
      </c>
      <c r="T169" s="37">
        <f t="shared" si="38"/>
        <v>0.51119711706980542</v>
      </c>
      <c r="U169" s="37">
        <f t="shared" si="39"/>
        <v>1.7266400041551968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2667675213</v>
      </c>
      <c r="E170" s="32">
        <f>SUM(E105,E107:E111,E113:E120,E122:E125,E127:E131,E133:E136,E138:E143,E145:E149,E151:E156,E158:E162,E164:E168)</f>
        <v>2667911293</v>
      </c>
      <c r="F170" s="32">
        <f>SUM(F105,F107:F111,F113:F120,F122:F125,F127:F131,F133:F136,F138:F143,F145:F149,F151:F156,F158:F162,F164:F168)</f>
        <v>1104893820</v>
      </c>
      <c r="G170" s="37">
        <f t="shared" si="32"/>
        <v>0.41417853815774835</v>
      </c>
      <c r="H170" s="32">
        <f>SUM(H105,H107:H111,H113:H120,H122:H125,H127:H131,H133:H136,H138:H143,H145:H149,H151:H156,H158:H162,H164:H168)</f>
        <v>825297046</v>
      </c>
      <c r="I170" s="37">
        <f t="shared" si="33"/>
        <v>0.30936938723957025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1930190866</v>
      </c>
      <c r="O170" s="37">
        <f t="shared" si="37"/>
        <v>0.7235479253973186</v>
      </c>
      <c r="P170" s="32">
        <f>SUM(P105,P107:P111,P113:P120,P122:P125,P127:P131,P133:P136,P138:P143,P145:P149,P151:P156,P158:P162,P164:P168)</f>
        <v>794621030</v>
      </c>
      <c r="Q170" s="32">
        <f>SUM(Q105,Q107:Q111,Q113:Q120,Q122:Q125,Q127:Q131,Q133:Q136,Q138:Q143,Q145:Q149,Q151:Q156,Q158:Q162,Q164:Q168)</f>
        <v>2486230401</v>
      </c>
      <c r="R170" s="32">
        <f>SUM(R105,R107:R111,R113:R120,R122:R125,R127:R131,R133:R136,R138:R143,R145:R149,R151:R156,R158:R162,R164:R168)</f>
        <v>2511390089</v>
      </c>
      <c r="S170" s="32">
        <f>SUM(S105,S107:S111,S113:S120,S122:S125,S127:S131,S133:S136,S138:S143,S145:S149,S151:S156,S158:S162,S164:S168)</f>
        <v>1766543507</v>
      </c>
      <c r="T170" s="37">
        <f t="shared" si="38"/>
        <v>0.71053089298943051</v>
      </c>
      <c r="U170" s="37">
        <f t="shared" si="39"/>
        <v>3.8604586138375918E-2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1100</v>
      </c>
      <c r="E175" s="31">
        <v>1100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28090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28090</v>
      </c>
      <c r="O178" s="36">
        <f t="shared" si="45"/>
        <v>0</v>
      </c>
      <c r="P178" s="31">
        <v>110</v>
      </c>
      <c r="Q178" s="31">
        <v>0</v>
      </c>
      <c r="R178" s="31">
        <v>0</v>
      </c>
      <c r="S178" s="31">
        <v>110</v>
      </c>
      <c r="T178" s="36">
        <f t="shared" si="46"/>
        <v>0</v>
      </c>
      <c r="U178" s="36">
        <f t="shared" si="47"/>
        <v>254.36363636363637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1100</v>
      </c>
      <c r="E179" s="32">
        <f>SUM(E173:E178)</f>
        <v>1100</v>
      </c>
      <c r="F179" s="32">
        <f>SUM(F173:F178)</f>
        <v>0</v>
      </c>
      <c r="G179" s="37">
        <f t="shared" si="40"/>
        <v>0</v>
      </c>
      <c r="H179" s="32">
        <f>SUM(H173:H178)</f>
        <v>28090</v>
      </c>
      <c r="I179" s="37">
        <f t="shared" si="41"/>
        <v>25.536363636363635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28090</v>
      </c>
      <c r="O179" s="37">
        <f t="shared" si="45"/>
        <v>25.536363636363635</v>
      </c>
      <c r="P179" s="32">
        <f>SUM(P173:P178)</f>
        <v>110</v>
      </c>
      <c r="Q179" s="32">
        <f>SUM(Q173:Q178)</f>
        <v>1100</v>
      </c>
      <c r="R179" s="32">
        <f>SUM(R173:R178)</f>
        <v>1100</v>
      </c>
      <c r="S179" s="32">
        <f>SUM(S173:S178)</f>
        <v>110</v>
      </c>
      <c r="T179" s="37">
        <f t="shared" si="46"/>
        <v>0.1</v>
      </c>
      <c r="U179" s="37">
        <f t="shared" si="47"/>
        <v>254.36363636363637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26991489</v>
      </c>
      <c r="E180" s="31">
        <v>26991489</v>
      </c>
      <c r="F180" s="31">
        <v>8896772</v>
      </c>
      <c r="G180" s="36">
        <f t="shared" si="40"/>
        <v>0.32961397572397727</v>
      </c>
      <c r="H180" s="31">
        <v>6871298</v>
      </c>
      <c r="I180" s="36">
        <f t="shared" si="41"/>
        <v>0.25457276551138025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15768070</v>
      </c>
      <c r="O180" s="36">
        <f t="shared" si="45"/>
        <v>0.58418674123535752</v>
      </c>
      <c r="P180" s="31">
        <v>5573130</v>
      </c>
      <c r="Q180" s="31">
        <v>23286695</v>
      </c>
      <c r="R180" s="31">
        <v>93286695</v>
      </c>
      <c r="S180" s="31">
        <v>14337450</v>
      </c>
      <c r="T180" s="36">
        <f t="shared" si="46"/>
        <v>0.61569278079177836</v>
      </c>
      <c r="U180" s="36">
        <f t="shared" si="47"/>
        <v>0.23293337855029406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617800000</v>
      </c>
      <c r="E181" s="31">
        <v>617800000</v>
      </c>
      <c r="F181" s="31">
        <v>245667000</v>
      </c>
      <c r="G181" s="36">
        <f t="shared" si="40"/>
        <v>0.39764810618323082</v>
      </c>
      <c r="H181" s="31">
        <v>210507055</v>
      </c>
      <c r="I181" s="36">
        <f t="shared" si="41"/>
        <v>0.34073657332470053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456174055</v>
      </c>
      <c r="O181" s="36">
        <f t="shared" si="45"/>
        <v>0.73838467950793141</v>
      </c>
      <c r="P181" s="31">
        <v>191042336</v>
      </c>
      <c r="Q181" s="31">
        <v>570169000</v>
      </c>
      <c r="R181" s="31">
        <v>570169000</v>
      </c>
      <c r="S181" s="31">
        <v>404749336</v>
      </c>
      <c r="T181" s="36">
        <f t="shared" si="46"/>
        <v>0.70987608235452992</v>
      </c>
      <c r="U181" s="36">
        <f t="shared" si="47"/>
        <v>0.1018869398665645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478663003</v>
      </c>
      <c r="E182" s="31">
        <v>478663003</v>
      </c>
      <c r="F182" s="31">
        <v>200810000</v>
      </c>
      <c r="G182" s="36">
        <f t="shared" si="40"/>
        <v>0.41952270959199245</v>
      </c>
      <c r="H182" s="31">
        <v>160648000</v>
      </c>
      <c r="I182" s="36">
        <f t="shared" si="41"/>
        <v>0.33561816767359393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361458000</v>
      </c>
      <c r="O182" s="36">
        <f t="shared" si="45"/>
        <v>0.75514087726558632</v>
      </c>
      <c r="P182" s="31">
        <v>147143000</v>
      </c>
      <c r="Q182" s="31">
        <v>445889000</v>
      </c>
      <c r="R182" s="31">
        <v>445889000</v>
      </c>
      <c r="S182" s="31">
        <v>321039000</v>
      </c>
      <c r="T182" s="36">
        <f t="shared" si="46"/>
        <v>0.71999757787251983</v>
      </c>
      <c r="U182" s="36">
        <f t="shared" si="47"/>
        <v>9.1781464289840464E-2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16417904</v>
      </c>
      <c r="E184" s="31">
        <v>16417904</v>
      </c>
      <c r="F184" s="31">
        <v>7009358</v>
      </c>
      <c r="G184" s="36">
        <f t="shared" si="40"/>
        <v>0.42693379130490711</v>
      </c>
      <c r="H184" s="31">
        <v>5632728</v>
      </c>
      <c r="I184" s="36">
        <f t="shared" si="41"/>
        <v>0.34308447655681262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12642086</v>
      </c>
      <c r="O184" s="36">
        <f t="shared" si="45"/>
        <v>0.77001826786171979</v>
      </c>
      <c r="P184" s="31">
        <v>942</v>
      </c>
      <c r="Q184" s="31">
        <v>15124921</v>
      </c>
      <c r="R184" s="31">
        <v>15126911</v>
      </c>
      <c r="S184" s="31">
        <v>4980472</v>
      </c>
      <c r="T184" s="36">
        <f t="shared" si="46"/>
        <v>0.32928912488204071</v>
      </c>
      <c r="U184" s="36">
        <f t="shared" si="47"/>
        <v>5978.5414012738856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1139872396</v>
      </c>
      <c r="E185" s="32">
        <f>SUM(E180:E184)</f>
        <v>1139872396</v>
      </c>
      <c r="F185" s="32">
        <f>SUM(F180:F184)</f>
        <v>462383130</v>
      </c>
      <c r="G185" s="37">
        <f t="shared" si="40"/>
        <v>0.405644641999033</v>
      </c>
      <c r="H185" s="32">
        <f>SUM(H180:H184)</f>
        <v>383659081</v>
      </c>
      <c r="I185" s="37">
        <f t="shared" si="41"/>
        <v>0.33658072811160522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846042211</v>
      </c>
      <c r="O185" s="37">
        <f t="shared" si="45"/>
        <v>0.74222537011063827</v>
      </c>
      <c r="P185" s="32">
        <f>SUM(P180:P184)</f>
        <v>343759408</v>
      </c>
      <c r="Q185" s="32">
        <f>SUM(Q180:Q184)</f>
        <v>1054469616</v>
      </c>
      <c r="R185" s="32">
        <f>SUM(R180:R184)</f>
        <v>1124471606</v>
      </c>
      <c r="S185" s="32">
        <f>SUM(S180:S184)</f>
        <v>745106258</v>
      </c>
      <c r="T185" s="37">
        <f t="shared" si="46"/>
        <v>0.7066170961155509</v>
      </c>
      <c r="U185" s="37">
        <f t="shared" si="47"/>
        <v>0.11606859935015956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2164</v>
      </c>
      <c r="E188" s="31">
        <v>2164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2068</v>
      </c>
      <c r="R188" s="31">
        <v>2068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62592000</v>
      </c>
      <c r="F190" s="31">
        <v>26079998</v>
      </c>
      <c r="G190" s="36">
        <f t="shared" si="40"/>
        <v>0.41666663471370141</v>
      </c>
      <c r="H190" s="31">
        <v>20863999</v>
      </c>
      <c r="I190" s="36">
        <f t="shared" si="41"/>
        <v>0.33333331735685073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46943997</v>
      </c>
      <c r="O190" s="36">
        <f t="shared" si="45"/>
        <v>0.74999995207055214</v>
      </c>
      <c r="P190" s="31">
        <v>19294617</v>
      </c>
      <c r="Q190" s="31">
        <v>58535000</v>
      </c>
      <c r="R190" s="31">
        <v>58529000</v>
      </c>
      <c r="S190" s="31">
        <v>42123224</v>
      </c>
      <c r="T190" s="36">
        <f t="shared" si="46"/>
        <v>0.71962456649867601</v>
      </c>
      <c r="U190" s="36">
        <f t="shared" si="47"/>
        <v>8.1337815619765941E-2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62594164</v>
      </c>
      <c r="E191" s="32">
        <f>SUM(E186:E190)</f>
        <v>62594164</v>
      </c>
      <c r="F191" s="32">
        <f>SUM(F186:F190)</f>
        <v>26079998</v>
      </c>
      <c r="G191" s="37">
        <f t="shared" si="40"/>
        <v>0.41665222975100363</v>
      </c>
      <c r="H191" s="32">
        <f>SUM(H186:H190)</f>
        <v>20863999</v>
      </c>
      <c r="I191" s="37">
        <f t="shared" si="41"/>
        <v>0.33332179338636109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46943997</v>
      </c>
      <c r="O191" s="37">
        <f t="shared" si="45"/>
        <v>0.74997402313736472</v>
      </c>
      <c r="P191" s="32">
        <f>SUM(P186:P190)</f>
        <v>19294617</v>
      </c>
      <c r="Q191" s="32">
        <f>SUM(Q186:Q190)</f>
        <v>58537068</v>
      </c>
      <c r="R191" s="32">
        <f>SUM(R186:R190)</f>
        <v>58531068</v>
      </c>
      <c r="S191" s="32">
        <f>SUM(S186:S190)</f>
        <v>42123224</v>
      </c>
      <c r="T191" s="37">
        <f t="shared" si="46"/>
        <v>0.71959914357172794</v>
      </c>
      <c r="U191" s="37">
        <f t="shared" si="47"/>
        <v>8.1337815619765941E-2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140409530</v>
      </c>
      <c r="E192" s="31">
        <v>140409530</v>
      </c>
      <c r="F192" s="31">
        <v>124638</v>
      </c>
      <c r="G192" s="36">
        <f t="shared" si="40"/>
        <v>8.8767478959583443E-4</v>
      </c>
      <c r="H192" s="31">
        <v>44201211</v>
      </c>
      <c r="I192" s="36">
        <f t="shared" si="41"/>
        <v>0.31480207219552692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44325849</v>
      </c>
      <c r="O192" s="36">
        <f t="shared" si="45"/>
        <v>0.31568974698512275</v>
      </c>
      <c r="P192" s="31">
        <v>127186</v>
      </c>
      <c r="Q192" s="31">
        <v>125160996</v>
      </c>
      <c r="R192" s="31">
        <v>126639798</v>
      </c>
      <c r="S192" s="31">
        <v>48085229</v>
      </c>
      <c r="T192" s="36">
        <f t="shared" si="46"/>
        <v>0.38418701142327122</v>
      </c>
      <c r="U192" s="36">
        <f t="shared" si="47"/>
        <v>346.53204755240358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7028995</v>
      </c>
      <c r="E193" s="31">
        <v>7028995</v>
      </c>
      <c r="F193" s="31">
        <v>44563634</v>
      </c>
      <c r="G193" s="36">
        <f t="shared" si="40"/>
        <v>6.3399723573569196</v>
      </c>
      <c r="H193" s="31">
        <v>5269430</v>
      </c>
      <c r="I193" s="36">
        <f t="shared" si="41"/>
        <v>0.74967047209451709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49833064</v>
      </c>
      <c r="O193" s="36">
        <f t="shared" si="45"/>
        <v>7.0896428294514369</v>
      </c>
      <c r="P193" s="31">
        <v>-8668513</v>
      </c>
      <c r="Q193" s="31">
        <v>4225356</v>
      </c>
      <c r="R193" s="31">
        <v>7025356</v>
      </c>
      <c r="S193" s="31">
        <v>-8516511</v>
      </c>
      <c r="T193" s="36">
        <f t="shared" si="46"/>
        <v>-2.0155724156733776</v>
      </c>
      <c r="U193" s="36">
        <f t="shared" si="47"/>
        <v>-1.6078816516742838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579335575</v>
      </c>
      <c r="E195" s="31">
        <v>579335575</v>
      </c>
      <c r="F195" s="31">
        <v>242736177</v>
      </c>
      <c r="G195" s="36">
        <f t="shared" si="40"/>
        <v>0.41899062904949347</v>
      </c>
      <c r="H195" s="31">
        <v>192674140</v>
      </c>
      <c r="I195" s="36">
        <f t="shared" si="41"/>
        <v>0.33257778102095664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435410317</v>
      </c>
      <c r="O195" s="36">
        <f t="shared" si="45"/>
        <v>0.75156841007045005</v>
      </c>
      <c r="P195" s="31">
        <v>116793096</v>
      </c>
      <c r="Q195" s="31">
        <v>539724559</v>
      </c>
      <c r="R195" s="31">
        <v>540438559</v>
      </c>
      <c r="S195" s="31">
        <v>327864196</v>
      </c>
      <c r="T195" s="36">
        <f t="shared" si="46"/>
        <v>0.60746577218473397</v>
      </c>
      <c r="U195" s="36">
        <f t="shared" si="47"/>
        <v>0.64970487639098118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726774100</v>
      </c>
      <c r="E198" s="32">
        <f>SUM(E192:E197)</f>
        <v>726774100</v>
      </c>
      <c r="F198" s="32">
        <f>SUM(F192:F197)</f>
        <v>287424449</v>
      </c>
      <c r="G198" s="37">
        <f t="shared" si="40"/>
        <v>0.39547976324417727</v>
      </c>
      <c r="H198" s="32">
        <f>SUM(H192:H197)</f>
        <v>242144781</v>
      </c>
      <c r="I198" s="37">
        <f t="shared" si="41"/>
        <v>0.33317750453682926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529569230</v>
      </c>
      <c r="O198" s="37">
        <f t="shared" si="45"/>
        <v>0.72865726778100648</v>
      </c>
      <c r="P198" s="32">
        <f>SUM(P192:P197)</f>
        <v>108251769</v>
      </c>
      <c r="Q198" s="32">
        <f>SUM(Q192:Q197)</f>
        <v>669110911</v>
      </c>
      <c r="R198" s="32">
        <f>SUM(R192:R197)</f>
        <v>674103713</v>
      </c>
      <c r="S198" s="32">
        <f>SUM(S192:S197)</f>
        <v>367432914</v>
      </c>
      <c r="T198" s="37">
        <f t="shared" si="46"/>
        <v>0.54913603702989089</v>
      </c>
      <c r="U198" s="37">
        <f t="shared" si="47"/>
        <v>1.2368667342517052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3030162</v>
      </c>
      <c r="E199" s="31">
        <v>3030162</v>
      </c>
      <c r="F199" s="31">
        <v>40927</v>
      </c>
      <c r="G199" s="36">
        <f t="shared" si="40"/>
        <v>1.3506538594306179E-2</v>
      </c>
      <c r="H199" s="31">
        <v>755820</v>
      </c>
      <c r="I199" s="36">
        <f t="shared" si="41"/>
        <v>0.24943220857498707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796747</v>
      </c>
      <c r="O199" s="36">
        <f t="shared" si="45"/>
        <v>0.26293874716929327</v>
      </c>
      <c r="P199" s="31">
        <v>78962</v>
      </c>
      <c r="Q199" s="31">
        <v>2086661</v>
      </c>
      <c r="R199" s="31">
        <v>2086661</v>
      </c>
      <c r="S199" s="31">
        <v>322363</v>
      </c>
      <c r="T199" s="36">
        <f t="shared" si="46"/>
        <v>0.15448748023756614</v>
      </c>
      <c r="U199" s="36">
        <f t="shared" si="47"/>
        <v>8.5719459993414553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55443840</v>
      </c>
      <c r="E200" s="31">
        <v>55443840</v>
      </c>
      <c r="F200" s="31">
        <v>12173224</v>
      </c>
      <c r="G200" s="36">
        <f t="shared" si="40"/>
        <v>0.21955953988756913</v>
      </c>
      <c r="H200" s="31">
        <v>13303242</v>
      </c>
      <c r="I200" s="36">
        <f t="shared" si="41"/>
        <v>0.23994084825293485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25476466</v>
      </c>
      <c r="O200" s="36">
        <f t="shared" si="45"/>
        <v>0.45950038814050398</v>
      </c>
      <c r="P200" s="31">
        <v>14727961</v>
      </c>
      <c r="Q200" s="31">
        <v>53727663</v>
      </c>
      <c r="R200" s="31">
        <v>53727663</v>
      </c>
      <c r="S200" s="31">
        <v>28653215</v>
      </c>
      <c r="T200" s="36">
        <f t="shared" si="46"/>
        <v>0.53330469631630917</v>
      </c>
      <c r="U200" s="36">
        <f t="shared" si="47"/>
        <v>-9.6735658113163092E-2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58474002</v>
      </c>
      <c r="E204" s="32">
        <f>SUM(E199:E203)</f>
        <v>58474002</v>
      </c>
      <c r="F204" s="32">
        <f>SUM(F199:F203)</f>
        <v>12214151</v>
      </c>
      <c r="G204" s="37">
        <f t="shared" si="40"/>
        <v>0.20888173516839159</v>
      </c>
      <c r="H204" s="32">
        <f>SUM(H199:H203)</f>
        <v>14059062</v>
      </c>
      <c r="I204" s="37">
        <f t="shared" si="41"/>
        <v>0.24043269691032948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26273213</v>
      </c>
      <c r="O204" s="37">
        <f t="shared" si="45"/>
        <v>0.44931443207872107</v>
      </c>
      <c r="P204" s="32">
        <f>SUM(P199:P203)</f>
        <v>14806923</v>
      </c>
      <c r="Q204" s="32">
        <f>SUM(Q199:Q203)</f>
        <v>55814324</v>
      </c>
      <c r="R204" s="32">
        <f>SUM(R199:R203)</f>
        <v>55814324</v>
      </c>
      <c r="S204" s="32">
        <f>SUM(S199:S203)</f>
        <v>28975578</v>
      </c>
      <c r="T204" s="37">
        <f t="shared" si="46"/>
        <v>0.51914232626019086</v>
      </c>
      <c r="U204" s="37">
        <f t="shared" si="47"/>
        <v>-5.0507522731090049E-2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1987715762</v>
      </c>
      <c r="E205" s="32">
        <f>SUM(E173:E178,E180:E184,E186:E190,E192:E197,E199:E203)</f>
        <v>1987715762</v>
      </c>
      <c r="F205" s="32">
        <f>SUM(F173:F178,F180:F184,F186:F190,F192:F197,F199:F203)</f>
        <v>788101728</v>
      </c>
      <c r="G205" s="37">
        <f t="shared" si="40"/>
        <v>0.39648612898608188</v>
      </c>
      <c r="H205" s="32">
        <f>SUM(H173:H178,H180:H184,H186:H190,H192:H197,H199:H203)</f>
        <v>660755013</v>
      </c>
      <c r="I205" s="37">
        <f t="shared" si="41"/>
        <v>0.3324192651846567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1448856741</v>
      </c>
      <c r="O205" s="37">
        <f t="shared" si="45"/>
        <v>0.72890539417073863</v>
      </c>
      <c r="P205" s="32">
        <f>SUM(P173:P178,P180:P184,P186:P190,P192:P197,P199:P203)</f>
        <v>486112827</v>
      </c>
      <c r="Q205" s="32">
        <f>SUM(Q173:Q178,Q180:Q184,Q186:Q190,Q192:Q197,Q199:Q203)</f>
        <v>1837933019</v>
      </c>
      <c r="R205" s="32">
        <f>SUM(R173:R178,R180:R184,R186:R190,R192:R197,R199:R203)</f>
        <v>1912921811</v>
      </c>
      <c r="S205" s="32">
        <f>SUM(S173:S178,S180:S184,S186:S190,S192:S197,S199:S203)</f>
        <v>1183638084</v>
      </c>
      <c r="T205" s="37">
        <f t="shared" si="46"/>
        <v>0.64400501637649721</v>
      </c>
      <c r="U205" s="37">
        <f t="shared" si="47"/>
        <v>0.35926265735012164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750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750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225220491</v>
      </c>
      <c r="E209" s="31">
        <v>225220491</v>
      </c>
      <c r="F209" s="31">
        <v>105365026</v>
      </c>
      <c r="G209" s="36">
        <f t="shared" si="48"/>
        <v>0.46783054921943135</v>
      </c>
      <c r="H209" s="31">
        <v>84293023</v>
      </c>
      <c r="I209" s="36">
        <f t="shared" si="49"/>
        <v>0.37426888923708101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189658049</v>
      </c>
      <c r="O209" s="36">
        <f t="shared" si="53"/>
        <v>0.84209943845651236</v>
      </c>
      <c r="P209" s="31">
        <v>171312000</v>
      </c>
      <c r="Q209" s="31">
        <v>199022990</v>
      </c>
      <c r="R209" s="31">
        <v>203042988</v>
      </c>
      <c r="S209" s="31">
        <v>171312024</v>
      </c>
      <c r="T209" s="36">
        <f t="shared" si="54"/>
        <v>0.86076500006356049</v>
      </c>
      <c r="U209" s="36">
        <f t="shared" si="55"/>
        <v>-0.50795610932100499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325396589</v>
      </c>
      <c r="E210" s="31">
        <v>325396589</v>
      </c>
      <c r="F210" s="31">
        <v>0</v>
      </c>
      <c r="G210" s="36">
        <f t="shared" si="48"/>
        <v>0</v>
      </c>
      <c r="H210" s="31">
        <v>108596740</v>
      </c>
      <c r="I210" s="36">
        <f t="shared" si="49"/>
        <v>0.33373656538237406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108596740</v>
      </c>
      <c r="O210" s="36">
        <f t="shared" si="53"/>
        <v>0.33373656538237406</v>
      </c>
      <c r="P210" s="31">
        <v>92261948</v>
      </c>
      <c r="Q210" s="31">
        <v>297286572</v>
      </c>
      <c r="R210" s="31">
        <v>298156660</v>
      </c>
      <c r="S210" s="31">
        <v>208439968</v>
      </c>
      <c r="T210" s="36">
        <f t="shared" si="54"/>
        <v>0.70114155038257164</v>
      </c>
      <c r="U210" s="36">
        <f t="shared" si="55"/>
        <v>0.17704798515635067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21476736</v>
      </c>
      <c r="E211" s="31">
        <v>21476736</v>
      </c>
      <c r="F211" s="31">
        <v>50235700</v>
      </c>
      <c r="G211" s="36">
        <f t="shared" si="48"/>
        <v>2.3390751741791678</v>
      </c>
      <c r="H211" s="31">
        <v>53022123</v>
      </c>
      <c r="I211" s="36">
        <f t="shared" si="49"/>
        <v>2.46881663023655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103257823</v>
      </c>
      <c r="O211" s="36">
        <f t="shared" si="53"/>
        <v>4.8078918044157177</v>
      </c>
      <c r="P211" s="31">
        <v>34689380</v>
      </c>
      <c r="Q211" s="31">
        <v>148628463</v>
      </c>
      <c r="R211" s="31">
        <v>152828463</v>
      </c>
      <c r="S211" s="31">
        <v>92501453</v>
      </c>
      <c r="T211" s="36">
        <f t="shared" si="54"/>
        <v>0.62236701593287691</v>
      </c>
      <c r="U211" s="36">
        <f t="shared" si="55"/>
        <v>0.52848286709073489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103067716</v>
      </c>
      <c r="E213" s="31">
        <v>103067716</v>
      </c>
      <c r="F213" s="31">
        <v>40265643</v>
      </c>
      <c r="G213" s="36">
        <f t="shared" si="48"/>
        <v>0.39067173080656992</v>
      </c>
      <c r="H213" s="31">
        <v>31916786</v>
      </c>
      <c r="I213" s="36">
        <f t="shared" si="49"/>
        <v>0.30966812149014733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72182429</v>
      </c>
      <c r="O213" s="36">
        <f t="shared" si="53"/>
        <v>0.70033985229671725</v>
      </c>
      <c r="P213" s="31">
        <v>26394890</v>
      </c>
      <c r="Q213" s="31">
        <v>94756480</v>
      </c>
      <c r="R213" s="31">
        <v>94756480</v>
      </c>
      <c r="S213" s="31">
        <v>62353411</v>
      </c>
      <c r="T213" s="36">
        <f t="shared" si="54"/>
        <v>0.65803848982148772</v>
      </c>
      <c r="U213" s="36">
        <f t="shared" si="55"/>
        <v>0.20920322077493037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4670</v>
      </c>
      <c r="E215" s="31">
        <v>4670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1726</v>
      </c>
      <c r="Q215" s="31">
        <v>13450</v>
      </c>
      <c r="R215" s="31">
        <v>4450</v>
      </c>
      <c r="S215" s="31">
        <v>1726</v>
      </c>
      <c r="T215" s="36">
        <f t="shared" si="54"/>
        <v>0.12832713754646841</v>
      </c>
      <c r="U215" s="36">
        <f t="shared" si="55"/>
        <v>-1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675166202</v>
      </c>
      <c r="E216" s="32">
        <f>SUM(E208:E215)</f>
        <v>675166202</v>
      </c>
      <c r="F216" s="32">
        <f>SUM(F208:F215)</f>
        <v>195866369</v>
      </c>
      <c r="G216" s="37">
        <f t="shared" si="48"/>
        <v>0.29010096835386318</v>
      </c>
      <c r="H216" s="32">
        <f>SUM(H208:H215)</f>
        <v>277829422</v>
      </c>
      <c r="I216" s="37">
        <f t="shared" si="49"/>
        <v>0.4114978225761366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473695791</v>
      </c>
      <c r="O216" s="37">
        <f t="shared" si="53"/>
        <v>0.70159879092999977</v>
      </c>
      <c r="P216" s="32">
        <f>SUM(P208:P215)</f>
        <v>324659944</v>
      </c>
      <c r="Q216" s="32">
        <f>SUM(Q208:Q215)</f>
        <v>739707955</v>
      </c>
      <c r="R216" s="32">
        <f>SUM(R208:R215)</f>
        <v>748789041</v>
      </c>
      <c r="S216" s="32">
        <f>SUM(S208:S215)</f>
        <v>534608582</v>
      </c>
      <c r="T216" s="37">
        <f t="shared" si="54"/>
        <v>0.72272925873833549</v>
      </c>
      <c r="U216" s="37">
        <f t="shared" si="55"/>
        <v>-0.14424484099584522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105155970</v>
      </c>
      <c r="E218" s="31">
        <v>105155970</v>
      </c>
      <c r="F218" s="31">
        <v>11481991</v>
      </c>
      <c r="G218" s="36">
        <f t="shared" si="48"/>
        <v>0.10919010114214153</v>
      </c>
      <c r="H218" s="31">
        <v>42999320</v>
      </c>
      <c r="I218" s="36">
        <f t="shared" si="49"/>
        <v>0.40890992684485722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54481311</v>
      </c>
      <c r="O218" s="36">
        <f t="shared" si="53"/>
        <v>0.51810002798699872</v>
      </c>
      <c r="P218" s="31">
        <v>0</v>
      </c>
      <c r="Q218" s="31">
        <v>0</v>
      </c>
      <c r="R218" s="31">
        <v>21820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173610579</v>
      </c>
      <c r="E219" s="31">
        <v>173610579</v>
      </c>
      <c r="F219" s="31">
        <v>67915065</v>
      </c>
      <c r="G219" s="36">
        <f t="shared" si="48"/>
        <v>0.39119197338775075</v>
      </c>
      <c r="H219" s="31">
        <v>54399210</v>
      </c>
      <c r="I219" s="36">
        <f t="shared" si="49"/>
        <v>0.31334040997582296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122314275</v>
      </c>
      <c r="O219" s="36">
        <f t="shared" si="53"/>
        <v>0.70453238336357371</v>
      </c>
      <c r="P219" s="31">
        <v>48073809</v>
      </c>
      <c r="Q219" s="31">
        <v>147826180</v>
      </c>
      <c r="R219" s="31">
        <v>147826180</v>
      </c>
      <c r="S219" s="31">
        <v>104008810</v>
      </c>
      <c r="T219" s="36">
        <f t="shared" si="54"/>
        <v>0.70358856597660846</v>
      </c>
      <c r="U219" s="36">
        <f t="shared" si="55"/>
        <v>0.1315768634018577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88476050</v>
      </c>
      <c r="E220" s="31">
        <v>88476050</v>
      </c>
      <c r="F220" s="31">
        <v>35850192</v>
      </c>
      <c r="G220" s="36">
        <f t="shared" si="48"/>
        <v>0.40519657014525401</v>
      </c>
      <c r="H220" s="31">
        <v>30187922</v>
      </c>
      <c r="I220" s="36">
        <f t="shared" si="49"/>
        <v>0.34119879899701672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66038114</v>
      </c>
      <c r="O220" s="36">
        <f t="shared" si="53"/>
        <v>0.74639536914227067</v>
      </c>
      <c r="P220" s="31">
        <v>25778914</v>
      </c>
      <c r="Q220" s="31">
        <v>77255604</v>
      </c>
      <c r="R220" s="31">
        <v>78451448</v>
      </c>
      <c r="S220" s="31">
        <v>56258310</v>
      </c>
      <c r="T220" s="36">
        <f t="shared" si="54"/>
        <v>0.72821008557515132</v>
      </c>
      <c r="U220" s="36">
        <f t="shared" si="55"/>
        <v>0.17103156478973469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627600</v>
      </c>
      <c r="E222" s="31">
        <v>627600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600000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144</v>
      </c>
      <c r="G223" s="36">
        <f t="shared" si="48"/>
        <v>0</v>
      </c>
      <c r="H223" s="31">
        <v>335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479</v>
      </c>
      <c r="O223" s="36">
        <f t="shared" si="53"/>
        <v>0</v>
      </c>
      <c r="P223" s="31">
        <v>1152</v>
      </c>
      <c r="Q223" s="31">
        <v>0</v>
      </c>
      <c r="R223" s="31">
        <v>0</v>
      </c>
      <c r="S223" s="31">
        <v>1152</v>
      </c>
      <c r="T223" s="36">
        <f t="shared" si="54"/>
        <v>0</v>
      </c>
      <c r="U223" s="36">
        <f t="shared" si="55"/>
        <v>-0.70920138888888884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367870199</v>
      </c>
      <c r="E224" s="32">
        <f>SUM(E217:E223)</f>
        <v>367870199</v>
      </c>
      <c r="F224" s="32">
        <f>SUM(F217:F223)</f>
        <v>115247392</v>
      </c>
      <c r="G224" s="37">
        <f t="shared" si="48"/>
        <v>0.31328276199943011</v>
      </c>
      <c r="H224" s="32">
        <f>SUM(H217:H223)</f>
        <v>127586787</v>
      </c>
      <c r="I224" s="37">
        <f t="shared" si="49"/>
        <v>0.34682555789195635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242834179</v>
      </c>
      <c r="O224" s="37">
        <f t="shared" si="53"/>
        <v>0.66010831989138652</v>
      </c>
      <c r="P224" s="32">
        <f>SUM(P217:P223)</f>
        <v>73853875</v>
      </c>
      <c r="Q224" s="32">
        <f>SUM(Q217:Q223)</f>
        <v>225081784</v>
      </c>
      <c r="R224" s="32">
        <f>SUM(R217:R223)</f>
        <v>226899448</v>
      </c>
      <c r="S224" s="32">
        <f>SUM(S217:S223)</f>
        <v>160268272</v>
      </c>
      <c r="T224" s="37">
        <f t="shared" si="54"/>
        <v>0.71204461397018248</v>
      </c>
      <c r="U224" s="37">
        <f t="shared" si="55"/>
        <v>0.72755711193217687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209710000</v>
      </c>
      <c r="E225" s="31">
        <v>209710000</v>
      </c>
      <c r="F225" s="31">
        <v>76212966</v>
      </c>
      <c r="G225" s="36">
        <f t="shared" si="48"/>
        <v>0.36342075246769351</v>
      </c>
      <c r="H225" s="31">
        <v>40906338</v>
      </c>
      <c r="I225" s="36">
        <f t="shared" si="49"/>
        <v>0.19506145629679081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117119304</v>
      </c>
      <c r="O225" s="36">
        <f t="shared" si="53"/>
        <v>0.55848220876448429</v>
      </c>
      <c r="P225" s="31">
        <v>62898726</v>
      </c>
      <c r="Q225" s="31">
        <v>189866004</v>
      </c>
      <c r="R225" s="31">
        <v>189866004</v>
      </c>
      <c r="S225" s="31">
        <v>137058514</v>
      </c>
      <c r="T225" s="36">
        <f t="shared" si="54"/>
        <v>0.7218696929019478</v>
      </c>
      <c r="U225" s="36">
        <f t="shared" si="55"/>
        <v>-0.34964759063641448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487951</v>
      </c>
      <c r="G226" s="36">
        <f t="shared" si="48"/>
        <v>0</v>
      </c>
      <c r="H226" s="31">
        <v>2034463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2522414</v>
      </c>
      <c r="O226" s="36">
        <f t="shared" si="53"/>
        <v>0</v>
      </c>
      <c r="P226" s="31">
        <v>1038438</v>
      </c>
      <c r="Q226" s="31">
        <v>4621000</v>
      </c>
      <c r="R226" s="31">
        <v>4621000</v>
      </c>
      <c r="S226" s="31">
        <v>1132691</v>
      </c>
      <c r="T226" s="36">
        <f t="shared" si="54"/>
        <v>0.24511815624323741</v>
      </c>
      <c r="U226" s="36">
        <f t="shared" si="55"/>
        <v>0.95915692607550951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1273011</v>
      </c>
      <c r="E228" s="31">
        <v>1273011</v>
      </c>
      <c r="F228" s="31">
        <v>306923</v>
      </c>
      <c r="G228" s="36">
        <f t="shared" si="48"/>
        <v>0.24110003762732607</v>
      </c>
      <c r="H228" s="31">
        <v>219833</v>
      </c>
      <c r="I228" s="36">
        <f t="shared" si="49"/>
        <v>0.1726874316089963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526756</v>
      </c>
      <c r="O228" s="36">
        <f t="shared" si="53"/>
        <v>0.41378746923632237</v>
      </c>
      <c r="P228" s="31">
        <v>744</v>
      </c>
      <c r="Q228" s="31">
        <v>1157282</v>
      </c>
      <c r="R228" s="31">
        <v>1157282</v>
      </c>
      <c r="S228" s="31">
        <v>18932</v>
      </c>
      <c r="T228" s="36">
        <f t="shared" si="54"/>
        <v>1.6359020532592746E-2</v>
      </c>
      <c r="U228" s="36">
        <f t="shared" si="55"/>
        <v>294.47446236559142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210983011</v>
      </c>
      <c r="E230" s="32">
        <f>SUM(E225:E229)</f>
        <v>210983011</v>
      </c>
      <c r="F230" s="32">
        <f>SUM(F225:F229)</f>
        <v>77007840</v>
      </c>
      <c r="G230" s="37">
        <f t="shared" si="48"/>
        <v>0.36499545453922827</v>
      </c>
      <c r="H230" s="32">
        <f>SUM(H225:H229)</f>
        <v>43160634</v>
      </c>
      <c r="I230" s="37">
        <f t="shared" si="49"/>
        <v>0.20456923898957913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120168474</v>
      </c>
      <c r="O230" s="37">
        <f t="shared" si="53"/>
        <v>0.56956469352880745</v>
      </c>
      <c r="P230" s="32">
        <f>SUM(P225:P229)</f>
        <v>63937908</v>
      </c>
      <c r="Q230" s="32">
        <f>SUM(Q225:Q229)</f>
        <v>195644286</v>
      </c>
      <c r="R230" s="32">
        <f>SUM(R225:R229)</f>
        <v>195644286</v>
      </c>
      <c r="S230" s="32">
        <f>SUM(S225:S229)</f>
        <v>138210137</v>
      </c>
      <c r="T230" s="37">
        <f t="shared" si="54"/>
        <v>0.706435847556519</v>
      </c>
      <c r="U230" s="37">
        <f t="shared" si="55"/>
        <v>-0.32496017855323012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1254019412</v>
      </c>
      <c r="E231" s="32">
        <f>SUM(E208:E215,E217:E223,E225:E229)</f>
        <v>1254019412</v>
      </c>
      <c r="F231" s="32">
        <f>SUM(F208:F215,F217:F223,F225:F229)</f>
        <v>388121601</v>
      </c>
      <c r="G231" s="37">
        <f t="shared" si="48"/>
        <v>0.30950206773992106</v>
      </c>
      <c r="H231" s="32">
        <f>SUM(H208:H215,H217:H223,H225:H229)</f>
        <v>448576843</v>
      </c>
      <c r="I231" s="37">
        <f t="shared" si="49"/>
        <v>0.35771124330888748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836698444</v>
      </c>
      <c r="O231" s="37">
        <f t="shared" si="53"/>
        <v>0.66721331104880854</v>
      </c>
      <c r="P231" s="32">
        <f>SUM(P208:P215,P217:P223,P225:P229)</f>
        <v>462451727</v>
      </c>
      <c r="Q231" s="32">
        <f>SUM(Q208:Q215,Q217:Q223,Q225:Q229)</f>
        <v>1160434025</v>
      </c>
      <c r="R231" s="32">
        <f>SUM(R208:R215,R217:R223,R225:R229)</f>
        <v>1171332775</v>
      </c>
      <c r="S231" s="32">
        <f>SUM(S208:S215,S217:S223,S225:S229)</f>
        <v>833086991</v>
      </c>
      <c r="T231" s="37">
        <f t="shared" si="54"/>
        <v>0.71790982774742407</v>
      </c>
      <c r="U231" s="37">
        <f t="shared" si="55"/>
        <v>-3.0002880711482383E-2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22921934</v>
      </c>
      <c r="E236" s="31">
        <v>22921934</v>
      </c>
      <c r="F236" s="31">
        <v>3064074</v>
      </c>
      <c r="G236" s="36">
        <f t="shared" si="56"/>
        <v>0.13367432259424533</v>
      </c>
      <c r="H236" s="31">
        <v>10284423</v>
      </c>
      <c r="I236" s="36">
        <f t="shared" si="57"/>
        <v>0.44867169585254019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13348497</v>
      </c>
      <c r="O236" s="36">
        <f t="shared" si="61"/>
        <v>0.58234601844678546</v>
      </c>
      <c r="P236" s="31">
        <v>415275</v>
      </c>
      <c r="Q236" s="31">
        <v>22058480</v>
      </c>
      <c r="R236" s="31">
        <v>22058480</v>
      </c>
      <c r="S236" s="31">
        <v>2210938</v>
      </c>
      <c r="T236" s="36">
        <f t="shared" si="62"/>
        <v>0.10023075026021738</v>
      </c>
      <c r="U236" s="36">
        <f t="shared" si="63"/>
        <v>23.765331406899044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129725000</v>
      </c>
      <c r="E237" s="31">
        <v>129725000</v>
      </c>
      <c r="F237" s="31">
        <v>54052000</v>
      </c>
      <c r="G237" s="36">
        <f t="shared" si="56"/>
        <v>0.41666602428213528</v>
      </c>
      <c r="H237" s="31">
        <v>42976000</v>
      </c>
      <c r="I237" s="36">
        <f t="shared" si="57"/>
        <v>0.33128541144729234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97028000</v>
      </c>
      <c r="O237" s="36">
        <f t="shared" si="61"/>
        <v>0.74795143572942768</v>
      </c>
      <c r="P237" s="31">
        <v>0</v>
      </c>
      <c r="Q237" s="31">
        <v>117740000</v>
      </c>
      <c r="R237" s="31">
        <v>117740000</v>
      </c>
      <c r="S237" s="31">
        <v>41933000</v>
      </c>
      <c r="T237" s="36">
        <f t="shared" si="62"/>
        <v>0.35614914217767962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22851508</v>
      </c>
      <c r="E238" s="31">
        <v>22851508</v>
      </c>
      <c r="F238" s="31">
        <v>-2327477</v>
      </c>
      <c r="G238" s="36">
        <f t="shared" si="56"/>
        <v>-0.10185222787047576</v>
      </c>
      <c r="H238" s="31">
        <v>609857</v>
      </c>
      <c r="I238" s="36">
        <f t="shared" si="57"/>
        <v>2.6687822965556583E-2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-1717620</v>
      </c>
      <c r="O238" s="36">
        <f t="shared" si="61"/>
        <v>-7.5164404904919185E-2</v>
      </c>
      <c r="P238" s="31">
        <v>0</v>
      </c>
      <c r="Q238" s="31">
        <v>20421985</v>
      </c>
      <c r="R238" s="31">
        <v>20421985</v>
      </c>
      <c r="S238" s="31">
        <v>4000000</v>
      </c>
      <c r="T238" s="36">
        <f t="shared" si="62"/>
        <v>0.19586734590197769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175498442</v>
      </c>
      <c r="E240" s="32">
        <f>SUM(E234:E239)</f>
        <v>175498442</v>
      </c>
      <c r="F240" s="32">
        <f>SUM(F234:F239)</f>
        <v>54788597</v>
      </c>
      <c r="G240" s="37">
        <f t="shared" si="56"/>
        <v>0.31218850934300602</v>
      </c>
      <c r="H240" s="32">
        <f>SUM(H234:H239)</f>
        <v>53870280</v>
      </c>
      <c r="I240" s="37">
        <f t="shared" si="57"/>
        <v>0.30695588739186641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108658877</v>
      </c>
      <c r="O240" s="37">
        <f t="shared" si="61"/>
        <v>0.61914439673487243</v>
      </c>
      <c r="P240" s="32">
        <f>SUM(P234:P239)</f>
        <v>415275</v>
      </c>
      <c r="Q240" s="32">
        <f>SUM(Q234:Q239)</f>
        <v>160220465</v>
      </c>
      <c r="R240" s="32">
        <f>SUM(R234:R239)</f>
        <v>160220465</v>
      </c>
      <c r="S240" s="32">
        <f>SUM(S234:S239)</f>
        <v>48143938</v>
      </c>
      <c r="T240" s="37">
        <f t="shared" si="62"/>
        <v>0.30048557155292238</v>
      </c>
      <c r="U240" s="37">
        <f t="shared" si="63"/>
        <v>128.72194329059056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57145764</v>
      </c>
      <c r="E241" s="31">
        <v>57145764</v>
      </c>
      <c r="F241" s="31">
        <v>23525614</v>
      </c>
      <c r="G241" s="36">
        <f t="shared" si="56"/>
        <v>0.41167730297559763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23525614</v>
      </c>
      <c r="O241" s="36">
        <f t="shared" si="61"/>
        <v>0.41167730297559763</v>
      </c>
      <c r="P241" s="31">
        <v>16824646</v>
      </c>
      <c r="Q241" s="31">
        <v>53626368</v>
      </c>
      <c r="R241" s="31">
        <v>53626368</v>
      </c>
      <c r="S241" s="31">
        <v>37381803</v>
      </c>
      <c r="T241" s="36">
        <f t="shared" si="62"/>
        <v>0.69707877661974049</v>
      </c>
      <c r="U241" s="36">
        <f t="shared" si="63"/>
        <v>-1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151406000</v>
      </c>
      <c r="E242" s="31">
        <v>151406000</v>
      </c>
      <c r="F242" s="31">
        <v>63085000</v>
      </c>
      <c r="G242" s="36">
        <f t="shared" si="56"/>
        <v>0.41666116270161024</v>
      </c>
      <c r="H242" s="31">
        <v>50468000</v>
      </c>
      <c r="I242" s="36">
        <f t="shared" si="57"/>
        <v>0.33332893016128817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113553000</v>
      </c>
      <c r="O242" s="36">
        <f t="shared" si="61"/>
        <v>0.74999009286289842</v>
      </c>
      <c r="P242" s="31">
        <v>0</v>
      </c>
      <c r="Q242" s="31">
        <v>140780000</v>
      </c>
      <c r="R242" s="31">
        <v>140780000</v>
      </c>
      <c r="S242" s="31">
        <v>54904000</v>
      </c>
      <c r="T242" s="36">
        <f t="shared" si="62"/>
        <v>0.38999857934365678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393384</v>
      </c>
      <c r="E243" s="31">
        <v>393384</v>
      </c>
      <c r="F243" s="31">
        <v>458347</v>
      </c>
      <c r="G243" s="36">
        <f t="shared" si="56"/>
        <v>1.1651388973623737</v>
      </c>
      <c r="H243" s="31">
        <v>269960</v>
      </c>
      <c r="I243" s="36">
        <f t="shared" si="57"/>
        <v>0.68625058467044919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728307</v>
      </c>
      <c r="O243" s="36">
        <f t="shared" si="61"/>
        <v>1.8513894820328229</v>
      </c>
      <c r="P243" s="31">
        <v>298625</v>
      </c>
      <c r="Q243" s="31">
        <v>393384</v>
      </c>
      <c r="R243" s="31">
        <v>393384</v>
      </c>
      <c r="S243" s="31">
        <v>697818</v>
      </c>
      <c r="T243" s="36">
        <f t="shared" si="62"/>
        <v>1.7738850588737722</v>
      </c>
      <c r="U243" s="36">
        <f t="shared" si="63"/>
        <v>-9.5989953955629925E-2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1091067</v>
      </c>
      <c r="R244" s="31">
        <v>1091067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44447952</v>
      </c>
      <c r="E245" s="31">
        <v>44447952</v>
      </c>
      <c r="F245" s="31">
        <v>13353296</v>
      </c>
      <c r="G245" s="36">
        <f t="shared" si="56"/>
        <v>0.30042545042345259</v>
      </c>
      <c r="H245" s="31">
        <v>10682582</v>
      </c>
      <c r="I245" s="36">
        <f t="shared" si="57"/>
        <v>0.24033912743606275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24035878</v>
      </c>
      <c r="O245" s="36">
        <f t="shared" si="61"/>
        <v>0.54076457785951537</v>
      </c>
      <c r="P245" s="31">
        <v>9802887</v>
      </c>
      <c r="Q245" s="31">
        <v>50120555</v>
      </c>
      <c r="R245" s="31">
        <v>50120560</v>
      </c>
      <c r="S245" s="31">
        <v>29349910</v>
      </c>
      <c r="T245" s="36">
        <f t="shared" si="62"/>
        <v>0.58558629288921482</v>
      </c>
      <c r="U245" s="36">
        <f t="shared" si="63"/>
        <v>8.9738359730148876E-2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253393100</v>
      </c>
      <c r="E247" s="32">
        <f>SUM(E241:E246)</f>
        <v>253393100</v>
      </c>
      <c r="F247" s="32">
        <f>SUM(F241:F246)</f>
        <v>100422257</v>
      </c>
      <c r="G247" s="37">
        <f t="shared" si="56"/>
        <v>0.39631014814531257</v>
      </c>
      <c r="H247" s="32">
        <f>SUM(H241:H246)</f>
        <v>61420542</v>
      </c>
      <c r="I247" s="37">
        <f t="shared" si="57"/>
        <v>0.24239232244287631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161842799</v>
      </c>
      <c r="O247" s="37">
        <f t="shared" si="61"/>
        <v>0.63870247058818885</v>
      </c>
      <c r="P247" s="32">
        <f>SUM(P241:P246)</f>
        <v>26926158</v>
      </c>
      <c r="Q247" s="32">
        <f>SUM(Q241:Q246)</f>
        <v>246011374</v>
      </c>
      <c r="R247" s="32">
        <f>SUM(R241:R246)</f>
        <v>246011379</v>
      </c>
      <c r="S247" s="32">
        <f>SUM(S241:S246)</f>
        <v>122333531</v>
      </c>
      <c r="T247" s="37">
        <f t="shared" si="62"/>
        <v>0.49726778486266249</v>
      </c>
      <c r="U247" s="37">
        <f t="shared" si="63"/>
        <v>1.2810733711062676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244271000</v>
      </c>
      <c r="E250" s="31">
        <v>244271000</v>
      </c>
      <c r="F250" s="31">
        <v>0</v>
      </c>
      <c r="G250" s="36">
        <f t="shared" si="56"/>
        <v>0</v>
      </c>
      <c r="H250" s="31">
        <v>77402000</v>
      </c>
      <c r="I250" s="36">
        <f t="shared" si="57"/>
        <v>0.31686937868187381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77402000</v>
      </c>
      <c r="O250" s="36">
        <f t="shared" si="61"/>
        <v>0.31686937868187381</v>
      </c>
      <c r="P250" s="31">
        <v>75993000</v>
      </c>
      <c r="Q250" s="31">
        <v>231374000</v>
      </c>
      <c r="R250" s="31">
        <v>231374000</v>
      </c>
      <c r="S250" s="31">
        <v>166229000</v>
      </c>
      <c r="T250" s="36">
        <f t="shared" si="62"/>
        <v>0.71844286739218755</v>
      </c>
      <c r="U250" s="36">
        <f t="shared" si="63"/>
        <v>1.8541181424604813E-2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51720193</v>
      </c>
      <c r="E252" s="31">
        <v>51720193</v>
      </c>
      <c r="F252" s="31">
        <v>0</v>
      </c>
      <c r="G252" s="36">
        <f t="shared" si="56"/>
        <v>0</v>
      </c>
      <c r="H252" s="31">
        <v>22603801</v>
      </c>
      <c r="I252" s="36">
        <f t="shared" si="57"/>
        <v>0.43704015180299116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22603801</v>
      </c>
      <c r="O252" s="36">
        <f t="shared" si="61"/>
        <v>0.43704015180299116</v>
      </c>
      <c r="P252" s="31">
        <v>20458714</v>
      </c>
      <c r="Q252" s="31">
        <v>45199064</v>
      </c>
      <c r="R252" s="31">
        <v>51720193</v>
      </c>
      <c r="S252" s="31">
        <v>20458714</v>
      </c>
      <c r="T252" s="36">
        <f t="shared" si="62"/>
        <v>0.4526357890951016</v>
      </c>
      <c r="U252" s="36">
        <f t="shared" si="63"/>
        <v>0.10484955212727454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46102921</v>
      </c>
      <c r="E253" s="31">
        <v>46102921</v>
      </c>
      <c r="F253" s="31">
        <v>19176004</v>
      </c>
      <c r="G253" s="36">
        <f t="shared" si="56"/>
        <v>0.41593902477459077</v>
      </c>
      <c r="H253" s="31">
        <v>9758314</v>
      </c>
      <c r="I253" s="36">
        <f t="shared" si="57"/>
        <v>0.21166368178710412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28934318</v>
      </c>
      <c r="O253" s="36">
        <f t="shared" si="61"/>
        <v>0.62760270656169481</v>
      </c>
      <c r="P253" s="31">
        <v>2929681</v>
      </c>
      <c r="Q253" s="31">
        <v>43500884</v>
      </c>
      <c r="R253" s="31">
        <v>43500884</v>
      </c>
      <c r="S253" s="31">
        <v>19403826</v>
      </c>
      <c r="T253" s="36">
        <f t="shared" si="62"/>
        <v>0.44605590084100361</v>
      </c>
      <c r="U253" s="36">
        <f t="shared" si="63"/>
        <v>2.3308452353686291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342094114</v>
      </c>
      <c r="E254" s="32">
        <f>SUM(E248:E253)</f>
        <v>342094114</v>
      </c>
      <c r="F254" s="32">
        <f>SUM(F248:F253)</f>
        <v>19176004</v>
      </c>
      <c r="G254" s="37">
        <f t="shared" si="56"/>
        <v>5.6054761585287022E-2</v>
      </c>
      <c r="H254" s="32">
        <f>SUM(H248:H253)</f>
        <v>109764115</v>
      </c>
      <c r="I254" s="37">
        <f t="shared" si="57"/>
        <v>0.32085940829721493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128940119</v>
      </c>
      <c r="O254" s="37">
        <f t="shared" si="61"/>
        <v>0.37691416988250198</v>
      </c>
      <c r="P254" s="32">
        <f>SUM(P248:P253)</f>
        <v>99381395</v>
      </c>
      <c r="Q254" s="32">
        <f>SUM(Q248:Q253)</f>
        <v>320073948</v>
      </c>
      <c r="R254" s="32">
        <f>SUM(R248:R253)</f>
        <v>326595077</v>
      </c>
      <c r="S254" s="32">
        <f>SUM(S248:S253)</f>
        <v>206091540</v>
      </c>
      <c r="T254" s="37">
        <f t="shared" si="62"/>
        <v>0.64388726820090958</v>
      </c>
      <c r="U254" s="37">
        <f t="shared" si="63"/>
        <v>0.10447347815956909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2660781</v>
      </c>
      <c r="E255" s="31">
        <v>2660781</v>
      </c>
      <c r="F255" s="31">
        <v>570862</v>
      </c>
      <c r="G255" s="36">
        <f t="shared" si="56"/>
        <v>0.21454678156526222</v>
      </c>
      <c r="H255" s="31">
        <v>485323</v>
      </c>
      <c r="I255" s="36">
        <f t="shared" si="57"/>
        <v>0.1823987017345659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1056185</v>
      </c>
      <c r="O255" s="36">
        <f t="shared" si="61"/>
        <v>0.39694548329982815</v>
      </c>
      <c r="P255" s="31">
        <v>478387</v>
      </c>
      <c r="Q255" s="31">
        <v>2828529</v>
      </c>
      <c r="R255" s="31">
        <v>2728529</v>
      </c>
      <c r="S255" s="31">
        <v>902614</v>
      </c>
      <c r="T255" s="36">
        <f t="shared" si="62"/>
        <v>0.31911074625715347</v>
      </c>
      <c r="U255" s="36">
        <f t="shared" si="63"/>
        <v>1.4498721746201371E-2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173679000</v>
      </c>
      <c r="E256" s="31">
        <v>173679000</v>
      </c>
      <c r="F256" s="31">
        <v>71698804</v>
      </c>
      <c r="G256" s="36">
        <f t="shared" si="56"/>
        <v>0.41282368046798978</v>
      </c>
      <c r="H256" s="31">
        <v>57335695</v>
      </c>
      <c r="I256" s="36">
        <f t="shared" si="57"/>
        <v>0.33012451131109694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129034499</v>
      </c>
      <c r="O256" s="36">
        <f t="shared" si="61"/>
        <v>0.74294819177908666</v>
      </c>
      <c r="P256" s="31">
        <v>52648896</v>
      </c>
      <c r="Q256" s="31">
        <v>160948000</v>
      </c>
      <c r="R256" s="31">
        <v>163876933</v>
      </c>
      <c r="S256" s="31">
        <v>114876970</v>
      </c>
      <c r="T256" s="36">
        <f t="shared" si="62"/>
        <v>0.71375208141760071</v>
      </c>
      <c r="U256" s="36">
        <f t="shared" si="63"/>
        <v>8.9019891319278566E-2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176339781</v>
      </c>
      <c r="E259" s="32">
        <f>SUM(E255:E258)</f>
        <v>176339781</v>
      </c>
      <c r="F259" s="32">
        <f>SUM(F255:F258)</f>
        <v>72269666</v>
      </c>
      <c r="G259" s="37">
        <f t="shared" si="56"/>
        <v>0.40983189153444621</v>
      </c>
      <c r="H259" s="32">
        <f>SUM(H255:H258)</f>
        <v>57821018</v>
      </c>
      <c r="I259" s="37">
        <f t="shared" si="57"/>
        <v>0.32789548491046383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130090684</v>
      </c>
      <c r="O259" s="37">
        <f t="shared" si="61"/>
        <v>0.73772737644491004</v>
      </c>
      <c r="P259" s="32">
        <f>SUM(P255:P258)</f>
        <v>53127283</v>
      </c>
      <c r="Q259" s="32">
        <f>SUM(Q255:Q258)</f>
        <v>163776529</v>
      </c>
      <c r="R259" s="32">
        <f>SUM(R255:R258)</f>
        <v>166605462</v>
      </c>
      <c r="S259" s="32">
        <f>SUM(S255:S258)</f>
        <v>115779584</v>
      </c>
      <c r="T259" s="37">
        <f t="shared" si="62"/>
        <v>0.70693636448968822</v>
      </c>
      <c r="U259" s="37">
        <f t="shared" si="63"/>
        <v>8.8348862109135062E-2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947325437</v>
      </c>
      <c r="E260" s="32">
        <f>SUM(E234:E239,E241:E246,E248:E253,E255:E258)</f>
        <v>947325437</v>
      </c>
      <c r="F260" s="32">
        <f>SUM(F234:F239,F241:F246,F248:F253,F255:F258)</f>
        <v>246656524</v>
      </c>
      <c r="G260" s="37">
        <f t="shared" si="56"/>
        <v>0.26037147781137854</v>
      </c>
      <c r="H260" s="32">
        <f>SUM(H234:H239,H241:H246,H248:H253,H255:H258)</f>
        <v>282875955</v>
      </c>
      <c r="I260" s="37">
        <f t="shared" si="57"/>
        <v>0.29860483414845745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529532479</v>
      </c>
      <c r="O260" s="37">
        <f t="shared" si="61"/>
        <v>0.55897631195983599</v>
      </c>
      <c r="P260" s="32">
        <f>SUM(P234:P239,P241:P246,P248:P253,P255:P258)</f>
        <v>179850111</v>
      </c>
      <c r="Q260" s="32">
        <f>SUM(Q234:Q239,Q241:Q246,Q248:Q253,Q255:Q258)</f>
        <v>890082316</v>
      </c>
      <c r="R260" s="32">
        <f>SUM(R234:R239,R241:R246,R248:R253,R255:R258)</f>
        <v>899432383</v>
      </c>
      <c r="S260" s="32">
        <f>SUM(S234:S239,S241:S246,S248:S253,S255:S258)</f>
        <v>492348593</v>
      </c>
      <c r="T260" s="37">
        <f t="shared" si="62"/>
        <v>0.55314950555651754</v>
      </c>
      <c r="U260" s="37">
        <f t="shared" si="63"/>
        <v>0.57284281576006357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8073000</v>
      </c>
      <c r="E264" s="31">
        <v>8073000</v>
      </c>
      <c r="F264" s="31">
        <v>3363753</v>
      </c>
      <c r="G264" s="36">
        <f t="shared" si="64"/>
        <v>0.41666703827573393</v>
      </c>
      <c r="H264" s="31">
        <v>2674032</v>
      </c>
      <c r="I264" s="36">
        <f t="shared" si="65"/>
        <v>0.33123151244890375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6037785</v>
      </c>
      <c r="O264" s="36">
        <f t="shared" si="69"/>
        <v>0.74789855072463773</v>
      </c>
      <c r="P264" s="31">
        <v>2336229</v>
      </c>
      <c r="Q264" s="31">
        <v>7973000</v>
      </c>
      <c r="R264" s="31">
        <v>7973000</v>
      </c>
      <c r="S264" s="31">
        <v>5445669</v>
      </c>
      <c r="T264" s="36">
        <f t="shared" si="70"/>
        <v>0.68301379656340144</v>
      </c>
      <c r="U264" s="36">
        <f t="shared" si="71"/>
        <v>0.14459327403263988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62388256</v>
      </c>
      <c r="E265" s="31">
        <v>62388256</v>
      </c>
      <c r="F265" s="31">
        <v>25943070</v>
      </c>
      <c r="G265" s="36">
        <f t="shared" si="64"/>
        <v>0.41583258874875423</v>
      </c>
      <c r="H265" s="31">
        <v>161142</v>
      </c>
      <c r="I265" s="36">
        <f t="shared" si="65"/>
        <v>2.582889959289774E-3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26104212</v>
      </c>
      <c r="O265" s="36">
        <f t="shared" si="69"/>
        <v>0.41841547870804402</v>
      </c>
      <c r="P265" s="31">
        <v>10229139</v>
      </c>
      <c r="Q265" s="31">
        <v>94419256</v>
      </c>
      <c r="R265" s="31">
        <v>94419256</v>
      </c>
      <c r="S265" s="31">
        <v>42515494</v>
      </c>
      <c r="T265" s="36">
        <f t="shared" si="70"/>
        <v>0.45028414542897904</v>
      </c>
      <c r="U265" s="36">
        <f t="shared" si="71"/>
        <v>-0.98424676798311173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17737626</v>
      </c>
      <c r="F266" s="31">
        <v>7463382</v>
      </c>
      <c r="G266" s="36">
        <f t="shared" si="64"/>
        <v>0.42076555227852924</v>
      </c>
      <c r="H266" s="31">
        <v>6007052</v>
      </c>
      <c r="I266" s="36">
        <f t="shared" si="65"/>
        <v>0.33866155482137239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13470434</v>
      </c>
      <c r="O266" s="36">
        <f t="shared" si="69"/>
        <v>0.75942710709990169</v>
      </c>
      <c r="P266" s="31">
        <v>6002829</v>
      </c>
      <c r="Q266" s="31">
        <v>18190827</v>
      </c>
      <c r="R266" s="31">
        <v>16470141</v>
      </c>
      <c r="S266" s="31">
        <v>13097211</v>
      </c>
      <c r="T266" s="36">
        <f t="shared" si="70"/>
        <v>0.71998986082380967</v>
      </c>
      <c r="U266" s="36">
        <f t="shared" si="71"/>
        <v>7.0350163231380769E-4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88198882</v>
      </c>
      <c r="E267" s="32">
        <f>SUM(E263:E266)</f>
        <v>88198882</v>
      </c>
      <c r="F267" s="32">
        <f>SUM(F263:F266)</f>
        <v>36770205</v>
      </c>
      <c r="G267" s="37">
        <f t="shared" si="64"/>
        <v>0.4169010328271508</v>
      </c>
      <c r="H267" s="32">
        <f>SUM(H263:H266)</f>
        <v>8842226</v>
      </c>
      <c r="I267" s="37">
        <f t="shared" si="65"/>
        <v>0.1002532662488851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45612431</v>
      </c>
      <c r="O267" s="37">
        <f t="shared" si="69"/>
        <v>0.51715429907603594</v>
      </c>
      <c r="P267" s="32">
        <f>SUM(P263:P266)</f>
        <v>18568197</v>
      </c>
      <c r="Q267" s="32">
        <f>SUM(Q263:Q266)</f>
        <v>120583083</v>
      </c>
      <c r="R267" s="32">
        <f>SUM(R263:R266)</f>
        <v>118862397</v>
      </c>
      <c r="S267" s="32">
        <f>SUM(S263:S266)</f>
        <v>61058374</v>
      </c>
      <c r="T267" s="37">
        <f t="shared" si="70"/>
        <v>0.50635937049312296</v>
      </c>
      <c r="U267" s="37">
        <f t="shared" si="71"/>
        <v>-0.52379727552438182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1805944</v>
      </c>
      <c r="E269" s="31">
        <v>1805944</v>
      </c>
      <c r="F269" s="31">
        <v>501696</v>
      </c>
      <c r="G269" s="36">
        <f t="shared" si="64"/>
        <v>0.27780263396871663</v>
      </c>
      <c r="H269" s="31">
        <v>644424</v>
      </c>
      <c r="I269" s="36">
        <f t="shared" si="65"/>
        <v>0.35683498491647581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1146120</v>
      </c>
      <c r="O269" s="36">
        <f t="shared" si="69"/>
        <v>0.63463761888519243</v>
      </c>
      <c r="P269" s="31">
        <v>596313</v>
      </c>
      <c r="Q269" s="31">
        <v>1879564</v>
      </c>
      <c r="R269" s="31">
        <v>1879564</v>
      </c>
      <c r="S269" s="31">
        <v>915450</v>
      </c>
      <c r="T269" s="36">
        <f t="shared" si="70"/>
        <v>0.48705444454139363</v>
      </c>
      <c r="U269" s="36">
        <f t="shared" si="71"/>
        <v>8.0680783414079471E-2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3782846</v>
      </c>
      <c r="E271" s="31">
        <v>3782846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3312527</v>
      </c>
      <c r="R271" s="31">
        <v>3532054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3251407</v>
      </c>
      <c r="E272" s="31">
        <v>3251407</v>
      </c>
      <c r="F272" s="31">
        <v>-54010</v>
      </c>
      <c r="G272" s="36">
        <f t="shared" si="64"/>
        <v>-1.6611270136282538E-2</v>
      </c>
      <c r="H272" s="31">
        <v>24594</v>
      </c>
      <c r="I272" s="36">
        <f t="shared" si="65"/>
        <v>7.5641099376362294E-3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-29416</v>
      </c>
      <c r="O272" s="36">
        <f t="shared" si="69"/>
        <v>-9.0471601986463097E-3</v>
      </c>
      <c r="P272" s="31">
        <v>9899382</v>
      </c>
      <c r="Q272" s="31">
        <v>3214333</v>
      </c>
      <c r="R272" s="31">
        <v>3207901</v>
      </c>
      <c r="S272" s="31">
        <v>21669983</v>
      </c>
      <c r="T272" s="36">
        <f t="shared" si="70"/>
        <v>6.7416733113837299</v>
      </c>
      <c r="U272" s="36">
        <f t="shared" si="71"/>
        <v>-0.99751560248912508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15178208</v>
      </c>
      <c r="E273" s="31">
        <v>15178208</v>
      </c>
      <c r="F273" s="31">
        <v>0</v>
      </c>
      <c r="G273" s="36">
        <f t="shared" si="64"/>
        <v>0</v>
      </c>
      <c r="H273" s="31">
        <v>9166546</v>
      </c>
      <c r="I273" s="36">
        <f t="shared" si="65"/>
        <v>0.6039280789932514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9166546</v>
      </c>
      <c r="O273" s="36">
        <f t="shared" si="69"/>
        <v>0.6039280789932514</v>
      </c>
      <c r="P273" s="31">
        <v>6187579</v>
      </c>
      <c r="Q273" s="31">
        <v>25674000</v>
      </c>
      <c r="R273" s="31">
        <v>25674000</v>
      </c>
      <c r="S273" s="31">
        <v>16199579</v>
      </c>
      <c r="T273" s="36">
        <f t="shared" si="70"/>
        <v>0.63097215081405311</v>
      </c>
      <c r="U273" s="36">
        <f t="shared" si="71"/>
        <v>0.48144306521177338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5501000</v>
      </c>
      <c r="E274" s="31">
        <v>5501000</v>
      </c>
      <c r="F274" s="31">
        <v>1691465</v>
      </c>
      <c r="G274" s="36">
        <f t="shared" si="64"/>
        <v>0.30748318487547721</v>
      </c>
      <c r="H274" s="31">
        <v>2027300</v>
      </c>
      <c r="I274" s="36">
        <f t="shared" si="65"/>
        <v>0.36853299400109069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3718765</v>
      </c>
      <c r="O274" s="36">
        <f t="shared" si="69"/>
        <v>0.67601617887656784</v>
      </c>
      <c r="P274" s="31">
        <v>1798776</v>
      </c>
      <c r="Q274" s="31">
        <v>5724000</v>
      </c>
      <c r="R274" s="31">
        <v>6224000</v>
      </c>
      <c r="S274" s="31">
        <v>3127616</v>
      </c>
      <c r="T274" s="36">
        <f t="shared" si="70"/>
        <v>0.54640391334730953</v>
      </c>
      <c r="U274" s="36">
        <f t="shared" si="71"/>
        <v>0.12704416781188987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29519405</v>
      </c>
      <c r="E275" s="32">
        <f>SUM(E268:E274)</f>
        <v>29519405</v>
      </c>
      <c r="F275" s="32">
        <f>SUM(F268:F274)</f>
        <v>2139151</v>
      </c>
      <c r="G275" s="37">
        <f t="shared" si="64"/>
        <v>7.2465925380271051E-2</v>
      </c>
      <c r="H275" s="32">
        <f>SUM(H268:H274)</f>
        <v>11862864</v>
      </c>
      <c r="I275" s="37">
        <f t="shared" si="65"/>
        <v>0.40186663653959148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14002015</v>
      </c>
      <c r="O275" s="37">
        <f t="shared" si="69"/>
        <v>0.47433256191986256</v>
      </c>
      <c r="P275" s="32">
        <f>SUM(P268:P274)</f>
        <v>18482050</v>
      </c>
      <c r="Q275" s="32">
        <f>SUM(Q268:Q274)</f>
        <v>39804424</v>
      </c>
      <c r="R275" s="32">
        <f>SUM(R268:R274)</f>
        <v>40517519</v>
      </c>
      <c r="S275" s="32">
        <f>SUM(S268:S274)</f>
        <v>41912628</v>
      </c>
      <c r="T275" s="37">
        <f t="shared" si="70"/>
        <v>1.0529640624871246</v>
      </c>
      <c r="U275" s="37">
        <f t="shared" si="71"/>
        <v>-0.35814133172456519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978000</v>
      </c>
      <c r="E276" s="31">
        <v>978000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950004</v>
      </c>
      <c r="R276" s="31">
        <v>950004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70164800</v>
      </c>
      <c r="E277" s="31">
        <v>70164800</v>
      </c>
      <c r="F277" s="31">
        <v>29005122</v>
      </c>
      <c r="G277" s="36">
        <f t="shared" si="64"/>
        <v>0.41338565776571728</v>
      </c>
      <c r="H277" s="31">
        <v>22544177</v>
      </c>
      <c r="I277" s="36">
        <f t="shared" si="65"/>
        <v>0.32130323181994391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51549299</v>
      </c>
      <c r="O277" s="36">
        <f t="shared" si="69"/>
        <v>0.73468888958566114</v>
      </c>
      <c r="P277" s="31">
        <v>20738649</v>
      </c>
      <c r="Q277" s="31">
        <v>64749700</v>
      </c>
      <c r="R277" s="31">
        <v>64758700</v>
      </c>
      <c r="S277" s="31">
        <v>45877354</v>
      </c>
      <c r="T277" s="36">
        <f t="shared" si="70"/>
        <v>0.70853384648886408</v>
      </c>
      <c r="U277" s="36">
        <f t="shared" si="71"/>
        <v>8.7061023116790315E-2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665959</v>
      </c>
      <c r="E278" s="31">
        <v>665959</v>
      </c>
      <c r="F278" s="31">
        <v>14060</v>
      </c>
      <c r="G278" s="36">
        <f t="shared" si="64"/>
        <v>2.111241082408977E-2</v>
      </c>
      <c r="H278" s="31">
        <v>19954</v>
      </c>
      <c r="I278" s="36">
        <f t="shared" si="65"/>
        <v>2.9962805518057418E-2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34014</v>
      </c>
      <c r="O278" s="36">
        <f t="shared" si="69"/>
        <v>5.1075216342147192E-2</v>
      </c>
      <c r="P278" s="31">
        <v>152339</v>
      </c>
      <c r="Q278" s="31">
        <v>1759497</v>
      </c>
      <c r="R278" s="31">
        <v>1759497</v>
      </c>
      <c r="S278" s="31">
        <v>1946820</v>
      </c>
      <c r="T278" s="36">
        <f t="shared" si="70"/>
        <v>1.1064639496401529</v>
      </c>
      <c r="U278" s="36">
        <f t="shared" si="71"/>
        <v>-0.8690158134161311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2674700</v>
      </c>
      <c r="E279" s="31">
        <v>2674700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2626352</v>
      </c>
      <c r="R279" s="31">
        <v>2626352</v>
      </c>
      <c r="S279" s="31">
        <v>15</v>
      </c>
      <c r="T279" s="36">
        <f t="shared" si="70"/>
        <v>5.7113441001053931E-6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4139000</v>
      </c>
      <c r="E280" s="31">
        <v>4139000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5901222</v>
      </c>
      <c r="R280" s="31">
        <v>5901222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35765358</v>
      </c>
      <c r="E281" s="31">
        <v>35765358</v>
      </c>
      <c r="F281" s="31">
        <v>0</v>
      </c>
      <c r="G281" s="36">
        <f t="shared" si="64"/>
        <v>0</v>
      </c>
      <c r="H281" s="31">
        <v>8918000</v>
      </c>
      <c r="I281" s="36">
        <f t="shared" si="65"/>
        <v>0.24934742719477321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8918000</v>
      </c>
      <c r="O281" s="36">
        <f t="shared" si="69"/>
        <v>0.24934742719477321</v>
      </c>
      <c r="P281" s="31">
        <v>0</v>
      </c>
      <c r="Q281" s="31">
        <v>33585347</v>
      </c>
      <c r="R281" s="31">
        <v>33585347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3318695</v>
      </c>
      <c r="E282" s="31">
        <v>3318695</v>
      </c>
      <c r="F282" s="31">
        <v>40938</v>
      </c>
      <c r="G282" s="36">
        <f t="shared" si="64"/>
        <v>1.233557166295788E-2</v>
      </c>
      <c r="H282" s="31">
        <v>50352</v>
      </c>
      <c r="I282" s="36">
        <f t="shared" si="65"/>
        <v>1.5172228842963875E-2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91290</v>
      </c>
      <c r="O282" s="36">
        <f t="shared" si="69"/>
        <v>2.7507800505921755E-2</v>
      </c>
      <c r="P282" s="31">
        <v>215924</v>
      </c>
      <c r="Q282" s="31">
        <v>2476338</v>
      </c>
      <c r="R282" s="31">
        <v>3097106</v>
      </c>
      <c r="S282" s="31">
        <v>358113</v>
      </c>
      <c r="T282" s="36">
        <f t="shared" si="70"/>
        <v>0.144613942038607</v>
      </c>
      <c r="U282" s="36">
        <f t="shared" si="71"/>
        <v>-0.76680683944350791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3153000</v>
      </c>
      <c r="E283" s="31">
        <v>3153000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11996000</v>
      </c>
      <c r="Q283" s="31">
        <v>3093000</v>
      </c>
      <c r="R283" s="31">
        <v>3093000</v>
      </c>
      <c r="S283" s="31">
        <v>17265000</v>
      </c>
      <c r="T283" s="36">
        <f t="shared" si="70"/>
        <v>5.5819592628516004</v>
      </c>
      <c r="U283" s="36">
        <f t="shared" si="71"/>
        <v>-1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750000</v>
      </c>
      <c r="G284" s="36">
        <f t="shared" si="64"/>
        <v>0</v>
      </c>
      <c r="H284" s="31">
        <v>25000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775000</v>
      </c>
      <c r="O284" s="36">
        <f t="shared" si="69"/>
        <v>0</v>
      </c>
      <c r="P284" s="31">
        <v>0</v>
      </c>
      <c r="Q284" s="31">
        <v>0</v>
      </c>
      <c r="R284" s="31">
        <v>250000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120859512</v>
      </c>
      <c r="E285" s="32">
        <f>SUM(E276:E284)</f>
        <v>120859512</v>
      </c>
      <c r="F285" s="32">
        <f>SUM(F276:F284)</f>
        <v>29810120</v>
      </c>
      <c r="G285" s="37">
        <f t="shared" si="64"/>
        <v>0.24665100418409766</v>
      </c>
      <c r="H285" s="32">
        <f>SUM(H276:H284)</f>
        <v>31557483</v>
      </c>
      <c r="I285" s="37">
        <f t="shared" si="65"/>
        <v>0.26110880705856232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61367603</v>
      </c>
      <c r="O285" s="37">
        <f t="shared" si="69"/>
        <v>0.50775981124266001</v>
      </c>
      <c r="P285" s="32">
        <f>SUM(P276:P284)</f>
        <v>33102912</v>
      </c>
      <c r="Q285" s="32">
        <f>SUM(Q276:Q284)</f>
        <v>115141460</v>
      </c>
      <c r="R285" s="32">
        <f>SUM(R276:R284)</f>
        <v>116021228</v>
      </c>
      <c r="S285" s="32">
        <f>SUM(S276:S284)</f>
        <v>65447302</v>
      </c>
      <c r="T285" s="37">
        <f t="shared" si="70"/>
        <v>0.56840778291329641</v>
      </c>
      <c r="U285" s="37">
        <f t="shared" si="71"/>
        <v>-4.6685590681569078E-2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4594000</v>
      </c>
      <c r="E286" s="31">
        <v>4594000</v>
      </c>
      <c r="F286" s="31">
        <v>0</v>
      </c>
      <c r="G286" s="36">
        <f t="shared" si="64"/>
        <v>0</v>
      </c>
      <c r="H286" s="31">
        <v>35156000</v>
      </c>
      <c r="I286" s="36">
        <f t="shared" si="65"/>
        <v>7.6525903352198519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35156000</v>
      </c>
      <c r="O286" s="36">
        <f t="shared" si="69"/>
        <v>7.6525903352198519</v>
      </c>
      <c r="P286" s="31">
        <v>0</v>
      </c>
      <c r="Q286" s="31">
        <v>4507000</v>
      </c>
      <c r="R286" s="31">
        <v>4507000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3187000</v>
      </c>
      <c r="E288" s="31">
        <v>3187000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3093000</v>
      </c>
      <c r="R288" s="31">
        <v>3093000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69600</v>
      </c>
      <c r="E289" s="31">
        <v>69600</v>
      </c>
      <c r="F289" s="31">
        <v>40857</v>
      </c>
      <c r="G289" s="36">
        <f t="shared" si="64"/>
        <v>0.58702586206896556</v>
      </c>
      <c r="H289" s="31">
        <v>48486</v>
      </c>
      <c r="I289" s="36">
        <f t="shared" si="65"/>
        <v>0.69663793103448279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89343</v>
      </c>
      <c r="O289" s="36">
        <f t="shared" si="69"/>
        <v>1.2836637931034482</v>
      </c>
      <c r="P289" s="31">
        <v>33663</v>
      </c>
      <c r="Q289" s="31">
        <v>2794798</v>
      </c>
      <c r="R289" s="31">
        <v>2813216</v>
      </c>
      <c r="S289" s="31">
        <v>77996</v>
      </c>
      <c r="T289" s="36">
        <f t="shared" si="70"/>
        <v>2.7907562550137793E-2</v>
      </c>
      <c r="U289" s="36">
        <f t="shared" si="71"/>
        <v>0.44033508599946525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24035000</v>
      </c>
      <c r="E290" s="31">
        <v>24035000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566129</v>
      </c>
      <c r="Q290" s="31">
        <v>26435000</v>
      </c>
      <c r="R290" s="31">
        <v>0</v>
      </c>
      <c r="S290" s="31">
        <v>1116714</v>
      </c>
      <c r="T290" s="36">
        <f t="shared" si="70"/>
        <v>4.2243767732173254E-2</v>
      </c>
      <c r="U290" s="36">
        <f t="shared" si="71"/>
        <v>-1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43508</v>
      </c>
      <c r="G291" s="36">
        <f t="shared" si="64"/>
        <v>8.7015999999999996E-2</v>
      </c>
      <c r="H291" s="31">
        <v>79005</v>
      </c>
      <c r="I291" s="36">
        <f t="shared" si="65"/>
        <v>0.15801000000000001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122513</v>
      </c>
      <c r="O291" s="36">
        <f t="shared" si="69"/>
        <v>0.24502599999999999</v>
      </c>
      <c r="P291" s="31">
        <v>19602</v>
      </c>
      <c r="Q291" s="31">
        <v>500000</v>
      </c>
      <c r="R291" s="31">
        <v>250000</v>
      </c>
      <c r="S291" s="31">
        <v>48852</v>
      </c>
      <c r="T291" s="36">
        <f t="shared" si="70"/>
        <v>9.7703999999999999E-2</v>
      </c>
      <c r="U291" s="36">
        <f t="shared" si="71"/>
        <v>3.0304560759106209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32385600</v>
      </c>
      <c r="E292" s="32">
        <f>SUM(E286:E291)</f>
        <v>32385600</v>
      </c>
      <c r="F292" s="32">
        <f>SUM(F286:F291)</f>
        <v>84365</v>
      </c>
      <c r="G292" s="37">
        <f t="shared" si="64"/>
        <v>2.6050158094955782E-3</v>
      </c>
      <c r="H292" s="32">
        <f>SUM(H286:H291)</f>
        <v>35283491</v>
      </c>
      <c r="I292" s="37">
        <f t="shared" si="65"/>
        <v>1.0894808495133639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35367856</v>
      </c>
      <c r="O292" s="37">
        <f t="shared" si="69"/>
        <v>1.0920858653228596</v>
      </c>
      <c r="P292" s="32">
        <f>SUM(P286:P291)</f>
        <v>619394</v>
      </c>
      <c r="Q292" s="32">
        <f>SUM(Q286:Q291)</f>
        <v>37329798</v>
      </c>
      <c r="R292" s="32">
        <f>SUM(R286:R291)</f>
        <v>10663216</v>
      </c>
      <c r="S292" s="32">
        <f>SUM(S286:S291)</f>
        <v>1243562</v>
      </c>
      <c r="T292" s="37">
        <f t="shared" si="70"/>
        <v>3.3312851036590124E-2</v>
      </c>
      <c r="U292" s="37">
        <f t="shared" si="71"/>
        <v>55.96453469035864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366222000</v>
      </c>
      <c r="E293" s="31">
        <v>366222000</v>
      </c>
      <c r="F293" s="31">
        <v>143519756</v>
      </c>
      <c r="G293" s="36">
        <f t="shared" si="64"/>
        <v>0.39189277542037343</v>
      </c>
      <c r="H293" s="31">
        <v>114227036</v>
      </c>
      <c r="I293" s="36">
        <f t="shared" si="65"/>
        <v>0.31190653756464659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257746792</v>
      </c>
      <c r="O293" s="36">
        <f t="shared" si="69"/>
        <v>0.70379931298501996</v>
      </c>
      <c r="P293" s="31">
        <v>27297632</v>
      </c>
      <c r="Q293" s="31">
        <v>335918000</v>
      </c>
      <c r="R293" s="31">
        <v>339631919</v>
      </c>
      <c r="S293" s="31">
        <v>141170276</v>
      </c>
      <c r="T293" s="36">
        <f t="shared" si="70"/>
        <v>0.42025219249935997</v>
      </c>
      <c r="U293" s="36">
        <f t="shared" si="71"/>
        <v>3.184503476345494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62541000</v>
      </c>
      <c r="E295" s="31">
        <v>62541000</v>
      </c>
      <c r="F295" s="31">
        <v>25663000</v>
      </c>
      <c r="G295" s="36">
        <f t="shared" si="64"/>
        <v>0.41033881773556546</v>
      </c>
      <c r="H295" s="31">
        <v>18877000</v>
      </c>
      <c r="I295" s="36">
        <f t="shared" si="65"/>
        <v>0.30183399689803486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44540000</v>
      </c>
      <c r="O295" s="36">
        <f t="shared" si="69"/>
        <v>0.71217281463360038</v>
      </c>
      <c r="P295" s="31">
        <v>13982000</v>
      </c>
      <c r="Q295" s="31">
        <v>59064000</v>
      </c>
      <c r="R295" s="31">
        <v>59064000</v>
      </c>
      <c r="S295" s="31">
        <v>36598000</v>
      </c>
      <c r="T295" s="36">
        <f t="shared" si="70"/>
        <v>0.61963294053907625</v>
      </c>
      <c r="U295" s="36">
        <f t="shared" si="71"/>
        <v>0.35009297668430839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134246000</v>
      </c>
      <c r="E296" s="31">
        <v>134246000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37166000</v>
      </c>
      <c r="Q296" s="31">
        <v>433244</v>
      </c>
      <c r="R296" s="31">
        <v>433244</v>
      </c>
      <c r="S296" s="31">
        <v>37166000</v>
      </c>
      <c r="T296" s="36">
        <f t="shared" si="70"/>
        <v>85.785377293165055</v>
      </c>
      <c r="U296" s="36">
        <f t="shared" si="71"/>
        <v>-1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500000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563009000</v>
      </c>
      <c r="E298" s="32">
        <f>SUM(E293:E297)</f>
        <v>563009000</v>
      </c>
      <c r="F298" s="32">
        <f>SUM(F293:F297)</f>
        <v>169182756</v>
      </c>
      <c r="G298" s="37">
        <f t="shared" si="64"/>
        <v>0.30049742721697165</v>
      </c>
      <c r="H298" s="32">
        <f>SUM(H293:H297)</f>
        <v>133104036</v>
      </c>
      <c r="I298" s="37">
        <f t="shared" si="65"/>
        <v>0.23641546760353743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302286792</v>
      </c>
      <c r="O298" s="37">
        <f t="shared" si="69"/>
        <v>0.53691289482050908</v>
      </c>
      <c r="P298" s="32">
        <f>SUM(P293:P297)</f>
        <v>78445632</v>
      </c>
      <c r="Q298" s="32">
        <f>SUM(Q293:Q297)</f>
        <v>395415244</v>
      </c>
      <c r="R298" s="32">
        <f>SUM(R293:R297)</f>
        <v>399629163</v>
      </c>
      <c r="S298" s="32">
        <f>SUM(S293:S297)</f>
        <v>214934276</v>
      </c>
      <c r="T298" s="37">
        <f t="shared" si="70"/>
        <v>0.54356598351074192</v>
      </c>
      <c r="U298" s="37">
        <f t="shared" si="71"/>
        <v>0.69676797300836335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833972399</v>
      </c>
      <c r="E299" s="32">
        <f>SUM(E263:E266,E268:E274,E276:E284,E286:E291,E293:E297)</f>
        <v>833972399</v>
      </c>
      <c r="F299" s="32">
        <f>SUM(F263:F266,F268:F274,F276:F284,F286:F291,F293:F297)</f>
        <v>237986597</v>
      </c>
      <c r="G299" s="37">
        <f t="shared" si="64"/>
        <v>0.28536507597297595</v>
      </c>
      <c r="H299" s="32">
        <f>SUM(H263:H266,H268:H274,H276:H284,H286:H291,H293:H297)</f>
        <v>220650100</v>
      </c>
      <c r="I299" s="37">
        <f t="shared" si="65"/>
        <v>0.264577221337993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458636697</v>
      </c>
      <c r="O299" s="37">
        <f t="shared" si="69"/>
        <v>0.54994229731096889</v>
      </c>
      <c r="P299" s="32">
        <f>SUM(P263:P266,P268:P274,P276:P284,P286:P291,P293:P297)</f>
        <v>149218185</v>
      </c>
      <c r="Q299" s="32">
        <f>SUM(Q263:Q266,Q268:Q274,Q276:Q284,Q286:Q291,Q293:Q297)</f>
        <v>708274009</v>
      </c>
      <c r="R299" s="32">
        <f>SUM(R263:R266,R268:R274,R276:R284,R286:R291,R293:R297)</f>
        <v>685693523</v>
      </c>
      <c r="S299" s="32">
        <f>SUM(S263:S266,S268:S274,S276:S284,S286:S291,S293:S297)</f>
        <v>384596142</v>
      </c>
      <c r="T299" s="37">
        <f t="shared" si="70"/>
        <v>0.54300473702685315</v>
      </c>
      <c r="U299" s="37">
        <f t="shared" si="71"/>
        <v>0.47870783979848031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354998</v>
      </c>
      <c r="E302" s="31">
        <v>354998</v>
      </c>
      <c r="F302" s="31">
        <v>50778</v>
      </c>
      <c r="G302" s="36">
        <f t="shared" ref="G302:G339" si="72">IF(($D302     =0),0,($F302     /$D302     ))</f>
        <v>0.14303742556296092</v>
      </c>
      <c r="H302" s="31">
        <v>1188501</v>
      </c>
      <c r="I302" s="36">
        <f t="shared" ref="I302:I339" si="73">IF(($D302     =0),0,($H302     /$D302     ))</f>
        <v>3.3479090023042382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1239279</v>
      </c>
      <c r="O302" s="36">
        <f t="shared" ref="O302:O339" si="77">IF(($D302     =0),0,($N302     /$D302     ))</f>
        <v>3.4909464278671991</v>
      </c>
      <c r="P302" s="31">
        <v>338713</v>
      </c>
      <c r="Q302" s="31">
        <v>1372416</v>
      </c>
      <c r="R302" s="31">
        <v>338416</v>
      </c>
      <c r="S302" s="31">
        <v>574777</v>
      </c>
      <c r="T302" s="36">
        <f t="shared" ref="T302:T339" si="78">IF(($Q302     =0),0,($S302     /$Q302     ))</f>
        <v>0.41880668835105389</v>
      </c>
      <c r="U302" s="36">
        <f t="shared" ref="U302:U339" si="79">IF(($P302     =0),0,(($H302     /$P302     )-1))</f>
        <v>2.508873293909593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354998</v>
      </c>
      <c r="E303" s="32">
        <f>E302</f>
        <v>354998</v>
      </c>
      <c r="F303" s="32">
        <f>F302</f>
        <v>50778</v>
      </c>
      <c r="G303" s="37">
        <f t="shared" si="72"/>
        <v>0.14303742556296092</v>
      </c>
      <c r="H303" s="32">
        <f>H302</f>
        <v>1188501</v>
      </c>
      <c r="I303" s="37">
        <f t="shared" si="73"/>
        <v>3.3479090023042382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1239279</v>
      </c>
      <c r="O303" s="37">
        <f t="shared" si="77"/>
        <v>3.4909464278671991</v>
      </c>
      <c r="P303" s="32">
        <f>P302</f>
        <v>338713</v>
      </c>
      <c r="Q303" s="32">
        <f>Q302</f>
        <v>1372416</v>
      </c>
      <c r="R303" s="32">
        <f>R302</f>
        <v>338416</v>
      </c>
      <c r="S303" s="32">
        <f>S302</f>
        <v>574777</v>
      </c>
      <c r="T303" s="37">
        <f t="shared" si="78"/>
        <v>0.41880668835105389</v>
      </c>
      <c r="U303" s="37">
        <f t="shared" si="79"/>
        <v>2.508873293909593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1000000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53413000</v>
      </c>
      <c r="E305" s="31">
        <v>53713000</v>
      </c>
      <c r="F305" s="31">
        <v>27941000</v>
      </c>
      <c r="G305" s="36">
        <f t="shared" si="72"/>
        <v>0.52311235092580455</v>
      </c>
      <c r="H305" s="31">
        <v>21279000</v>
      </c>
      <c r="I305" s="36">
        <f t="shared" si="73"/>
        <v>0.39838616067249544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49220000</v>
      </c>
      <c r="O305" s="36">
        <f t="shared" si="77"/>
        <v>0.92149851159829999</v>
      </c>
      <c r="P305" s="31">
        <v>0</v>
      </c>
      <c r="Q305" s="31">
        <v>10129235</v>
      </c>
      <c r="R305" s="31">
        <v>10129235</v>
      </c>
      <c r="S305" s="31">
        <v>10129235</v>
      </c>
      <c r="T305" s="36">
        <f t="shared" si="78"/>
        <v>1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63604000</v>
      </c>
      <c r="E306" s="31">
        <v>63604000</v>
      </c>
      <c r="F306" s="31">
        <v>26477390</v>
      </c>
      <c r="G306" s="36">
        <f t="shared" si="72"/>
        <v>0.41628498207659898</v>
      </c>
      <c r="H306" s="31">
        <v>21181000</v>
      </c>
      <c r="I306" s="36">
        <f t="shared" si="73"/>
        <v>0.333013646940444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47658390</v>
      </c>
      <c r="O306" s="36">
        <f t="shared" si="77"/>
        <v>0.74929862901704292</v>
      </c>
      <c r="P306" s="31">
        <v>19059995</v>
      </c>
      <c r="Q306" s="31">
        <v>57657000</v>
      </c>
      <c r="R306" s="31">
        <v>57600000</v>
      </c>
      <c r="S306" s="31">
        <v>41492435</v>
      </c>
      <c r="T306" s="36">
        <f t="shared" si="78"/>
        <v>0.71964262795497513</v>
      </c>
      <c r="U306" s="36">
        <f t="shared" si="79"/>
        <v>0.11128045941250253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6029000</v>
      </c>
      <c r="E307" s="31">
        <v>6029000</v>
      </c>
      <c r="F307" s="31">
        <v>2512107</v>
      </c>
      <c r="G307" s="36">
        <f t="shared" si="72"/>
        <v>0.41667059213799967</v>
      </c>
      <c r="H307" s="31">
        <v>2009667</v>
      </c>
      <c r="I307" s="36">
        <f t="shared" si="73"/>
        <v>0.33333338862166195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4521774</v>
      </c>
      <c r="O307" s="36">
        <f t="shared" si="77"/>
        <v>0.75000398075966168</v>
      </c>
      <c r="P307" s="31">
        <v>2000000</v>
      </c>
      <c r="Q307" s="31">
        <v>5189000</v>
      </c>
      <c r="R307" s="31">
        <v>5189000</v>
      </c>
      <c r="S307" s="31">
        <v>4023676</v>
      </c>
      <c r="T307" s="36">
        <f t="shared" si="78"/>
        <v>0.77542416650607049</v>
      </c>
      <c r="U307" s="36">
        <f t="shared" si="79"/>
        <v>4.8334999999999351E-3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305379</v>
      </c>
      <c r="E308" s="31">
        <v>335379</v>
      </c>
      <c r="F308" s="31">
        <v>2386</v>
      </c>
      <c r="G308" s="36">
        <f t="shared" si="72"/>
        <v>7.8132419059594796E-3</v>
      </c>
      <c r="H308" s="31">
        <v>18557</v>
      </c>
      <c r="I308" s="36">
        <f t="shared" si="73"/>
        <v>6.0767112342368007E-2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20943</v>
      </c>
      <c r="O308" s="36">
        <f t="shared" si="77"/>
        <v>6.8580354248327494E-2</v>
      </c>
      <c r="P308" s="31">
        <v>23382</v>
      </c>
      <c r="Q308" s="31">
        <v>299425</v>
      </c>
      <c r="R308" s="31">
        <v>299425</v>
      </c>
      <c r="S308" s="31">
        <v>34309</v>
      </c>
      <c r="T308" s="36">
        <f t="shared" si="78"/>
        <v>0.1145829506554229</v>
      </c>
      <c r="U308" s="36">
        <f t="shared" si="79"/>
        <v>-0.20635531605508506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1560000</v>
      </c>
      <c r="E309" s="31">
        <v>1560000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179546</v>
      </c>
      <c r="Q309" s="31">
        <v>1287500</v>
      </c>
      <c r="R309" s="31">
        <v>4207500</v>
      </c>
      <c r="S309" s="31">
        <v>323333</v>
      </c>
      <c r="T309" s="36">
        <f t="shared" si="78"/>
        <v>0.25113242718446604</v>
      </c>
      <c r="U309" s="36">
        <f t="shared" si="79"/>
        <v>-1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124911379</v>
      </c>
      <c r="E310" s="32">
        <f>SUM(E304:E309)</f>
        <v>125241379</v>
      </c>
      <c r="F310" s="32">
        <f>SUM(F304:F309)</f>
        <v>56932883</v>
      </c>
      <c r="G310" s="37">
        <f t="shared" si="72"/>
        <v>0.45578620183194041</v>
      </c>
      <c r="H310" s="32">
        <f>SUM(H304:H309)</f>
        <v>44488224</v>
      </c>
      <c r="I310" s="37">
        <f t="shared" si="73"/>
        <v>0.3561582968353908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101421107</v>
      </c>
      <c r="O310" s="37">
        <f t="shared" si="77"/>
        <v>0.8119444986673312</v>
      </c>
      <c r="P310" s="32">
        <f>SUM(P304:P309)</f>
        <v>21262923</v>
      </c>
      <c r="Q310" s="32">
        <f>SUM(Q304:Q309)</f>
        <v>74562160</v>
      </c>
      <c r="R310" s="32">
        <f>SUM(R304:R309)</f>
        <v>78425160</v>
      </c>
      <c r="S310" s="32">
        <f>SUM(S304:S309)</f>
        <v>56002988</v>
      </c>
      <c r="T310" s="37">
        <f t="shared" si="78"/>
        <v>0.75109127739861614</v>
      </c>
      <c r="U310" s="37">
        <f t="shared" si="79"/>
        <v>1.0922910739976812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72"/>
        <v>0.26129032258064516</v>
      </c>
      <c r="H311" s="31">
        <v>5600</v>
      </c>
      <c r="I311" s="36">
        <f t="shared" si="73"/>
        <v>0.18064516129032257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13700</v>
      </c>
      <c r="O311" s="36">
        <f t="shared" si="77"/>
        <v>0.44193548387096776</v>
      </c>
      <c r="P311" s="31">
        <v>8100</v>
      </c>
      <c r="Q311" s="31">
        <v>0</v>
      </c>
      <c r="R311" s="31">
        <v>0</v>
      </c>
      <c r="S311" s="31">
        <v>16200</v>
      </c>
      <c r="T311" s="36">
        <f t="shared" si="78"/>
        <v>0</v>
      </c>
      <c r="U311" s="36">
        <f t="shared" si="79"/>
        <v>-0.30864197530864201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1984198</v>
      </c>
      <c r="E312" s="31">
        <v>1984198</v>
      </c>
      <c r="F312" s="31">
        <v>481487</v>
      </c>
      <c r="G312" s="36">
        <f t="shared" si="72"/>
        <v>0.24266076268598194</v>
      </c>
      <c r="H312" s="31">
        <v>450220</v>
      </c>
      <c r="I312" s="36">
        <f t="shared" si="73"/>
        <v>0.22690275869646073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931707</v>
      </c>
      <c r="O312" s="36">
        <f t="shared" si="77"/>
        <v>0.46956352138244267</v>
      </c>
      <c r="P312" s="31">
        <v>653127</v>
      </c>
      <c r="Q312" s="31">
        <v>1904096</v>
      </c>
      <c r="R312" s="31">
        <v>1995319</v>
      </c>
      <c r="S312" s="31">
        <v>919532</v>
      </c>
      <c r="T312" s="36">
        <f t="shared" si="78"/>
        <v>0.48292312992622222</v>
      </c>
      <c r="U312" s="36">
        <f t="shared" si="79"/>
        <v>-0.31067005345055398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1204546</v>
      </c>
      <c r="E313" s="31">
        <v>976077</v>
      </c>
      <c r="F313" s="31">
        <v>187042</v>
      </c>
      <c r="G313" s="36">
        <f t="shared" si="72"/>
        <v>0.15528008062788801</v>
      </c>
      <c r="H313" s="31">
        <v>185085</v>
      </c>
      <c r="I313" s="36">
        <f t="shared" si="73"/>
        <v>0.15365540211830847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372127</v>
      </c>
      <c r="O313" s="36">
        <f t="shared" si="77"/>
        <v>0.30893548274619648</v>
      </c>
      <c r="P313" s="31">
        <v>88556</v>
      </c>
      <c r="Q313" s="31">
        <v>771065</v>
      </c>
      <c r="R313" s="31">
        <v>840854</v>
      </c>
      <c r="S313" s="31">
        <v>365377</v>
      </c>
      <c r="T313" s="36">
        <f t="shared" si="78"/>
        <v>0.47386018039983657</v>
      </c>
      <c r="U313" s="36">
        <f t="shared" si="79"/>
        <v>1.090033425177289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104900</v>
      </c>
      <c r="E314" s="31">
        <v>104900</v>
      </c>
      <c r="F314" s="31">
        <v>242205</v>
      </c>
      <c r="G314" s="36">
        <f t="shared" si="72"/>
        <v>2.3089132507149666</v>
      </c>
      <c r="H314" s="31">
        <v>359986</v>
      </c>
      <c r="I314" s="36">
        <f t="shared" si="73"/>
        <v>3.4317063870352715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602191</v>
      </c>
      <c r="O314" s="36">
        <f t="shared" si="77"/>
        <v>5.7406196377502381</v>
      </c>
      <c r="P314" s="31">
        <v>91746</v>
      </c>
      <c r="Q314" s="31">
        <v>118200</v>
      </c>
      <c r="R314" s="31">
        <v>618200</v>
      </c>
      <c r="S314" s="31">
        <v>204241</v>
      </c>
      <c r="T314" s="36">
        <f t="shared" si="78"/>
        <v>1.7279272419627749</v>
      </c>
      <c r="U314" s="36">
        <f t="shared" si="79"/>
        <v>2.923724195060275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15363814</v>
      </c>
      <c r="E315" s="31">
        <v>15363814</v>
      </c>
      <c r="F315" s="31">
        <v>5757870</v>
      </c>
      <c r="G315" s="36">
        <f t="shared" si="72"/>
        <v>0.37476827043076671</v>
      </c>
      <c r="H315" s="31">
        <v>4099164</v>
      </c>
      <c r="I315" s="36">
        <f t="shared" si="73"/>
        <v>0.26680640627385882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9857034</v>
      </c>
      <c r="O315" s="36">
        <f t="shared" si="77"/>
        <v>0.64157467670462553</v>
      </c>
      <c r="P315" s="31">
        <v>3217181</v>
      </c>
      <c r="Q315" s="31">
        <v>9473922</v>
      </c>
      <c r="R315" s="31">
        <v>9488824</v>
      </c>
      <c r="S315" s="31">
        <v>6598383</v>
      </c>
      <c r="T315" s="36">
        <f t="shared" si="78"/>
        <v>0.69647850172294012</v>
      </c>
      <c r="U315" s="36">
        <f t="shared" si="79"/>
        <v>0.27414777098335463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78225053</v>
      </c>
      <c r="E316" s="31">
        <v>78225053</v>
      </c>
      <c r="F316" s="31">
        <v>6248050</v>
      </c>
      <c r="G316" s="36">
        <f t="shared" si="72"/>
        <v>7.9872748695996407E-2</v>
      </c>
      <c r="H316" s="31">
        <v>9031428</v>
      </c>
      <c r="I316" s="36">
        <f t="shared" si="73"/>
        <v>0.11545441842014476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15279478</v>
      </c>
      <c r="O316" s="36">
        <f t="shared" si="77"/>
        <v>0.19532716711614118</v>
      </c>
      <c r="P316" s="31">
        <v>5989697</v>
      </c>
      <c r="Q316" s="31">
        <v>57551870</v>
      </c>
      <c r="R316" s="31">
        <v>72176154</v>
      </c>
      <c r="S316" s="31">
        <v>10162922</v>
      </c>
      <c r="T316" s="36">
        <f t="shared" si="78"/>
        <v>0.17658717258014378</v>
      </c>
      <c r="U316" s="36">
        <f t="shared" si="79"/>
        <v>0.50782719059077608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96913511</v>
      </c>
      <c r="E317" s="32">
        <f>SUM(E311:E316)</f>
        <v>96685042</v>
      </c>
      <c r="F317" s="32">
        <f>SUM(F311:F316)</f>
        <v>12924754</v>
      </c>
      <c r="G317" s="37">
        <f t="shared" si="72"/>
        <v>0.13336379898567496</v>
      </c>
      <c r="H317" s="32">
        <f>SUM(H311:H316)</f>
        <v>14131483</v>
      </c>
      <c r="I317" s="37">
        <f t="shared" si="73"/>
        <v>0.14581540648135222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27056237</v>
      </c>
      <c r="O317" s="37">
        <f t="shared" si="77"/>
        <v>0.27917920546702718</v>
      </c>
      <c r="P317" s="32">
        <f>SUM(P311:P316)</f>
        <v>10048407</v>
      </c>
      <c r="Q317" s="32">
        <f>SUM(Q311:Q316)</f>
        <v>69819153</v>
      </c>
      <c r="R317" s="32">
        <f>SUM(R311:R316)</f>
        <v>85119351</v>
      </c>
      <c r="S317" s="32">
        <f>SUM(S311:S316)</f>
        <v>18266655</v>
      </c>
      <c r="T317" s="37">
        <f t="shared" si="78"/>
        <v>0.26162813805547025</v>
      </c>
      <c r="U317" s="37">
        <f t="shared" si="79"/>
        <v>0.40634062692723338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1093000</v>
      </c>
      <c r="E318" s="31">
        <v>1244386</v>
      </c>
      <c r="F318" s="31">
        <v>0</v>
      </c>
      <c r="G318" s="36">
        <f t="shared" si="72"/>
        <v>0</v>
      </c>
      <c r="H318" s="31">
        <v>410058</v>
      </c>
      <c r="I318" s="36">
        <f t="shared" si="73"/>
        <v>0.37516742909423606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410058</v>
      </c>
      <c r="O318" s="36">
        <f t="shared" si="77"/>
        <v>0.37516742909423606</v>
      </c>
      <c r="P318" s="31">
        <v>191978</v>
      </c>
      <c r="Q318" s="31">
        <v>1252000</v>
      </c>
      <c r="R318" s="31">
        <v>1387493</v>
      </c>
      <c r="S318" s="31">
        <v>366573</v>
      </c>
      <c r="T318" s="36">
        <f t="shared" si="78"/>
        <v>0.29278993610223641</v>
      </c>
      <c r="U318" s="36">
        <f t="shared" si="79"/>
        <v>1.1359634958172289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52832346</v>
      </c>
      <c r="E319" s="31">
        <v>52832345</v>
      </c>
      <c r="F319" s="31">
        <v>21944453</v>
      </c>
      <c r="G319" s="36">
        <f t="shared" si="72"/>
        <v>0.41536018483828069</v>
      </c>
      <c r="H319" s="31">
        <v>17594002</v>
      </c>
      <c r="I319" s="36">
        <f t="shared" si="73"/>
        <v>0.33301572487430331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39538455</v>
      </c>
      <c r="O319" s="36">
        <f t="shared" si="77"/>
        <v>0.74837590971258405</v>
      </c>
      <c r="P319" s="31">
        <v>16667347</v>
      </c>
      <c r="Q319" s="31">
        <v>50469639</v>
      </c>
      <c r="R319" s="31">
        <v>50943797</v>
      </c>
      <c r="S319" s="31">
        <v>36332694</v>
      </c>
      <c r="T319" s="36">
        <f t="shared" si="78"/>
        <v>0.71989209195651271</v>
      </c>
      <c r="U319" s="36">
        <f t="shared" si="79"/>
        <v>5.559703052921372E-2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40380000</v>
      </c>
      <c r="E320" s="31">
        <v>40380000</v>
      </c>
      <c r="F320" s="31">
        <v>16825000</v>
      </c>
      <c r="G320" s="36">
        <f t="shared" si="72"/>
        <v>0.41666666666666669</v>
      </c>
      <c r="H320" s="31">
        <v>13090000</v>
      </c>
      <c r="I320" s="36">
        <f t="shared" si="73"/>
        <v>0.32417038137691928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29915000</v>
      </c>
      <c r="O320" s="36">
        <f t="shared" si="77"/>
        <v>0.74083704804358597</v>
      </c>
      <c r="P320" s="31">
        <v>11912000</v>
      </c>
      <c r="Q320" s="31">
        <v>37037000</v>
      </c>
      <c r="R320" s="31">
        <v>37037000</v>
      </c>
      <c r="S320" s="31">
        <v>26356000</v>
      </c>
      <c r="T320" s="36">
        <f t="shared" si="78"/>
        <v>0.71161271161271167</v>
      </c>
      <c r="U320" s="36">
        <f t="shared" si="79"/>
        <v>9.8891873740765579E-2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27330803</v>
      </c>
      <c r="E321" s="31">
        <v>27420803</v>
      </c>
      <c r="F321" s="31">
        <v>15382432</v>
      </c>
      <c r="G321" s="36">
        <f t="shared" si="72"/>
        <v>0.56282400484171646</v>
      </c>
      <c r="H321" s="31">
        <v>9921920</v>
      </c>
      <c r="I321" s="36">
        <f t="shared" si="73"/>
        <v>0.36303068007185885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25304352</v>
      </c>
      <c r="O321" s="36">
        <f t="shared" si="77"/>
        <v>0.92585468491357537</v>
      </c>
      <c r="P321" s="31">
        <v>11616139</v>
      </c>
      <c r="Q321" s="31">
        <v>27314118</v>
      </c>
      <c r="R321" s="31">
        <v>31998088</v>
      </c>
      <c r="S321" s="31">
        <v>25311265</v>
      </c>
      <c r="T321" s="36">
        <f t="shared" si="78"/>
        <v>0.92667334160304937</v>
      </c>
      <c r="U321" s="36">
        <f t="shared" si="79"/>
        <v>-0.1458504413557723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15269565</v>
      </c>
      <c r="E322" s="31">
        <v>15269565</v>
      </c>
      <c r="F322" s="31">
        <v>3300117</v>
      </c>
      <c r="G322" s="36">
        <f t="shared" si="72"/>
        <v>0.21612383849834621</v>
      </c>
      <c r="H322" s="31">
        <v>3211985</v>
      </c>
      <c r="I322" s="36">
        <f t="shared" si="73"/>
        <v>0.21035209581936354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6512102</v>
      </c>
      <c r="O322" s="36">
        <f t="shared" si="77"/>
        <v>0.42647593431770975</v>
      </c>
      <c r="P322" s="31">
        <v>3035871</v>
      </c>
      <c r="Q322" s="31">
        <v>14651087</v>
      </c>
      <c r="R322" s="31">
        <v>12505981</v>
      </c>
      <c r="S322" s="31">
        <v>5830320</v>
      </c>
      <c r="T322" s="36">
        <f t="shared" si="78"/>
        <v>0.39794453476387109</v>
      </c>
      <c r="U322" s="36">
        <f t="shared" si="79"/>
        <v>5.8011028795360575E-2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136905714</v>
      </c>
      <c r="E323" s="32">
        <f>SUM(E318:E322)</f>
        <v>137147099</v>
      </c>
      <c r="F323" s="32">
        <f>SUM(F318:F322)</f>
        <v>57452002</v>
      </c>
      <c r="G323" s="37">
        <f t="shared" si="72"/>
        <v>0.41964648750891437</v>
      </c>
      <c r="H323" s="32">
        <f>SUM(H318:H322)</f>
        <v>44227965</v>
      </c>
      <c r="I323" s="37">
        <f t="shared" si="73"/>
        <v>0.32305419334068114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101679967</v>
      </c>
      <c r="O323" s="37">
        <f t="shared" si="77"/>
        <v>0.74270068084959551</v>
      </c>
      <c r="P323" s="32">
        <f>SUM(P318:P322)</f>
        <v>43423335</v>
      </c>
      <c r="Q323" s="32">
        <f>SUM(Q318:Q322)</f>
        <v>130723844</v>
      </c>
      <c r="R323" s="32">
        <f>SUM(R318:R322)</f>
        <v>133872359</v>
      </c>
      <c r="S323" s="32">
        <f>SUM(S318:S322)</f>
        <v>94196852</v>
      </c>
      <c r="T323" s="37">
        <f t="shared" si="78"/>
        <v>0.72057896339094807</v>
      </c>
      <c r="U323" s="37">
        <f t="shared" si="79"/>
        <v>1.8529898728414151E-2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12961190</v>
      </c>
      <c r="E324" s="31">
        <v>12961190</v>
      </c>
      <c r="F324" s="31">
        <v>14728000</v>
      </c>
      <c r="G324" s="36">
        <f t="shared" si="72"/>
        <v>1.1363154154826833</v>
      </c>
      <c r="H324" s="31">
        <v>11823811</v>
      </c>
      <c r="I324" s="36">
        <f t="shared" si="73"/>
        <v>0.91224733222798216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26551811</v>
      </c>
      <c r="O324" s="36">
        <f t="shared" si="77"/>
        <v>2.0485627477106654</v>
      </c>
      <c r="P324" s="31">
        <v>4939000</v>
      </c>
      <c r="Q324" s="31">
        <v>12200890</v>
      </c>
      <c r="R324" s="31">
        <v>12400650</v>
      </c>
      <c r="S324" s="31">
        <v>17910000</v>
      </c>
      <c r="T324" s="36">
        <f t="shared" si="78"/>
        <v>1.4679257005021764</v>
      </c>
      <c r="U324" s="36">
        <f t="shared" si="79"/>
        <v>1.3939686171289734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17642054</v>
      </c>
      <c r="E325" s="31">
        <v>17642054</v>
      </c>
      <c r="F325" s="31">
        <v>16610494</v>
      </c>
      <c r="G325" s="36">
        <f t="shared" si="72"/>
        <v>0.9415283503836912</v>
      </c>
      <c r="H325" s="31">
        <v>129014</v>
      </c>
      <c r="I325" s="36">
        <f t="shared" si="73"/>
        <v>7.312867311255254E-3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16739508</v>
      </c>
      <c r="O325" s="36">
        <f t="shared" si="77"/>
        <v>0.94884121769494645</v>
      </c>
      <c r="P325" s="31">
        <v>18145010</v>
      </c>
      <c r="Q325" s="31">
        <v>55453000</v>
      </c>
      <c r="R325" s="31">
        <v>55453000</v>
      </c>
      <c r="S325" s="31">
        <v>39365060</v>
      </c>
      <c r="T325" s="36">
        <f t="shared" si="78"/>
        <v>0.70988152128829818</v>
      </c>
      <c r="U325" s="36">
        <f t="shared" si="79"/>
        <v>-0.99288983582814228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34514873</v>
      </c>
      <c r="E326" s="31">
        <v>34514873</v>
      </c>
      <c r="F326" s="31">
        <v>62848707</v>
      </c>
      <c r="G326" s="36">
        <f t="shared" si="72"/>
        <v>1.8209166523660685</v>
      </c>
      <c r="H326" s="31">
        <v>53944626</v>
      </c>
      <c r="I326" s="36">
        <f t="shared" si="73"/>
        <v>1.5629385627465586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116793333</v>
      </c>
      <c r="O326" s="36">
        <f t="shared" si="77"/>
        <v>3.3838552151126269</v>
      </c>
      <c r="P326" s="31">
        <v>17273070</v>
      </c>
      <c r="Q326" s="31">
        <v>16754020</v>
      </c>
      <c r="R326" s="31">
        <v>29523059</v>
      </c>
      <c r="S326" s="31">
        <v>27705749</v>
      </c>
      <c r="T326" s="36">
        <f t="shared" si="78"/>
        <v>1.6536776845198944</v>
      </c>
      <c r="U326" s="36">
        <f t="shared" si="79"/>
        <v>2.1230479584694555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4240</v>
      </c>
      <c r="E327" s="31">
        <v>4240</v>
      </c>
      <c r="F327" s="31">
        <v>4690</v>
      </c>
      <c r="G327" s="36">
        <f t="shared" si="72"/>
        <v>1.1061320754716981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4690</v>
      </c>
      <c r="O327" s="36">
        <f t="shared" si="77"/>
        <v>1.1061320754716981</v>
      </c>
      <c r="P327" s="31">
        <v>0</v>
      </c>
      <c r="Q327" s="31">
        <v>4000</v>
      </c>
      <c r="R327" s="31">
        <v>4000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100172400</v>
      </c>
      <c r="E328" s="31">
        <v>100172400</v>
      </c>
      <c r="F328" s="31">
        <v>49035181</v>
      </c>
      <c r="G328" s="36">
        <f t="shared" si="72"/>
        <v>0.48950789838318737</v>
      </c>
      <c r="H328" s="31">
        <v>44459035</v>
      </c>
      <c r="I328" s="36">
        <f t="shared" si="73"/>
        <v>0.44382519536319387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93494216</v>
      </c>
      <c r="O328" s="36">
        <f t="shared" si="77"/>
        <v>0.93333309374638129</v>
      </c>
      <c r="P328" s="31">
        <v>37653088</v>
      </c>
      <c r="Q328" s="31">
        <v>84984500</v>
      </c>
      <c r="R328" s="31">
        <v>93132000</v>
      </c>
      <c r="S328" s="31">
        <v>79228186</v>
      </c>
      <c r="T328" s="36">
        <f t="shared" si="78"/>
        <v>0.93226630738546445</v>
      </c>
      <c r="U328" s="36">
        <f t="shared" si="79"/>
        <v>0.18075401943128799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64999328</v>
      </c>
      <c r="E329" s="31">
        <v>64999328</v>
      </c>
      <c r="F329" s="31">
        <v>15587165</v>
      </c>
      <c r="G329" s="36">
        <f t="shared" si="72"/>
        <v>0.23980501767649043</v>
      </c>
      <c r="H329" s="31">
        <v>48584783</v>
      </c>
      <c r="I329" s="36">
        <f t="shared" si="73"/>
        <v>0.74746592764774433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64171948</v>
      </c>
      <c r="O329" s="36">
        <f t="shared" si="77"/>
        <v>0.98727094532423476</v>
      </c>
      <c r="P329" s="31">
        <v>41908996</v>
      </c>
      <c r="Q329" s="31">
        <v>57983732</v>
      </c>
      <c r="R329" s="31">
        <v>58083293</v>
      </c>
      <c r="S329" s="31">
        <v>92464473</v>
      </c>
      <c r="T329" s="36">
        <f t="shared" si="78"/>
        <v>1.594662327012687</v>
      </c>
      <c r="U329" s="36">
        <f t="shared" si="79"/>
        <v>0.1592924583542874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5280240</v>
      </c>
      <c r="E330" s="31">
        <v>5280240</v>
      </c>
      <c r="F330" s="31">
        <v>1956686</v>
      </c>
      <c r="G330" s="36">
        <f t="shared" si="72"/>
        <v>0.37056762571398272</v>
      </c>
      <c r="H330" s="31">
        <v>1497912</v>
      </c>
      <c r="I330" s="36">
        <f t="shared" si="73"/>
        <v>0.28368255988364166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3454598</v>
      </c>
      <c r="O330" s="36">
        <f t="shared" si="77"/>
        <v>0.65425018559762438</v>
      </c>
      <c r="P330" s="31">
        <v>1282629</v>
      </c>
      <c r="Q330" s="31">
        <v>4366000</v>
      </c>
      <c r="R330" s="31">
        <v>6220759</v>
      </c>
      <c r="S330" s="31">
        <v>3238397</v>
      </c>
      <c r="T330" s="36">
        <f t="shared" si="78"/>
        <v>0.74173087494273937</v>
      </c>
      <c r="U330" s="36">
        <f t="shared" si="79"/>
        <v>0.16784510563849708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266479258</v>
      </c>
      <c r="E331" s="31">
        <v>246900715</v>
      </c>
      <c r="F331" s="31">
        <v>87008384</v>
      </c>
      <c r="G331" s="36">
        <f t="shared" si="72"/>
        <v>0.326510906150902</v>
      </c>
      <c r="H331" s="31">
        <v>67071604</v>
      </c>
      <c r="I331" s="36">
        <f t="shared" si="73"/>
        <v>0.25169540212394315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154079988</v>
      </c>
      <c r="O331" s="36">
        <f t="shared" si="77"/>
        <v>0.5782063082748452</v>
      </c>
      <c r="P331" s="31">
        <v>70380453</v>
      </c>
      <c r="Q331" s="31">
        <v>273342028</v>
      </c>
      <c r="R331" s="31">
        <v>275249537</v>
      </c>
      <c r="S331" s="31">
        <v>148261349</v>
      </c>
      <c r="T331" s="36">
        <f t="shared" si="78"/>
        <v>0.54240231582682197</v>
      </c>
      <c r="U331" s="36">
        <f t="shared" si="79"/>
        <v>-4.7013749684163053E-2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502053583</v>
      </c>
      <c r="E332" s="32">
        <f>SUM(E324:E331)</f>
        <v>482475040</v>
      </c>
      <c r="F332" s="32">
        <f>SUM(F324:F331)</f>
        <v>247779307</v>
      </c>
      <c r="G332" s="37">
        <f t="shared" si="72"/>
        <v>0.49353159780158368</v>
      </c>
      <c r="H332" s="32">
        <f>SUM(H324:H331)</f>
        <v>227510785</v>
      </c>
      <c r="I332" s="37">
        <f t="shared" si="73"/>
        <v>0.45316036515568497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475290092</v>
      </c>
      <c r="O332" s="37">
        <f t="shared" si="77"/>
        <v>0.94669196295726865</v>
      </c>
      <c r="P332" s="32">
        <f>SUM(P324:P331)</f>
        <v>191582246</v>
      </c>
      <c r="Q332" s="32">
        <f>SUM(Q324:Q331)</f>
        <v>505088170</v>
      </c>
      <c r="R332" s="32">
        <f>SUM(R324:R331)</f>
        <v>530066298</v>
      </c>
      <c r="S332" s="32">
        <f>SUM(S324:S331)</f>
        <v>408173214</v>
      </c>
      <c r="T332" s="37">
        <f t="shared" si="78"/>
        <v>0.80812269667689896</v>
      </c>
      <c r="U332" s="37">
        <f t="shared" si="79"/>
        <v>0.18753584818083824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28688000</v>
      </c>
      <c r="E334" s="31">
        <v>28688000</v>
      </c>
      <c r="F334" s="31">
        <v>11942921</v>
      </c>
      <c r="G334" s="36">
        <f t="shared" si="72"/>
        <v>0.41630371583937537</v>
      </c>
      <c r="H334" s="31">
        <v>9574495</v>
      </c>
      <c r="I334" s="36">
        <f t="shared" si="73"/>
        <v>0.33374564277746793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21517416</v>
      </c>
      <c r="O334" s="36">
        <f t="shared" si="77"/>
        <v>0.7500493586168433</v>
      </c>
      <c r="P334" s="31">
        <v>19116</v>
      </c>
      <c r="Q334" s="31">
        <v>24182</v>
      </c>
      <c r="R334" s="31">
        <v>26761682</v>
      </c>
      <c r="S334" s="31">
        <v>22108</v>
      </c>
      <c r="T334" s="36">
        <f t="shared" si="78"/>
        <v>0.91423372756595811</v>
      </c>
      <c r="U334" s="36">
        <f t="shared" si="79"/>
        <v>499.86288972588409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11931791</v>
      </c>
      <c r="E335" s="31">
        <v>11931791</v>
      </c>
      <c r="F335" s="31">
        <v>4950745</v>
      </c>
      <c r="G335" s="36">
        <f t="shared" si="72"/>
        <v>0.41492052618085584</v>
      </c>
      <c r="H335" s="31">
        <v>3958780</v>
      </c>
      <c r="I335" s="36">
        <f t="shared" si="73"/>
        <v>0.33178422250272405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8909525</v>
      </c>
      <c r="O335" s="36">
        <f t="shared" si="77"/>
        <v>0.74670474868357983</v>
      </c>
      <c r="P335" s="31">
        <v>55686</v>
      </c>
      <c r="Q335" s="31">
        <v>11625444</v>
      </c>
      <c r="R335" s="31">
        <v>11706527</v>
      </c>
      <c r="S335" s="31">
        <v>70213</v>
      </c>
      <c r="T335" s="36">
        <f t="shared" si="78"/>
        <v>6.0395972833381679E-3</v>
      </c>
      <c r="U335" s="36">
        <f t="shared" si="79"/>
        <v>70.091118054807311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49054080</v>
      </c>
      <c r="E336" s="31">
        <v>48917080</v>
      </c>
      <c r="F336" s="31">
        <v>1465332</v>
      </c>
      <c r="G336" s="36">
        <f t="shared" si="72"/>
        <v>2.9871766018239463E-2</v>
      </c>
      <c r="H336" s="31">
        <v>13005331</v>
      </c>
      <c r="I336" s="36">
        <f t="shared" si="73"/>
        <v>0.26512230990775892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14470663</v>
      </c>
      <c r="O336" s="36">
        <f t="shared" si="77"/>
        <v>0.29499407592599841</v>
      </c>
      <c r="P336" s="31">
        <v>13651944</v>
      </c>
      <c r="Q336" s="31">
        <v>49642350</v>
      </c>
      <c r="R336" s="31">
        <v>46143260</v>
      </c>
      <c r="S336" s="31">
        <v>29190581</v>
      </c>
      <c r="T336" s="36">
        <f t="shared" si="78"/>
        <v>0.58801771068452646</v>
      </c>
      <c r="U336" s="36">
        <f t="shared" si="79"/>
        <v>-4.7364170260294047E-2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89673871</v>
      </c>
      <c r="E337" s="32">
        <f>SUM(E333:E336)</f>
        <v>89536871</v>
      </c>
      <c r="F337" s="32">
        <f>SUM(F333:F336)</f>
        <v>18358998</v>
      </c>
      <c r="G337" s="37">
        <f t="shared" si="72"/>
        <v>0.20473074035133379</v>
      </c>
      <c r="H337" s="32">
        <f>SUM(H333:H336)</f>
        <v>26538606</v>
      </c>
      <c r="I337" s="37">
        <f t="shared" si="73"/>
        <v>0.29594580566283352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44897604</v>
      </c>
      <c r="O337" s="37">
        <f t="shared" si="77"/>
        <v>0.50067654601416722</v>
      </c>
      <c r="P337" s="32">
        <f>SUM(P333:P336)</f>
        <v>13726746</v>
      </c>
      <c r="Q337" s="32">
        <f>SUM(Q333:Q336)</f>
        <v>61291976</v>
      </c>
      <c r="R337" s="32">
        <f>SUM(R333:R336)</f>
        <v>84611469</v>
      </c>
      <c r="S337" s="32">
        <f>SUM(S333:S336)</f>
        <v>29282902</v>
      </c>
      <c r="T337" s="37">
        <f t="shared" si="78"/>
        <v>0.47776077573351527</v>
      </c>
      <c r="U337" s="37">
        <f t="shared" si="79"/>
        <v>0.93335011808333901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950813056</v>
      </c>
      <c r="E338" s="32">
        <f>SUM(E302,E304:E309,E311:E316,E318:E322,E324:E331,E333:E336)</f>
        <v>931440429</v>
      </c>
      <c r="F338" s="32">
        <f>SUM(F302,F304:F309,F311:F316,F318:F322,F324:F331,F333:F336)</f>
        <v>393498722</v>
      </c>
      <c r="G338" s="37">
        <f t="shared" si="72"/>
        <v>0.41385498391810049</v>
      </c>
      <c r="H338" s="32">
        <f>SUM(H302,H304:H309,H311:H316,H318:H322,H324:H331,H333:H336)</f>
        <v>358085564</v>
      </c>
      <c r="I338" s="37">
        <f t="shared" si="73"/>
        <v>0.37660985168466177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751584286</v>
      </c>
      <c r="O338" s="37">
        <f t="shared" si="77"/>
        <v>0.79046483560276226</v>
      </c>
      <c r="P338" s="32">
        <f>SUM(P302,P304:P309,P311:P316,P318:P322,P324:P331,P333:P336)</f>
        <v>280382370</v>
      </c>
      <c r="Q338" s="32">
        <f>SUM(Q302,Q304:Q309,Q311:Q316,Q318:Q322,Q324:Q331,Q333:Q336)</f>
        <v>842857719</v>
      </c>
      <c r="R338" s="32">
        <f>SUM(R302,R304:R309,R311:R316,R318:R322,R324:R331,R333:R336)</f>
        <v>912433053</v>
      </c>
      <c r="S338" s="32">
        <f>SUM(S302,S304:S309,S311:S316,S318:S322,S324:S331,S333:S336)</f>
        <v>606497388</v>
      </c>
      <c r="T338" s="37">
        <f t="shared" si="78"/>
        <v>0.71957268033277633</v>
      </c>
      <c r="U338" s="37">
        <f t="shared" si="79"/>
        <v>0.27713295240353375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11243255871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11244054136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3927630664</v>
      </c>
      <c r="G339" s="39">
        <f t="shared" si="72"/>
        <v>0.34933214266968987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3350114692</v>
      </c>
      <c r="I339" s="39">
        <f t="shared" si="73"/>
        <v>0.29796659708163642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7277745356</v>
      </c>
      <c r="O339" s="39">
        <f t="shared" si="77"/>
        <v>0.64729873975132624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2937552916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10235269875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10608783440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6588550372</v>
      </c>
      <c r="T339" s="39">
        <f t="shared" si="78"/>
        <v>0.6437104690412474</v>
      </c>
      <c r="U339" s="39">
        <f t="shared" si="79"/>
        <v>0.14044403208973555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6864203</v>
      </c>
      <c r="E8" s="31">
        <v>6864203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105192</v>
      </c>
      <c r="Q8" s="31">
        <v>8353190</v>
      </c>
      <c r="R8" s="31">
        <v>8353190</v>
      </c>
      <c r="S8" s="31">
        <v>105192</v>
      </c>
      <c r="T8" s="36">
        <f>IF(($Q8       =0),0,($S8       /$Q8       ))</f>
        <v>1.2593033320204616E-2</v>
      </c>
      <c r="U8" s="36">
        <f>IF(($P8       =0),0,(($H8       /$P8       )-1))</f>
        <v>-1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190220200</v>
      </c>
      <c r="E9" s="31">
        <v>190220200</v>
      </c>
      <c r="F9" s="31">
        <v>13884740</v>
      </c>
      <c r="G9" s="36">
        <f>IF(($D9       =0),0,($F9       /$D9       ))</f>
        <v>7.2992983920740273E-2</v>
      </c>
      <c r="H9" s="31">
        <v>21839105</v>
      </c>
      <c r="I9" s="36">
        <f>IF(($D9       =0),0,($H9       /$D9       ))</f>
        <v>0.11480959961139774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35723845</v>
      </c>
      <c r="O9" s="36">
        <f>IF(($D9       =0),0,($N9       /$D9       ))</f>
        <v>0.18780258353213802</v>
      </c>
      <c r="P9" s="31">
        <v>16464261</v>
      </c>
      <c r="Q9" s="31">
        <v>173000660</v>
      </c>
      <c r="R9" s="31">
        <v>173200660</v>
      </c>
      <c r="S9" s="31">
        <v>27055992</v>
      </c>
      <c r="T9" s="36">
        <f>IF(($Q9       =0),0,($S9       /$Q9       ))</f>
        <v>0.15639242069943549</v>
      </c>
      <c r="U9" s="36">
        <f>IF(($P9       =0),0,(($H9       /$P9       )-1))</f>
        <v>0.32645522322562792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197084403</v>
      </c>
      <c r="E10" s="32">
        <f>SUM(E8:E9)</f>
        <v>197084403</v>
      </c>
      <c r="F10" s="32">
        <f>SUM(F8:F9)</f>
        <v>13884740</v>
      </c>
      <c r="G10" s="37">
        <f t="shared" ref="G10:G54" si="0">IF(($D10      =0),0,($F10      /$D10      ))</f>
        <v>7.0450729680521698E-2</v>
      </c>
      <c r="H10" s="32">
        <f>SUM(H8:H9)</f>
        <v>21839105</v>
      </c>
      <c r="I10" s="37">
        <f t="shared" ref="I10:I54" si="1">IF(($D10      =0),0,($H10      /$D10      ))</f>
        <v>0.1108109250025229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35723845</v>
      </c>
      <c r="O10" s="37">
        <f t="shared" ref="O10:O54" si="5">IF(($D10      =0),0,($N10      /$D10      ))</f>
        <v>0.18126165468304462</v>
      </c>
      <c r="P10" s="32">
        <f>SUM(P8:P9)</f>
        <v>16569453</v>
      </c>
      <c r="Q10" s="32">
        <f>SUM(Q8:Q9)</f>
        <v>181353850</v>
      </c>
      <c r="R10" s="32">
        <f>SUM(R8:R9)</f>
        <v>181553850</v>
      </c>
      <c r="S10" s="32">
        <f>SUM(S8:S9)</f>
        <v>27161184</v>
      </c>
      <c r="T10" s="37">
        <f t="shared" ref="T10:T54" si="6">IF(($Q10      =0),0,($S10      /$Q10      ))</f>
        <v>0.14976899580571354</v>
      </c>
      <c r="U10" s="37">
        <f t="shared" ref="U10:U54" si="7">IF(($P10      =0),0,(($H10      /$P10      )-1))</f>
        <v>0.31803415598571672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7976138</v>
      </c>
      <c r="E11" s="31">
        <v>7976138</v>
      </c>
      <c r="F11" s="31">
        <v>1422400</v>
      </c>
      <c r="G11" s="36">
        <f t="shared" si="0"/>
        <v>0.17833191953298702</v>
      </c>
      <c r="H11" s="31">
        <v>1939153</v>
      </c>
      <c r="I11" s="36">
        <f t="shared" si="1"/>
        <v>0.24311928905944205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3361553</v>
      </c>
      <c r="O11" s="36">
        <f t="shared" si="5"/>
        <v>0.42145120859242907</v>
      </c>
      <c r="P11" s="31">
        <v>3088218</v>
      </c>
      <c r="Q11" s="31">
        <v>8141723</v>
      </c>
      <c r="R11" s="31">
        <v>8141723</v>
      </c>
      <c r="S11" s="31">
        <v>3311310</v>
      </c>
      <c r="T11" s="36">
        <f t="shared" si="6"/>
        <v>0.40670875194353823</v>
      </c>
      <c r="U11" s="36">
        <f t="shared" si="7"/>
        <v>-0.37208027412572553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2637000</v>
      </c>
      <c r="E12" s="31">
        <v>2637000</v>
      </c>
      <c r="F12" s="31">
        <v>857910</v>
      </c>
      <c r="G12" s="36">
        <f t="shared" si="0"/>
        <v>0.32533560864618888</v>
      </c>
      <c r="H12" s="31">
        <v>80396</v>
      </c>
      <c r="I12" s="36">
        <f t="shared" si="1"/>
        <v>3.048767538869928E-2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938306</v>
      </c>
      <c r="O12" s="36">
        <f t="shared" si="5"/>
        <v>0.35582328403488811</v>
      </c>
      <c r="P12" s="31">
        <v>692281</v>
      </c>
      <c r="Q12" s="31">
        <v>2855324</v>
      </c>
      <c r="R12" s="31">
        <v>2679254</v>
      </c>
      <c r="S12" s="31">
        <v>1551344</v>
      </c>
      <c r="T12" s="36">
        <f t="shared" si="6"/>
        <v>0.54331627514075465</v>
      </c>
      <c r="U12" s="36">
        <f t="shared" si="7"/>
        <v>-0.88386796690939085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3700000</v>
      </c>
      <c r="E13" s="31">
        <v>3700000</v>
      </c>
      <c r="F13" s="31">
        <v>0</v>
      </c>
      <c r="G13" s="36">
        <f t="shared" si="0"/>
        <v>0</v>
      </c>
      <c r="H13" s="31">
        <v>336176</v>
      </c>
      <c r="I13" s="36">
        <f t="shared" si="1"/>
        <v>9.0858378378378374E-2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336176</v>
      </c>
      <c r="O13" s="36">
        <f t="shared" si="5"/>
        <v>9.0858378378378374E-2</v>
      </c>
      <c r="P13" s="31">
        <v>1175079</v>
      </c>
      <c r="Q13" s="31">
        <v>8403900</v>
      </c>
      <c r="R13" s="31">
        <v>8693900</v>
      </c>
      <c r="S13" s="31">
        <v>1364742</v>
      </c>
      <c r="T13" s="36">
        <f t="shared" si="6"/>
        <v>0.16239388855174383</v>
      </c>
      <c r="U13" s="36">
        <f t="shared" si="7"/>
        <v>-0.71391200081015826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924737</v>
      </c>
      <c r="E14" s="31">
        <v>924737</v>
      </c>
      <c r="F14" s="31">
        <v>631937</v>
      </c>
      <c r="G14" s="36">
        <f t="shared" si="0"/>
        <v>0.68336943368763226</v>
      </c>
      <c r="H14" s="31">
        <v>340991</v>
      </c>
      <c r="I14" s="36">
        <f t="shared" si="1"/>
        <v>0.36874376173982443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972928</v>
      </c>
      <c r="O14" s="36">
        <f t="shared" si="5"/>
        <v>1.0521131954274567</v>
      </c>
      <c r="P14" s="31">
        <v>25519</v>
      </c>
      <c r="Q14" s="31">
        <v>1439002</v>
      </c>
      <c r="R14" s="31">
        <v>1439002</v>
      </c>
      <c r="S14" s="31">
        <v>92759</v>
      </c>
      <c r="T14" s="36">
        <f t="shared" si="6"/>
        <v>6.4460647031762297E-2</v>
      </c>
      <c r="U14" s="36">
        <f t="shared" si="7"/>
        <v>12.362239899682589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11985843</v>
      </c>
      <c r="E15" s="31">
        <v>11985843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3481031</v>
      </c>
      <c r="Q15" s="31">
        <v>12118400</v>
      </c>
      <c r="R15" s="31">
        <v>12118400</v>
      </c>
      <c r="S15" s="31">
        <v>8394202</v>
      </c>
      <c r="T15" s="36">
        <f t="shared" si="6"/>
        <v>0.69268236730921573</v>
      </c>
      <c r="U15" s="36">
        <f t="shared" si="7"/>
        <v>-1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6909633</v>
      </c>
      <c r="E16" s="31">
        <v>10140046</v>
      </c>
      <c r="F16" s="31">
        <v>2184551</v>
      </c>
      <c r="G16" s="36">
        <f t="shared" si="0"/>
        <v>0.31616020706164855</v>
      </c>
      <c r="H16" s="31">
        <v>2092656</v>
      </c>
      <c r="I16" s="36">
        <f t="shared" si="1"/>
        <v>0.30286065844596954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4277207</v>
      </c>
      <c r="O16" s="36">
        <f t="shared" si="5"/>
        <v>0.61902086550761815</v>
      </c>
      <c r="P16" s="31">
        <v>1334355</v>
      </c>
      <c r="Q16" s="31">
        <v>6526604</v>
      </c>
      <c r="R16" s="31">
        <v>6544104</v>
      </c>
      <c r="S16" s="31">
        <v>3078245</v>
      </c>
      <c r="T16" s="36">
        <f t="shared" si="6"/>
        <v>0.47164574409601073</v>
      </c>
      <c r="U16" s="36">
        <f t="shared" si="7"/>
        <v>0.56829029755949501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2153268</v>
      </c>
      <c r="E17" s="31">
        <v>2153268</v>
      </c>
      <c r="F17" s="31">
        <v>490876</v>
      </c>
      <c r="G17" s="36">
        <f t="shared" si="0"/>
        <v>0.22796790738542533</v>
      </c>
      <c r="H17" s="31">
        <v>-37940</v>
      </c>
      <c r="I17" s="36">
        <f t="shared" si="1"/>
        <v>-1.7619729638855917E-2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452936</v>
      </c>
      <c r="O17" s="36">
        <f t="shared" si="5"/>
        <v>0.21034817774656939</v>
      </c>
      <c r="P17" s="31">
        <v>169779</v>
      </c>
      <c r="Q17" s="31">
        <v>1380374</v>
      </c>
      <c r="R17" s="31">
        <v>2044889</v>
      </c>
      <c r="S17" s="31">
        <v>973757</v>
      </c>
      <c r="T17" s="36">
        <f t="shared" si="6"/>
        <v>0.70542983278444826</v>
      </c>
      <c r="U17" s="36">
        <f t="shared" si="7"/>
        <v>-1.2234669776591922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2405000</v>
      </c>
      <c r="E18" s="31">
        <v>2405000</v>
      </c>
      <c r="F18" s="31">
        <v>0</v>
      </c>
      <c r="G18" s="36">
        <f t="shared" si="0"/>
        <v>0</v>
      </c>
      <c r="H18" s="31">
        <v>201478</v>
      </c>
      <c r="I18" s="36">
        <f t="shared" si="1"/>
        <v>8.377463617463618E-2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201478</v>
      </c>
      <c r="O18" s="36">
        <f t="shared" si="5"/>
        <v>8.377463617463618E-2</v>
      </c>
      <c r="P18" s="31">
        <v>292559</v>
      </c>
      <c r="Q18" s="31">
        <v>2396000</v>
      </c>
      <c r="R18" s="31">
        <v>2396000</v>
      </c>
      <c r="S18" s="31">
        <v>1142204</v>
      </c>
      <c r="T18" s="36">
        <f t="shared" si="6"/>
        <v>0.4767128547579299</v>
      </c>
      <c r="U18" s="36">
        <f t="shared" si="7"/>
        <v>-0.31132523696074976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38691619</v>
      </c>
      <c r="E19" s="32">
        <f>SUM(E11:E18)</f>
        <v>41922032</v>
      </c>
      <c r="F19" s="32">
        <f>SUM(F11:F18)</f>
        <v>5587674</v>
      </c>
      <c r="G19" s="37">
        <f t="shared" si="0"/>
        <v>0.14441561620877122</v>
      </c>
      <c r="H19" s="32">
        <f>SUM(H11:H18)</f>
        <v>4952910</v>
      </c>
      <c r="I19" s="37">
        <f t="shared" si="1"/>
        <v>0.12800989278840982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10540584</v>
      </c>
      <c r="O19" s="37">
        <f t="shared" si="5"/>
        <v>0.27242550899718104</v>
      </c>
      <c r="P19" s="32">
        <f>SUM(P11:P18)</f>
        <v>10258821</v>
      </c>
      <c r="Q19" s="32">
        <f>SUM(Q11:Q18)</f>
        <v>43261327</v>
      </c>
      <c r="R19" s="32">
        <f>SUM(R11:R18)</f>
        <v>44057272</v>
      </c>
      <c r="S19" s="32">
        <f>SUM(S11:S18)</f>
        <v>19908563</v>
      </c>
      <c r="T19" s="37">
        <f t="shared" si="6"/>
        <v>0.46019307267204262</v>
      </c>
      <c r="U19" s="37">
        <f t="shared" si="7"/>
        <v>-0.51720475481539252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4674350</v>
      </c>
      <c r="E20" s="31">
        <v>4674350</v>
      </c>
      <c r="F20" s="31">
        <v>22600919</v>
      </c>
      <c r="G20" s="36">
        <f t="shared" si="0"/>
        <v>4.8350934354509185</v>
      </c>
      <c r="H20" s="31">
        <v>8648775</v>
      </c>
      <c r="I20" s="36">
        <f t="shared" si="1"/>
        <v>1.8502626033566165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31249694</v>
      </c>
      <c r="O20" s="36">
        <f t="shared" si="5"/>
        <v>6.6853560388075346</v>
      </c>
      <c r="P20" s="31">
        <v>11381783</v>
      </c>
      <c r="Q20" s="31">
        <v>4022900</v>
      </c>
      <c r="R20" s="31">
        <v>19287900</v>
      </c>
      <c r="S20" s="31">
        <v>13534874</v>
      </c>
      <c r="T20" s="36">
        <f t="shared" si="6"/>
        <v>3.3644569837679286</v>
      </c>
      <c r="U20" s="36">
        <f t="shared" si="7"/>
        <v>-0.24012125340994461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15735184</v>
      </c>
      <c r="E21" s="31">
        <v>15735184</v>
      </c>
      <c r="F21" s="31">
        <v>1259470</v>
      </c>
      <c r="G21" s="36">
        <f t="shared" si="0"/>
        <v>8.0041644254048763E-2</v>
      </c>
      <c r="H21" s="31">
        <v>1418207</v>
      </c>
      <c r="I21" s="36">
        <f t="shared" si="1"/>
        <v>9.0129673729903631E-2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2677677</v>
      </c>
      <c r="O21" s="36">
        <f t="shared" si="5"/>
        <v>0.17017131798395241</v>
      </c>
      <c r="P21" s="31">
        <v>1106595</v>
      </c>
      <c r="Q21" s="31">
        <v>15073960</v>
      </c>
      <c r="R21" s="31">
        <v>15073960</v>
      </c>
      <c r="S21" s="31">
        <v>2219185</v>
      </c>
      <c r="T21" s="36">
        <f t="shared" si="6"/>
        <v>0.14721977502925576</v>
      </c>
      <c r="U21" s="36">
        <f t="shared" si="7"/>
        <v>0.2815953442768131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1601000</v>
      </c>
      <c r="E22" s="31">
        <v>1601000</v>
      </c>
      <c r="F22" s="31">
        <v>264907</v>
      </c>
      <c r="G22" s="36">
        <f t="shared" si="0"/>
        <v>0.1654634603372892</v>
      </c>
      <c r="H22" s="31">
        <v>232955</v>
      </c>
      <c r="I22" s="36">
        <f t="shared" si="1"/>
        <v>0.14550593379138038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497862</v>
      </c>
      <c r="O22" s="36">
        <f t="shared" si="5"/>
        <v>0.31096939412866959</v>
      </c>
      <c r="P22" s="31">
        <v>278548</v>
      </c>
      <c r="Q22" s="31">
        <v>1660750</v>
      </c>
      <c r="R22" s="31">
        <v>1660750</v>
      </c>
      <c r="S22" s="31">
        <v>481814</v>
      </c>
      <c r="T22" s="36">
        <f t="shared" si="6"/>
        <v>0.29011832003612825</v>
      </c>
      <c r="U22" s="36">
        <f t="shared" si="7"/>
        <v>-0.16368094547438861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5511556</v>
      </c>
      <c r="E23" s="31">
        <v>5511556</v>
      </c>
      <c r="F23" s="31">
        <v>1090809</v>
      </c>
      <c r="G23" s="36">
        <f t="shared" si="0"/>
        <v>0.19791307572670949</v>
      </c>
      <c r="H23" s="31">
        <v>2118239</v>
      </c>
      <c r="I23" s="36">
        <f t="shared" si="1"/>
        <v>0.3843268579689656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3209048</v>
      </c>
      <c r="O23" s="36">
        <f t="shared" si="5"/>
        <v>0.58223993369567506</v>
      </c>
      <c r="P23" s="31">
        <v>205789</v>
      </c>
      <c r="Q23" s="31">
        <v>5925785</v>
      </c>
      <c r="R23" s="31">
        <v>5900785</v>
      </c>
      <c r="S23" s="31">
        <v>542254</v>
      </c>
      <c r="T23" s="36">
        <f t="shared" si="6"/>
        <v>9.150753866365384E-2</v>
      </c>
      <c r="U23" s="36">
        <f t="shared" si="7"/>
        <v>9.2932566852455665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3613605</v>
      </c>
      <c r="E24" s="31">
        <v>9813605</v>
      </c>
      <c r="F24" s="31">
        <v>2764178</v>
      </c>
      <c r="G24" s="36">
        <f t="shared" si="0"/>
        <v>0.76493640007693153</v>
      </c>
      <c r="H24" s="31">
        <v>4046446</v>
      </c>
      <c r="I24" s="36">
        <f t="shared" si="1"/>
        <v>1.1197809389792188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6810624</v>
      </c>
      <c r="O24" s="36">
        <f t="shared" si="5"/>
        <v>1.8847173390561502</v>
      </c>
      <c r="P24" s="31">
        <v>339246</v>
      </c>
      <c r="Q24" s="31">
        <v>3613605</v>
      </c>
      <c r="R24" s="31">
        <v>3613605</v>
      </c>
      <c r="S24" s="31">
        <v>949668</v>
      </c>
      <c r="T24" s="36">
        <f t="shared" si="6"/>
        <v>0.26280348848310758</v>
      </c>
      <c r="U24" s="36">
        <f t="shared" si="7"/>
        <v>10.927763333981829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60319301</v>
      </c>
      <c r="E25" s="31">
        <v>60319301</v>
      </c>
      <c r="F25" s="31">
        <v>5612055</v>
      </c>
      <c r="G25" s="36">
        <f t="shared" si="0"/>
        <v>9.3039125237873693E-2</v>
      </c>
      <c r="H25" s="31">
        <v>5375678</v>
      </c>
      <c r="I25" s="36">
        <f t="shared" si="1"/>
        <v>8.9120362982986159E-2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10987733</v>
      </c>
      <c r="O25" s="36">
        <f t="shared" si="5"/>
        <v>0.18215948822085987</v>
      </c>
      <c r="P25" s="31">
        <v>2208138</v>
      </c>
      <c r="Q25" s="31">
        <v>10858150</v>
      </c>
      <c r="R25" s="31">
        <v>60133370</v>
      </c>
      <c r="S25" s="31">
        <v>5130951</v>
      </c>
      <c r="T25" s="36">
        <f t="shared" si="6"/>
        <v>0.47254375745407828</v>
      </c>
      <c r="U25" s="36">
        <f t="shared" si="7"/>
        <v>1.4344846200735644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3116000</v>
      </c>
      <c r="E26" s="31">
        <v>3116000</v>
      </c>
      <c r="F26" s="31">
        <v>320255</v>
      </c>
      <c r="G26" s="36">
        <f t="shared" si="0"/>
        <v>0.10277759948652118</v>
      </c>
      <c r="H26" s="31">
        <v>1069287</v>
      </c>
      <c r="I26" s="36">
        <f t="shared" si="1"/>
        <v>0.34316014120667521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1389542</v>
      </c>
      <c r="O26" s="36">
        <f t="shared" si="5"/>
        <v>0.44593774069319642</v>
      </c>
      <c r="P26" s="31">
        <v>0</v>
      </c>
      <c r="Q26" s="31">
        <v>3235234</v>
      </c>
      <c r="R26" s="31">
        <v>3144000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94570996</v>
      </c>
      <c r="E27" s="32">
        <f>SUM(E20:E26)</f>
        <v>100770996</v>
      </c>
      <c r="F27" s="32">
        <f>SUM(F20:F26)</f>
        <v>33912593</v>
      </c>
      <c r="G27" s="37">
        <f t="shared" si="0"/>
        <v>0.35859401332729962</v>
      </c>
      <c r="H27" s="32">
        <f>SUM(H20:H26)</f>
        <v>22909587</v>
      </c>
      <c r="I27" s="37">
        <f t="shared" si="1"/>
        <v>0.24224749626196176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56822180</v>
      </c>
      <c r="O27" s="37">
        <f t="shared" si="5"/>
        <v>0.60084150958926141</v>
      </c>
      <c r="P27" s="32">
        <f>SUM(P20:P26)</f>
        <v>15520099</v>
      </c>
      <c r="Q27" s="32">
        <f>SUM(Q20:Q26)</f>
        <v>44390384</v>
      </c>
      <c r="R27" s="32">
        <f>SUM(R20:R26)</f>
        <v>108814370</v>
      </c>
      <c r="S27" s="32">
        <f>SUM(S20:S26)</f>
        <v>22858746</v>
      </c>
      <c r="T27" s="37">
        <f t="shared" si="6"/>
        <v>0.51494814732848448</v>
      </c>
      <c r="U27" s="37">
        <f t="shared" si="7"/>
        <v>0.47612376699401215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1691999</v>
      </c>
      <c r="E28" s="31">
        <v>1691999</v>
      </c>
      <c r="F28" s="31">
        <v>-10883</v>
      </c>
      <c r="G28" s="36">
        <f t="shared" si="0"/>
        <v>-6.432036898366961E-3</v>
      </c>
      <c r="H28" s="31">
        <v>12324</v>
      </c>
      <c r="I28" s="36">
        <f t="shared" si="1"/>
        <v>7.2836922480450641E-3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1441</v>
      </c>
      <c r="O28" s="36">
        <f t="shared" si="5"/>
        <v>8.5165534967810265E-4</v>
      </c>
      <c r="P28" s="31">
        <v>89718</v>
      </c>
      <c r="Q28" s="31">
        <v>1065184</v>
      </c>
      <c r="R28" s="31">
        <v>1065184</v>
      </c>
      <c r="S28" s="31">
        <v>105065</v>
      </c>
      <c r="T28" s="36">
        <f t="shared" si="6"/>
        <v>9.8635540901853572E-2</v>
      </c>
      <c r="U28" s="36">
        <f t="shared" si="7"/>
        <v>-0.86263626028221763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2548400</v>
      </c>
      <c r="E29" s="31">
        <v>2548400</v>
      </c>
      <c r="F29" s="31">
        <v>762518</v>
      </c>
      <c r="G29" s="36">
        <f t="shared" si="0"/>
        <v>0.29921440904096686</v>
      </c>
      <c r="H29" s="31">
        <v>1112235</v>
      </c>
      <c r="I29" s="36">
        <f t="shared" si="1"/>
        <v>0.43644443572437608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1874753</v>
      </c>
      <c r="O29" s="36">
        <f t="shared" si="5"/>
        <v>0.73565884476534293</v>
      </c>
      <c r="P29" s="31">
        <v>1048508</v>
      </c>
      <c r="Q29" s="31">
        <v>2643650</v>
      </c>
      <c r="R29" s="31">
        <v>2543650</v>
      </c>
      <c r="S29" s="31">
        <v>1365546</v>
      </c>
      <c r="T29" s="36">
        <f t="shared" si="6"/>
        <v>0.51653811964518748</v>
      </c>
      <c r="U29" s="36">
        <f t="shared" si="7"/>
        <v>6.0778744654308881E-2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33072243</v>
      </c>
      <c r="E31" s="31">
        <v>33072243</v>
      </c>
      <c r="F31" s="31">
        <v>1284221</v>
      </c>
      <c r="G31" s="36">
        <f t="shared" si="0"/>
        <v>3.883078024069913E-2</v>
      </c>
      <c r="H31" s="31">
        <v>8089871</v>
      </c>
      <c r="I31" s="36">
        <f t="shared" si="1"/>
        <v>0.24461210568633038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9374092</v>
      </c>
      <c r="O31" s="36">
        <f t="shared" si="5"/>
        <v>0.28344288592702949</v>
      </c>
      <c r="P31" s="31">
        <v>3605710</v>
      </c>
      <c r="Q31" s="31">
        <v>30587336</v>
      </c>
      <c r="R31" s="31">
        <v>20009682</v>
      </c>
      <c r="S31" s="31">
        <v>7351574</v>
      </c>
      <c r="T31" s="36">
        <f t="shared" si="6"/>
        <v>0.24034698543214095</v>
      </c>
      <c r="U31" s="36">
        <f t="shared" si="7"/>
        <v>1.2436277459917742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26565</v>
      </c>
      <c r="R32" s="31">
        <v>26564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180000</v>
      </c>
      <c r="E33" s="31">
        <v>180000</v>
      </c>
      <c r="F33" s="31">
        <v>10000030</v>
      </c>
      <c r="G33" s="36">
        <f t="shared" si="0"/>
        <v>55.555722222222222</v>
      </c>
      <c r="H33" s="31">
        <v>48164</v>
      </c>
      <c r="I33" s="36">
        <f t="shared" si="1"/>
        <v>0.2675777777777778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10048194</v>
      </c>
      <c r="O33" s="36">
        <f t="shared" si="5"/>
        <v>55.823300000000003</v>
      </c>
      <c r="P33" s="31">
        <v>74606</v>
      </c>
      <c r="Q33" s="31">
        <v>180000</v>
      </c>
      <c r="R33" s="31">
        <v>180000</v>
      </c>
      <c r="S33" s="31">
        <v>149212</v>
      </c>
      <c r="T33" s="36">
        <f t="shared" si="6"/>
        <v>0.82895555555555556</v>
      </c>
      <c r="U33" s="36">
        <f t="shared" si="7"/>
        <v>-0.35442189636222288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37520599</v>
      </c>
      <c r="E35" s="32">
        <f>SUM(E28:E34)</f>
        <v>37520599</v>
      </c>
      <c r="F35" s="32">
        <f>SUM(F28:F34)</f>
        <v>12035886</v>
      </c>
      <c r="G35" s="37">
        <f t="shared" si="0"/>
        <v>0.32078075299384212</v>
      </c>
      <c r="H35" s="32">
        <f>SUM(H28:H34)</f>
        <v>9262594</v>
      </c>
      <c r="I35" s="37">
        <f t="shared" si="1"/>
        <v>0.24686690103215037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21298480</v>
      </c>
      <c r="O35" s="37">
        <f t="shared" si="5"/>
        <v>0.56764765402599249</v>
      </c>
      <c r="P35" s="32">
        <f>SUM(P28:P34)</f>
        <v>4818542</v>
      </c>
      <c r="Q35" s="32">
        <f>SUM(Q28:Q34)</f>
        <v>34502735</v>
      </c>
      <c r="R35" s="32">
        <f>SUM(R28:R34)</f>
        <v>23825080</v>
      </c>
      <c r="S35" s="32">
        <f>SUM(S28:S34)</f>
        <v>8971397</v>
      </c>
      <c r="T35" s="37">
        <f t="shared" si="6"/>
        <v>0.26001987958345912</v>
      </c>
      <c r="U35" s="37">
        <f t="shared" si="7"/>
        <v>0.9222814702040576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26182224</v>
      </c>
      <c r="E36" s="31">
        <v>26182224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6979092</v>
      </c>
      <c r="R36" s="31">
        <v>6979092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1205634</v>
      </c>
      <c r="E37" s="31">
        <v>2040417</v>
      </c>
      <c r="F37" s="31">
        <v>571447</v>
      </c>
      <c r="G37" s="36">
        <f t="shared" si="0"/>
        <v>0.47398049490973215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571447</v>
      </c>
      <c r="O37" s="36">
        <f t="shared" si="5"/>
        <v>0.47398049490973215</v>
      </c>
      <c r="P37" s="31">
        <v>486813</v>
      </c>
      <c r="Q37" s="31">
        <v>1660496</v>
      </c>
      <c r="R37" s="31">
        <v>1667496</v>
      </c>
      <c r="S37" s="31">
        <v>490875</v>
      </c>
      <c r="T37" s="36">
        <f t="shared" si="6"/>
        <v>0.29561950164288259</v>
      </c>
      <c r="U37" s="36">
        <f t="shared" si="7"/>
        <v>-1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2289600</v>
      </c>
      <c r="E38" s="31">
        <v>2289600</v>
      </c>
      <c r="F38" s="31">
        <v>125277</v>
      </c>
      <c r="G38" s="36">
        <f t="shared" si="0"/>
        <v>5.4715670859538781E-2</v>
      </c>
      <c r="H38" s="31">
        <v>318014</v>
      </c>
      <c r="I38" s="36">
        <f t="shared" si="1"/>
        <v>0.13889500349406009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443291</v>
      </c>
      <c r="O38" s="36">
        <f t="shared" si="5"/>
        <v>0.19361067435359888</v>
      </c>
      <c r="P38" s="31">
        <v>150447</v>
      </c>
      <c r="Q38" s="31">
        <v>2413666</v>
      </c>
      <c r="R38" s="31">
        <v>2415400</v>
      </c>
      <c r="S38" s="31">
        <v>552829</v>
      </c>
      <c r="T38" s="36">
        <f t="shared" si="6"/>
        <v>0.22904121779898295</v>
      </c>
      <c r="U38" s="36">
        <f t="shared" si="7"/>
        <v>1.1137942265382494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27133000</v>
      </c>
      <c r="F39" s="31">
        <v>4876959</v>
      </c>
      <c r="G39" s="36">
        <f t="shared" si="0"/>
        <v>0.17974271182692661</v>
      </c>
      <c r="H39" s="31">
        <v>937623</v>
      </c>
      <c r="I39" s="36">
        <f t="shared" si="1"/>
        <v>3.4556554748829842E-2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5814582</v>
      </c>
      <c r="O39" s="36">
        <f t="shared" si="5"/>
        <v>0.21429926657575646</v>
      </c>
      <c r="P39" s="31">
        <v>4112836</v>
      </c>
      <c r="Q39" s="31">
        <v>26818000</v>
      </c>
      <c r="R39" s="31">
        <v>26214000</v>
      </c>
      <c r="S39" s="31">
        <v>9113192</v>
      </c>
      <c r="T39" s="36">
        <f t="shared" si="6"/>
        <v>0.33981624282198525</v>
      </c>
      <c r="U39" s="36">
        <f t="shared" si="7"/>
        <v>-0.77202519137646142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56810458</v>
      </c>
      <c r="E40" s="32">
        <f>SUM(E36:E39)</f>
        <v>57645241</v>
      </c>
      <c r="F40" s="32">
        <f>SUM(F36:F39)</f>
        <v>5573683</v>
      </c>
      <c r="G40" s="37">
        <f t="shared" si="0"/>
        <v>9.8110157816365437E-2</v>
      </c>
      <c r="H40" s="32">
        <f>SUM(H36:H39)</f>
        <v>1255637</v>
      </c>
      <c r="I40" s="37">
        <f t="shared" si="1"/>
        <v>2.2102215757528305E-2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6829320</v>
      </c>
      <c r="O40" s="37">
        <f t="shared" si="5"/>
        <v>0.12021237357389374</v>
      </c>
      <c r="P40" s="32">
        <f>SUM(P36:P39)</f>
        <v>4750096</v>
      </c>
      <c r="Q40" s="32">
        <f>SUM(Q36:Q39)</f>
        <v>37871254</v>
      </c>
      <c r="R40" s="32">
        <f>SUM(R36:R39)</f>
        <v>37275988</v>
      </c>
      <c r="S40" s="32">
        <f>SUM(S36:S39)</f>
        <v>10156896</v>
      </c>
      <c r="T40" s="37">
        <f t="shared" si="6"/>
        <v>0.26819539696256162</v>
      </c>
      <c r="U40" s="37">
        <f t="shared" si="7"/>
        <v>-0.73566071085721219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4138000</v>
      </c>
      <c r="F41" s="31">
        <v>577340</v>
      </c>
      <c r="G41" s="36">
        <f t="shared" si="0"/>
        <v>0</v>
      </c>
      <c r="H41" s="31">
        <v>1621760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2199100</v>
      </c>
      <c r="O41" s="36">
        <f t="shared" si="5"/>
        <v>0</v>
      </c>
      <c r="P41" s="31">
        <v>0</v>
      </c>
      <c r="Q41" s="31">
        <v>3106350</v>
      </c>
      <c r="R41" s="31">
        <v>7236350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67985349</v>
      </c>
      <c r="E42" s="31">
        <v>67985349</v>
      </c>
      <c r="F42" s="31">
        <v>9064979</v>
      </c>
      <c r="G42" s="36">
        <f t="shared" si="0"/>
        <v>0.13333724299922325</v>
      </c>
      <c r="H42" s="31">
        <v>6904209</v>
      </c>
      <c r="I42" s="36">
        <f t="shared" si="1"/>
        <v>0.10155436577960349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15969188</v>
      </c>
      <c r="O42" s="36">
        <f t="shared" si="5"/>
        <v>0.23489160877882675</v>
      </c>
      <c r="P42" s="31">
        <v>5746427</v>
      </c>
      <c r="Q42" s="31">
        <v>62020052</v>
      </c>
      <c r="R42" s="31">
        <v>62020052</v>
      </c>
      <c r="S42" s="31">
        <v>13060804</v>
      </c>
      <c r="T42" s="36">
        <f t="shared" si="6"/>
        <v>0.21059002014380768</v>
      </c>
      <c r="U42" s="36">
        <f t="shared" si="7"/>
        <v>0.20147858834715904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5332850</v>
      </c>
      <c r="E43" s="31">
        <v>9932850</v>
      </c>
      <c r="F43" s="31">
        <v>12203621</v>
      </c>
      <c r="G43" s="36">
        <f t="shared" si="0"/>
        <v>2.2883863225104775</v>
      </c>
      <c r="H43" s="31">
        <v>33690695</v>
      </c>
      <c r="I43" s="36">
        <f t="shared" si="1"/>
        <v>6.3175778429920211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45894316</v>
      </c>
      <c r="O43" s="36">
        <f t="shared" si="5"/>
        <v>8.605964165502499</v>
      </c>
      <c r="P43" s="31">
        <v>15545684</v>
      </c>
      <c r="Q43" s="31">
        <v>5331000</v>
      </c>
      <c r="R43" s="31">
        <v>12624000</v>
      </c>
      <c r="S43" s="31">
        <v>29716023</v>
      </c>
      <c r="T43" s="36">
        <f t="shared" si="6"/>
        <v>5.5741930219471021</v>
      </c>
      <c r="U43" s="36">
        <f t="shared" si="7"/>
        <v>1.1672057015953752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24673500</v>
      </c>
      <c r="E44" s="31">
        <v>24673500</v>
      </c>
      <c r="F44" s="31">
        <v>650970</v>
      </c>
      <c r="G44" s="36">
        <f t="shared" si="0"/>
        <v>2.6383366770016414E-2</v>
      </c>
      <c r="H44" s="31">
        <v>643591</v>
      </c>
      <c r="I44" s="36">
        <f t="shared" si="1"/>
        <v>2.6084300970677043E-2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1294561</v>
      </c>
      <c r="O44" s="36">
        <f t="shared" si="5"/>
        <v>5.2467667740693454E-2</v>
      </c>
      <c r="P44" s="31">
        <v>560782</v>
      </c>
      <c r="Q44" s="31">
        <v>2300000</v>
      </c>
      <c r="R44" s="31">
        <v>2300000</v>
      </c>
      <c r="S44" s="31">
        <v>1141681</v>
      </c>
      <c r="T44" s="36">
        <f t="shared" si="6"/>
        <v>0.49638304347826084</v>
      </c>
      <c r="U44" s="36">
        <f t="shared" si="7"/>
        <v>0.14766700785688558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37244763</v>
      </c>
      <c r="E45" s="31">
        <v>37097443</v>
      </c>
      <c r="F45" s="31">
        <v>4054369</v>
      </c>
      <c r="G45" s="36">
        <f t="shared" si="0"/>
        <v>0.10885742513652188</v>
      </c>
      <c r="H45" s="31">
        <v>4954222</v>
      </c>
      <c r="I45" s="36">
        <f t="shared" si="1"/>
        <v>0.13301794939599965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9008591</v>
      </c>
      <c r="O45" s="36">
        <f t="shared" si="5"/>
        <v>0.24187537453252153</v>
      </c>
      <c r="P45" s="31">
        <v>3630785</v>
      </c>
      <c r="Q45" s="31">
        <v>28439384</v>
      </c>
      <c r="R45" s="31">
        <v>30988833</v>
      </c>
      <c r="S45" s="31">
        <v>7315912</v>
      </c>
      <c r="T45" s="36">
        <f t="shared" si="6"/>
        <v>0.25724579688505206</v>
      </c>
      <c r="U45" s="36">
        <f t="shared" si="7"/>
        <v>0.36450437026703586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22629481</v>
      </c>
      <c r="E46" s="31">
        <v>22629481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15783326</v>
      </c>
      <c r="R46" s="31">
        <v>15783326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157865943</v>
      </c>
      <c r="E47" s="32">
        <f>SUM(E41:E46)</f>
        <v>166456623</v>
      </c>
      <c r="F47" s="32">
        <f>SUM(F41:F46)</f>
        <v>26551279</v>
      </c>
      <c r="G47" s="37">
        <f t="shared" si="0"/>
        <v>0.16818877140587568</v>
      </c>
      <c r="H47" s="32">
        <f>SUM(H41:H46)</f>
        <v>47814477</v>
      </c>
      <c r="I47" s="37">
        <f t="shared" si="1"/>
        <v>0.30288025454609929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74365756</v>
      </c>
      <c r="O47" s="37">
        <f t="shared" si="5"/>
        <v>0.47106902595197497</v>
      </c>
      <c r="P47" s="32">
        <f>SUM(P41:P46)</f>
        <v>25483678</v>
      </c>
      <c r="Q47" s="32">
        <f>SUM(Q41:Q46)</f>
        <v>116980112</v>
      </c>
      <c r="R47" s="32">
        <f>SUM(R41:R46)</f>
        <v>130952561</v>
      </c>
      <c r="S47" s="32">
        <f>SUM(S41:S46)</f>
        <v>51234420</v>
      </c>
      <c r="T47" s="37">
        <f t="shared" si="6"/>
        <v>0.43797547398484282</v>
      </c>
      <c r="U47" s="37">
        <f t="shared" si="7"/>
        <v>0.87627849480753905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2935296</v>
      </c>
      <c r="E48" s="31">
        <v>2739648</v>
      </c>
      <c r="F48" s="31">
        <v>15624</v>
      </c>
      <c r="G48" s="36">
        <f t="shared" si="0"/>
        <v>5.322802197802198E-3</v>
      </c>
      <c r="H48" s="31">
        <v>1108452</v>
      </c>
      <c r="I48" s="36">
        <f t="shared" si="1"/>
        <v>0.37762869570905283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1124076</v>
      </c>
      <c r="O48" s="36">
        <f t="shared" si="5"/>
        <v>0.38295149790685507</v>
      </c>
      <c r="P48" s="31">
        <v>22591</v>
      </c>
      <c r="Q48" s="31">
        <v>20004</v>
      </c>
      <c r="R48" s="31">
        <v>20004</v>
      </c>
      <c r="S48" s="31">
        <v>55363</v>
      </c>
      <c r="T48" s="36">
        <f t="shared" si="6"/>
        <v>2.7675964807038591</v>
      </c>
      <c r="U48" s="36">
        <f t="shared" si="7"/>
        <v>48.066088265238371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35777000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2935296</v>
      </c>
      <c r="E53" s="32">
        <f>SUM(E48:E52)</f>
        <v>38516648</v>
      </c>
      <c r="F53" s="32">
        <f>SUM(F48:F52)</f>
        <v>15624</v>
      </c>
      <c r="G53" s="37">
        <f t="shared" si="0"/>
        <v>5.322802197802198E-3</v>
      </c>
      <c r="H53" s="32">
        <f>SUM(H48:H52)</f>
        <v>1108452</v>
      </c>
      <c r="I53" s="37">
        <f t="shared" si="1"/>
        <v>0.37762869570905283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1124076</v>
      </c>
      <c r="O53" s="37">
        <f t="shared" si="5"/>
        <v>0.38295149790685507</v>
      </c>
      <c r="P53" s="32">
        <f>SUM(P48:P52)</f>
        <v>22591</v>
      </c>
      <c r="Q53" s="32">
        <f>SUM(Q48:Q52)</f>
        <v>20004</v>
      </c>
      <c r="R53" s="32">
        <f>SUM(R48:R52)</f>
        <v>20004</v>
      </c>
      <c r="S53" s="32">
        <f>SUM(S48:S52)</f>
        <v>55363</v>
      </c>
      <c r="T53" s="37">
        <f t="shared" si="6"/>
        <v>2.7675964807038591</v>
      </c>
      <c r="U53" s="37">
        <f t="shared" si="7"/>
        <v>48.066088265238371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585479314</v>
      </c>
      <c r="E54" s="32">
        <f>SUM(E8:E9,E11:E18,E20:E26,E28:E34,E36:E39,E41:E46,E48:E52)</f>
        <v>639916542</v>
      </c>
      <c r="F54" s="32">
        <f>SUM(F8:F9,F11:F18,F20:F26,F28:F34,F36:F39,F41:F46,F48:F52)</f>
        <v>97561479</v>
      </c>
      <c r="G54" s="37">
        <f t="shared" si="0"/>
        <v>0.16663522803813355</v>
      </c>
      <c r="H54" s="32">
        <f>SUM(H8:H9,H11:H18,H20:H26,H28:H34,H36:H39,H41:H46,H48:H52)</f>
        <v>109142762</v>
      </c>
      <c r="I54" s="37">
        <f t="shared" si="1"/>
        <v>0.1864160857440644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206704241</v>
      </c>
      <c r="O54" s="37">
        <f t="shared" si="5"/>
        <v>0.35305131378219795</v>
      </c>
      <c r="P54" s="32">
        <f>SUM(P8:P9,P11:P18,P20:P26,P28:P34,P36:P39,P41:P46,P48:P52)</f>
        <v>77423280</v>
      </c>
      <c r="Q54" s="32">
        <f>SUM(Q8:Q9,Q11:Q18,Q20:Q26,Q28:Q34,Q36:Q39,Q41:Q46,Q48:Q52)</f>
        <v>458379666</v>
      </c>
      <c r="R54" s="32">
        <f>SUM(R8:R9,R11:R18,R20:R26,R28:R34,R36:R39,R41:R46,R48:R52)</f>
        <v>526499125</v>
      </c>
      <c r="S54" s="32">
        <f>SUM(S8:S9,S11:S18,S20:S26,S28:S34,S36:S39,S41:S46,S48:S52)</f>
        <v>140346569</v>
      </c>
      <c r="T54" s="37">
        <f t="shared" si="6"/>
        <v>0.30617974445664004</v>
      </c>
      <c r="U54" s="37">
        <f t="shared" si="7"/>
        <v>0.40968920459066061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18696000</v>
      </c>
      <c r="E57" s="31">
        <v>18696000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0</v>
      </c>
      <c r="O57" s="36">
        <f t="shared" ref="O57:O85" si="13">IF(($D57      =0),0,($N57      /$D57      ))</f>
        <v>0</v>
      </c>
      <c r="P57" s="31">
        <v>0</v>
      </c>
      <c r="Q57" s="31">
        <v>16000000</v>
      </c>
      <c r="R57" s="31">
        <v>16000000</v>
      </c>
      <c r="S57" s="31">
        <v>0</v>
      </c>
      <c r="T57" s="36">
        <f t="shared" ref="T57:T85" si="14">IF(($Q57      =0),0,($S57      /$Q57      ))</f>
        <v>0</v>
      </c>
      <c r="U57" s="36">
        <f t="shared" ref="U57:U85" si="15">IF(($P57      =0),0,(($H57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18696000</v>
      </c>
      <c r="E58" s="32">
        <f>E57</f>
        <v>18696000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16000000</v>
      </c>
      <c r="R58" s="32">
        <f>R57</f>
        <v>16000000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3342099</v>
      </c>
      <c r="E65" s="31">
        <v>3342099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946</v>
      </c>
      <c r="Q65" s="31">
        <v>3491261</v>
      </c>
      <c r="R65" s="31">
        <v>3491261</v>
      </c>
      <c r="S65" s="31">
        <v>946</v>
      </c>
      <c r="T65" s="36">
        <f t="shared" si="14"/>
        <v>2.7096226836091603E-4</v>
      </c>
      <c r="U65" s="36">
        <f t="shared" si="15"/>
        <v>-1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360000</v>
      </c>
      <c r="E66" s="31">
        <v>360000</v>
      </c>
      <c r="F66" s="31">
        <v>5004</v>
      </c>
      <c r="G66" s="36">
        <f t="shared" si="8"/>
        <v>1.3899999999999999E-2</v>
      </c>
      <c r="H66" s="31">
        <v>453</v>
      </c>
      <c r="I66" s="36">
        <f t="shared" si="9"/>
        <v>1.2583333333333333E-3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5457</v>
      </c>
      <c r="O66" s="36">
        <f t="shared" si="13"/>
        <v>1.5158333333333333E-2</v>
      </c>
      <c r="P66" s="31">
        <v>11259</v>
      </c>
      <c r="Q66" s="31">
        <v>285000</v>
      </c>
      <c r="R66" s="31">
        <v>305000</v>
      </c>
      <c r="S66" s="31">
        <v>40032</v>
      </c>
      <c r="T66" s="36">
        <f t="shared" si="14"/>
        <v>0.14046315789473685</v>
      </c>
      <c r="U66" s="36">
        <f t="shared" si="15"/>
        <v>-0.95976552091660006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5505661</v>
      </c>
      <c r="E68" s="31">
        <v>5505661</v>
      </c>
      <c r="F68" s="31">
        <v>61580</v>
      </c>
      <c r="G68" s="36">
        <f t="shared" si="8"/>
        <v>1.1184851373885897E-2</v>
      </c>
      <c r="H68" s="31">
        <v>944871</v>
      </c>
      <c r="I68" s="36">
        <f t="shared" si="9"/>
        <v>0.17161808545785873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1006451</v>
      </c>
      <c r="O68" s="36">
        <f t="shared" si="13"/>
        <v>0.18280293683174464</v>
      </c>
      <c r="P68" s="31">
        <v>1462138</v>
      </c>
      <c r="Q68" s="31">
        <v>5702368</v>
      </c>
      <c r="R68" s="31">
        <v>5702368</v>
      </c>
      <c r="S68" s="31">
        <v>1629440</v>
      </c>
      <c r="T68" s="36">
        <f t="shared" si="14"/>
        <v>0.285747955936902</v>
      </c>
      <c r="U68" s="36">
        <f t="shared" si="15"/>
        <v>-0.35377440433119167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9207760</v>
      </c>
      <c r="E70" s="32">
        <f>SUM(E64:E69)</f>
        <v>9207760</v>
      </c>
      <c r="F70" s="32">
        <f>SUM(F64:F69)</f>
        <v>66584</v>
      </c>
      <c r="G70" s="37">
        <f t="shared" si="8"/>
        <v>7.231291866860127E-3</v>
      </c>
      <c r="H70" s="32">
        <f>SUM(H64:H69)</f>
        <v>945324</v>
      </c>
      <c r="I70" s="37">
        <f t="shared" si="9"/>
        <v>0.10266601214627662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1011908</v>
      </c>
      <c r="O70" s="37">
        <f t="shared" si="13"/>
        <v>0.10989730401313674</v>
      </c>
      <c r="P70" s="32">
        <f>SUM(P64:P69)</f>
        <v>1474343</v>
      </c>
      <c r="Q70" s="32">
        <f>SUM(Q64:Q69)</f>
        <v>9478629</v>
      </c>
      <c r="R70" s="32">
        <f>SUM(R64:R69)</f>
        <v>9498629</v>
      </c>
      <c r="S70" s="32">
        <f>SUM(S64:S69)</f>
        <v>1670418</v>
      </c>
      <c r="T70" s="37">
        <f t="shared" si="14"/>
        <v>0.17622991679492889</v>
      </c>
      <c r="U70" s="37">
        <f t="shared" si="15"/>
        <v>-0.35881677465827155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59875008</v>
      </c>
      <c r="E71" s="31">
        <v>59875008</v>
      </c>
      <c r="F71" s="31">
        <v>25169095</v>
      </c>
      <c r="G71" s="36">
        <f t="shared" si="8"/>
        <v>0.42036061189336293</v>
      </c>
      <c r="H71" s="31">
        <v>13520384</v>
      </c>
      <c r="I71" s="36">
        <f t="shared" si="9"/>
        <v>0.22581014101910432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38689479</v>
      </c>
      <c r="O71" s="36">
        <f t="shared" si="13"/>
        <v>0.64617075291246728</v>
      </c>
      <c r="P71" s="31">
        <v>15432493</v>
      </c>
      <c r="Q71" s="31">
        <v>48953988</v>
      </c>
      <c r="R71" s="31">
        <v>48952992</v>
      </c>
      <c r="S71" s="31">
        <v>34217895</v>
      </c>
      <c r="T71" s="36">
        <f t="shared" si="14"/>
        <v>0.69898074493951345</v>
      </c>
      <c r="U71" s="36">
        <f t="shared" si="15"/>
        <v>-0.12390149796277239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4305000</v>
      </c>
      <c r="E72" s="31">
        <v>4305000</v>
      </c>
      <c r="F72" s="31">
        <v>0</v>
      </c>
      <c r="G72" s="36">
        <f t="shared" si="8"/>
        <v>0</v>
      </c>
      <c r="H72" s="31">
        <v>1076000</v>
      </c>
      <c r="I72" s="36">
        <f t="shared" si="9"/>
        <v>0.24994192799070847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1076000</v>
      </c>
      <c r="O72" s="36">
        <f t="shared" si="13"/>
        <v>0.24994192799070847</v>
      </c>
      <c r="P72" s="31">
        <v>0</v>
      </c>
      <c r="Q72" s="31">
        <v>5591000</v>
      </c>
      <c r="R72" s="31">
        <v>5591000</v>
      </c>
      <c r="S72" s="31">
        <v>1398000</v>
      </c>
      <c r="T72" s="36">
        <f t="shared" si="14"/>
        <v>0.25004471472008583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9772024</v>
      </c>
      <c r="E73" s="31">
        <v>9772024</v>
      </c>
      <c r="F73" s="31">
        <v>0</v>
      </c>
      <c r="G73" s="36">
        <f t="shared" si="8"/>
        <v>0</v>
      </c>
      <c r="H73" s="31">
        <v>4464</v>
      </c>
      <c r="I73" s="36">
        <f t="shared" si="9"/>
        <v>4.5681426897846341E-4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4464</v>
      </c>
      <c r="O73" s="36">
        <f t="shared" si="13"/>
        <v>4.5681426897846341E-4</v>
      </c>
      <c r="P73" s="31">
        <v>5126</v>
      </c>
      <c r="Q73" s="31">
        <v>7727290</v>
      </c>
      <c r="R73" s="31">
        <v>9096782</v>
      </c>
      <c r="S73" s="31">
        <v>21857</v>
      </c>
      <c r="T73" s="36">
        <f t="shared" si="14"/>
        <v>2.8285466185428527E-3</v>
      </c>
      <c r="U73" s="36">
        <f t="shared" si="15"/>
        <v>-0.12914553257900896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52650</v>
      </c>
      <c r="E75" s="31">
        <v>52650</v>
      </c>
      <c r="F75" s="31">
        <v>10607</v>
      </c>
      <c r="G75" s="36">
        <f t="shared" si="8"/>
        <v>0.20146248812915479</v>
      </c>
      <c r="H75" s="31">
        <v>21130</v>
      </c>
      <c r="I75" s="36">
        <f t="shared" si="9"/>
        <v>0.40132953466286797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31737</v>
      </c>
      <c r="O75" s="36">
        <f t="shared" si="13"/>
        <v>0.60279202279202282</v>
      </c>
      <c r="P75" s="31">
        <v>0</v>
      </c>
      <c r="Q75" s="31">
        <v>0</v>
      </c>
      <c r="R75" s="31">
        <v>50000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2804889</v>
      </c>
      <c r="E76" s="31">
        <v>2804889</v>
      </c>
      <c r="F76" s="31">
        <v>5000</v>
      </c>
      <c r="G76" s="36">
        <f t="shared" si="8"/>
        <v>1.7826017357549621E-3</v>
      </c>
      <c r="H76" s="31">
        <v>440585</v>
      </c>
      <c r="I76" s="36">
        <f t="shared" si="9"/>
        <v>0.15707751714952001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445585</v>
      </c>
      <c r="O76" s="36">
        <f t="shared" si="13"/>
        <v>0.15886011888527496</v>
      </c>
      <c r="P76" s="31">
        <v>10900</v>
      </c>
      <c r="Q76" s="31">
        <v>2030448</v>
      </c>
      <c r="R76" s="31">
        <v>2946293</v>
      </c>
      <c r="S76" s="31">
        <v>19000</v>
      </c>
      <c r="T76" s="36">
        <f t="shared" si="14"/>
        <v>9.3575407988778832E-3</v>
      </c>
      <c r="U76" s="36">
        <f t="shared" si="15"/>
        <v>39.420642201834859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10167000</v>
      </c>
      <c r="E77" s="31">
        <v>10167000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-645808</v>
      </c>
      <c r="Q77" s="31">
        <v>12930000</v>
      </c>
      <c r="R77" s="31">
        <v>15930004</v>
      </c>
      <c r="S77" s="31">
        <v>-645808</v>
      </c>
      <c r="T77" s="36">
        <f t="shared" si="14"/>
        <v>-4.9946481051817482E-2</v>
      </c>
      <c r="U77" s="36">
        <f t="shared" si="15"/>
        <v>-1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86976571</v>
      </c>
      <c r="E78" s="32">
        <f>SUM(E71:E77)</f>
        <v>86976571</v>
      </c>
      <c r="F78" s="32">
        <f>SUM(F71:F77)</f>
        <v>25184702</v>
      </c>
      <c r="G78" s="37">
        <f t="shared" si="8"/>
        <v>0.28955731078430302</v>
      </c>
      <c r="H78" s="32">
        <f>SUM(H71:H77)</f>
        <v>15062563</v>
      </c>
      <c r="I78" s="37">
        <f t="shared" si="9"/>
        <v>0.17317954509841507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40247265</v>
      </c>
      <c r="O78" s="37">
        <f t="shared" si="13"/>
        <v>0.46273685588271812</v>
      </c>
      <c r="P78" s="32">
        <f>SUM(P71:P77)</f>
        <v>14802711</v>
      </c>
      <c r="Q78" s="32">
        <f>SUM(Q71:Q77)</f>
        <v>77232726</v>
      </c>
      <c r="R78" s="32">
        <f>SUM(R71:R77)</f>
        <v>82567071</v>
      </c>
      <c r="S78" s="32">
        <f>SUM(S71:S77)</f>
        <v>35010944</v>
      </c>
      <c r="T78" s="37">
        <f t="shared" si="14"/>
        <v>0.45331747062767147</v>
      </c>
      <c r="U78" s="37">
        <f t="shared" si="15"/>
        <v>1.755435203727207E-2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1263000</v>
      </c>
      <c r="E79" s="31">
        <v>1263000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455149</v>
      </c>
      <c r="Q79" s="31">
        <v>1428000</v>
      </c>
      <c r="R79" s="31">
        <v>1428000</v>
      </c>
      <c r="S79" s="31">
        <v>563053</v>
      </c>
      <c r="T79" s="36">
        <f t="shared" si="14"/>
        <v>0.39429481792717086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2484950</v>
      </c>
      <c r="E80" s="31">
        <v>2484950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2383150</v>
      </c>
      <c r="R80" s="31">
        <v>2383150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3000</v>
      </c>
      <c r="E81" s="31">
        <v>3000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3750950</v>
      </c>
      <c r="E84" s="32">
        <f>SUM(E79:E83)</f>
        <v>3750950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455149</v>
      </c>
      <c r="Q84" s="32">
        <f>SUM(Q79:Q83)</f>
        <v>3814150</v>
      </c>
      <c r="R84" s="32">
        <f>SUM(R79:R83)</f>
        <v>3814150</v>
      </c>
      <c r="S84" s="32">
        <f>SUM(S79:S83)</f>
        <v>563053</v>
      </c>
      <c r="T84" s="37">
        <f t="shared" si="14"/>
        <v>0.14762214385905117</v>
      </c>
      <c r="U84" s="37">
        <f t="shared" si="15"/>
        <v>-1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118631281</v>
      </c>
      <c r="E85" s="32">
        <f>SUM(E57,E59:E62,E64:E69,E71:E77,E79:E83)</f>
        <v>118631281</v>
      </c>
      <c r="F85" s="32">
        <f>SUM(F57,F59:F62,F64:F69,F71:F77,F79:F83)</f>
        <v>25251286</v>
      </c>
      <c r="G85" s="37">
        <f t="shared" si="8"/>
        <v>0.21285520806270314</v>
      </c>
      <c r="H85" s="32">
        <f>SUM(H57,H59:H62,H64:H69,H71:H77,H79:H83)</f>
        <v>16007887</v>
      </c>
      <c r="I85" s="37">
        <f t="shared" si="9"/>
        <v>0.13493816188328944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41259173</v>
      </c>
      <c r="O85" s="37">
        <f t="shared" si="13"/>
        <v>0.34779336994599258</v>
      </c>
      <c r="P85" s="32">
        <f>SUM(P57,P59:P62,P64:P69,P71:P77,P79:P83)</f>
        <v>16732203</v>
      </c>
      <c r="Q85" s="32">
        <f>SUM(Q57,Q59:Q62,Q64:Q69,Q71:Q77,Q79:Q83)</f>
        <v>106525505</v>
      </c>
      <c r="R85" s="32">
        <f>SUM(R57,R59:R62,R64:R69,R71:R77,R79:R83)</f>
        <v>111879850</v>
      </c>
      <c r="S85" s="32">
        <f>SUM(S57,S59:S62,S64:S69,S71:S77,S79:S83)</f>
        <v>37244415</v>
      </c>
      <c r="T85" s="37">
        <f t="shared" si="14"/>
        <v>0.3496290864802753</v>
      </c>
      <c r="U85" s="37">
        <f t="shared" si="15"/>
        <v>-4.3288740878890897E-2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515735959</v>
      </c>
      <c r="E88" s="31">
        <v>515735959</v>
      </c>
      <c r="F88" s="31">
        <v>37730565</v>
      </c>
      <c r="G88" s="36">
        <f t="shared" ref="G88:G99" si="16">IF(($D88      =0),0,($F88      /$D88      ))</f>
        <v>7.3158685838308979E-2</v>
      </c>
      <c r="H88" s="31">
        <v>64057089</v>
      </c>
      <c r="I88" s="36">
        <f t="shared" ref="I88:I99" si="17">IF(($D88      =0),0,($H88      /$D88      ))</f>
        <v>0.12420520206542356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101787654</v>
      </c>
      <c r="O88" s="36">
        <f t="shared" ref="O88:O99" si="21">IF(($D88      =0),0,($N88      /$D88      ))</f>
        <v>0.19736388790373255</v>
      </c>
      <c r="P88" s="31">
        <v>88154061</v>
      </c>
      <c r="Q88" s="31">
        <v>464013591</v>
      </c>
      <c r="R88" s="31">
        <v>484013591</v>
      </c>
      <c r="S88" s="31">
        <v>124517346</v>
      </c>
      <c r="T88" s="36">
        <f t="shared" ref="T88:T99" si="22">IF(($Q88      =0),0,($S88      /$Q88      ))</f>
        <v>0.2683484889562211</v>
      </c>
      <c r="U88" s="36">
        <f t="shared" ref="U88:U99" si="23">IF(($P88      =0),0,(($H88      /$P88      )-1))</f>
        <v>-0.27335067411131519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936293200</v>
      </c>
      <c r="E89" s="31">
        <v>936293200</v>
      </c>
      <c r="F89" s="31">
        <v>72517241</v>
      </c>
      <c r="G89" s="36">
        <f t="shared" si="16"/>
        <v>7.7451423336194258E-2</v>
      </c>
      <c r="H89" s="31">
        <v>47007241</v>
      </c>
      <c r="I89" s="36">
        <f t="shared" si="17"/>
        <v>5.0205684501393365E-2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119524482</v>
      </c>
      <c r="O89" s="36">
        <f t="shared" si="21"/>
        <v>0.12765710783758763</v>
      </c>
      <c r="P89" s="31">
        <v>45426549</v>
      </c>
      <c r="Q89" s="31">
        <v>979543999</v>
      </c>
      <c r="R89" s="31">
        <v>951927299</v>
      </c>
      <c r="S89" s="31">
        <v>82083386</v>
      </c>
      <c r="T89" s="36">
        <f t="shared" si="22"/>
        <v>8.379754874084018E-2</v>
      </c>
      <c r="U89" s="36">
        <f t="shared" si="23"/>
        <v>3.4796656025972927E-2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941185529</v>
      </c>
      <c r="E90" s="31">
        <v>941185529</v>
      </c>
      <c r="F90" s="31">
        <v>16310</v>
      </c>
      <c r="G90" s="36">
        <f t="shared" si="16"/>
        <v>1.7329208213952471E-5</v>
      </c>
      <c r="H90" s="31">
        <v>277028188</v>
      </c>
      <c r="I90" s="36">
        <f t="shared" si="17"/>
        <v>0.29433961685996129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277044498</v>
      </c>
      <c r="O90" s="36">
        <f t="shared" si="21"/>
        <v>0.29435694606817525</v>
      </c>
      <c r="P90" s="31">
        <v>144802812</v>
      </c>
      <c r="Q90" s="31">
        <v>4501869199</v>
      </c>
      <c r="R90" s="31">
        <v>931105294</v>
      </c>
      <c r="S90" s="31">
        <v>240885654</v>
      </c>
      <c r="T90" s="36">
        <f t="shared" si="22"/>
        <v>5.3507919344593112E-2</v>
      </c>
      <c r="U90" s="36">
        <f t="shared" si="23"/>
        <v>0.91314094093697573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2393214688</v>
      </c>
      <c r="E91" s="32">
        <f>SUM(E88:E90)</f>
        <v>2393214688</v>
      </c>
      <c r="F91" s="32">
        <f>SUM(F88:F90)</f>
        <v>110264116</v>
      </c>
      <c r="G91" s="37">
        <f t="shared" si="16"/>
        <v>4.6073641680741684E-2</v>
      </c>
      <c r="H91" s="32">
        <f>SUM(H88:H90)</f>
        <v>388092518</v>
      </c>
      <c r="I91" s="37">
        <f t="shared" si="17"/>
        <v>0.1621636871718882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498356634</v>
      </c>
      <c r="O91" s="37">
        <f t="shared" si="21"/>
        <v>0.20823732885262988</v>
      </c>
      <c r="P91" s="32">
        <f>SUM(P88:P90)</f>
        <v>278383422</v>
      </c>
      <c r="Q91" s="32">
        <f>SUM(Q88:Q90)</f>
        <v>5945426789</v>
      </c>
      <c r="R91" s="32">
        <f>SUM(R88:R90)</f>
        <v>2367046184</v>
      </c>
      <c r="S91" s="32">
        <f>SUM(S88:S90)</f>
        <v>447486386</v>
      </c>
      <c r="T91" s="37">
        <f t="shared" si="22"/>
        <v>7.5265645660278269E-2</v>
      </c>
      <c r="U91" s="37">
        <f t="shared" si="23"/>
        <v>0.3940934959841107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1500000</v>
      </c>
      <c r="E92" s="31">
        <v>1500000</v>
      </c>
      <c r="F92" s="31">
        <v>2902550</v>
      </c>
      <c r="G92" s="36">
        <f t="shared" si="16"/>
        <v>1.9350333333333334</v>
      </c>
      <c r="H92" s="31">
        <v>-2523156</v>
      </c>
      <c r="I92" s="36">
        <f t="shared" si="17"/>
        <v>-1.682104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379394</v>
      </c>
      <c r="O92" s="36">
        <f t="shared" si="21"/>
        <v>0.25292933333333334</v>
      </c>
      <c r="P92" s="31">
        <v>566699</v>
      </c>
      <c r="Q92" s="31">
        <v>229333</v>
      </c>
      <c r="R92" s="31">
        <v>1340752</v>
      </c>
      <c r="S92" s="31">
        <v>635112</v>
      </c>
      <c r="T92" s="36">
        <f t="shared" si="22"/>
        <v>2.7693877462031193</v>
      </c>
      <c r="U92" s="36">
        <f t="shared" si="23"/>
        <v>-5.4523741880610341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19435</v>
      </c>
      <c r="G94" s="36">
        <f t="shared" si="16"/>
        <v>0</v>
      </c>
      <c r="H94" s="31">
        <v>74651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94086</v>
      </c>
      <c r="O94" s="36">
        <f t="shared" si="21"/>
        <v>0</v>
      </c>
      <c r="P94" s="31">
        <v>59762</v>
      </c>
      <c r="Q94" s="31">
        <v>0</v>
      </c>
      <c r="R94" s="31">
        <v>0</v>
      </c>
      <c r="S94" s="31">
        <v>106367</v>
      </c>
      <c r="T94" s="36">
        <f t="shared" si="22"/>
        <v>0</v>
      </c>
      <c r="U94" s="36">
        <f t="shared" si="23"/>
        <v>0.24913824838526155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75238691</v>
      </c>
      <c r="E95" s="31">
        <v>75238691</v>
      </c>
      <c r="F95" s="31">
        <v>13781436</v>
      </c>
      <c r="G95" s="36">
        <f t="shared" si="16"/>
        <v>0.1831695344088323</v>
      </c>
      <c r="H95" s="31">
        <v>20711398</v>
      </c>
      <c r="I95" s="36">
        <f t="shared" si="17"/>
        <v>0.27527589495144195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34492834</v>
      </c>
      <c r="O95" s="36">
        <f t="shared" si="21"/>
        <v>0.45844542936027421</v>
      </c>
      <c r="P95" s="31">
        <v>20140626</v>
      </c>
      <c r="Q95" s="31">
        <v>70979896</v>
      </c>
      <c r="R95" s="31">
        <v>70979896</v>
      </c>
      <c r="S95" s="31">
        <v>33015302</v>
      </c>
      <c r="T95" s="36">
        <f t="shared" si="22"/>
        <v>0.46513595906085858</v>
      </c>
      <c r="U95" s="36">
        <f t="shared" si="23"/>
        <v>2.833933761542462E-2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76738691</v>
      </c>
      <c r="E96" s="32">
        <f>SUM(E92:E95)</f>
        <v>76738691</v>
      </c>
      <c r="F96" s="32">
        <f>SUM(F92:F95)</f>
        <v>16703421</v>
      </c>
      <c r="G96" s="37">
        <f t="shared" si="16"/>
        <v>0.21766622263598423</v>
      </c>
      <c r="H96" s="32">
        <f>SUM(H92:H95)</f>
        <v>18262893</v>
      </c>
      <c r="I96" s="37">
        <f t="shared" si="17"/>
        <v>0.23798807045066744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34966314</v>
      </c>
      <c r="O96" s="37">
        <f t="shared" si="21"/>
        <v>0.45565429308665167</v>
      </c>
      <c r="P96" s="32">
        <f>SUM(P92:P95)</f>
        <v>20767087</v>
      </c>
      <c r="Q96" s="32">
        <f>SUM(Q92:Q95)</f>
        <v>71209229</v>
      </c>
      <c r="R96" s="32">
        <f>SUM(R92:R95)</f>
        <v>72320648</v>
      </c>
      <c r="S96" s="32">
        <f>SUM(S92:S95)</f>
        <v>33756781</v>
      </c>
      <c r="T96" s="37">
        <f t="shared" si="22"/>
        <v>0.47405064587906154</v>
      </c>
      <c r="U96" s="37">
        <f t="shared" si="23"/>
        <v>-0.12058475028298388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33144743</v>
      </c>
      <c r="E97" s="31">
        <v>33144743</v>
      </c>
      <c r="F97" s="31">
        <v>7289021</v>
      </c>
      <c r="G97" s="36">
        <f t="shared" si="16"/>
        <v>0.21991484441439174</v>
      </c>
      <c r="H97" s="31">
        <v>11265981</v>
      </c>
      <c r="I97" s="36">
        <f t="shared" si="17"/>
        <v>0.33990249977198495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18555002</v>
      </c>
      <c r="O97" s="36">
        <f t="shared" si="21"/>
        <v>0.55981734418637674</v>
      </c>
      <c r="P97" s="31">
        <v>-1908632</v>
      </c>
      <c r="Q97" s="31">
        <v>21566223</v>
      </c>
      <c r="R97" s="31">
        <v>31269744</v>
      </c>
      <c r="S97" s="31">
        <v>11213560</v>
      </c>
      <c r="T97" s="36">
        <f t="shared" si="22"/>
        <v>0.51995938278112031</v>
      </c>
      <c r="U97" s="36">
        <f t="shared" si="23"/>
        <v>-6.9026470267710067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24359203</v>
      </c>
      <c r="E98" s="31">
        <v>24359203</v>
      </c>
      <c r="F98" s="31">
        <v>135826</v>
      </c>
      <c r="G98" s="36">
        <f t="shared" si="16"/>
        <v>5.5759623990981975E-3</v>
      </c>
      <c r="H98" s="31">
        <v>138559</v>
      </c>
      <c r="I98" s="36">
        <f t="shared" si="17"/>
        <v>5.6881581880983542E-3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274385</v>
      </c>
      <c r="O98" s="36">
        <f t="shared" si="21"/>
        <v>1.1264120587196551E-2</v>
      </c>
      <c r="P98" s="31">
        <v>466979</v>
      </c>
      <c r="Q98" s="31">
        <v>21964872</v>
      </c>
      <c r="R98" s="31">
        <v>22112464</v>
      </c>
      <c r="S98" s="31">
        <v>1390502</v>
      </c>
      <c r="T98" s="36">
        <f t="shared" si="22"/>
        <v>6.3305718330614449E-2</v>
      </c>
      <c r="U98" s="36">
        <f t="shared" si="23"/>
        <v>-0.70328644328759959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86508526</v>
      </c>
      <c r="E99" s="31">
        <v>86508526</v>
      </c>
      <c r="F99" s="31">
        <v>36045251</v>
      </c>
      <c r="G99" s="36">
        <f t="shared" si="16"/>
        <v>0.41666703464581051</v>
      </c>
      <c r="H99" s="31">
        <v>28836241</v>
      </c>
      <c r="I99" s="36">
        <f t="shared" si="17"/>
        <v>0.33333409241072953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64881492</v>
      </c>
      <c r="O99" s="36">
        <f t="shared" si="21"/>
        <v>0.7500011270565401</v>
      </c>
      <c r="P99" s="31">
        <v>8023349</v>
      </c>
      <c r="Q99" s="31">
        <v>37528296</v>
      </c>
      <c r="R99" s="31">
        <v>37528296</v>
      </c>
      <c r="S99" s="31">
        <v>22659357</v>
      </c>
      <c r="T99" s="36">
        <f t="shared" si="22"/>
        <v>0.60379392125877496</v>
      </c>
      <c r="U99" s="36">
        <f t="shared" si="23"/>
        <v>2.5940404686372238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144012472</v>
      </c>
      <c r="E101" s="32">
        <f>SUM(E97:E100)</f>
        <v>144012472</v>
      </c>
      <c r="F101" s="32">
        <f>SUM(F97:F100)</f>
        <v>43470098</v>
      </c>
      <c r="G101" s="37">
        <f>IF(($D101     =0),0,($F101     /$D101     ))</f>
        <v>0.30184953703176487</v>
      </c>
      <c r="H101" s="32">
        <f>SUM(H97:H100)</f>
        <v>40240781</v>
      </c>
      <c r="I101" s="37">
        <f>IF(($D101     =0),0,($H101     /$D101     ))</f>
        <v>0.27942566668809071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83710879</v>
      </c>
      <c r="O101" s="37">
        <f>IF(($D101     =0),0,($N101     /$D101     ))</f>
        <v>0.58127520371985564</v>
      </c>
      <c r="P101" s="32">
        <f>SUM(P97:P100)</f>
        <v>6581696</v>
      </c>
      <c r="Q101" s="32">
        <f>SUM(Q97:Q100)</f>
        <v>81059391</v>
      </c>
      <c r="R101" s="32">
        <f>SUM(R97:R100)</f>
        <v>90910504</v>
      </c>
      <c r="S101" s="32">
        <f>SUM(S97:S100)</f>
        <v>35263419</v>
      </c>
      <c r="T101" s="37">
        <f>IF(($Q101     =0),0,($S101     /$Q101     ))</f>
        <v>0.43503187681239797</v>
      </c>
      <c r="U101" s="37">
        <f>IF(($P101     =0),0,(($H101     /$P101     )-1))</f>
        <v>5.1140443131983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2613965851</v>
      </c>
      <c r="E102" s="32">
        <f>SUM(E88:E90,E92:E95,E97:E100)</f>
        <v>2613965851</v>
      </c>
      <c r="F102" s="32">
        <f>SUM(F88:F90,F92:F95,F97:F100)</f>
        <v>170437635</v>
      </c>
      <c r="G102" s="37">
        <f>IF(($D102     =0),0,($F102     /$D102     ))</f>
        <v>6.5202701456408579E-2</v>
      </c>
      <c r="H102" s="32">
        <f>SUM(H88:H90,H92:H95,H97:H100)</f>
        <v>446596192</v>
      </c>
      <c r="I102" s="37">
        <f>IF(($D102     =0),0,($H102     /$D102     ))</f>
        <v>0.1708500483390592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617033827</v>
      </c>
      <c r="O102" s="37">
        <f>IF(($D102     =0),0,($N102     /$D102     ))</f>
        <v>0.23605274979546778</v>
      </c>
      <c r="P102" s="32">
        <f>SUM(P88:P90,P92:P95,P97:P100)</f>
        <v>305732205</v>
      </c>
      <c r="Q102" s="32">
        <f>SUM(Q88:Q90,Q92:Q95,Q97:Q100)</f>
        <v>6097695409</v>
      </c>
      <c r="R102" s="32">
        <f>SUM(R88:R90,R92:R95,R97:R100)</f>
        <v>2530277336</v>
      </c>
      <c r="S102" s="32">
        <f>SUM(S88:S90,S92:S95,S97:S100)</f>
        <v>516506586</v>
      </c>
      <c r="T102" s="37">
        <f>IF(($Q102     =0),0,($S102     /$Q102     ))</f>
        <v>8.4705212601740174E-2</v>
      </c>
      <c r="U102" s="37">
        <f>IF(($P102     =0),0,(($H102     /$P102     )-1))</f>
        <v>0.46074304471784377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556298190</v>
      </c>
      <c r="E105" s="31">
        <v>556298190</v>
      </c>
      <c r="F105" s="31">
        <v>36113379</v>
      </c>
      <c r="G105" s="36">
        <f t="shared" ref="G105:G136" si="24">IF(($D105     =0),0,($F105     /$D105     ))</f>
        <v>6.4917304512531304E-2</v>
      </c>
      <c r="H105" s="31">
        <v>76116378</v>
      </c>
      <c r="I105" s="36">
        <f t="shared" ref="I105:I136" si="25">IF(($D105     =0),0,($H105     /$D105     ))</f>
        <v>0.1368265785657149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112229757</v>
      </c>
      <c r="O105" s="36">
        <f t="shared" ref="O105:O136" si="29">IF(($D105     =0),0,($N105     /$D105     ))</f>
        <v>0.20174388307824623</v>
      </c>
      <c r="P105" s="31">
        <v>70059626</v>
      </c>
      <c r="Q105" s="31">
        <v>420616760</v>
      </c>
      <c r="R105" s="31">
        <v>430604301</v>
      </c>
      <c r="S105" s="31">
        <v>113829885</v>
      </c>
      <c r="T105" s="36">
        <f t="shared" ref="T105:T136" si="30">IF(($Q105     =0),0,($S105     /$Q105     ))</f>
        <v>0.27062612768925326</v>
      </c>
      <c r="U105" s="36">
        <f t="shared" ref="U105:U136" si="31">IF(($P105     =0),0,(($H105     /$P105     )-1))</f>
        <v>8.6451389278041635E-2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556298190</v>
      </c>
      <c r="E106" s="32">
        <f>E105</f>
        <v>556298190</v>
      </c>
      <c r="F106" s="32">
        <f>F105</f>
        <v>36113379</v>
      </c>
      <c r="G106" s="37">
        <f t="shared" si="24"/>
        <v>6.4917304512531304E-2</v>
      </c>
      <c r="H106" s="32">
        <f>H105</f>
        <v>76116378</v>
      </c>
      <c r="I106" s="37">
        <f t="shared" si="25"/>
        <v>0.1368265785657149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112229757</v>
      </c>
      <c r="O106" s="37">
        <f t="shared" si="29"/>
        <v>0.20174388307824623</v>
      </c>
      <c r="P106" s="32">
        <f>P105</f>
        <v>70059626</v>
      </c>
      <c r="Q106" s="32">
        <f>Q105</f>
        <v>420616760</v>
      </c>
      <c r="R106" s="32">
        <f>R105</f>
        <v>430604301</v>
      </c>
      <c r="S106" s="32">
        <f>S105</f>
        <v>113829885</v>
      </c>
      <c r="T106" s="37">
        <f t="shared" si="30"/>
        <v>0.27062612768925326</v>
      </c>
      <c r="U106" s="37">
        <f t="shared" si="31"/>
        <v>8.6451389278041635E-2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14153814</v>
      </c>
      <c r="E107" s="31">
        <v>14153814</v>
      </c>
      <c r="F107" s="31">
        <v>2637435</v>
      </c>
      <c r="G107" s="36">
        <f t="shared" si="24"/>
        <v>0.18634093962235196</v>
      </c>
      <c r="H107" s="31">
        <v>1859666</v>
      </c>
      <c r="I107" s="36">
        <f t="shared" si="25"/>
        <v>0.131389744135397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4497101</v>
      </c>
      <c r="O107" s="36">
        <f t="shared" si="29"/>
        <v>0.31773068375774899</v>
      </c>
      <c r="P107" s="31">
        <v>3668586</v>
      </c>
      <c r="Q107" s="31">
        <v>12936482</v>
      </c>
      <c r="R107" s="31">
        <v>13636482</v>
      </c>
      <c r="S107" s="31">
        <v>6673398</v>
      </c>
      <c r="T107" s="36">
        <f t="shared" si="30"/>
        <v>0.51585879375861232</v>
      </c>
      <c r="U107" s="36">
        <f t="shared" si="31"/>
        <v>-0.49308371127186335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22251475</v>
      </c>
      <c r="E108" s="31">
        <v>22251475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21152967</v>
      </c>
      <c r="R108" s="31">
        <v>21152967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16452330</v>
      </c>
      <c r="E109" s="31">
        <v>16452330</v>
      </c>
      <c r="F109" s="31">
        <v>7163736</v>
      </c>
      <c r="G109" s="36">
        <f t="shared" si="24"/>
        <v>0.43542379711566692</v>
      </c>
      <c r="H109" s="31">
        <v>395662</v>
      </c>
      <c r="I109" s="36">
        <f t="shared" si="25"/>
        <v>2.4048994884007312E-2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7559398</v>
      </c>
      <c r="O109" s="36">
        <f t="shared" si="29"/>
        <v>0.45947279199967422</v>
      </c>
      <c r="P109" s="31">
        <v>7356523</v>
      </c>
      <c r="Q109" s="31">
        <v>16386876</v>
      </c>
      <c r="R109" s="31">
        <v>16326876</v>
      </c>
      <c r="S109" s="31">
        <v>7863017</v>
      </c>
      <c r="T109" s="36">
        <f t="shared" si="30"/>
        <v>0.47983624212449033</v>
      </c>
      <c r="U109" s="36">
        <f t="shared" si="31"/>
        <v>-0.94621616761070415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129171720</v>
      </c>
      <c r="E110" s="31">
        <v>129171720</v>
      </c>
      <c r="F110" s="31">
        <v>9301173</v>
      </c>
      <c r="G110" s="36">
        <f t="shared" si="24"/>
        <v>7.20062642194437E-2</v>
      </c>
      <c r="H110" s="31">
        <v>48717124</v>
      </c>
      <c r="I110" s="36">
        <f t="shared" si="25"/>
        <v>0.37715007588348287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58018297</v>
      </c>
      <c r="O110" s="36">
        <f t="shared" si="29"/>
        <v>0.44915634010292654</v>
      </c>
      <c r="P110" s="31">
        <v>14012213</v>
      </c>
      <c r="Q110" s="31">
        <v>35735027</v>
      </c>
      <c r="R110" s="31">
        <v>46045027</v>
      </c>
      <c r="S110" s="31">
        <v>17292375</v>
      </c>
      <c r="T110" s="36">
        <f t="shared" si="30"/>
        <v>0.48390546899544806</v>
      </c>
      <c r="U110" s="36">
        <f t="shared" si="31"/>
        <v>2.4767615936183671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182029339</v>
      </c>
      <c r="E112" s="32">
        <f>SUM(E107:E111)</f>
        <v>182029339</v>
      </c>
      <c r="F112" s="32">
        <f>SUM(F107:F111)</f>
        <v>19102344</v>
      </c>
      <c r="G112" s="37">
        <f t="shared" si="24"/>
        <v>0.10494101722799752</v>
      </c>
      <c r="H112" s="32">
        <f>SUM(H107:H111)</f>
        <v>50972452</v>
      </c>
      <c r="I112" s="37">
        <f t="shared" si="25"/>
        <v>0.2800232769070265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70074796</v>
      </c>
      <c r="O112" s="37">
        <f t="shared" si="29"/>
        <v>0.38496429413502403</v>
      </c>
      <c r="P112" s="32">
        <f>SUM(P107:P111)</f>
        <v>25037322</v>
      </c>
      <c r="Q112" s="32">
        <f>SUM(Q107:Q111)</f>
        <v>86211352</v>
      </c>
      <c r="R112" s="32">
        <f>SUM(R107:R111)</f>
        <v>97161352</v>
      </c>
      <c r="S112" s="32">
        <f>SUM(S107:S111)</f>
        <v>31828790</v>
      </c>
      <c r="T112" s="37">
        <f t="shared" si="30"/>
        <v>0.36919488282703189</v>
      </c>
      <c r="U112" s="37">
        <f t="shared" si="31"/>
        <v>1.0358587871338636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290</v>
      </c>
      <c r="Q113" s="31">
        <v>0</v>
      </c>
      <c r="R113" s="31">
        <v>0</v>
      </c>
      <c r="S113" s="31">
        <v>290</v>
      </c>
      <c r="T113" s="36">
        <f t="shared" si="30"/>
        <v>0</v>
      </c>
      <c r="U113" s="36">
        <f t="shared" si="31"/>
        <v>-1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5310815</v>
      </c>
      <c r="E114" s="31">
        <v>5310815</v>
      </c>
      <c r="F114" s="31">
        <v>882807</v>
      </c>
      <c r="G114" s="36">
        <f t="shared" si="24"/>
        <v>0.16622815895488735</v>
      </c>
      <c r="H114" s="31">
        <v>915592</v>
      </c>
      <c r="I114" s="36">
        <f t="shared" si="25"/>
        <v>0.17240141108285639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1798399</v>
      </c>
      <c r="O114" s="36">
        <f t="shared" si="29"/>
        <v>0.33862957003774374</v>
      </c>
      <c r="P114" s="31">
        <v>979078</v>
      </c>
      <c r="Q114" s="31">
        <v>5907213</v>
      </c>
      <c r="R114" s="31">
        <v>4659831</v>
      </c>
      <c r="S114" s="31">
        <v>1443190</v>
      </c>
      <c r="T114" s="36">
        <f t="shared" si="30"/>
        <v>0.24430979549916348</v>
      </c>
      <c r="U114" s="36">
        <f t="shared" si="31"/>
        <v>-6.4842637665232017E-2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26914248</v>
      </c>
      <c r="E115" s="31">
        <v>26914248</v>
      </c>
      <c r="F115" s="31">
        <v>5169175</v>
      </c>
      <c r="G115" s="36">
        <f t="shared" si="24"/>
        <v>0.19206091138047029</v>
      </c>
      <c r="H115" s="31">
        <v>6128991</v>
      </c>
      <c r="I115" s="36">
        <f t="shared" si="25"/>
        <v>0.22772291464357466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11298166</v>
      </c>
      <c r="O115" s="36">
        <f t="shared" si="29"/>
        <v>0.41978382602404496</v>
      </c>
      <c r="P115" s="31">
        <v>9756625</v>
      </c>
      <c r="Q115" s="31">
        <v>25959857</v>
      </c>
      <c r="R115" s="31">
        <v>34537344</v>
      </c>
      <c r="S115" s="31">
        <v>15423009</v>
      </c>
      <c r="T115" s="36">
        <f t="shared" si="30"/>
        <v>0.59410993673809531</v>
      </c>
      <c r="U115" s="36">
        <f t="shared" si="31"/>
        <v>-0.37181238389299576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220000</v>
      </c>
      <c r="E116" s="31">
        <v>220000</v>
      </c>
      <c r="F116" s="31">
        <v>9954</v>
      </c>
      <c r="G116" s="36">
        <f t="shared" si="24"/>
        <v>4.5245454545454547E-2</v>
      </c>
      <c r="H116" s="31">
        <v>23619</v>
      </c>
      <c r="I116" s="36">
        <f t="shared" si="25"/>
        <v>0.1073590909090909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33573</v>
      </c>
      <c r="O116" s="36">
        <f t="shared" si="29"/>
        <v>0.15260454545454546</v>
      </c>
      <c r="P116" s="31">
        <v>99647</v>
      </c>
      <c r="Q116" s="31">
        <v>90000</v>
      </c>
      <c r="R116" s="31">
        <v>200000</v>
      </c>
      <c r="S116" s="31">
        <v>103834</v>
      </c>
      <c r="T116" s="36">
        <f t="shared" si="30"/>
        <v>1.1537111111111111</v>
      </c>
      <c r="U116" s="36">
        <f t="shared" si="31"/>
        <v>-0.76297329573394079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3141367</v>
      </c>
      <c r="Q117" s="31">
        <v>9172910</v>
      </c>
      <c r="R117" s="31">
        <v>0</v>
      </c>
      <c r="S117" s="31">
        <v>4326970</v>
      </c>
      <c r="T117" s="36">
        <f t="shared" si="30"/>
        <v>0.47171181228203479</v>
      </c>
      <c r="U117" s="36">
        <f t="shared" si="31"/>
        <v>-1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3149868</v>
      </c>
      <c r="E119" s="31">
        <v>3149868</v>
      </c>
      <c r="F119" s="31">
        <v>546933</v>
      </c>
      <c r="G119" s="36">
        <f t="shared" si="24"/>
        <v>0.17363680001828649</v>
      </c>
      <c r="H119" s="31">
        <v>854709</v>
      </c>
      <c r="I119" s="36">
        <f t="shared" si="25"/>
        <v>0.27134756123113729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1401642</v>
      </c>
      <c r="O119" s="36">
        <f t="shared" si="29"/>
        <v>0.44498436124942381</v>
      </c>
      <c r="P119" s="31">
        <v>671703</v>
      </c>
      <c r="Q119" s="31">
        <v>2338584</v>
      </c>
      <c r="R119" s="31">
        <v>3354589</v>
      </c>
      <c r="S119" s="31">
        <v>1396353</v>
      </c>
      <c r="T119" s="36">
        <f t="shared" si="30"/>
        <v>0.59709336932092238</v>
      </c>
      <c r="U119" s="36">
        <f t="shared" si="31"/>
        <v>0.27245077065310119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2718000</v>
      </c>
      <c r="E120" s="31">
        <v>2718000</v>
      </c>
      <c r="F120" s="31">
        <v>736484</v>
      </c>
      <c r="G120" s="36">
        <f t="shared" si="24"/>
        <v>0.27096541574687272</v>
      </c>
      <c r="H120" s="31">
        <v>507111</v>
      </c>
      <c r="I120" s="36">
        <f t="shared" si="25"/>
        <v>0.18657505518763798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1243595</v>
      </c>
      <c r="O120" s="36">
        <f t="shared" si="29"/>
        <v>0.45754047093451067</v>
      </c>
      <c r="P120" s="31">
        <v>0</v>
      </c>
      <c r="Q120" s="31">
        <v>0</v>
      </c>
      <c r="R120" s="31">
        <v>2707000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38312931</v>
      </c>
      <c r="E121" s="32">
        <f>SUM(E113:E120)</f>
        <v>38312931</v>
      </c>
      <c r="F121" s="32">
        <f>SUM(F113:F120)</f>
        <v>7345353</v>
      </c>
      <c r="G121" s="37">
        <f t="shared" si="24"/>
        <v>0.19171994437074</v>
      </c>
      <c r="H121" s="32">
        <f>SUM(H113:H120)</f>
        <v>8430022</v>
      </c>
      <c r="I121" s="37">
        <f t="shared" si="25"/>
        <v>0.22003072539660304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15775375</v>
      </c>
      <c r="O121" s="37">
        <f t="shared" si="29"/>
        <v>0.41175066976734304</v>
      </c>
      <c r="P121" s="32">
        <f>SUM(P113:P120)</f>
        <v>14648710</v>
      </c>
      <c r="Q121" s="32">
        <f>SUM(Q113:Q120)</f>
        <v>43468564</v>
      </c>
      <c r="R121" s="32">
        <f>SUM(R113:R120)</f>
        <v>45458764</v>
      </c>
      <c r="S121" s="32">
        <f>SUM(S113:S120)</f>
        <v>22693646</v>
      </c>
      <c r="T121" s="37">
        <f t="shared" si="30"/>
        <v>0.52207029429359575</v>
      </c>
      <c r="U121" s="37">
        <f t="shared" si="31"/>
        <v>-0.42452120357355694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7032092</v>
      </c>
      <c r="E123" s="31">
        <v>7032092</v>
      </c>
      <c r="F123" s="31">
        <v>2870056</v>
      </c>
      <c r="G123" s="36">
        <f t="shared" si="24"/>
        <v>0.40813686737886817</v>
      </c>
      <c r="H123" s="31">
        <v>745713</v>
      </c>
      <c r="I123" s="36">
        <f t="shared" si="25"/>
        <v>0.10604426108190848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3615769</v>
      </c>
      <c r="O123" s="36">
        <f t="shared" si="29"/>
        <v>0.51418112846077668</v>
      </c>
      <c r="P123" s="31">
        <v>2525632</v>
      </c>
      <c r="Q123" s="31">
        <v>9709209</v>
      </c>
      <c r="R123" s="31">
        <v>6650314</v>
      </c>
      <c r="S123" s="31">
        <v>3228166</v>
      </c>
      <c r="T123" s="36">
        <f t="shared" si="30"/>
        <v>0.33248496350217616</v>
      </c>
      <c r="U123" s="36">
        <f t="shared" si="31"/>
        <v>-0.70474202100701921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13415620</v>
      </c>
      <c r="E124" s="31">
        <v>13139740</v>
      </c>
      <c r="F124" s="31">
        <v>2044292</v>
      </c>
      <c r="G124" s="36">
        <f t="shared" si="24"/>
        <v>0.15238147771031083</v>
      </c>
      <c r="H124" s="31">
        <v>10663572</v>
      </c>
      <c r="I124" s="36">
        <f t="shared" si="25"/>
        <v>0.79486240665731434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12707864</v>
      </c>
      <c r="O124" s="36">
        <f t="shared" si="29"/>
        <v>0.94724388436762519</v>
      </c>
      <c r="P124" s="31">
        <v>1885490</v>
      </c>
      <c r="Q124" s="31">
        <v>6773976</v>
      </c>
      <c r="R124" s="31">
        <v>6741541</v>
      </c>
      <c r="S124" s="31">
        <v>3370773</v>
      </c>
      <c r="T124" s="36">
        <f t="shared" si="30"/>
        <v>0.49760628027025783</v>
      </c>
      <c r="U124" s="36">
        <f t="shared" si="31"/>
        <v>4.6555972187601098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20447712</v>
      </c>
      <c r="E126" s="32">
        <f>SUM(E122:E125)</f>
        <v>20171832</v>
      </c>
      <c r="F126" s="32">
        <f>SUM(F122:F125)</f>
        <v>4914348</v>
      </c>
      <c r="G126" s="37">
        <f t="shared" si="24"/>
        <v>0.24033730522026131</v>
      </c>
      <c r="H126" s="32">
        <f>SUM(H122:H125)</f>
        <v>11409285</v>
      </c>
      <c r="I126" s="37">
        <f t="shared" si="25"/>
        <v>0.55797367451184754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16323633</v>
      </c>
      <c r="O126" s="37">
        <f t="shared" si="29"/>
        <v>0.79831097973210885</v>
      </c>
      <c r="P126" s="32">
        <f>SUM(P122:P125)</f>
        <v>4411122</v>
      </c>
      <c r="Q126" s="32">
        <f>SUM(Q122:Q125)</f>
        <v>16483185</v>
      </c>
      <c r="R126" s="32">
        <f>SUM(R122:R125)</f>
        <v>13391855</v>
      </c>
      <c r="S126" s="32">
        <f>SUM(S122:S125)</f>
        <v>6598939</v>
      </c>
      <c r="T126" s="37">
        <f t="shared" si="30"/>
        <v>0.40034368357814343</v>
      </c>
      <c r="U126" s="37">
        <f t="shared" si="31"/>
        <v>1.5864813986101494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9650823</v>
      </c>
      <c r="E127" s="31">
        <v>9650823</v>
      </c>
      <c r="F127" s="31">
        <v>752444</v>
      </c>
      <c r="G127" s="36">
        <f t="shared" si="24"/>
        <v>7.7966822104187386E-2</v>
      </c>
      <c r="H127" s="31">
        <v>1770013</v>
      </c>
      <c r="I127" s="36">
        <f t="shared" si="25"/>
        <v>0.18340539454510771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2522457</v>
      </c>
      <c r="O127" s="36">
        <f t="shared" si="29"/>
        <v>0.26137221664929511</v>
      </c>
      <c r="P127" s="31">
        <v>815880</v>
      </c>
      <c r="Q127" s="31">
        <v>8954280</v>
      </c>
      <c r="R127" s="31">
        <v>8912608</v>
      </c>
      <c r="S127" s="31">
        <v>2269220</v>
      </c>
      <c r="T127" s="36">
        <f t="shared" si="30"/>
        <v>0.25342294411164268</v>
      </c>
      <c r="U127" s="36">
        <f t="shared" si="31"/>
        <v>1.1694526155807226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2967000</v>
      </c>
      <c r="E130" s="31">
        <v>2967000</v>
      </c>
      <c r="F130" s="31">
        <v>144774</v>
      </c>
      <c r="G130" s="36">
        <f t="shared" si="24"/>
        <v>4.8794742163801821E-2</v>
      </c>
      <c r="H130" s="31">
        <v>1546188</v>
      </c>
      <c r="I130" s="36">
        <f t="shared" si="25"/>
        <v>0.52112841253791709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1690962</v>
      </c>
      <c r="O130" s="36">
        <f t="shared" si="29"/>
        <v>0.56992315470171895</v>
      </c>
      <c r="P130" s="31">
        <v>532164</v>
      </c>
      <c r="Q130" s="31">
        <v>2704000</v>
      </c>
      <c r="R130" s="31">
        <v>2704000</v>
      </c>
      <c r="S130" s="31">
        <v>1108900</v>
      </c>
      <c r="T130" s="36">
        <f t="shared" si="30"/>
        <v>0.41009615384615383</v>
      </c>
      <c r="U130" s="36">
        <f t="shared" si="31"/>
        <v>1.9054727490021874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12617823</v>
      </c>
      <c r="E132" s="32">
        <f>SUM(E127:E131)</f>
        <v>12617823</v>
      </c>
      <c r="F132" s="32">
        <f>SUM(F127:F131)</f>
        <v>897218</v>
      </c>
      <c r="G132" s="37">
        <f t="shared" si="24"/>
        <v>7.1107194957481967E-2</v>
      </c>
      <c r="H132" s="32">
        <f>SUM(H127:H131)</f>
        <v>3316201</v>
      </c>
      <c r="I132" s="37">
        <f t="shared" si="25"/>
        <v>0.26281879211651643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4213419</v>
      </c>
      <c r="O132" s="37">
        <f t="shared" si="29"/>
        <v>0.3339259870739984</v>
      </c>
      <c r="P132" s="32">
        <f>SUM(P127:P131)</f>
        <v>1348044</v>
      </c>
      <c r="Q132" s="32">
        <f>SUM(Q127:Q131)</f>
        <v>11658280</v>
      </c>
      <c r="R132" s="32">
        <f>SUM(R127:R131)</f>
        <v>11616608</v>
      </c>
      <c r="S132" s="32">
        <f>SUM(S127:S131)</f>
        <v>3378120</v>
      </c>
      <c r="T132" s="37">
        <f t="shared" si="30"/>
        <v>0.28976143993796682</v>
      </c>
      <c r="U132" s="37">
        <f t="shared" si="31"/>
        <v>1.4600094655664058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11120010</v>
      </c>
      <c r="E133" s="31">
        <v>11120010</v>
      </c>
      <c r="F133" s="31">
        <v>8287183</v>
      </c>
      <c r="G133" s="36">
        <f t="shared" si="24"/>
        <v>0.74524959959568382</v>
      </c>
      <c r="H133" s="31">
        <v>729063</v>
      </c>
      <c r="I133" s="36">
        <f t="shared" si="25"/>
        <v>6.5563160464783748E-2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9016246</v>
      </c>
      <c r="O133" s="36">
        <f t="shared" si="29"/>
        <v>0.81081276006046754</v>
      </c>
      <c r="P133" s="31">
        <v>3195518</v>
      </c>
      <c r="Q133" s="31">
        <v>22453486</v>
      </c>
      <c r="R133" s="31">
        <v>26245010</v>
      </c>
      <c r="S133" s="31">
        <v>12275534</v>
      </c>
      <c r="T133" s="36">
        <f t="shared" si="30"/>
        <v>0.54670949535408442</v>
      </c>
      <c r="U133" s="36">
        <f t="shared" si="31"/>
        <v>-0.77184825746561281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82000</v>
      </c>
      <c r="E134" s="31">
        <v>82000</v>
      </c>
      <c r="F134" s="31">
        <v>8630613</v>
      </c>
      <c r="G134" s="36">
        <f t="shared" si="24"/>
        <v>105.25137804878048</v>
      </c>
      <c r="H134" s="31">
        <v>6563512</v>
      </c>
      <c r="I134" s="36">
        <f t="shared" si="25"/>
        <v>80.042829268292678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15194125</v>
      </c>
      <c r="O134" s="36">
        <f t="shared" si="29"/>
        <v>185.29420731707316</v>
      </c>
      <c r="P134" s="31">
        <v>4897638</v>
      </c>
      <c r="Q134" s="31">
        <v>82000</v>
      </c>
      <c r="R134" s="31">
        <v>82000</v>
      </c>
      <c r="S134" s="31">
        <v>8730273</v>
      </c>
      <c r="T134" s="36">
        <f t="shared" si="30"/>
        <v>106.46674390243902</v>
      </c>
      <c r="U134" s="36">
        <f t="shared" si="31"/>
        <v>0.34013824623216338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11202010</v>
      </c>
      <c r="E137" s="32">
        <f>SUM(E133:E136)</f>
        <v>11202010</v>
      </c>
      <c r="F137" s="32">
        <f>SUM(F133:F136)</f>
        <v>16917796</v>
      </c>
      <c r="G137" s="37">
        <f t="shared" ref="G137:G170" si="32">IF(($D137     =0),0,($F137     /$D137     ))</f>
        <v>1.5102464646969607</v>
      </c>
      <c r="H137" s="32">
        <f>SUM(H133:H136)</f>
        <v>7292575</v>
      </c>
      <c r="I137" s="37">
        <f t="shared" ref="I137:I170" si="33">IF(($D137     =0),0,($H137     /$D137     ))</f>
        <v>0.6510059355419251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24210371</v>
      </c>
      <c r="O137" s="37">
        <f t="shared" ref="O137:O170" si="37">IF(($D137     =0),0,($N137     /$D137     ))</f>
        <v>2.1612524002388858</v>
      </c>
      <c r="P137" s="32">
        <f>SUM(P133:P136)</f>
        <v>8093156</v>
      </c>
      <c r="Q137" s="32">
        <f>SUM(Q133:Q136)</f>
        <v>22535486</v>
      </c>
      <c r="R137" s="32">
        <f>SUM(R133:R136)</f>
        <v>26327010</v>
      </c>
      <c r="S137" s="32">
        <f>SUM(S133:S136)</f>
        <v>21005807</v>
      </c>
      <c r="T137" s="37">
        <f t="shared" ref="T137:T170" si="38">IF(($Q137     =0),0,($S137     /$Q137     ))</f>
        <v>0.93212132190093433</v>
      </c>
      <c r="U137" s="37">
        <f t="shared" ref="U137:U170" si="39">IF(($P137     =0),0,(($H137     /$P137     )-1))</f>
        <v>-9.8920742414949081E-2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1634869</v>
      </c>
      <c r="E138" s="31">
        <v>1634869</v>
      </c>
      <c r="F138" s="31">
        <v>239262</v>
      </c>
      <c r="G138" s="36">
        <f t="shared" si="32"/>
        <v>0.14634934052820134</v>
      </c>
      <c r="H138" s="31">
        <v>244570</v>
      </c>
      <c r="I138" s="36">
        <f t="shared" si="33"/>
        <v>0.14959608384525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483832</v>
      </c>
      <c r="O138" s="36">
        <f t="shared" si="37"/>
        <v>0.29594542437345134</v>
      </c>
      <c r="P138" s="31">
        <v>292187</v>
      </c>
      <c r="Q138" s="31">
        <v>1494574</v>
      </c>
      <c r="R138" s="31">
        <v>1572038</v>
      </c>
      <c r="S138" s="31">
        <v>458921</v>
      </c>
      <c r="T138" s="36">
        <f t="shared" si="38"/>
        <v>0.30705806470606339</v>
      </c>
      <c r="U138" s="36">
        <f t="shared" si="39"/>
        <v>-0.16296755160222731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13957639</v>
      </c>
      <c r="E139" s="31">
        <v>13957639</v>
      </c>
      <c r="F139" s="31">
        <v>5393003</v>
      </c>
      <c r="G139" s="36">
        <f t="shared" si="32"/>
        <v>0.38638361401953442</v>
      </c>
      <c r="H139" s="31">
        <v>4326031</v>
      </c>
      <c r="I139" s="36">
        <f t="shared" si="33"/>
        <v>0.30994002638985002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9719034</v>
      </c>
      <c r="O139" s="36">
        <f t="shared" si="37"/>
        <v>0.69632364040938444</v>
      </c>
      <c r="P139" s="31">
        <v>3560699</v>
      </c>
      <c r="Q139" s="31">
        <v>11312236</v>
      </c>
      <c r="R139" s="31">
        <v>11312236</v>
      </c>
      <c r="S139" s="31">
        <v>7652421</v>
      </c>
      <c r="T139" s="36">
        <f t="shared" si="38"/>
        <v>0.67647289183146464</v>
      </c>
      <c r="U139" s="36">
        <f t="shared" si="39"/>
        <v>0.21493869602569604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2632500</v>
      </c>
      <c r="E140" s="31">
        <v>2632500</v>
      </c>
      <c r="F140" s="31">
        <v>664495</v>
      </c>
      <c r="G140" s="36">
        <f t="shared" si="32"/>
        <v>0.25241975308641973</v>
      </c>
      <c r="H140" s="31">
        <v>2032362</v>
      </c>
      <c r="I140" s="36">
        <f t="shared" si="33"/>
        <v>0.77202735042735038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2696857</v>
      </c>
      <c r="O140" s="36">
        <f t="shared" si="37"/>
        <v>1.0244471035137701</v>
      </c>
      <c r="P140" s="31">
        <v>664200</v>
      </c>
      <c r="Q140" s="31">
        <v>7100000</v>
      </c>
      <c r="R140" s="31">
        <v>7100000</v>
      </c>
      <c r="S140" s="31">
        <v>1365669</v>
      </c>
      <c r="T140" s="36">
        <f t="shared" si="38"/>
        <v>0.19234774647887323</v>
      </c>
      <c r="U140" s="36">
        <f t="shared" si="39"/>
        <v>2.0598644986449863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3177901</v>
      </c>
      <c r="E141" s="31">
        <v>3177901</v>
      </c>
      <c r="F141" s="31">
        <v>630212</v>
      </c>
      <c r="G141" s="36">
        <f t="shared" si="32"/>
        <v>0.19831077179559717</v>
      </c>
      <c r="H141" s="31">
        <v>1165191</v>
      </c>
      <c r="I141" s="36">
        <f t="shared" si="33"/>
        <v>0.36665427903512415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1795403</v>
      </c>
      <c r="O141" s="36">
        <f t="shared" si="37"/>
        <v>0.56496505083072124</v>
      </c>
      <c r="P141" s="31">
        <v>1415093</v>
      </c>
      <c r="Q141" s="31">
        <v>6972087</v>
      </c>
      <c r="R141" s="31">
        <v>3841652</v>
      </c>
      <c r="S141" s="31">
        <v>2232789</v>
      </c>
      <c r="T141" s="36">
        <f t="shared" si="38"/>
        <v>0.32024686438938582</v>
      </c>
      <c r="U141" s="36">
        <f t="shared" si="39"/>
        <v>-0.17659758051237617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21402909</v>
      </c>
      <c r="E144" s="32">
        <f>SUM(E138:E143)</f>
        <v>21402909</v>
      </c>
      <c r="F144" s="32">
        <f>SUM(F138:F143)</f>
        <v>6926972</v>
      </c>
      <c r="G144" s="37">
        <f t="shared" si="32"/>
        <v>0.32364628565210457</v>
      </c>
      <c r="H144" s="32">
        <f>SUM(H138:H143)</f>
        <v>7768154</v>
      </c>
      <c r="I144" s="37">
        <f t="shared" si="33"/>
        <v>0.3629485132137879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14695126</v>
      </c>
      <c r="O144" s="37">
        <f t="shared" si="37"/>
        <v>0.68659479886589247</v>
      </c>
      <c r="P144" s="32">
        <f>SUM(P138:P143)</f>
        <v>5932179</v>
      </c>
      <c r="Q144" s="32">
        <f>SUM(Q138:Q143)</f>
        <v>26878897</v>
      </c>
      <c r="R144" s="32">
        <f>SUM(R138:R143)</f>
        <v>23825926</v>
      </c>
      <c r="S144" s="32">
        <f>SUM(S138:S143)</f>
        <v>11709800</v>
      </c>
      <c r="T144" s="37">
        <f t="shared" si="38"/>
        <v>0.43565031704984025</v>
      </c>
      <c r="U144" s="37">
        <f t="shared" si="39"/>
        <v>0.30949420103472947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3689504</v>
      </c>
      <c r="E145" s="31">
        <v>3689504</v>
      </c>
      <c r="F145" s="31">
        <v>1084571</v>
      </c>
      <c r="G145" s="36">
        <f t="shared" si="32"/>
        <v>0.29396119369974932</v>
      </c>
      <c r="H145" s="31">
        <v>1037105</v>
      </c>
      <c r="I145" s="36">
        <f t="shared" si="33"/>
        <v>0.28109604976712316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2121676</v>
      </c>
      <c r="O145" s="36">
        <f t="shared" si="37"/>
        <v>0.57505724346687248</v>
      </c>
      <c r="P145" s="31">
        <v>668873</v>
      </c>
      <c r="Q145" s="31">
        <v>4354107</v>
      </c>
      <c r="R145" s="31">
        <v>10273782</v>
      </c>
      <c r="S145" s="31">
        <v>1400139</v>
      </c>
      <c r="T145" s="36">
        <f t="shared" si="38"/>
        <v>0.32156743047426256</v>
      </c>
      <c r="U145" s="36">
        <f t="shared" si="39"/>
        <v>0.55052603409017853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200000</v>
      </c>
      <c r="F146" s="31">
        <v>158356</v>
      </c>
      <c r="G146" s="36">
        <f t="shared" si="32"/>
        <v>0.79178000000000004</v>
      </c>
      <c r="H146" s="31">
        <v>141980</v>
      </c>
      <c r="I146" s="36">
        <f t="shared" si="33"/>
        <v>0.70989999999999998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300336</v>
      </c>
      <c r="O146" s="36">
        <f t="shared" si="37"/>
        <v>1.5016799999999999</v>
      </c>
      <c r="P146" s="31">
        <v>0</v>
      </c>
      <c r="Q146" s="31">
        <v>500000</v>
      </c>
      <c r="R146" s="31">
        <v>200000</v>
      </c>
      <c r="S146" s="31">
        <v>104313</v>
      </c>
      <c r="T146" s="36">
        <f t="shared" si="38"/>
        <v>0.20862600000000001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25327060</v>
      </c>
      <c r="E147" s="31">
        <v>25327060</v>
      </c>
      <c r="F147" s="31">
        <v>266702</v>
      </c>
      <c r="G147" s="36">
        <f t="shared" si="32"/>
        <v>1.0530318165629963E-2</v>
      </c>
      <c r="H147" s="31">
        <v>350290</v>
      </c>
      <c r="I147" s="36">
        <f t="shared" si="33"/>
        <v>1.3830661750712479E-2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616992</v>
      </c>
      <c r="O147" s="36">
        <f t="shared" si="37"/>
        <v>2.4360979916342441E-2</v>
      </c>
      <c r="P147" s="31">
        <v>1286549</v>
      </c>
      <c r="Q147" s="31">
        <v>23760550</v>
      </c>
      <c r="R147" s="31">
        <v>23760550</v>
      </c>
      <c r="S147" s="31">
        <v>1861603</v>
      </c>
      <c r="T147" s="36">
        <f t="shared" si="38"/>
        <v>7.834848099054946E-2</v>
      </c>
      <c r="U147" s="36">
        <f t="shared" si="39"/>
        <v>-0.72772898661457908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2573516</v>
      </c>
      <c r="E148" s="31">
        <v>2573516</v>
      </c>
      <c r="F148" s="31">
        <v>391447</v>
      </c>
      <c r="G148" s="36">
        <f t="shared" si="32"/>
        <v>0.15210591268909926</v>
      </c>
      <c r="H148" s="31">
        <v>357439</v>
      </c>
      <c r="I148" s="36">
        <f t="shared" si="33"/>
        <v>0.1388913066792668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748886</v>
      </c>
      <c r="O148" s="36">
        <f t="shared" si="37"/>
        <v>0.29099721936836609</v>
      </c>
      <c r="P148" s="31">
        <v>302573</v>
      </c>
      <c r="Q148" s="31">
        <v>2184036</v>
      </c>
      <c r="R148" s="31">
        <v>2184036</v>
      </c>
      <c r="S148" s="31">
        <v>697263</v>
      </c>
      <c r="T148" s="36">
        <f t="shared" si="38"/>
        <v>0.31925435295022608</v>
      </c>
      <c r="U148" s="36">
        <f t="shared" si="39"/>
        <v>0.18133144728710104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635223</v>
      </c>
      <c r="G149" s="36">
        <f t="shared" si="32"/>
        <v>0.22533628946434905</v>
      </c>
      <c r="H149" s="31">
        <v>1296631</v>
      </c>
      <c r="I149" s="36">
        <f t="shared" si="33"/>
        <v>0.45996133380631432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1931854</v>
      </c>
      <c r="O149" s="36">
        <f t="shared" si="37"/>
        <v>0.68529762327066335</v>
      </c>
      <c r="P149" s="31">
        <v>0</v>
      </c>
      <c r="Q149" s="31">
        <v>2808000</v>
      </c>
      <c r="R149" s="31">
        <v>2808000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34609080</v>
      </c>
      <c r="E150" s="32">
        <f>SUM(E145:E149)</f>
        <v>34609080</v>
      </c>
      <c r="F150" s="32">
        <f>SUM(F145:F149)</f>
        <v>2536299</v>
      </c>
      <c r="G150" s="37">
        <f t="shared" si="32"/>
        <v>7.3284207496992118E-2</v>
      </c>
      <c r="H150" s="32">
        <f>SUM(H145:H149)</f>
        <v>3183445</v>
      </c>
      <c r="I150" s="37">
        <f t="shared" si="33"/>
        <v>9.1982942048734029E-2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5719744</v>
      </c>
      <c r="O150" s="37">
        <f t="shared" si="37"/>
        <v>0.16526714954572616</v>
      </c>
      <c r="P150" s="32">
        <f>SUM(P145:P149)</f>
        <v>2257995</v>
      </c>
      <c r="Q150" s="32">
        <f>SUM(Q145:Q149)</f>
        <v>33606693</v>
      </c>
      <c r="R150" s="32">
        <f>SUM(R145:R149)</f>
        <v>39226368</v>
      </c>
      <c r="S150" s="32">
        <f>SUM(S145:S149)</f>
        <v>4063318</v>
      </c>
      <c r="T150" s="37">
        <f t="shared" si="38"/>
        <v>0.12090799889176837</v>
      </c>
      <c r="U150" s="37">
        <f t="shared" si="39"/>
        <v>0.40985476052869907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450500</v>
      </c>
      <c r="E151" s="31">
        <v>450500</v>
      </c>
      <c r="F151" s="31">
        <v>59422</v>
      </c>
      <c r="G151" s="36">
        <f t="shared" si="32"/>
        <v>0.13190233074361821</v>
      </c>
      <c r="H151" s="31">
        <v>37665</v>
      </c>
      <c r="I151" s="36">
        <f t="shared" si="33"/>
        <v>8.3607103218645951E-2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97087</v>
      </c>
      <c r="O151" s="36">
        <f t="shared" si="37"/>
        <v>0.21550943396226416</v>
      </c>
      <c r="P151" s="31">
        <v>207900</v>
      </c>
      <c r="Q151" s="31">
        <v>212000</v>
      </c>
      <c r="R151" s="31">
        <v>425000</v>
      </c>
      <c r="S151" s="31">
        <v>207900</v>
      </c>
      <c r="T151" s="36">
        <f t="shared" si="38"/>
        <v>0.98066037735849054</v>
      </c>
      <c r="U151" s="36">
        <f t="shared" si="39"/>
        <v>-0.8188311688311688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12699500</v>
      </c>
      <c r="E152" s="31">
        <v>28869300</v>
      </c>
      <c r="F152" s="31">
        <v>9477619</v>
      </c>
      <c r="G152" s="36">
        <f t="shared" si="32"/>
        <v>0.74629859443285174</v>
      </c>
      <c r="H152" s="31">
        <v>7089904</v>
      </c>
      <c r="I152" s="36">
        <f t="shared" si="33"/>
        <v>0.55828213709201147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16567523</v>
      </c>
      <c r="O152" s="36">
        <f t="shared" si="37"/>
        <v>1.3045807315248632</v>
      </c>
      <c r="P152" s="31">
        <v>1541362</v>
      </c>
      <c r="Q152" s="31">
        <v>13588500</v>
      </c>
      <c r="R152" s="31">
        <v>34754499</v>
      </c>
      <c r="S152" s="31">
        <v>3915923</v>
      </c>
      <c r="T152" s="36">
        <f t="shared" si="38"/>
        <v>0.28817919564337491</v>
      </c>
      <c r="U152" s="36">
        <f t="shared" si="39"/>
        <v>3.5997656617978127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12273600</v>
      </c>
      <c r="E153" s="31">
        <v>12273600</v>
      </c>
      <c r="F153" s="31">
        <v>1241425</v>
      </c>
      <c r="G153" s="36">
        <f t="shared" si="32"/>
        <v>0.10114595554686481</v>
      </c>
      <c r="H153" s="31">
        <v>1063772</v>
      </c>
      <c r="I153" s="36">
        <f t="shared" si="33"/>
        <v>8.6671555207925952E-2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2305197</v>
      </c>
      <c r="O153" s="36">
        <f t="shared" si="37"/>
        <v>0.18781751075479078</v>
      </c>
      <c r="P153" s="31">
        <v>1102022</v>
      </c>
      <c r="Q153" s="31">
        <v>17108170</v>
      </c>
      <c r="R153" s="31">
        <v>22052710</v>
      </c>
      <c r="S153" s="31">
        <v>2215385</v>
      </c>
      <c r="T153" s="36">
        <f t="shared" si="38"/>
        <v>0.12949280957577577</v>
      </c>
      <c r="U153" s="36">
        <f t="shared" si="39"/>
        <v>-3.4708925956106085E-2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4459668</v>
      </c>
      <c r="E154" s="31">
        <v>4459668</v>
      </c>
      <c r="F154" s="31">
        <v>948954</v>
      </c>
      <c r="G154" s="36">
        <f t="shared" si="32"/>
        <v>0.21278579481701329</v>
      </c>
      <c r="H154" s="31">
        <v>905463</v>
      </c>
      <c r="I154" s="36">
        <f t="shared" si="33"/>
        <v>0.20303372358659882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1854417</v>
      </c>
      <c r="O154" s="36">
        <f t="shared" si="37"/>
        <v>0.41581951840361209</v>
      </c>
      <c r="P154" s="31">
        <v>1031595</v>
      </c>
      <c r="Q154" s="31">
        <v>5784844</v>
      </c>
      <c r="R154" s="31">
        <v>6784844</v>
      </c>
      <c r="S154" s="31">
        <v>3486241</v>
      </c>
      <c r="T154" s="36">
        <f t="shared" si="38"/>
        <v>0.60265082342756349</v>
      </c>
      <c r="U154" s="36">
        <f t="shared" si="39"/>
        <v>-0.1222689136725168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1328100</v>
      </c>
      <c r="E155" s="31">
        <v>1328100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24164</v>
      </c>
      <c r="Q155" s="31">
        <v>0</v>
      </c>
      <c r="R155" s="31">
        <v>0</v>
      </c>
      <c r="S155" s="31">
        <v>50133</v>
      </c>
      <c r="T155" s="36">
        <f t="shared" si="38"/>
        <v>0</v>
      </c>
      <c r="U155" s="36">
        <f t="shared" si="39"/>
        <v>-1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31211368</v>
      </c>
      <c r="E157" s="32">
        <f>SUM(E151:E156)</f>
        <v>47381168</v>
      </c>
      <c r="F157" s="32">
        <f>SUM(F151:F156)</f>
        <v>11727420</v>
      </c>
      <c r="G157" s="37">
        <f t="shared" si="32"/>
        <v>0.37574194120552484</v>
      </c>
      <c r="H157" s="32">
        <f>SUM(H151:H156)</f>
        <v>9096804</v>
      </c>
      <c r="I157" s="37">
        <f t="shared" si="33"/>
        <v>0.29145803541837706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20824224</v>
      </c>
      <c r="O157" s="37">
        <f t="shared" si="37"/>
        <v>0.66719997662390196</v>
      </c>
      <c r="P157" s="32">
        <f>SUM(P151:P156)</f>
        <v>3907043</v>
      </c>
      <c r="Q157" s="32">
        <f>SUM(Q151:Q156)</f>
        <v>36693514</v>
      </c>
      <c r="R157" s="32">
        <f>SUM(R151:R156)</f>
        <v>64017053</v>
      </c>
      <c r="S157" s="32">
        <f>SUM(S151:S156)</f>
        <v>9875582</v>
      </c>
      <c r="T157" s="37">
        <f t="shared" si="38"/>
        <v>0.26913699243959027</v>
      </c>
      <c r="U157" s="37">
        <f t="shared" si="39"/>
        <v>1.3283091586143279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4470304</v>
      </c>
      <c r="E158" s="31">
        <v>4470304</v>
      </c>
      <c r="F158" s="31">
        <v>1116142</v>
      </c>
      <c r="G158" s="36">
        <f t="shared" si="32"/>
        <v>0.24967921644702462</v>
      </c>
      <c r="H158" s="31">
        <v>1081486</v>
      </c>
      <c r="I158" s="36">
        <f t="shared" si="33"/>
        <v>0.24192672355168687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2197628</v>
      </c>
      <c r="O158" s="36">
        <f t="shared" si="37"/>
        <v>0.49160593999871149</v>
      </c>
      <c r="P158" s="31">
        <v>250638</v>
      </c>
      <c r="Q158" s="31">
        <v>958920</v>
      </c>
      <c r="R158" s="31">
        <v>2158920</v>
      </c>
      <c r="S158" s="31">
        <v>335945</v>
      </c>
      <c r="T158" s="36">
        <f t="shared" si="38"/>
        <v>0.35033683727526799</v>
      </c>
      <c r="U158" s="36">
        <f t="shared" si="39"/>
        <v>3.3149322927888027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32840496</v>
      </c>
      <c r="E159" s="31">
        <v>32840496</v>
      </c>
      <c r="F159" s="31">
        <v>10015860</v>
      </c>
      <c r="G159" s="36">
        <f t="shared" si="32"/>
        <v>0.30498504042082675</v>
      </c>
      <c r="H159" s="31">
        <v>9962482</v>
      </c>
      <c r="I159" s="36">
        <f t="shared" si="33"/>
        <v>0.3033596691109659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19978342</v>
      </c>
      <c r="O159" s="36">
        <f t="shared" si="37"/>
        <v>0.60834470953179265</v>
      </c>
      <c r="P159" s="31">
        <v>16786698</v>
      </c>
      <c r="Q159" s="31">
        <v>30386940</v>
      </c>
      <c r="R159" s="31">
        <v>31196909</v>
      </c>
      <c r="S159" s="31">
        <v>19970423</v>
      </c>
      <c r="T159" s="36">
        <f t="shared" si="38"/>
        <v>0.65720414757129209</v>
      </c>
      <c r="U159" s="36">
        <f t="shared" si="39"/>
        <v>-0.4065252141904262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1760000</v>
      </c>
      <c r="E160" s="31">
        <v>1760000</v>
      </c>
      <c r="F160" s="31">
        <v>905583</v>
      </c>
      <c r="G160" s="36">
        <f t="shared" si="32"/>
        <v>0.51453579545454542</v>
      </c>
      <c r="H160" s="31">
        <v>1021191</v>
      </c>
      <c r="I160" s="36">
        <f t="shared" si="33"/>
        <v>0.58022215909090913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1926774</v>
      </c>
      <c r="O160" s="36">
        <f t="shared" si="37"/>
        <v>1.0947579545454544</v>
      </c>
      <c r="P160" s="31">
        <v>1005409</v>
      </c>
      <c r="Q160" s="31">
        <v>2277000</v>
      </c>
      <c r="R160" s="31">
        <v>2277000</v>
      </c>
      <c r="S160" s="31">
        <v>1877423</v>
      </c>
      <c r="T160" s="36">
        <f t="shared" si="38"/>
        <v>0.82451602986385597</v>
      </c>
      <c r="U160" s="36">
        <f t="shared" si="39"/>
        <v>1.5697094416302182E-2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39070800</v>
      </c>
      <c r="E163" s="32">
        <f>SUM(E158:E162)</f>
        <v>39070800</v>
      </c>
      <c r="F163" s="32">
        <f>SUM(F158:F162)</f>
        <v>12037585</v>
      </c>
      <c r="G163" s="37">
        <f t="shared" si="32"/>
        <v>0.30809671161071694</v>
      </c>
      <c r="H163" s="32">
        <f>SUM(H158:H162)</f>
        <v>12065159</v>
      </c>
      <c r="I163" s="37">
        <f t="shared" si="33"/>
        <v>0.30880245605413764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24102744</v>
      </c>
      <c r="O163" s="37">
        <f t="shared" si="37"/>
        <v>0.61689916766485453</v>
      </c>
      <c r="P163" s="32">
        <f>SUM(P158:P162)</f>
        <v>18042745</v>
      </c>
      <c r="Q163" s="32">
        <f>SUM(Q158:Q162)</f>
        <v>33622860</v>
      </c>
      <c r="R163" s="32">
        <f>SUM(R158:R162)</f>
        <v>35632829</v>
      </c>
      <c r="S163" s="32">
        <f>SUM(S158:S162)</f>
        <v>22183791</v>
      </c>
      <c r="T163" s="37">
        <f t="shared" si="38"/>
        <v>0.65978298693210513</v>
      </c>
      <c r="U163" s="37">
        <f t="shared" si="39"/>
        <v>-0.3313013624035589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1056</v>
      </c>
      <c r="E164" s="31">
        <v>1056</v>
      </c>
      <c r="F164" s="31">
        <v>0</v>
      </c>
      <c r="G164" s="36">
        <f t="shared" si="32"/>
        <v>0</v>
      </c>
      <c r="H164" s="31">
        <v>1678562</v>
      </c>
      <c r="I164" s="36">
        <f t="shared" si="33"/>
        <v>1589.5473484848485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1678562</v>
      </c>
      <c r="O164" s="36">
        <f t="shared" si="37"/>
        <v>1589.5473484848485</v>
      </c>
      <c r="P164" s="31">
        <v>0</v>
      </c>
      <c r="Q164" s="31">
        <v>1000</v>
      </c>
      <c r="R164" s="31">
        <v>1000</v>
      </c>
      <c r="S164" s="31">
        <v>539</v>
      </c>
      <c r="T164" s="36">
        <f t="shared" si="38"/>
        <v>0.53900000000000003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262200</v>
      </c>
      <c r="E165" s="31">
        <v>262200</v>
      </c>
      <c r="F165" s="31">
        <v>6936547</v>
      </c>
      <c r="G165" s="36">
        <f t="shared" si="32"/>
        <v>26.455175438596491</v>
      </c>
      <c r="H165" s="31">
        <v>8270467</v>
      </c>
      <c r="I165" s="36">
        <f t="shared" si="33"/>
        <v>31.542589626239511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15207014</v>
      </c>
      <c r="O165" s="36">
        <f t="shared" si="37"/>
        <v>57.997765064836003</v>
      </c>
      <c r="P165" s="31">
        <v>-10966</v>
      </c>
      <c r="Q165" s="31">
        <v>60000</v>
      </c>
      <c r="R165" s="31">
        <v>60000</v>
      </c>
      <c r="S165" s="31">
        <v>130003</v>
      </c>
      <c r="T165" s="36">
        <f t="shared" si="38"/>
        <v>2.1667166666666668</v>
      </c>
      <c r="U165" s="36">
        <f t="shared" si="39"/>
        <v>-755.19177457596209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63142549</v>
      </c>
      <c r="E166" s="31">
        <v>63142549</v>
      </c>
      <c r="F166" s="31">
        <v>25647883</v>
      </c>
      <c r="G166" s="36">
        <f t="shared" si="32"/>
        <v>0.40619017455250339</v>
      </c>
      <c r="H166" s="31">
        <v>21311302</v>
      </c>
      <c r="I166" s="36">
        <f t="shared" si="33"/>
        <v>0.33751095477631099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46959185</v>
      </c>
      <c r="O166" s="36">
        <f t="shared" si="37"/>
        <v>0.74370112932881438</v>
      </c>
      <c r="P166" s="31">
        <v>14507512</v>
      </c>
      <c r="Q166" s="31">
        <v>78839960</v>
      </c>
      <c r="R166" s="31">
        <v>79533062</v>
      </c>
      <c r="S166" s="31">
        <v>46349787</v>
      </c>
      <c r="T166" s="36">
        <f t="shared" si="38"/>
        <v>0.58789713997825466</v>
      </c>
      <c r="U166" s="36">
        <f t="shared" si="39"/>
        <v>0.46898393053198917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2178000</v>
      </c>
      <c r="E167" s="31">
        <v>2178000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1371504</v>
      </c>
      <c r="Q167" s="31">
        <v>2476000</v>
      </c>
      <c r="R167" s="31">
        <v>2476000</v>
      </c>
      <c r="S167" s="31">
        <v>2184645</v>
      </c>
      <c r="T167" s="36">
        <f t="shared" si="38"/>
        <v>0.88232835218093697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65583805</v>
      </c>
      <c r="E169" s="32">
        <f>SUM(E164:E168)</f>
        <v>65583805</v>
      </c>
      <c r="F169" s="32">
        <f>SUM(F164:F168)</f>
        <v>32584430</v>
      </c>
      <c r="G169" s="37">
        <f t="shared" si="32"/>
        <v>0.49683652846918536</v>
      </c>
      <c r="H169" s="32">
        <f>SUM(H164:H168)</f>
        <v>31260331</v>
      </c>
      <c r="I169" s="37">
        <f t="shared" si="33"/>
        <v>0.47664710823045414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63844761</v>
      </c>
      <c r="O169" s="37">
        <f t="shared" si="37"/>
        <v>0.97348363669963944</v>
      </c>
      <c r="P169" s="32">
        <f>SUM(P164:P168)</f>
        <v>15868050</v>
      </c>
      <c r="Q169" s="32">
        <f>SUM(Q164:Q168)</f>
        <v>81376960</v>
      </c>
      <c r="R169" s="32">
        <f>SUM(R164:R168)</f>
        <v>82070062</v>
      </c>
      <c r="S169" s="32">
        <f>SUM(S164:S168)</f>
        <v>48664974</v>
      </c>
      <c r="T169" s="37">
        <f t="shared" si="38"/>
        <v>0.59801907075417904</v>
      </c>
      <c r="U169" s="37">
        <f t="shared" si="39"/>
        <v>0.97001717287253308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1012785967</v>
      </c>
      <c r="E170" s="32">
        <f>SUM(E105,E107:E111,E113:E120,E122:E125,E127:E131,E133:E136,E138:E143,E145:E149,E151:E156,E158:E162,E164:E168)</f>
        <v>1028679887</v>
      </c>
      <c r="F170" s="32">
        <f>SUM(F105,F107:F111,F113:F120,F122:F125,F127:F131,F133:F136,F138:F143,F145:F149,F151:F156,F158:F162,F164:F168)</f>
        <v>151103144</v>
      </c>
      <c r="G170" s="37">
        <f t="shared" si="32"/>
        <v>0.14919553481530418</v>
      </c>
      <c r="H170" s="32">
        <f>SUM(H105,H107:H111,H113:H120,H122:H125,H127:H131,H133:H136,H138:H143,H145:H149,H151:H156,H158:H162,H164:H168)</f>
        <v>220910806</v>
      </c>
      <c r="I170" s="37">
        <f t="shared" si="33"/>
        <v>0.21812190650149479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372013950</v>
      </c>
      <c r="O170" s="37">
        <f t="shared" si="37"/>
        <v>0.367317441316799</v>
      </c>
      <c r="P170" s="32">
        <f>SUM(P105,P107:P111,P113:P120,P122:P125,P127:P131,P133:P136,P138:P143,P145:P149,P151:P156,P158:P162,P164:P168)</f>
        <v>169605992</v>
      </c>
      <c r="Q170" s="32">
        <f>SUM(Q105,Q107:Q111,Q113:Q120,Q122:Q125,Q127:Q131,Q133:Q136,Q138:Q143,Q145:Q149,Q151:Q156,Q158:Q162,Q164:Q168)</f>
        <v>813152551</v>
      </c>
      <c r="R170" s="32">
        <f>SUM(R105,R107:R111,R113:R120,R122:R125,R127:R131,R133:R136,R138:R143,R145:R149,R151:R156,R158:R162,R164:R168)</f>
        <v>869332128</v>
      </c>
      <c r="S170" s="32">
        <f>SUM(S105,S107:S111,S113:S120,S122:S125,S127:S131,S133:S136,S138:S143,S145:S149,S151:S156,S158:S162,S164:S168)</f>
        <v>295832652</v>
      </c>
      <c r="T170" s="37">
        <f t="shared" si="38"/>
        <v>0.36380953565993301</v>
      </c>
      <c r="U170" s="37">
        <f t="shared" si="39"/>
        <v>0.30249411235423795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8750000</v>
      </c>
      <c r="E173" s="31">
        <v>8750000</v>
      </c>
      <c r="F173" s="31">
        <v>-2803892</v>
      </c>
      <c r="G173" s="36">
        <f t="shared" ref="G173:G205" si="40">IF(($D173     =0),0,($F173     /$D173     ))</f>
        <v>-0.32044479999999997</v>
      </c>
      <c r="H173" s="31">
        <v>-2969642</v>
      </c>
      <c r="I173" s="36">
        <f t="shared" ref="I173:I205" si="41">IF(($D173     =0),0,($H173     /$D173     ))</f>
        <v>-0.33938765714285712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-5773534</v>
      </c>
      <c r="O173" s="36">
        <f t="shared" ref="O173:O205" si="45">IF(($D173     =0),0,($N173     /$D173     ))</f>
        <v>-0.6598324571428571</v>
      </c>
      <c r="P173" s="31">
        <v>1805041</v>
      </c>
      <c r="Q173" s="31">
        <v>8450000</v>
      </c>
      <c r="R173" s="31">
        <v>8010000</v>
      </c>
      <c r="S173" s="31">
        <v>1933857</v>
      </c>
      <c r="T173" s="36">
        <f t="shared" ref="T173:T205" si="46">IF(($Q173     =0),0,($S173     /$Q173     ))</f>
        <v>0.22885881656804732</v>
      </c>
      <c r="U173" s="36">
        <f t="shared" ref="U173:U205" si="47">IF(($P173     =0),0,(($H173     /$P173     )-1))</f>
        <v>-2.6451936548809694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25455518</v>
      </c>
      <c r="E174" s="31">
        <v>25455518</v>
      </c>
      <c r="F174" s="31">
        <v>6452262</v>
      </c>
      <c r="G174" s="36">
        <f t="shared" si="40"/>
        <v>0.25347203698624399</v>
      </c>
      <c r="H174" s="31">
        <v>7129014</v>
      </c>
      <c r="I174" s="36">
        <f t="shared" si="41"/>
        <v>0.28005770693803994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13581276</v>
      </c>
      <c r="O174" s="36">
        <f t="shared" si="45"/>
        <v>0.53352974392428387</v>
      </c>
      <c r="P174" s="31">
        <v>5923043</v>
      </c>
      <c r="Q174" s="31">
        <v>23322888</v>
      </c>
      <c r="R174" s="31">
        <v>23322888</v>
      </c>
      <c r="S174" s="31">
        <v>11220719</v>
      </c>
      <c r="T174" s="36">
        <f t="shared" si="46"/>
        <v>0.48110332648340975</v>
      </c>
      <c r="U174" s="36">
        <f t="shared" si="47"/>
        <v>0.20360665961736224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21323285</v>
      </c>
      <c r="E175" s="31">
        <v>21323285</v>
      </c>
      <c r="F175" s="31">
        <v>36615031</v>
      </c>
      <c r="G175" s="36">
        <f t="shared" si="40"/>
        <v>1.7171383771309159</v>
      </c>
      <c r="H175" s="31">
        <v>20214771</v>
      </c>
      <c r="I175" s="36">
        <f t="shared" si="41"/>
        <v>0.94801391999403473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56829802</v>
      </c>
      <c r="O175" s="36">
        <f t="shared" si="45"/>
        <v>2.6651522971249504</v>
      </c>
      <c r="P175" s="31">
        <v>-259347</v>
      </c>
      <c r="Q175" s="31">
        <v>19985392</v>
      </c>
      <c r="R175" s="31">
        <v>19917567</v>
      </c>
      <c r="S175" s="31">
        <v>-624265</v>
      </c>
      <c r="T175" s="36">
        <f t="shared" si="46"/>
        <v>-3.1236064821745804E-2</v>
      </c>
      <c r="U175" s="36">
        <f t="shared" si="47"/>
        <v>-78.944880796770349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4779933</v>
      </c>
      <c r="E176" s="31">
        <v>4779933</v>
      </c>
      <c r="F176" s="31">
        <v>1080473</v>
      </c>
      <c r="G176" s="36">
        <f t="shared" si="40"/>
        <v>0.22604354496182269</v>
      </c>
      <c r="H176" s="31">
        <v>1225853</v>
      </c>
      <c r="I176" s="36">
        <f t="shared" si="41"/>
        <v>0.2564581972174087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2306326</v>
      </c>
      <c r="O176" s="36">
        <f t="shared" si="45"/>
        <v>0.48250174217923136</v>
      </c>
      <c r="P176" s="31">
        <v>1091601</v>
      </c>
      <c r="Q176" s="31">
        <v>4349415</v>
      </c>
      <c r="R176" s="31">
        <v>4349415</v>
      </c>
      <c r="S176" s="31">
        <v>1696650</v>
      </c>
      <c r="T176" s="36">
        <f t="shared" si="46"/>
        <v>0.39008694272678052</v>
      </c>
      <c r="U176" s="36">
        <f t="shared" si="47"/>
        <v>0.12298632925400388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17917956</v>
      </c>
      <c r="E177" s="31">
        <v>17917956</v>
      </c>
      <c r="F177" s="31">
        <v>8260</v>
      </c>
      <c r="G177" s="36">
        <f t="shared" si="40"/>
        <v>4.6099008168119175E-4</v>
      </c>
      <c r="H177" s="31">
        <v>80869</v>
      </c>
      <c r="I177" s="36">
        <f t="shared" si="41"/>
        <v>4.5132938154329658E-3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89129</v>
      </c>
      <c r="O177" s="36">
        <f t="shared" si="45"/>
        <v>4.9742838971141576E-3</v>
      </c>
      <c r="P177" s="31">
        <v>-1112435</v>
      </c>
      <c r="Q177" s="31">
        <v>16828195</v>
      </c>
      <c r="R177" s="31">
        <v>16936151</v>
      </c>
      <c r="S177" s="31">
        <v>386407</v>
      </c>
      <c r="T177" s="36">
        <f t="shared" si="46"/>
        <v>2.2961880344267462E-2</v>
      </c>
      <c r="U177" s="36">
        <f t="shared" si="47"/>
        <v>-1.0726954833316105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78226692</v>
      </c>
      <c r="E179" s="32">
        <f>SUM(E173:E178)</f>
        <v>78226692</v>
      </c>
      <c r="F179" s="32">
        <f>SUM(F173:F178)</f>
        <v>41352134</v>
      </c>
      <c r="G179" s="37">
        <f t="shared" si="40"/>
        <v>0.52861923395661414</v>
      </c>
      <c r="H179" s="32">
        <f>SUM(H173:H178)</f>
        <v>25680865</v>
      </c>
      <c r="I179" s="37">
        <f t="shared" si="41"/>
        <v>0.32828775375034391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67032999</v>
      </c>
      <c r="O179" s="37">
        <f t="shared" si="45"/>
        <v>0.85690698770695817</v>
      </c>
      <c r="P179" s="32">
        <f>SUM(P173:P178)</f>
        <v>7447903</v>
      </c>
      <c r="Q179" s="32">
        <f>SUM(Q173:Q178)</f>
        <v>72935890</v>
      </c>
      <c r="R179" s="32">
        <f>SUM(R173:R178)</f>
        <v>72536021</v>
      </c>
      <c r="S179" s="32">
        <f>SUM(S173:S178)</f>
        <v>14613368</v>
      </c>
      <c r="T179" s="37">
        <f t="shared" si="46"/>
        <v>0.20035908247640496</v>
      </c>
      <c r="U179" s="37">
        <f t="shared" si="47"/>
        <v>2.4480665228857035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2056189</v>
      </c>
      <c r="R180" s="31">
        <v>2056189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27805526</v>
      </c>
      <c r="E181" s="31">
        <v>27805526</v>
      </c>
      <c r="F181" s="31">
        <v>4808072</v>
      </c>
      <c r="G181" s="36">
        <f t="shared" si="40"/>
        <v>0.17291785812647456</v>
      </c>
      <c r="H181" s="31">
        <v>4508834</v>
      </c>
      <c r="I181" s="36">
        <f t="shared" si="41"/>
        <v>0.16215604049353355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9316906</v>
      </c>
      <c r="O181" s="36">
        <f t="shared" si="45"/>
        <v>0.33507389862000814</v>
      </c>
      <c r="P181" s="31">
        <v>5695598</v>
      </c>
      <c r="Q181" s="31">
        <v>29984000</v>
      </c>
      <c r="R181" s="31">
        <v>26360000</v>
      </c>
      <c r="S181" s="31">
        <v>9896375</v>
      </c>
      <c r="T181" s="36">
        <f t="shared" si="46"/>
        <v>0.33005519610458911</v>
      </c>
      <c r="U181" s="36">
        <f t="shared" si="47"/>
        <v>-0.20836512689273368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42077948</v>
      </c>
      <c r="E182" s="31">
        <v>42077948</v>
      </c>
      <c r="F182" s="31">
        <v>2120588</v>
      </c>
      <c r="G182" s="36">
        <f t="shared" si="40"/>
        <v>5.0396659076626077E-2</v>
      </c>
      <c r="H182" s="31">
        <v>-1054639</v>
      </c>
      <c r="I182" s="36">
        <f t="shared" si="41"/>
        <v>-2.5063936102587513E-2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1065949</v>
      </c>
      <c r="O182" s="36">
        <f t="shared" si="45"/>
        <v>2.5332722974038564E-2</v>
      </c>
      <c r="P182" s="31">
        <v>4250624</v>
      </c>
      <c r="Q182" s="31">
        <v>45779485</v>
      </c>
      <c r="R182" s="31">
        <v>46024485</v>
      </c>
      <c r="S182" s="31">
        <v>7040918</v>
      </c>
      <c r="T182" s="36">
        <f t="shared" si="46"/>
        <v>0.15380072536857939</v>
      </c>
      <c r="U182" s="36">
        <f t="shared" si="47"/>
        <v>-1.2481139239791617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12012165</v>
      </c>
      <c r="E183" s="31">
        <v>12012165</v>
      </c>
      <c r="F183" s="31">
        <v>2696388</v>
      </c>
      <c r="G183" s="36">
        <f t="shared" si="40"/>
        <v>0.22447144207559586</v>
      </c>
      <c r="H183" s="31">
        <v>1808335</v>
      </c>
      <c r="I183" s="36">
        <f t="shared" si="41"/>
        <v>0.15054197140981662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4504723</v>
      </c>
      <c r="O183" s="36">
        <f t="shared" si="45"/>
        <v>0.37501341348541251</v>
      </c>
      <c r="P183" s="31">
        <v>1594318</v>
      </c>
      <c r="Q183" s="31">
        <v>9882564</v>
      </c>
      <c r="R183" s="31">
        <v>11407564</v>
      </c>
      <c r="S183" s="31">
        <v>3298571</v>
      </c>
      <c r="T183" s="36">
        <f t="shared" si="46"/>
        <v>0.33377684171840427</v>
      </c>
      <c r="U183" s="36">
        <f t="shared" si="47"/>
        <v>0.13423733533711601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2416000</v>
      </c>
      <c r="E184" s="31">
        <v>2416000</v>
      </c>
      <c r="F184" s="31">
        <v>534554</v>
      </c>
      <c r="G184" s="36">
        <f t="shared" si="40"/>
        <v>0.22125579470198675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534554</v>
      </c>
      <c r="O184" s="36">
        <f t="shared" si="45"/>
        <v>0.22125579470198675</v>
      </c>
      <c r="P184" s="31">
        <v>0</v>
      </c>
      <c r="Q184" s="31">
        <v>2407000</v>
      </c>
      <c r="R184" s="31">
        <v>2407000</v>
      </c>
      <c r="S184" s="31">
        <v>558295</v>
      </c>
      <c r="T184" s="36">
        <f t="shared" si="46"/>
        <v>0.23194640631491484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84311639</v>
      </c>
      <c r="E185" s="32">
        <f>SUM(E180:E184)</f>
        <v>84311639</v>
      </c>
      <c r="F185" s="32">
        <f>SUM(F180:F184)</f>
        <v>10159602</v>
      </c>
      <c r="G185" s="37">
        <f t="shared" si="40"/>
        <v>0.12050058711348263</v>
      </c>
      <c r="H185" s="32">
        <f>SUM(H180:H184)</f>
        <v>5262530</v>
      </c>
      <c r="I185" s="37">
        <f t="shared" si="41"/>
        <v>6.2417598120705492E-2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15422132</v>
      </c>
      <c r="O185" s="37">
        <f t="shared" si="45"/>
        <v>0.18291818523418812</v>
      </c>
      <c r="P185" s="32">
        <f>SUM(P180:P184)</f>
        <v>11540540</v>
      </c>
      <c r="Q185" s="32">
        <f>SUM(Q180:Q184)</f>
        <v>90109238</v>
      </c>
      <c r="R185" s="32">
        <f>SUM(R180:R184)</f>
        <v>88255238</v>
      </c>
      <c r="S185" s="32">
        <f>SUM(S180:S184)</f>
        <v>20794159</v>
      </c>
      <c r="T185" s="37">
        <f t="shared" si="46"/>
        <v>0.23076611745401732</v>
      </c>
      <c r="U185" s="37">
        <f t="shared" si="47"/>
        <v>-0.54399620814970528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84045808</v>
      </c>
      <c r="E188" s="31">
        <v>84045808</v>
      </c>
      <c r="F188" s="31">
        <v>37897368</v>
      </c>
      <c r="G188" s="36">
        <f t="shared" si="40"/>
        <v>0.45091324483429324</v>
      </c>
      <c r="H188" s="31">
        <v>16476085</v>
      </c>
      <c r="I188" s="36">
        <f t="shared" si="41"/>
        <v>0.19603696355682607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54373453</v>
      </c>
      <c r="O188" s="36">
        <f t="shared" si="45"/>
        <v>0.64695020839111927</v>
      </c>
      <c r="P188" s="31">
        <v>46067041</v>
      </c>
      <c r="Q188" s="31">
        <v>80272983</v>
      </c>
      <c r="R188" s="31">
        <v>80272983</v>
      </c>
      <c r="S188" s="31">
        <v>98484033</v>
      </c>
      <c r="T188" s="36">
        <f t="shared" si="46"/>
        <v>1.226863999809251</v>
      </c>
      <c r="U188" s="36">
        <f t="shared" si="47"/>
        <v>-0.64234548947912673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10682320</v>
      </c>
      <c r="E189" s="31">
        <v>10682320</v>
      </c>
      <c r="F189" s="31">
        <v>3724750</v>
      </c>
      <c r="G189" s="36">
        <f t="shared" si="40"/>
        <v>0.34868361928869385</v>
      </c>
      <c r="H189" s="31">
        <v>1109205</v>
      </c>
      <c r="I189" s="36">
        <f t="shared" si="41"/>
        <v>0.10383559002164323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4833955</v>
      </c>
      <c r="O189" s="36">
        <f t="shared" si="45"/>
        <v>0.45251920931033707</v>
      </c>
      <c r="P189" s="31">
        <v>-6017840</v>
      </c>
      <c r="Q189" s="31">
        <v>6033131</v>
      </c>
      <c r="R189" s="31">
        <v>10144653</v>
      </c>
      <c r="S189" s="31">
        <v>15383550</v>
      </c>
      <c r="T189" s="36">
        <f t="shared" si="46"/>
        <v>2.5498451798908395</v>
      </c>
      <c r="U189" s="36">
        <f t="shared" si="47"/>
        <v>-1.1843194568150699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7617000</v>
      </c>
      <c r="F190" s="31">
        <v>2965817</v>
      </c>
      <c r="G190" s="36">
        <f t="shared" si="40"/>
        <v>0.38936812393330705</v>
      </c>
      <c r="H190" s="31">
        <v>2558123</v>
      </c>
      <c r="I190" s="36">
        <f t="shared" si="41"/>
        <v>0.3358439017986084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5523940</v>
      </c>
      <c r="O190" s="36">
        <f t="shared" si="45"/>
        <v>0.72521202573191546</v>
      </c>
      <c r="P190" s="31">
        <v>2007080</v>
      </c>
      <c r="Q190" s="31">
        <v>6125000</v>
      </c>
      <c r="R190" s="31">
        <v>8070000</v>
      </c>
      <c r="S190" s="31">
        <v>4210728</v>
      </c>
      <c r="T190" s="36">
        <f t="shared" si="46"/>
        <v>0.68746579591836732</v>
      </c>
      <c r="U190" s="36">
        <f t="shared" si="47"/>
        <v>0.27454959443569771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102345128</v>
      </c>
      <c r="E191" s="32">
        <f>SUM(E186:E190)</f>
        <v>102345128</v>
      </c>
      <c r="F191" s="32">
        <f>SUM(F186:F190)</f>
        <v>44587935</v>
      </c>
      <c r="G191" s="37">
        <f t="shared" si="40"/>
        <v>0.43566250657285804</v>
      </c>
      <c r="H191" s="32">
        <f>SUM(H186:H190)</f>
        <v>20143413</v>
      </c>
      <c r="I191" s="37">
        <f t="shared" si="41"/>
        <v>0.19681848460827564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64731348</v>
      </c>
      <c r="O191" s="37">
        <f t="shared" si="45"/>
        <v>0.63248099118113366</v>
      </c>
      <c r="P191" s="32">
        <f>SUM(P186:P190)</f>
        <v>42056281</v>
      </c>
      <c r="Q191" s="32">
        <f>SUM(Q186:Q190)</f>
        <v>92431114</v>
      </c>
      <c r="R191" s="32">
        <f>SUM(R186:R190)</f>
        <v>98487636</v>
      </c>
      <c r="S191" s="32">
        <f>SUM(S186:S190)</f>
        <v>118078311</v>
      </c>
      <c r="T191" s="37">
        <f t="shared" si="46"/>
        <v>1.2774736329587026</v>
      </c>
      <c r="U191" s="37">
        <f t="shared" si="47"/>
        <v>-0.52103675072933808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1370000</v>
      </c>
      <c r="E192" s="31">
        <v>1370000</v>
      </c>
      <c r="F192" s="31">
        <v>343000</v>
      </c>
      <c r="G192" s="36">
        <f t="shared" si="40"/>
        <v>0.25036496350364962</v>
      </c>
      <c r="H192" s="31">
        <v>616000</v>
      </c>
      <c r="I192" s="36">
        <f t="shared" si="41"/>
        <v>0.44963503649635034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959000</v>
      </c>
      <c r="O192" s="36">
        <f t="shared" si="45"/>
        <v>0.7</v>
      </c>
      <c r="P192" s="31">
        <v>0</v>
      </c>
      <c r="Q192" s="31">
        <v>1256004</v>
      </c>
      <c r="R192" s="31">
        <v>2383204</v>
      </c>
      <c r="S192" s="31">
        <v>314000</v>
      </c>
      <c r="T192" s="36">
        <f t="shared" si="46"/>
        <v>0.24999920382419163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729728</v>
      </c>
      <c r="E193" s="31">
        <v>729728</v>
      </c>
      <c r="F193" s="31">
        <v>46424</v>
      </c>
      <c r="G193" s="36">
        <f t="shared" si="40"/>
        <v>6.3618224872829324E-2</v>
      </c>
      <c r="H193" s="31">
        <v>82889</v>
      </c>
      <c r="I193" s="36">
        <f t="shared" si="41"/>
        <v>0.11358889887738993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129313</v>
      </c>
      <c r="O193" s="36">
        <f t="shared" si="45"/>
        <v>0.17720712375021927</v>
      </c>
      <c r="P193" s="31">
        <v>30261</v>
      </c>
      <c r="Q193" s="31">
        <v>693000</v>
      </c>
      <c r="R193" s="31">
        <v>693000</v>
      </c>
      <c r="S193" s="31">
        <v>46396</v>
      </c>
      <c r="T193" s="36">
        <f t="shared" si="46"/>
        <v>6.6949494949494953E-2</v>
      </c>
      <c r="U193" s="36">
        <f t="shared" si="47"/>
        <v>1.7391361818842737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16199843</v>
      </c>
      <c r="E195" s="31">
        <v>16199843</v>
      </c>
      <c r="F195" s="31">
        <v>1985133</v>
      </c>
      <c r="G195" s="36">
        <f t="shared" si="40"/>
        <v>0.12254026165562222</v>
      </c>
      <c r="H195" s="31">
        <v>3266179</v>
      </c>
      <c r="I195" s="36">
        <f t="shared" si="41"/>
        <v>0.20161794160597729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5251312</v>
      </c>
      <c r="O195" s="36">
        <f t="shared" si="45"/>
        <v>0.3241582032615995</v>
      </c>
      <c r="P195" s="31">
        <v>-741119</v>
      </c>
      <c r="Q195" s="31">
        <v>15404466</v>
      </c>
      <c r="R195" s="31">
        <v>15384466</v>
      </c>
      <c r="S195" s="31">
        <v>1565659</v>
      </c>
      <c r="T195" s="36">
        <f t="shared" si="46"/>
        <v>0.10163669418985377</v>
      </c>
      <c r="U195" s="36">
        <f t="shared" si="47"/>
        <v>-5.4070911688946044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580290</v>
      </c>
      <c r="E196" s="31">
        <v>580290</v>
      </c>
      <c r="F196" s="31">
        <v>9512</v>
      </c>
      <c r="G196" s="36">
        <f t="shared" si="40"/>
        <v>1.6391804097951025E-2</v>
      </c>
      <c r="H196" s="31">
        <v>-6700</v>
      </c>
      <c r="I196" s="36">
        <f t="shared" si="41"/>
        <v>-1.154595116234986E-2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2812</v>
      </c>
      <c r="O196" s="36">
        <f t="shared" si="45"/>
        <v>4.8458529356011646E-3</v>
      </c>
      <c r="P196" s="31">
        <v>841738</v>
      </c>
      <c r="Q196" s="31">
        <v>551083</v>
      </c>
      <c r="R196" s="31">
        <v>1551083</v>
      </c>
      <c r="S196" s="31">
        <v>1082207</v>
      </c>
      <c r="T196" s="36">
        <f t="shared" si="46"/>
        <v>1.9637822251820507</v>
      </c>
      <c r="U196" s="36">
        <f t="shared" si="47"/>
        <v>-1.0079597214335101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2290000</v>
      </c>
      <c r="E197" s="31">
        <v>2290000</v>
      </c>
      <c r="F197" s="31">
        <v>360750</v>
      </c>
      <c r="G197" s="36">
        <f t="shared" si="40"/>
        <v>0.15753275109170306</v>
      </c>
      <c r="H197" s="31">
        <v>640479</v>
      </c>
      <c r="I197" s="36">
        <f t="shared" si="41"/>
        <v>0.27968515283842793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1001229</v>
      </c>
      <c r="O197" s="36">
        <f t="shared" si="45"/>
        <v>0.43721790393013099</v>
      </c>
      <c r="P197" s="31">
        <v>473818</v>
      </c>
      <c r="Q197" s="31">
        <v>2281000</v>
      </c>
      <c r="R197" s="31">
        <v>2281000</v>
      </c>
      <c r="S197" s="31">
        <v>473818</v>
      </c>
      <c r="T197" s="36">
        <f t="shared" si="46"/>
        <v>0.20772380534853135</v>
      </c>
      <c r="U197" s="36">
        <f t="shared" si="47"/>
        <v>0.35174054172699232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21169861</v>
      </c>
      <c r="E198" s="32">
        <f>SUM(E192:E197)</f>
        <v>21169861</v>
      </c>
      <c r="F198" s="32">
        <f>SUM(F192:F197)</f>
        <v>2744819</v>
      </c>
      <c r="G198" s="37">
        <f t="shared" si="40"/>
        <v>0.12965692122399858</v>
      </c>
      <c r="H198" s="32">
        <f>SUM(H192:H197)</f>
        <v>4598847</v>
      </c>
      <c r="I198" s="37">
        <f t="shared" si="41"/>
        <v>0.21723557844805877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7343666</v>
      </c>
      <c r="O198" s="37">
        <f t="shared" si="45"/>
        <v>0.34689249967205738</v>
      </c>
      <c r="P198" s="32">
        <f>SUM(P192:P197)</f>
        <v>604698</v>
      </c>
      <c r="Q198" s="32">
        <f>SUM(Q192:Q197)</f>
        <v>20185553</v>
      </c>
      <c r="R198" s="32">
        <f>SUM(R192:R197)</f>
        <v>22292753</v>
      </c>
      <c r="S198" s="32">
        <f>SUM(S192:S197)</f>
        <v>3482080</v>
      </c>
      <c r="T198" s="37">
        <f t="shared" si="46"/>
        <v>0.17250357223307183</v>
      </c>
      <c r="U198" s="37">
        <f t="shared" si="47"/>
        <v>6.605196312870226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41636056</v>
      </c>
      <c r="E200" s="31">
        <v>41636056</v>
      </c>
      <c r="F200" s="31">
        <v>18658312</v>
      </c>
      <c r="G200" s="36">
        <f t="shared" si="40"/>
        <v>0.44812870844443098</v>
      </c>
      <c r="H200" s="31">
        <v>11108572</v>
      </c>
      <c r="I200" s="36">
        <f t="shared" si="41"/>
        <v>0.26680173549579239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29766884</v>
      </c>
      <c r="O200" s="36">
        <f t="shared" si="45"/>
        <v>0.71493044394022331</v>
      </c>
      <c r="P200" s="31">
        <v>4968330</v>
      </c>
      <c r="Q200" s="31">
        <v>39912119</v>
      </c>
      <c r="R200" s="31">
        <v>40224519</v>
      </c>
      <c r="S200" s="31">
        <v>23120518</v>
      </c>
      <c r="T200" s="36">
        <f t="shared" si="46"/>
        <v>0.57928565506632212</v>
      </c>
      <c r="U200" s="36">
        <f t="shared" si="47"/>
        <v>1.2358764413796992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3000000</v>
      </c>
      <c r="E201" s="31">
        <v>3000000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6000000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4900000</v>
      </c>
      <c r="E202" s="31">
        <v>4900000</v>
      </c>
      <c r="F202" s="31">
        <v>817758</v>
      </c>
      <c r="G202" s="36">
        <f t="shared" si="40"/>
        <v>0.16688938775510204</v>
      </c>
      <c r="H202" s="31">
        <v>872065</v>
      </c>
      <c r="I202" s="36">
        <f t="shared" si="41"/>
        <v>0.17797244897959183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1689823</v>
      </c>
      <c r="O202" s="36">
        <f t="shared" si="45"/>
        <v>0.34486183673469389</v>
      </c>
      <c r="P202" s="31">
        <v>2270616</v>
      </c>
      <c r="Q202" s="31">
        <v>4829400</v>
      </c>
      <c r="R202" s="31">
        <v>4829400</v>
      </c>
      <c r="S202" s="31">
        <v>3856447</v>
      </c>
      <c r="T202" s="36">
        <f t="shared" si="46"/>
        <v>0.79853542883173889</v>
      </c>
      <c r="U202" s="36">
        <f t="shared" si="47"/>
        <v>-0.61593461862331633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49536056</v>
      </c>
      <c r="E204" s="32">
        <f>SUM(E199:E203)</f>
        <v>49536056</v>
      </c>
      <c r="F204" s="32">
        <f>SUM(F199:F203)</f>
        <v>19476070</v>
      </c>
      <c r="G204" s="37">
        <f t="shared" si="40"/>
        <v>0.39316957329021107</v>
      </c>
      <c r="H204" s="32">
        <f>SUM(H199:H203)</f>
        <v>11980637</v>
      </c>
      <c r="I204" s="37">
        <f t="shared" si="41"/>
        <v>0.24185690116306394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31456707</v>
      </c>
      <c r="O204" s="37">
        <f t="shared" si="45"/>
        <v>0.63502647445327498</v>
      </c>
      <c r="P204" s="32">
        <f>SUM(P199:P203)</f>
        <v>7238946</v>
      </c>
      <c r="Q204" s="32">
        <f>SUM(Q199:Q203)</f>
        <v>44741519</v>
      </c>
      <c r="R204" s="32">
        <f>SUM(R199:R203)</f>
        <v>51053919</v>
      </c>
      <c r="S204" s="32">
        <f>SUM(S199:S203)</f>
        <v>26976965</v>
      </c>
      <c r="T204" s="37">
        <f t="shared" si="46"/>
        <v>0.60295147779850744</v>
      </c>
      <c r="U204" s="37">
        <f t="shared" si="47"/>
        <v>0.6550250547524461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335589376</v>
      </c>
      <c r="E205" s="32">
        <f>SUM(E173:E178,E180:E184,E186:E190,E192:E197,E199:E203)</f>
        <v>335589376</v>
      </c>
      <c r="F205" s="32">
        <f>SUM(F173:F178,F180:F184,F186:F190,F192:F197,F199:F203)</f>
        <v>118320560</v>
      </c>
      <c r="G205" s="37">
        <f t="shared" si="40"/>
        <v>0.35257540453247244</v>
      </c>
      <c r="H205" s="32">
        <f>SUM(H173:H178,H180:H184,H186:H190,H192:H197,H199:H203)</f>
        <v>67666292</v>
      </c>
      <c r="I205" s="37">
        <f t="shared" si="41"/>
        <v>0.20163418999295138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185986852</v>
      </c>
      <c r="O205" s="37">
        <f t="shared" si="45"/>
        <v>0.55420959452542384</v>
      </c>
      <c r="P205" s="32">
        <f>SUM(P173:P178,P180:P184,P186:P190,P192:P197,P199:P203)</f>
        <v>68888368</v>
      </c>
      <c r="Q205" s="32">
        <f>SUM(Q173:Q178,Q180:Q184,Q186:Q190,Q192:Q197,Q199:Q203)</f>
        <v>320403314</v>
      </c>
      <c r="R205" s="32">
        <f>SUM(R173:R178,R180:R184,R186:R190,R192:R197,R199:R203)</f>
        <v>332625567</v>
      </c>
      <c r="S205" s="32">
        <f>SUM(S173:S178,S180:S184,S186:S190,S192:S197,S199:S203)</f>
        <v>183944883</v>
      </c>
      <c r="T205" s="37">
        <f t="shared" si="46"/>
        <v>0.574104183579075</v>
      </c>
      <c r="U205" s="37">
        <f t="shared" si="47"/>
        <v>-1.7739947040115722E-2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1492409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1492409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12736418</v>
      </c>
      <c r="E209" s="31">
        <v>12736418</v>
      </c>
      <c r="F209" s="31">
        <v>126524</v>
      </c>
      <c r="G209" s="36">
        <f t="shared" si="48"/>
        <v>9.9340332580165006E-3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126524</v>
      </c>
      <c r="O209" s="36">
        <f t="shared" si="53"/>
        <v>9.9340332580165006E-3</v>
      </c>
      <c r="P209" s="31">
        <v>0</v>
      </c>
      <c r="Q209" s="31">
        <v>12096116</v>
      </c>
      <c r="R209" s="31">
        <v>12096116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2262000</v>
      </c>
      <c r="E210" s="31">
        <v>2262000</v>
      </c>
      <c r="F210" s="31">
        <v>4867</v>
      </c>
      <c r="G210" s="36">
        <f t="shared" si="48"/>
        <v>2.1516357206012378E-3</v>
      </c>
      <c r="H210" s="31">
        <v>48689</v>
      </c>
      <c r="I210" s="36">
        <f t="shared" si="49"/>
        <v>2.152475685234306E-2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53556</v>
      </c>
      <c r="O210" s="36">
        <f t="shared" si="53"/>
        <v>2.3676392572944297E-2</v>
      </c>
      <c r="P210" s="31">
        <v>50027</v>
      </c>
      <c r="Q210" s="31">
        <v>89238</v>
      </c>
      <c r="R210" s="31">
        <v>3589435</v>
      </c>
      <c r="S210" s="31">
        <v>64835</v>
      </c>
      <c r="T210" s="36">
        <f t="shared" si="54"/>
        <v>0.72654026311660946</v>
      </c>
      <c r="U210" s="36">
        <f t="shared" si="55"/>
        <v>-2.6745557399004527E-2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15466236</v>
      </c>
      <c r="E211" s="31">
        <v>15466236</v>
      </c>
      <c r="F211" s="31">
        <v>4578</v>
      </c>
      <c r="G211" s="36">
        <f t="shared" si="48"/>
        <v>2.9599962136876744E-4</v>
      </c>
      <c r="H211" s="31">
        <v>-46100</v>
      </c>
      <c r="I211" s="36">
        <f t="shared" si="49"/>
        <v>-2.9806864449760111E-3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-41522</v>
      </c>
      <c r="O211" s="36">
        <f t="shared" si="53"/>
        <v>-2.6846868236072435E-3</v>
      </c>
      <c r="P211" s="31">
        <v>-2164564</v>
      </c>
      <c r="Q211" s="31">
        <v>0</v>
      </c>
      <c r="R211" s="31">
        <v>100000</v>
      </c>
      <c r="S211" s="31">
        <v>5493579</v>
      </c>
      <c r="T211" s="36">
        <f t="shared" si="54"/>
        <v>0</v>
      </c>
      <c r="U211" s="36">
        <f t="shared" si="55"/>
        <v>-0.97870240842959599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5534400</v>
      </c>
      <c r="E212" s="31">
        <v>5534400</v>
      </c>
      <c r="F212" s="31">
        <v>821386</v>
      </c>
      <c r="G212" s="36">
        <f t="shared" si="48"/>
        <v>0.14841464296039317</v>
      </c>
      <c r="H212" s="31">
        <v>1145026</v>
      </c>
      <c r="I212" s="36">
        <f t="shared" si="49"/>
        <v>0.20689252674183289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1966412</v>
      </c>
      <c r="O212" s="36">
        <f t="shared" si="53"/>
        <v>0.35530716970222609</v>
      </c>
      <c r="P212" s="31">
        <v>373261</v>
      </c>
      <c r="Q212" s="31">
        <v>5630700</v>
      </c>
      <c r="R212" s="31">
        <v>5630700</v>
      </c>
      <c r="S212" s="31">
        <v>766313</v>
      </c>
      <c r="T212" s="36">
        <f t="shared" si="54"/>
        <v>0.13609551210329088</v>
      </c>
      <c r="U212" s="36">
        <f t="shared" si="55"/>
        <v>2.067628281550979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2713000</v>
      </c>
      <c r="E214" s="31">
        <v>2713000</v>
      </c>
      <c r="F214" s="31">
        <v>5579200</v>
      </c>
      <c r="G214" s="36">
        <f t="shared" si="48"/>
        <v>2.0564688536675266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5579200</v>
      </c>
      <c r="O214" s="36">
        <f t="shared" si="53"/>
        <v>2.0564688536675266</v>
      </c>
      <c r="P214" s="31">
        <v>428666</v>
      </c>
      <c r="Q214" s="31">
        <v>2629000</v>
      </c>
      <c r="R214" s="31">
        <v>2629000</v>
      </c>
      <c r="S214" s="31">
        <v>2629000</v>
      </c>
      <c r="T214" s="36">
        <f t="shared" si="54"/>
        <v>1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38712054</v>
      </c>
      <c r="E216" s="32">
        <f>SUM(E208:E215)</f>
        <v>38712054</v>
      </c>
      <c r="F216" s="32">
        <f>SUM(F208:F215)</f>
        <v>6536555</v>
      </c>
      <c r="G216" s="37">
        <f t="shared" si="48"/>
        <v>0.16885063758177232</v>
      </c>
      <c r="H216" s="32">
        <f>SUM(H208:H215)</f>
        <v>2640024</v>
      </c>
      <c r="I216" s="37">
        <f t="shared" si="49"/>
        <v>6.8196433079991056E-2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9176579</v>
      </c>
      <c r="O216" s="37">
        <f t="shared" si="53"/>
        <v>0.23704707066176339</v>
      </c>
      <c r="P216" s="32">
        <f>SUM(P208:P215)</f>
        <v>-1312610</v>
      </c>
      <c r="Q216" s="32">
        <f>SUM(Q208:Q215)</f>
        <v>20445054</v>
      </c>
      <c r="R216" s="32">
        <f>SUM(R208:R215)</f>
        <v>24045251</v>
      </c>
      <c r="S216" s="32">
        <f>SUM(S208:S215)</f>
        <v>8953727</v>
      </c>
      <c r="T216" s="37">
        <f t="shared" si="54"/>
        <v>0.43794098073793297</v>
      </c>
      <c r="U216" s="37">
        <f t="shared" si="55"/>
        <v>-3.0112782928668835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3422000</v>
      </c>
      <c r="R217" s="31">
        <v>1850000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256383</v>
      </c>
      <c r="E218" s="31">
        <v>256383</v>
      </c>
      <c r="F218" s="31">
        <v>69565</v>
      </c>
      <c r="G218" s="36">
        <f t="shared" si="48"/>
        <v>0.27133234262802136</v>
      </c>
      <c r="H218" s="31">
        <v>21739</v>
      </c>
      <c r="I218" s="36">
        <f t="shared" si="49"/>
        <v>8.4791113295343293E-2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91304</v>
      </c>
      <c r="O218" s="36">
        <f t="shared" si="53"/>
        <v>0.35612345592336464</v>
      </c>
      <c r="P218" s="31">
        <v>69565</v>
      </c>
      <c r="Q218" s="31">
        <v>82017</v>
      </c>
      <c r="R218" s="31">
        <v>252174</v>
      </c>
      <c r="S218" s="31">
        <v>126086</v>
      </c>
      <c r="T218" s="36">
        <f t="shared" si="54"/>
        <v>1.5373154346050208</v>
      </c>
      <c r="U218" s="36">
        <f t="shared" si="55"/>
        <v>-0.68750089844030771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1088580</v>
      </c>
      <c r="E219" s="31">
        <v>1088580</v>
      </c>
      <c r="F219" s="31">
        <v>688248</v>
      </c>
      <c r="G219" s="36">
        <f t="shared" si="48"/>
        <v>0.63224384059968031</v>
      </c>
      <c r="H219" s="31">
        <v>531273</v>
      </c>
      <c r="I219" s="36">
        <f t="shared" si="49"/>
        <v>0.48804222013999887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1219521</v>
      </c>
      <c r="O219" s="36">
        <f t="shared" si="53"/>
        <v>1.1202860607396792</v>
      </c>
      <c r="P219" s="31">
        <v>335385</v>
      </c>
      <c r="Q219" s="31">
        <v>1181016</v>
      </c>
      <c r="R219" s="31">
        <v>1181016</v>
      </c>
      <c r="S219" s="31">
        <v>502188</v>
      </c>
      <c r="T219" s="36">
        <f t="shared" si="54"/>
        <v>0.42521693186205778</v>
      </c>
      <c r="U219" s="36">
        <f t="shared" si="55"/>
        <v>0.58406905496668005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1519589</v>
      </c>
      <c r="E220" s="31">
        <v>1519589</v>
      </c>
      <c r="F220" s="31">
        <v>0</v>
      </c>
      <c r="G220" s="36">
        <f t="shared" si="48"/>
        <v>0</v>
      </c>
      <c r="H220" s="31">
        <v>1953747</v>
      </c>
      <c r="I220" s="36">
        <f t="shared" si="49"/>
        <v>1.2857075169667587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1953747</v>
      </c>
      <c r="O220" s="36">
        <f t="shared" si="53"/>
        <v>1.2857075169667587</v>
      </c>
      <c r="P220" s="31">
        <v>2847</v>
      </c>
      <c r="Q220" s="31">
        <v>24996</v>
      </c>
      <c r="R220" s="31">
        <v>18603</v>
      </c>
      <c r="S220" s="31">
        <v>5094</v>
      </c>
      <c r="T220" s="36">
        <f t="shared" si="54"/>
        <v>0.20379260681709074</v>
      </c>
      <c r="U220" s="36">
        <f t="shared" si="55"/>
        <v>685.24762908324556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15117348</v>
      </c>
      <c r="E221" s="31">
        <v>15767348</v>
      </c>
      <c r="F221" s="31">
        <v>38944</v>
      </c>
      <c r="G221" s="36">
        <f t="shared" si="48"/>
        <v>2.5761132177416304E-3</v>
      </c>
      <c r="H221" s="31">
        <v>701333</v>
      </c>
      <c r="I221" s="36">
        <f t="shared" si="49"/>
        <v>4.6392594785805021E-2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740277</v>
      </c>
      <c r="O221" s="36">
        <f t="shared" si="53"/>
        <v>4.8968708003546656E-2</v>
      </c>
      <c r="P221" s="31">
        <v>67564</v>
      </c>
      <c r="Q221" s="31">
        <v>24993852</v>
      </c>
      <c r="R221" s="31">
        <v>14356456</v>
      </c>
      <c r="S221" s="31">
        <v>88235</v>
      </c>
      <c r="T221" s="36">
        <f t="shared" si="54"/>
        <v>3.5302681635467795E-3</v>
      </c>
      <c r="U221" s="36">
        <f t="shared" si="55"/>
        <v>9.3802764785980699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3660</v>
      </c>
      <c r="E222" s="31">
        <v>3660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593</v>
      </c>
      <c r="Q222" s="31">
        <v>0</v>
      </c>
      <c r="R222" s="31">
        <v>3500</v>
      </c>
      <c r="S222" s="31">
        <v>1779</v>
      </c>
      <c r="T222" s="36">
        <f t="shared" si="54"/>
        <v>0</v>
      </c>
      <c r="U222" s="36">
        <f t="shared" si="55"/>
        <v>-1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17985560</v>
      </c>
      <c r="E224" s="32">
        <f>SUM(E217:E223)</f>
        <v>18635560</v>
      </c>
      <c r="F224" s="32">
        <f>SUM(F217:F223)</f>
        <v>796757</v>
      </c>
      <c r="G224" s="37">
        <f t="shared" si="48"/>
        <v>4.4299816074673239E-2</v>
      </c>
      <c r="H224" s="32">
        <f>SUM(H217:H223)</f>
        <v>3208092</v>
      </c>
      <c r="I224" s="37">
        <f t="shared" si="49"/>
        <v>0.17837042605290021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4004849</v>
      </c>
      <c r="O224" s="37">
        <f t="shared" si="53"/>
        <v>0.22267024212757344</v>
      </c>
      <c r="P224" s="32">
        <f>SUM(P217:P223)</f>
        <v>475954</v>
      </c>
      <c r="Q224" s="32">
        <f>SUM(Q217:Q223)</f>
        <v>29703881</v>
      </c>
      <c r="R224" s="32">
        <f>SUM(R217:R223)</f>
        <v>17661749</v>
      </c>
      <c r="S224" s="32">
        <f>SUM(S217:S223)</f>
        <v>723382</v>
      </c>
      <c r="T224" s="37">
        <f t="shared" si="54"/>
        <v>2.4353113992073964E-2</v>
      </c>
      <c r="U224" s="37">
        <f t="shared" si="55"/>
        <v>5.7403404530689937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411000</v>
      </c>
      <c r="E225" s="31">
        <v>411000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18350</v>
      </c>
      <c r="Q225" s="31">
        <v>700332</v>
      </c>
      <c r="R225" s="31">
        <v>700332</v>
      </c>
      <c r="S225" s="31">
        <v>55500</v>
      </c>
      <c r="T225" s="36">
        <f t="shared" si="54"/>
        <v>7.9248128030705439E-2</v>
      </c>
      <c r="U225" s="36">
        <f t="shared" si="55"/>
        <v>-1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20579125</v>
      </c>
      <c r="E227" s="31">
        <v>20579125</v>
      </c>
      <c r="F227" s="31">
        <v>3896484</v>
      </c>
      <c r="G227" s="36">
        <f t="shared" si="48"/>
        <v>0.18934157793395007</v>
      </c>
      <c r="H227" s="31">
        <v>4340313</v>
      </c>
      <c r="I227" s="36">
        <f t="shared" si="49"/>
        <v>0.21090852988161546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8236797</v>
      </c>
      <c r="O227" s="36">
        <f t="shared" si="53"/>
        <v>0.40025010781556553</v>
      </c>
      <c r="P227" s="31">
        <v>2377809</v>
      </c>
      <c r="Q227" s="31">
        <v>25142569</v>
      </c>
      <c r="R227" s="31">
        <v>25142569</v>
      </c>
      <c r="S227" s="31">
        <v>3608155</v>
      </c>
      <c r="T227" s="36">
        <f t="shared" si="54"/>
        <v>0.14350780940483845</v>
      </c>
      <c r="U227" s="36">
        <f t="shared" si="55"/>
        <v>0.82534131210707007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83369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83369</v>
      </c>
      <c r="O228" s="36">
        <f t="shared" si="53"/>
        <v>0</v>
      </c>
      <c r="P228" s="31">
        <v>10993898</v>
      </c>
      <c r="Q228" s="31">
        <v>59671906</v>
      </c>
      <c r="R228" s="31">
        <v>33671906</v>
      </c>
      <c r="S228" s="31">
        <v>15110517</v>
      </c>
      <c r="T228" s="36">
        <f t="shared" si="54"/>
        <v>0.25322665242166054</v>
      </c>
      <c r="U228" s="36">
        <f t="shared" si="55"/>
        <v>-0.99241679338847788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20990125</v>
      </c>
      <c r="E230" s="32">
        <f>SUM(E225:E229)</f>
        <v>20990125</v>
      </c>
      <c r="F230" s="32">
        <f>SUM(F225:F229)</f>
        <v>3896484</v>
      </c>
      <c r="G230" s="37">
        <f t="shared" si="48"/>
        <v>0.18563414939167822</v>
      </c>
      <c r="H230" s="32">
        <f>SUM(H225:H229)</f>
        <v>4423682</v>
      </c>
      <c r="I230" s="37">
        <f t="shared" si="49"/>
        <v>0.21075062678283241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8320166</v>
      </c>
      <c r="O230" s="37">
        <f t="shared" si="53"/>
        <v>0.39638477617451062</v>
      </c>
      <c r="P230" s="32">
        <f>SUM(P225:P229)</f>
        <v>13390057</v>
      </c>
      <c r="Q230" s="32">
        <f>SUM(Q225:Q229)</f>
        <v>85514807</v>
      </c>
      <c r="R230" s="32">
        <f>SUM(R225:R229)</f>
        <v>59514807</v>
      </c>
      <c r="S230" s="32">
        <f>SUM(S225:S229)</f>
        <v>18774172</v>
      </c>
      <c r="T230" s="37">
        <f t="shared" si="54"/>
        <v>0.21954293833581359</v>
      </c>
      <c r="U230" s="37">
        <f t="shared" si="55"/>
        <v>-0.66962933764957089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77687739</v>
      </c>
      <c r="E231" s="32">
        <f>SUM(E208:E215,E217:E223,E225:E229)</f>
        <v>78337739</v>
      </c>
      <c r="F231" s="32">
        <f>SUM(F208:F215,F217:F223,F225:F229)</f>
        <v>11229796</v>
      </c>
      <c r="G231" s="37">
        <f t="shared" si="48"/>
        <v>0.1445504289936923</v>
      </c>
      <c r="H231" s="32">
        <f>SUM(H208:H215,H217:H223,H225:H229)</f>
        <v>10271798</v>
      </c>
      <c r="I231" s="37">
        <f t="shared" si="49"/>
        <v>0.13221903652003567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21501594</v>
      </c>
      <c r="O231" s="37">
        <f t="shared" si="53"/>
        <v>0.276769465513728</v>
      </c>
      <c r="P231" s="32">
        <f>SUM(P208:P215,P217:P223,P225:P229)</f>
        <v>12553401</v>
      </c>
      <c r="Q231" s="32">
        <f>SUM(Q208:Q215,Q217:Q223,Q225:Q229)</f>
        <v>135663742</v>
      </c>
      <c r="R231" s="32">
        <f>SUM(R208:R215,R217:R223,R225:R229)</f>
        <v>101221807</v>
      </c>
      <c r="S231" s="32">
        <f>SUM(S208:S215,S217:S223,S225:S229)</f>
        <v>28451281</v>
      </c>
      <c r="T231" s="37">
        <f t="shared" si="54"/>
        <v>0.20971912303583665</v>
      </c>
      <c r="U231" s="37">
        <f t="shared" si="55"/>
        <v>-0.18175178184780361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1096140</v>
      </c>
      <c r="E234" s="31">
        <v>1096140</v>
      </c>
      <c r="F234" s="31">
        <v>77030</v>
      </c>
      <c r="G234" s="36">
        <f t="shared" ref="G234:G260" si="56">IF(($D234     =0),0,($F234     /$D234     ))</f>
        <v>7.0273870126078788E-2</v>
      </c>
      <c r="H234" s="31">
        <v>206847</v>
      </c>
      <c r="I234" s="36">
        <f t="shared" ref="I234:I260" si="57">IF(($D234     =0),0,($H234     /$D234     ))</f>
        <v>0.18870490995675734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283877</v>
      </c>
      <c r="O234" s="36">
        <f t="shared" ref="O234:O260" si="61">IF(($D234     =0),0,($N234     /$D234     ))</f>
        <v>0.25897878008283615</v>
      </c>
      <c r="P234" s="31">
        <v>1402085</v>
      </c>
      <c r="Q234" s="31">
        <v>566135</v>
      </c>
      <c r="R234" s="31">
        <v>1766135</v>
      </c>
      <c r="S234" s="31">
        <v>1402085</v>
      </c>
      <c r="T234" s="36">
        <f t="shared" ref="T234:T260" si="62">IF(($Q234     =0),0,($S234     /$Q234     ))</f>
        <v>2.4765912723996926</v>
      </c>
      <c r="U234" s="36">
        <f t="shared" ref="U234:U260" si="63">IF(($P234     =0),0,(($H234     /$P234     )-1))</f>
        <v>-0.85247185441681494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14500000</v>
      </c>
      <c r="E235" s="31">
        <v>14500000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12434714</v>
      </c>
      <c r="R235" s="31">
        <v>12434714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178744611</v>
      </c>
      <c r="E236" s="31">
        <v>178744611</v>
      </c>
      <c r="F236" s="31">
        <v>26625604</v>
      </c>
      <c r="G236" s="36">
        <f t="shared" si="56"/>
        <v>0.14895891882301279</v>
      </c>
      <c r="H236" s="31">
        <v>125935524</v>
      </c>
      <c r="I236" s="36">
        <f t="shared" si="57"/>
        <v>0.70455564112083913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152561128</v>
      </c>
      <c r="O236" s="36">
        <f t="shared" si="61"/>
        <v>0.85351455994385195</v>
      </c>
      <c r="P236" s="31">
        <v>110840396</v>
      </c>
      <c r="Q236" s="31">
        <v>168779762</v>
      </c>
      <c r="R236" s="31">
        <v>168779762</v>
      </c>
      <c r="S236" s="31">
        <v>112390228</v>
      </c>
      <c r="T236" s="36">
        <f t="shared" si="62"/>
        <v>0.66589872309453779</v>
      </c>
      <c r="U236" s="36">
        <f t="shared" si="63"/>
        <v>0.13618796526132937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22796043</v>
      </c>
      <c r="E237" s="31">
        <v>22796043</v>
      </c>
      <c r="F237" s="31">
        <v>935463</v>
      </c>
      <c r="G237" s="36">
        <f t="shared" si="56"/>
        <v>4.1036200888022539E-2</v>
      </c>
      <c r="H237" s="31">
        <v>2977405</v>
      </c>
      <c r="I237" s="36">
        <f t="shared" si="57"/>
        <v>0.13061060641094596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3912868</v>
      </c>
      <c r="O237" s="36">
        <f t="shared" si="61"/>
        <v>0.1716468072989685</v>
      </c>
      <c r="P237" s="31">
        <v>6541403</v>
      </c>
      <c r="Q237" s="31">
        <v>22524905</v>
      </c>
      <c r="R237" s="31">
        <v>22529905</v>
      </c>
      <c r="S237" s="31">
        <v>6543272</v>
      </c>
      <c r="T237" s="36">
        <f t="shared" si="62"/>
        <v>0.29049054812883784</v>
      </c>
      <c r="U237" s="36">
        <f t="shared" si="63"/>
        <v>-0.54483694094370883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217136794</v>
      </c>
      <c r="E240" s="32">
        <f>SUM(E234:E239)</f>
        <v>217136794</v>
      </c>
      <c r="F240" s="32">
        <f>SUM(F234:F239)</f>
        <v>27638097</v>
      </c>
      <c r="G240" s="37">
        <f t="shared" si="56"/>
        <v>0.12728426394653317</v>
      </c>
      <c r="H240" s="32">
        <f>SUM(H234:H239)</f>
        <v>129119776</v>
      </c>
      <c r="I240" s="37">
        <f t="shared" si="57"/>
        <v>0.59464715132526091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156757873</v>
      </c>
      <c r="O240" s="37">
        <f t="shared" si="61"/>
        <v>0.72193141527179405</v>
      </c>
      <c r="P240" s="32">
        <f>SUM(P234:P239)</f>
        <v>118783884</v>
      </c>
      <c r="Q240" s="32">
        <f>SUM(Q234:Q239)</f>
        <v>204305516</v>
      </c>
      <c r="R240" s="32">
        <f>SUM(R234:R239)</f>
        <v>205510516</v>
      </c>
      <c r="S240" s="32">
        <f>SUM(S234:S239)</f>
        <v>120335585</v>
      </c>
      <c r="T240" s="37">
        <f t="shared" si="62"/>
        <v>0.58899821872650759</v>
      </c>
      <c r="U240" s="37">
        <f t="shared" si="63"/>
        <v>8.7014261968399786E-2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4037229</v>
      </c>
      <c r="E243" s="31">
        <v>4037229</v>
      </c>
      <c r="F243" s="31">
        <v>1209659</v>
      </c>
      <c r="G243" s="36">
        <f t="shared" si="56"/>
        <v>0.29962605539591636</v>
      </c>
      <c r="H243" s="31">
        <v>975002</v>
      </c>
      <c r="I243" s="36">
        <f t="shared" si="57"/>
        <v>0.24150277331308181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2184661</v>
      </c>
      <c r="O243" s="36">
        <f t="shared" si="61"/>
        <v>0.54112882870899814</v>
      </c>
      <c r="P243" s="31">
        <v>1483191</v>
      </c>
      <c r="Q243" s="31">
        <v>5309352</v>
      </c>
      <c r="R243" s="31">
        <v>5309352</v>
      </c>
      <c r="S243" s="31">
        <v>1486948</v>
      </c>
      <c r="T243" s="36">
        <f t="shared" si="62"/>
        <v>0.28006204900334353</v>
      </c>
      <c r="U243" s="36">
        <f t="shared" si="63"/>
        <v>-0.34263220313499743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7776000</v>
      </c>
      <c r="E244" s="31">
        <v>7776000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7453325</v>
      </c>
      <c r="R244" s="31">
        <v>7453325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91431072</v>
      </c>
      <c r="E245" s="31">
        <v>91431072</v>
      </c>
      <c r="F245" s="31">
        <v>32915717</v>
      </c>
      <c r="G245" s="36">
        <f t="shared" si="56"/>
        <v>0.36000580852863673</v>
      </c>
      <c r="H245" s="31">
        <v>26404136</v>
      </c>
      <c r="I245" s="36">
        <f t="shared" si="57"/>
        <v>0.2887873391662738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59319853</v>
      </c>
      <c r="O245" s="36">
        <f t="shared" si="61"/>
        <v>0.64879314769491059</v>
      </c>
      <c r="P245" s="31">
        <v>18948329</v>
      </c>
      <c r="Q245" s="31">
        <v>64979795</v>
      </c>
      <c r="R245" s="31">
        <v>64979787</v>
      </c>
      <c r="S245" s="31">
        <v>41639669</v>
      </c>
      <c r="T245" s="36">
        <f t="shared" si="62"/>
        <v>0.64080948547159933</v>
      </c>
      <c r="U245" s="36">
        <f t="shared" si="63"/>
        <v>0.39348097660748871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103244301</v>
      </c>
      <c r="E247" s="32">
        <f>SUM(E241:E246)</f>
        <v>103244301</v>
      </c>
      <c r="F247" s="32">
        <f>SUM(F241:F246)</f>
        <v>34125376</v>
      </c>
      <c r="G247" s="37">
        <f t="shared" si="56"/>
        <v>0.33053036021813931</v>
      </c>
      <c r="H247" s="32">
        <f>SUM(H241:H246)</f>
        <v>27379138</v>
      </c>
      <c r="I247" s="37">
        <f t="shared" si="57"/>
        <v>0.26518788673865884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61504514</v>
      </c>
      <c r="O247" s="37">
        <f t="shared" si="61"/>
        <v>0.59571824695679809</v>
      </c>
      <c r="P247" s="32">
        <f>SUM(P241:P246)</f>
        <v>20431520</v>
      </c>
      <c r="Q247" s="32">
        <f>SUM(Q241:Q246)</f>
        <v>77742472</v>
      </c>
      <c r="R247" s="32">
        <f>SUM(R241:R246)</f>
        <v>77742464</v>
      </c>
      <c r="S247" s="32">
        <f>SUM(S241:S246)</f>
        <v>43126617</v>
      </c>
      <c r="T247" s="37">
        <f t="shared" si="62"/>
        <v>0.55473688822243783</v>
      </c>
      <c r="U247" s="37">
        <f t="shared" si="63"/>
        <v>0.34004410831891119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8849286</v>
      </c>
      <c r="E248" s="31">
        <v>8849286</v>
      </c>
      <c r="F248" s="31">
        <v>33500</v>
      </c>
      <c r="G248" s="36">
        <f t="shared" si="56"/>
        <v>3.7856161502747227E-3</v>
      </c>
      <c r="H248" s="31">
        <v>1193459</v>
      </c>
      <c r="I248" s="36">
        <f t="shared" si="57"/>
        <v>0.13486500492808121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1226959</v>
      </c>
      <c r="O248" s="36">
        <f t="shared" si="61"/>
        <v>0.13865062107835593</v>
      </c>
      <c r="P248" s="31">
        <v>226590</v>
      </c>
      <c r="Q248" s="31">
        <v>9585510</v>
      </c>
      <c r="R248" s="31">
        <v>17516351</v>
      </c>
      <c r="S248" s="31">
        <v>361840</v>
      </c>
      <c r="T248" s="36">
        <f t="shared" si="62"/>
        <v>3.774864352548795E-2</v>
      </c>
      <c r="U248" s="36">
        <f t="shared" si="63"/>
        <v>4.2670417935478175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3229000</v>
      </c>
      <c r="E250" s="31">
        <v>3229000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2255000</v>
      </c>
      <c r="R250" s="31">
        <v>2255000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3313732</v>
      </c>
      <c r="E251" s="31">
        <v>3313732</v>
      </c>
      <c r="F251" s="31">
        <v>67766</v>
      </c>
      <c r="G251" s="36">
        <f t="shared" si="56"/>
        <v>2.0450054500484649E-2</v>
      </c>
      <c r="H251" s="31">
        <v>67716</v>
      </c>
      <c r="I251" s="36">
        <f t="shared" si="57"/>
        <v>2.0434965772729963E-2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135482</v>
      </c>
      <c r="O251" s="36">
        <f t="shared" si="61"/>
        <v>4.0885020273214612E-2</v>
      </c>
      <c r="P251" s="31">
        <v>43061</v>
      </c>
      <c r="Q251" s="31">
        <v>4165656</v>
      </c>
      <c r="R251" s="31">
        <v>3370833</v>
      </c>
      <c r="S251" s="31">
        <v>90615</v>
      </c>
      <c r="T251" s="36">
        <f t="shared" si="62"/>
        <v>2.1752876377694172E-2</v>
      </c>
      <c r="U251" s="36">
        <f t="shared" si="63"/>
        <v>0.57255985694712153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15392018</v>
      </c>
      <c r="E254" s="32">
        <f>SUM(E248:E253)</f>
        <v>15392018</v>
      </c>
      <c r="F254" s="32">
        <f>SUM(F248:F253)</f>
        <v>101266</v>
      </c>
      <c r="G254" s="37">
        <f t="shared" si="56"/>
        <v>6.5791243227496226E-3</v>
      </c>
      <c r="H254" s="32">
        <f>SUM(H248:H253)</f>
        <v>1261175</v>
      </c>
      <c r="I254" s="37">
        <f t="shared" si="57"/>
        <v>8.1936949398058137E-2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1362441</v>
      </c>
      <c r="O254" s="37">
        <f t="shared" si="61"/>
        <v>8.8516073720807761E-2</v>
      </c>
      <c r="P254" s="32">
        <f>SUM(P248:P253)</f>
        <v>269651</v>
      </c>
      <c r="Q254" s="32">
        <f>SUM(Q248:Q253)</f>
        <v>16006166</v>
      </c>
      <c r="R254" s="32">
        <f>SUM(R248:R253)</f>
        <v>23142184</v>
      </c>
      <c r="S254" s="32">
        <f>SUM(S248:S253)</f>
        <v>452455</v>
      </c>
      <c r="T254" s="37">
        <f t="shared" si="62"/>
        <v>2.826754389527136E-2</v>
      </c>
      <c r="U254" s="37">
        <f t="shared" si="63"/>
        <v>3.6770640568735145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3967600</v>
      </c>
      <c r="E255" s="31">
        <v>3967600</v>
      </c>
      <c r="F255" s="31">
        <v>27763</v>
      </c>
      <c r="G255" s="36">
        <f t="shared" si="56"/>
        <v>6.9974291763282587E-3</v>
      </c>
      <c r="H255" s="31">
        <v>1006630</v>
      </c>
      <c r="I255" s="36">
        <f t="shared" si="57"/>
        <v>0.25371257183183787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1034393</v>
      </c>
      <c r="O255" s="36">
        <f t="shared" si="61"/>
        <v>0.26071000100816616</v>
      </c>
      <c r="P255" s="31">
        <v>444194</v>
      </c>
      <c r="Q255" s="31">
        <v>2613669</v>
      </c>
      <c r="R255" s="31">
        <v>2613669</v>
      </c>
      <c r="S255" s="31">
        <v>898877</v>
      </c>
      <c r="T255" s="36">
        <f t="shared" si="62"/>
        <v>0.34391386208429608</v>
      </c>
      <c r="U255" s="36">
        <f t="shared" si="63"/>
        <v>1.2661945006010886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19013160</v>
      </c>
      <c r="E256" s="31">
        <v>19013160</v>
      </c>
      <c r="F256" s="31">
        <v>29977</v>
      </c>
      <c r="G256" s="36">
        <f t="shared" si="56"/>
        <v>1.5766448081223742E-3</v>
      </c>
      <c r="H256" s="31">
        <v>95048</v>
      </c>
      <c r="I256" s="36">
        <f t="shared" si="57"/>
        <v>4.9990638063320356E-3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125025</v>
      </c>
      <c r="O256" s="36">
        <f t="shared" si="61"/>
        <v>6.5757086144544096E-3</v>
      </c>
      <c r="P256" s="31">
        <v>41204</v>
      </c>
      <c r="Q256" s="31">
        <v>28532000</v>
      </c>
      <c r="R256" s="31">
        <v>28730750</v>
      </c>
      <c r="S256" s="31">
        <v>81439</v>
      </c>
      <c r="T256" s="36">
        <f t="shared" si="62"/>
        <v>2.8543039394364222E-3</v>
      </c>
      <c r="U256" s="36">
        <f t="shared" si="63"/>
        <v>1.3067663333656925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13597079</v>
      </c>
      <c r="E257" s="31">
        <v>13597079</v>
      </c>
      <c r="F257" s="31">
        <v>2828975</v>
      </c>
      <c r="G257" s="36">
        <f t="shared" si="56"/>
        <v>0.20805755412614724</v>
      </c>
      <c r="H257" s="31">
        <v>3310644</v>
      </c>
      <c r="I257" s="36">
        <f t="shared" si="57"/>
        <v>0.24348200080326077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6139619</v>
      </c>
      <c r="O257" s="36">
        <f t="shared" si="61"/>
        <v>0.451539554929408</v>
      </c>
      <c r="P257" s="31">
        <v>5302561</v>
      </c>
      <c r="Q257" s="31">
        <v>16230970</v>
      </c>
      <c r="R257" s="31">
        <v>13330470</v>
      </c>
      <c r="S257" s="31">
        <v>5679554</v>
      </c>
      <c r="T257" s="36">
        <f t="shared" si="62"/>
        <v>0.34992079955788224</v>
      </c>
      <c r="U257" s="36">
        <f t="shared" si="63"/>
        <v>-0.37565187840366188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36577839</v>
      </c>
      <c r="E259" s="32">
        <f>SUM(E255:E258)</f>
        <v>36577839</v>
      </c>
      <c r="F259" s="32">
        <f>SUM(F255:F258)</f>
        <v>2886715</v>
      </c>
      <c r="G259" s="37">
        <f t="shared" si="56"/>
        <v>7.8919779815313854E-2</v>
      </c>
      <c r="H259" s="32">
        <f>SUM(H255:H258)</f>
        <v>4412322</v>
      </c>
      <c r="I259" s="37">
        <f t="shared" si="57"/>
        <v>0.12062828533965607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7299037</v>
      </c>
      <c r="O259" s="37">
        <f t="shared" si="61"/>
        <v>0.19954806515496992</v>
      </c>
      <c r="P259" s="32">
        <f>SUM(P255:P258)</f>
        <v>5787959</v>
      </c>
      <c r="Q259" s="32">
        <f>SUM(Q255:Q258)</f>
        <v>47376639</v>
      </c>
      <c r="R259" s="32">
        <f>SUM(R255:R258)</f>
        <v>44674889</v>
      </c>
      <c r="S259" s="32">
        <f>SUM(S255:S258)</f>
        <v>6659870</v>
      </c>
      <c r="T259" s="37">
        <f t="shared" si="62"/>
        <v>0.14057286756876106</v>
      </c>
      <c r="U259" s="37">
        <f t="shared" si="63"/>
        <v>-0.23767220880451989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372350952</v>
      </c>
      <c r="E260" s="32">
        <f>SUM(E234:E239,E241:E246,E248:E253,E255:E258)</f>
        <v>372350952</v>
      </c>
      <c r="F260" s="32">
        <f>SUM(F234:F239,F241:F246,F248:F253,F255:F258)</f>
        <v>64751454</v>
      </c>
      <c r="G260" s="37">
        <f t="shared" si="56"/>
        <v>0.17389898871535583</v>
      </c>
      <c r="H260" s="32">
        <f>SUM(H234:H239,H241:H246,H248:H253,H255:H258)</f>
        <v>162172411</v>
      </c>
      <c r="I260" s="37">
        <f t="shared" si="57"/>
        <v>0.43553644788317875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226923865</v>
      </c>
      <c r="O260" s="37">
        <f t="shared" si="61"/>
        <v>0.60943543659853461</v>
      </c>
      <c r="P260" s="32">
        <f>SUM(P234:P239,P241:P246,P248:P253,P255:P258)</f>
        <v>145273014</v>
      </c>
      <c r="Q260" s="32">
        <f>SUM(Q234:Q239,Q241:Q246,Q248:Q253,Q255:Q258)</f>
        <v>345430793</v>
      </c>
      <c r="R260" s="32">
        <f>SUM(R234:R239,R241:R246,R248:R253,R255:R258)</f>
        <v>351070053</v>
      </c>
      <c r="S260" s="32">
        <f>SUM(S234:S239,S241:S246,S248:S253,S255:S258)</f>
        <v>170574527</v>
      </c>
      <c r="T260" s="37">
        <f t="shared" si="62"/>
        <v>0.49380232004967778</v>
      </c>
      <c r="U260" s="37">
        <f t="shared" si="63"/>
        <v>0.11632853573203894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2200000</v>
      </c>
      <c r="E264" s="31">
        <v>2200000</v>
      </c>
      <c r="F264" s="31">
        <v>916667</v>
      </c>
      <c r="G264" s="36">
        <f t="shared" si="64"/>
        <v>0.41666681818181817</v>
      </c>
      <c r="H264" s="31">
        <v>728709</v>
      </c>
      <c r="I264" s="36">
        <f t="shared" si="65"/>
        <v>0.33123136363636363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1645376</v>
      </c>
      <c r="O264" s="36">
        <f t="shared" si="69"/>
        <v>0.7478981818181818</v>
      </c>
      <c r="P264" s="31">
        <v>586035</v>
      </c>
      <c r="Q264" s="31">
        <v>2000000</v>
      </c>
      <c r="R264" s="31">
        <v>2000000</v>
      </c>
      <c r="S264" s="31">
        <v>1366028</v>
      </c>
      <c r="T264" s="36">
        <f t="shared" si="70"/>
        <v>0.68301400000000001</v>
      </c>
      <c r="U264" s="36">
        <f t="shared" si="71"/>
        <v>0.24345644884691198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3314943</v>
      </c>
      <c r="E265" s="31">
        <v>3314943</v>
      </c>
      <c r="F265" s="31">
        <v>634724</v>
      </c>
      <c r="G265" s="36">
        <f t="shared" si="64"/>
        <v>0.19147357888205016</v>
      </c>
      <c r="H265" s="31">
        <v>512531</v>
      </c>
      <c r="I265" s="36">
        <f t="shared" si="65"/>
        <v>0.15461231158424141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1147255</v>
      </c>
      <c r="O265" s="36">
        <f t="shared" si="69"/>
        <v>0.34608589046629157</v>
      </c>
      <c r="P265" s="31">
        <v>968031</v>
      </c>
      <c r="Q265" s="31">
        <v>3437943</v>
      </c>
      <c r="R265" s="31">
        <v>3949240</v>
      </c>
      <c r="S265" s="31">
        <v>1414616</v>
      </c>
      <c r="T265" s="36">
        <f t="shared" si="70"/>
        <v>0.4114716270746781</v>
      </c>
      <c r="U265" s="36">
        <f t="shared" si="71"/>
        <v>-0.47054278220428891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5514943</v>
      </c>
      <c r="E267" s="32">
        <f>SUM(E263:E266)</f>
        <v>5514943</v>
      </c>
      <c r="F267" s="32">
        <f>SUM(F263:F266)</f>
        <v>1551391</v>
      </c>
      <c r="G267" s="37">
        <f t="shared" si="64"/>
        <v>0.28130680589083151</v>
      </c>
      <c r="H267" s="32">
        <f>SUM(H263:H266)</f>
        <v>1241240</v>
      </c>
      <c r="I267" s="37">
        <f t="shared" si="65"/>
        <v>0.22506850932094855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2792631</v>
      </c>
      <c r="O267" s="37">
        <f t="shared" si="69"/>
        <v>0.50637531521178003</v>
      </c>
      <c r="P267" s="32">
        <f>SUM(P263:P266)</f>
        <v>1554066</v>
      </c>
      <c r="Q267" s="32">
        <f>SUM(Q263:Q266)</f>
        <v>5437943</v>
      </c>
      <c r="R267" s="32">
        <f>SUM(R263:R266)</f>
        <v>5949240</v>
      </c>
      <c r="S267" s="32">
        <f>SUM(S263:S266)</f>
        <v>2780644</v>
      </c>
      <c r="T267" s="37">
        <f t="shared" si="70"/>
        <v>0.51134114498809569</v>
      </c>
      <c r="U267" s="37">
        <f t="shared" si="71"/>
        <v>-0.20129518308746219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165890</v>
      </c>
      <c r="E268" s="31">
        <v>165890</v>
      </c>
      <c r="F268" s="31">
        <v>-222</v>
      </c>
      <c r="G268" s="36">
        <f t="shared" si="64"/>
        <v>-1.3382361806016036E-3</v>
      </c>
      <c r="H268" s="31">
        <v>-1028</v>
      </c>
      <c r="I268" s="36">
        <f t="shared" si="65"/>
        <v>-6.1968774489119293E-3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-1250</v>
      </c>
      <c r="O268" s="36">
        <f t="shared" si="69"/>
        <v>-7.5351136295135328E-3</v>
      </c>
      <c r="P268" s="31">
        <v>95</v>
      </c>
      <c r="Q268" s="31">
        <v>46047</v>
      </c>
      <c r="R268" s="31">
        <v>156872</v>
      </c>
      <c r="S268" s="31">
        <v>-127</v>
      </c>
      <c r="T268" s="36">
        <f t="shared" si="70"/>
        <v>-2.7580515560188504E-3</v>
      </c>
      <c r="U268" s="36">
        <f t="shared" si="71"/>
        <v>-11.821052631578947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1902485</v>
      </c>
      <c r="E269" s="31">
        <v>1902485</v>
      </c>
      <c r="F269" s="31">
        <v>288863</v>
      </c>
      <c r="G269" s="36">
        <f t="shared" si="64"/>
        <v>0.15183457425419911</v>
      </c>
      <c r="H269" s="31">
        <v>332115</v>
      </c>
      <c r="I269" s="36">
        <f t="shared" si="65"/>
        <v>0.17456905047871599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620978</v>
      </c>
      <c r="O269" s="36">
        <f t="shared" si="69"/>
        <v>0.32640362473291512</v>
      </c>
      <c r="P269" s="31">
        <v>310490</v>
      </c>
      <c r="Q269" s="31">
        <v>1088328</v>
      </c>
      <c r="R269" s="31">
        <v>1806728</v>
      </c>
      <c r="S269" s="31">
        <v>740855</v>
      </c>
      <c r="T269" s="36">
        <f t="shared" si="70"/>
        <v>0.68072768503612879</v>
      </c>
      <c r="U269" s="36">
        <f t="shared" si="71"/>
        <v>6.9647975780218419E-2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960260</v>
      </c>
      <c r="E270" s="31">
        <v>960260</v>
      </c>
      <c r="F270" s="31">
        <v>10709</v>
      </c>
      <c r="G270" s="36">
        <f t="shared" si="64"/>
        <v>1.115218794909712E-2</v>
      </c>
      <c r="H270" s="31">
        <v>3784</v>
      </c>
      <c r="I270" s="36">
        <f t="shared" si="65"/>
        <v>3.9405994209901485E-3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14493</v>
      </c>
      <c r="O270" s="36">
        <f t="shared" si="69"/>
        <v>1.5092787370087268E-2</v>
      </c>
      <c r="P270" s="31">
        <v>435</v>
      </c>
      <c r="Q270" s="31">
        <v>959745</v>
      </c>
      <c r="R270" s="31">
        <v>959745</v>
      </c>
      <c r="S270" s="31">
        <v>435</v>
      </c>
      <c r="T270" s="36">
        <f t="shared" si="70"/>
        <v>4.5324539330759733E-4</v>
      </c>
      <c r="U270" s="36">
        <f t="shared" si="71"/>
        <v>7.6988505747126439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811153</v>
      </c>
      <c r="E271" s="31">
        <v>811153</v>
      </c>
      <c r="F271" s="31">
        <v>-12527</v>
      </c>
      <c r="G271" s="36">
        <f t="shared" si="64"/>
        <v>-1.5443449016400112E-2</v>
      </c>
      <c r="H271" s="31">
        <v>-16411</v>
      </c>
      <c r="I271" s="36">
        <f t="shared" si="65"/>
        <v>-2.0231694883702581E-2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-28938</v>
      </c>
      <c r="O271" s="36">
        <f t="shared" si="69"/>
        <v>-3.5675143900102693E-2</v>
      </c>
      <c r="P271" s="31">
        <v>-5821</v>
      </c>
      <c r="Q271" s="31">
        <v>884787</v>
      </c>
      <c r="R271" s="31">
        <v>884787</v>
      </c>
      <c r="S271" s="31">
        <v>-8529</v>
      </c>
      <c r="T271" s="36">
        <f t="shared" si="70"/>
        <v>-9.6396081768832503E-3</v>
      </c>
      <c r="U271" s="36">
        <f t="shared" si="71"/>
        <v>1.8192750386531524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950000</v>
      </c>
      <c r="E272" s="31">
        <v>950000</v>
      </c>
      <c r="F272" s="31">
        <v>0</v>
      </c>
      <c r="G272" s="36">
        <f t="shared" si="64"/>
        <v>0</v>
      </c>
      <c r="H272" s="31">
        <v>418535</v>
      </c>
      <c r="I272" s="36">
        <f t="shared" si="65"/>
        <v>0.44056315789473682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418535</v>
      </c>
      <c r="O272" s="36">
        <f t="shared" si="69"/>
        <v>0.44056315789473682</v>
      </c>
      <c r="P272" s="31">
        <v>-1080</v>
      </c>
      <c r="Q272" s="31">
        <v>1073000</v>
      </c>
      <c r="R272" s="31">
        <v>1073000</v>
      </c>
      <c r="S272" s="31">
        <v>-1080</v>
      </c>
      <c r="T272" s="36">
        <f t="shared" si="70"/>
        <v>-1.0065237651444548E-3</v>
      </c>
      <c r="U272" s="36">
        <f t="shared" si="71"/>
        <v>-388.53240740740739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163750</v>
      </c>
      <c r="E273" s="31">
        <v>163750</v>
      </c>
      <c r="F273" s="31">
        <v>5819</v>
      </c>
      <c r="G273" s="36">
        <f t="shared" si="64"/>
        <v>3.5535877862595419E-2</v>
      </c>
      <c r="H273" s="31">
        <v>16740</v>
      </c>
      <c r="I273" s="36">
        <f t="shared" si="65"/>
        <v>0.10222900763358779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22559</v>
      </c>
      <c r="O273" s="36">
        <f t="shared" si="69"/>
        <v>0.13776488549618321</v>
      </c>
      <c r="P273" s="31">
        <v>6492</v>
      </c>
      <c r="Q273" s="31">
        <v>155508</v>
      </c>
      <c r="R273" s="31">
        <v>155508</v>
      </c>
      <c r="S273" s="31">
        <v>36008</v>
      </c>
      <c r="T273" s="36">
        <f t="shared" si="70"/>
        <v>0.23155078838387735</v>
      </c>
      <c r="U273" s="36">
        <f t="shared" si="71"/>
        <v>1.5785582255083179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803504</v>
      </c>
      <c r="R274" s="31">
        <v>803504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5770404</v>
      </c>
      <c r="E275" s="32">
        <f>SUM(E268:E274)</f>
        <v>5770404</v>
      </c>
      <c r="F275" s="32">
        <f>SUM(F268:F274)</f>
        <v>292642</v>
      </c>
      <c r="G275" s="37">
        <f t="shared" si="64"/>
        <v>5.0714300073270435E-2</v>
      </c>
      <c r="H275" s="32">
        <f>SUM(H268:H274)</f>
        <v>753735</v>
      </c>
      <c r="I275" s="37">
        <f t="shared" si="65"/>
        <v>0.13062083694659854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1046377</v>
      </c>
      <c r="O275" s="37">
        <f t="shared" si="69"/>
        <v>0.18133513701986897</v>
      </c>
      <c r="P275" s="32">
        <f>SUM(P268:P274)</f>
        <v>310611</v>
      </c>
      <c r="Q275" s="32">
        <f>SUM(Q268:Q274)</f>
        <v>5010919</v>
      </c>
      <c r="R275" s="32">
        <f>SUM(R268:R274)</f>
        <v>5840144</v>
      </c>
      <c r="S275" s="32">
        <f>SUM(S268:S274)</f>
        <v>767562</v>
      </c>
      <c r="T275" s="37">
        <f t="shared" si="70"/>
        <v>0.15317789012354818</v>
      </c>
      <c r="U275" s="37">
        <f t="shared" si="71"/>
        <v>1.4266204352067375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20154717</v>
      </c>
      <c r="E276" s="31">
        <v>20154717</v>
      </c>
      <c r="F276" s="31">
        <v>70002</v>
      </c>
      <c r="G276" s="36">
        <f t="shared" si="64"/>
        <v>3.4732316013169522E-3</v>
      </c>
      <c r="H276" s="31">
        <v>100424</v>
      </c>
      <c r="I276" s="36">
        <f t="shared" si="65"/>
        <v>4.9826549288685129E-3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170426</v>
      </c>
      <c r="O276" s="36">
        <f t="shared" si="69"/>
        <v>8.4558865301854642E-3</v>
      </c>
      <c r="P276" s="31">
        <v>107399</v>
      </c>
      <c r="Q276" s="31">
        <v>26781553</v>
      </c>
      <c r="R276" s="31">
        <v>22781552</v>
      </c>
      <c r="S276" s="31">
        <v>-180982</v>
      </c>
      <c r="T276" s="36">
        <f t="shared" si="70"/>
        <v>-6.7577111753004014E-3</v>
      </c>
      <c r="U276" s="36">
        <f t="shared" si="71"/>
        <v>-6.494473877782847E-2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26960300</v>
      </c>
      <c r="E277" s="31">
        <v>26960300</v>
      </c>
      <c r="F277" s="31">
        <v>1383909</v>
      </c>
      <c r="G277" s="36">
        <f t="shared" si="64"/>
        <v>5.1331365007065942E-2</v>
      </c>
      <c r="H277" s="31">
        <v>1188281</v>
      </c>
      <c r="I277" s="36">
        <f t="shared" si="65"/>
        <v>4.407521429657682E-2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2572190</v>
      </c>
      <c r="O277" s="36">
        <f t="shared" si="69"/>
        <v>9.5406579303642769E-2</v>
      </c>
      <c r="P277" s="31">
        <v>812901</v>
      </c>
      <c r="Q277" s="31">
        <v>24650950</v>
      </c>
      <c r="R277" s="31">
        <v>24825100</v>
      </c>
      <c r="S277" s="31">
        <v>2270524</v>
      </c>
      <c r="T277" s="36">
        <f t="shared" si="70"/>
        <v>9.210695733835815E-2</v>
      </c>
      <c r="U277" s="36">
        <f t="shared" si="71"/>
        <v>0.46177824851980742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23500</v>
      </c>
      <c r="E278" s="31">
        <v>23500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565057</v>
      </c>
      <c r="R278" s="31">
        <v>25935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955200</v>
      </c>
      <c r="E279" s="31">
        <v>955200</v>
      </c>
      <c r="F279" s="31">
        <v>15279</v>
      </c>
      <c r="G279" s="36">
        <f t="shared" si="64"/>
        <v>1.5995603015075376E-2</v>
      </c>
      <c r="H279" s="31">
        <v>92162</v>
      </c>
      <c r="I279" s="36">
        <f t="shared" si="65"/>
        <v>9.6484505862646563E-2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107441</v>
      </c>
      <c r="O279" s="36">
        <f t="shared" si="69"/>
        <v>0.11248010887772195</v>
      </c>
      <c r="P279" s="31">
        <v>13894</v>
      </c>
      <c r="Q279" s="31">
        <v>955671</v>
      </c>
      <c r="R279" s="31">
        <v>955671</v>
      </c>
      <c r="S279" s="31">
        <v>36107</v>
      </c>
      <c r="T279" s="36">
        <f t="shared" si="70"/>
        <v>3.7781830776491075E-2</v>
      </c>
      <c r="U279" s="36">
        <f t="shared" si="71"/>
        <v>5.6332229739455881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1073000</v>
      </c>
      <c r="R280" s="31">
        <v>1073000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10999</v>
      </c>
      <c r="E281" s="31">
        <v>10999</v>
      </c>
      <c r="F281" s="31">
        <v>594337</v>
      </c>
      <c r="G281" s="36">
        <f t="shared" si="64"/>
        <v>54.035548686244205</v>
      </c>
      <c r="H281" s="31">
        <v>395498</v>
      </c>
      <c r="I281" s="36">
        <f t="shared" si="65"/>
        <v>35.957632512046551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989835</v>
      </c>
      <c r="O281" s="36">
        <f t="shared" si="69"/>
        <v>89.993181198290756</v>
      </c>
      <c r="P281" s="31">
        <v>1307261</v>
      </c>
      <c r="Q281" s="31">
        <v>1287552</v>
      </c>
      <c r="R281" s="31">
        <v>5139364</v>
      </c>
      <c r="S281" s="31">
        <v>2407721</v>
      </c>
      <c r="T281" s="36">
        <f t="shared" si="70"/>
        <v>1.8699990369321007</v>
      </c>
      <c r="U281" s="36">
        <f t="shared" si="71"/>
        <v>-0.69746056831803283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951680</v>
      </c>
      <c r="E282" s="31">
        <v>951680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1079245</v>
      </c>
      <c r="R282" s="31">
        <v>1074600</v>
      </c>
      <c r="S282" s="31">
        <v>800</v>
      </c>
      <c r="T282" s="36">
        <f t="shared" si="70"/>
        <v>7.4125893564482579E-4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900000</v>
      </c>
      <c r="E283" s="31">
        <v>900000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1073000</v>
      </c>
      <c r="R283" s="31">
        <v>1073000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49956396</v>
      </c>
      <c r="E285" s="32">
        <f>SUM(E276:E284)</f>
        <v>49956396</v>
      </c>
      <c r="F285" s="32">
        <f>SUM(F276:F284)</f>
        <v>2063527</v>
      </c>
      <c r="G285" s="37">
        <f t="shared" si="64"/>
        <v>4.1306562627135876E-2</v>
      </c>
      <c r="H285" s="32">
        <f>SUM(H276:H284)</f>
        <v>1776365</v>
      </c>
      <c r="I285" s="37">
        <f t="shared" si="65"/>
        <v>3.5558309690715079E-2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3839892</v>
      </c>
      <c r="O285" s="37">
        <f t="shared" si="69"/>
        <v>7.6864872317850955E-2</v>
      </c>
      <c r="P285" s="32">
        <f>SUM(P276:P284)</f>
        <v>2241455</v>
      </c>
      <c r="Q285" s="32">
        <f>SUM(Q276:Q284)</f>
        <v>57466028</v>
      </c>
      <c r="R285" s="32">
        <f>SUM(R276:R284)</f>
        <v>56948222</v>
      </c>
      <c r="S285" s="32">
        <f>SUM(S276:S284)</f>
        <v>4534170</v>
      </c>
      <c r="T285" s="37">
        <f t="shared" si="70"/>
        <v>7.890174695909033E-2</v>
      </c>
      <c r="U285" s="37">
        <f t="shared" si="71"/>
        <v>-0.20749468537177862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923250</v>
      </c>
      <c r="E286" s="31">
        <v>923250</v>
      </c>
      <c r="F286" s="31">
        <v>243065</v>
      </c>
      <c r="G286" s="36">
        <f t="shared" si="64"/>
        <v>0.26327105334416462</v>
      </c>
      <c r="H286" s="31">
        <v>501998</v>
      </c>
      <c r="I286" s="36">
        <f t="shared" si="65"/>
        <v>0.54372921743839697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745063</v>
      </c>
      <c r="O286" s="36">
        <f t="shared" si="69"/>
        <v>0.80700027078256165</v>
      </c>
      <c r="P286" s="31">
        <v>45478</v>
      </c>
      <c r="Q286" s="31">
        <v>774936</v>
      </c>
      <c r="R286" s="31">
        <v>950000</v>
      </c>
      <c r="S286" s="31">
        <v>319803</v>
      </c>
      <c r="T286" s="36">
        <f t="shared" si="70"/>
        <v>0.41268311189569201</v>
      </c>
      <c r="U286" s="36">
        <f t="shared" si="71"/>
        <v>10.038260257707023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691920</v>
      </c>
      <c r="E287" s="31">
        <v>691920</v>
      </c>
      <c r="F287" s="31">
        <v>0</v>
      </c>
      <c r="G287" s="36">
        <f t="shared" si="64"/>
        <v>0</v>
      </c>
      <c r="H287" s="31">
        <v>90555</v>
      </c>
      <c r="I287" s="36">
        <f t="shared" si="65"/>
        <v>0.13087495664238641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90555</v>
      </c>
      <c r="O287" s="36">
        <f t="shared" si="69"/>
        <v>0.13087495664238641</v>
      </c>
      <c r="P287" s="31">
        <v>0</v>
      </c>
      <c r="Q287" s="31">
        <v>772004</v>
      </c>
      <c r="R287" s="31">
        <v>772004</v>
      </c>
      <c r="S287" s="31">
        <v>10707</v>
      </c>
      <c r="T287" s="36">
        <f t="shared" si="70"/>
        <v>1.3869099123838737E-2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1023493</v>
      </c>
      <c r="E288" s="31">
        <v>1023493</v>
      </c>
      <c r="F288" s="31">
        <v>8049</v>
      </c>
      <c r="G288" s="36">
        <f t="shared" si="64"/>
        <v>7.8642452855075713E-3</v>
      </c>
      <c r="H288" s="31">
        <v>27151</v>
      </c>
      <c r="I288" s="36">
        <f t="shared" si="65"/>
        <v>2.6527782798709907E-2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35200</v>
      </c>
      <c r="O288" s="36">
        <f t="shared" si="69"/>
        <v>3.4392028084217478E-2</v>
      </c>
      <c r="P288" s="31">
        <v>317046</v>
      </c>
      <c r="Q288" s="31">
        <v>1069382</v>
      </c>
      <c r="R288" s="31">
        <v>2108250</v>
      </c>
      <c r="S288" s="31">
        <v>387890</v>
      </c>
      <c r="T288" s="36">
        <f t="shared" si="70"/>
        <v>0.36272351694717136</v>
      </c>
      <c r="U288" s="36">
        <f t="shared" si="71"/>
        <v>-0.91436258460917341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1110000</v>
      </c>
      <c r="E289" s="31">
        <v>1110000</v>
      </c>
      <c r="F289" s="31">
        <v>217949</v>
      </c>
      <c r="G289" s="36">
        <f t="shared" si="64"/>
        <v>0.19635045045045044</v>
      </c>
      <c r="H289" s="31">
        <v>285272</v>
      </c>
      <c r="I289" s="36">
        <f t="shared" si="65"/>
        <v>0.25700180180180182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503221</v>
      </c>
      <c r="O289" s="36">
        <f t="shared" si="69"/>
        <v>0.45335225225225223</v>
      </c>
      <c r="P289" s="31">
        <v>270493</v>
      </c>
      <c r="Q289" s="31">
        <v>1132970</v>
      </c>
      <c r="R289" s="31">
        <v>1098853</v>
      </c>
      <c r="S289" s="31">
        <v>578320</v>
      </c>
      <c r="T289" s="36">
        <f t="shared" si="70"/>
        <v>0.51044599592222217</v>
      </c>
      <c r="U289" s="36">
        <f t="shared" si="71"/>
        <v>5.4637273422972088E-2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475000</v>
      </c>
      <c r="E290" s="31">
        <v>475000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4223663</v>
      </c>
      <c r="E292" s="32">
        <f>SUM(E286:E291)</f>
        <v>4223663</v>
      </c>
      <c r="F292" s="32">
        <f>SUM(F286:F291)</f>
        <v>469063</v>
      </c>
      <c r="G292" s="37">
        <f t="shared" si="64"/>
        <v>0.11105597203185955</v>
      </c>
      <c r="H292" s="32">
        <f>SUM(H286:H291)</f>
        <v>904976</v>
      </c>
      <c r="I292" s="37">
        <f t="shared" si="65"/>
        <v>0.21426330651853617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1374039</v>
      </c>
      <c r="O292" s="37">
        <f t="shared" si="69"/>
        <v>0.32531927855039572</v>
      </c>
      <c r="P292" s="32">
        <f>SUM(P286:P291)</f>
        <v>633017</v>
      </c>
      <c r="Q292" s="32">
        <f>SUM(Q286:Q291)</f>
        <v>3749292</v>
      </c>
      <c r="R292" s="32">
        <f>SUM(R286:R291)</f>
        <v>4929107</v>
      </c>
      <c r="S292" s="32">
        <f>SUM(S286:S291)</f>
        <v>1296720</v>
      </c>
      <c r="T292" s="37">
        <f t="shared" si="70"/>
        <v>0.34585729785783553</v>
      </c>
      <c r="U292" s="37">
        <f t="shared" si="71"/>
        <v>0.42962353301728085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10925000</v>
      </c>
      <c r="E293" s="31">
        <v>10925000</v>
      </c>
      <c r="F293" s="31">
        <v>1156880</v>
      </c>
      <c r="G293" s="36">
        <f t="shared" si="64"/>
        <v>0.1058929061784897</v>
      </c>
      <c r="H293" s="31">
        <v>1082752</v>
      </c>
      <c r="I293" s="36">
        <f t="shared" si="65"/>
        <v>9.910773455377575E-2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2239632</v>
      </c>
      <c r="O293" s="36">
        <f t="shared" si="69"/>
        <v>0.20500064073226545</v>
      </c>
      <c r="P293" s="31">
        <v>1119739</v>
      </c>
      <c r="Q293" s="31">
        <v>10490000</v>
      </c>
      <c r="R293" s="31">
        <v>10490000</v>
      </c>
      <c r="S293" s="31">
        <v>2113335</v>
      </c>
      <c r="T293" s="36">
        <f t="shared" si="70"/>
        <v>0.20146186844613917</v>
      </c>
      <c r="U293" s="36">
        <f t="shared" si="71"/>
        <v>-3.3031804733067216E-2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64"/>
        <v>0</v>
      </c>
      <c r="H295" s="31">
        <v>133665</v>
      </c>
      <c r="I295" s="36">
        <f t="shared" si="65"/>
        <v>0.29703333333333332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133665</v>
      </c>
      <c r="O295" s="36">
        <f t="shared" si="69"/>
        <v>0.29703333333333332</v>
      </c>
      <c r="P295" s="31">
        <v>0</v>
      </c>
      <c r="Q295" s="31">
        <v>450000</v>
      </c>
      <c r="R295" s="31">
        <v>700000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10530</v>
      </c>
      <c r="E296" s="31">
        <v>10530</v>
      </c>
      <c r="F296" s="31">
        <v>40548</v>
      </c>
      <c r="G296" s="36">
        <f t="shared" si="64"/>
        <v>3.8507122507122507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40548</v>
      </c>
      <c r="O296" s="36">
        <f t="shared" si="69"/>
        <v>3.8507122507122507</v>
      </c>
      <c r="P296" s="31">
        <v>6840</v>
      </c>
      <c r="Q296" s="31">
        <v>16965436</v>
      </c>
      <c r="R296" s="31">
        <v>16675436</v>
      </c>
      <c r="S296" s="31">
        <v>6840</v>
      </c>
      <c r="T296" s="36">
        <f t="shared" si="70"/>
        <v>4.0317266234713919E-4</v>
      </c>
      <c r="U296" s="36">
        <f t="shared" si="71"/>
        <v>-1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11385530</v>
      </c>
      <c r="E298" s="32">
        <f>SUM(E293:E297)</f>
        <v>11385530</v>
      </c>
      <c r="F298" s="32">
        <f>SUM(F293:F297)</f>
        <v>1197428</v>
      </c>
      <c r="G298" s="37">
        <f t="shared" si="64"/>
        <v>0.10517103727274883</v>
      </c>
      <c r="H298" s="32">
        <f>SUM(H293:H297)</f>
        <v>1216417</v>
      </c>
      <c r="I298" s="37">
        <f t="shared" si="65"/>
        <v>0.10683885598650217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2413845</v>
      </c>
      <c r="O298" s="37">
        <f t="shared" si="69"/>
        <v>0.21200989325925099</v>
      </c>
      <c r="P298" s="32">
        <f>SUM(P293:P297)</f>
        <v>1126579</v>
      </c>
      <c r="Q298" s="32">
        <f>SUM(Q293:Q297)</f>
        <v>27905436</v>
      </c>
      <c r="R298" s="32">
        <f>SUM(R293:R297)</f>
        <v>27865436</v>
      </c>
      <c r="S298" s="32">
        <f>SUM(S293:S297)</f>
        <v>2120175</v>
      </c>
      <c r="T298" s="37">
        <f t="shared" si="70"/>
        <v>7.5977132197468628E-2</v>
      </c>
      <c r="U298" s="37">
        <f t="shared" si="71"/>
        <v>7.9744074760846884E-2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76850936</v>
      </c>
      <c r="E299" s="32">
        <f>SUM(E263:E266,E268:E274,E276:E284,E286:E291,E293:E297)</f>
        <v>76850936</v>
      </c>
      <c r="F299" s="32">
        <f>SUM(F263:F266,F268:F274,F276:F284,F286:F291,F293:F297)</f>
        <v>5574051</v>
      </c>
      <c r="G299" s="37">
        <f t="shared" si="64"/>
        <v>7.2530684596996978E-2</v>
      </c>
      <c r="H299" s="32">
        <f>SUM(H263:H266,H268:H274,H276:H284,H286:H291,H293:H297)</f>
        <v>5892733</v>
      </c>
      <c r="I299" s="37">
        <f t="shared" si="65"/>
        <v>7.6677439556494142E-2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11466784</v>
      </c>
      <c r="O299" s="37">
        <f t="shared" si="69"/>
        <v>0.14920812415349111</v>
      </c>
      <c r="P299" s="32">
        <f>SUM(P263:P266,P268:P274,P276:P284,P286:P291,P293:P297)</f>
        <v>5865728</v>
      </c>
      <c r="Q299" s="32">
        <f>SUM(Q263:Q266,Q268:Q274,Q276:Q284,Q286:Q291,Q293:Q297)</f>
        <v>99569618</v>
      </c>
      <c r="R299" s="32">
        <f>SUM(R263:R266,R268:R274,R276:R284,R286:R291,R293:R297)</f>
        <v>101532149</v>
      </c>
      <c r="S299" s="32">
        <f>SUM(S263:S266,S268:S274,S276:S284,S286:S291,S293:S297)</f>
        <v>11499271</v>
      </c>
      <c r="T299" s="37">
        <f t="shared" si="70"/>
        <v>0.11548975712651624</v>
      </c>
      <c r="U299" s="37">
        <f t="shared" si="71"/>
        <v>4.603861617858751E-3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1012503005</v>
      </c>
      <c r="E302" s="31">
        <v>1012503005</v>
      </c>
      <c r="F302" s="31">
        <v>217429039</v>
      </c>
      <c r="G302" s="36">
        <f t="shared" ref="G302:G339" si="72">IF(($D302     =0),0,($F302     /$D302     ))</f>
        <v>0.21474409253728585</v>
      </c>
      <c r="H302" s="31">
        <v>269007761</v>
      </c>
      <c r="I302" s="36">
        <f t="shared" ref="I302:I339" si="73">IF(($D302     =0),0,($H302     /$D302     ))</f>
        <v>0.26568588900138623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486436800</v>
      </c>
      <c r="O302" s="36">
        <f t="shared" ref="O302:O339" si="77">IF(($D302     =0),0,($N302     /$D302     ))</f>
        <v>0.48042998153867206</v>
      </c>
      <c r="P302" s="31">
        <v>223329922</v>
      </c>
      <c r="Q302" s="31">
        <v>851714304</v>
      </c>
      <c r="R302" s="31">
        <v>923592095</v>
      </c>
      <c r="S302" s="31">
        <v>426567378</v>
      </c>
      <c r="T302" s="36">
        <f t="shared" ref="T302:T339" si="78">IF(($Q302     =0),0,($S302     /$Q302     ))</f>
        <v>0.50083387821087955</v>
      </c>
      <c r="U302" s="36">
        <f t="shared" ref="U302:U339" si="79">IF(($P302     =0),0,(($H302     /$P302     )-1))</f>
        <v>0.20453076144449645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1012503005</v>
      </c>
      <c r="E303" s="32">
        <f>E302</f>
        <v>1012503005</v>
      </c>
      <c r="F303" s="32">
        <f>F302</f>
        <v>217429039</v>
      </c>
      <c r="G303" s="37">
        <f t="shared" si="72"/>
        <v>0.21474409253728585</v>
      </c>
      <c r="H303" s="32">
        <f>H302</f>
        <v>269007761</v>
      </c>
      <c r="I303" s="37">
        <f t="shared" si="73"/>
        <v>0.26568588900138623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486436800</v>
      </c>
      <c r="O303" s="37">
        <f t="shared" si="77"/>
        <v>0.48042998153867206</v>
      </c>
      <c r="P303" s="32">
        <f>P302</f>
        <v>223329922</v>
      </c>
      <c r="Q303" s="32">
        <f>Q302</f>
        <v>851714304</v>
      </c>
      <c r="R303" s="32">
        <f>R302</f>
        <v>923592095</v>
      </c>
      <c r="S303" s="32">
        <f>S302</f>
        <v>426567378</v>
      </c>
      <c r="T303" s="37">
        <f t="shared" si="78"/>
        <v>0.50083387821087955</v>
      </c>
      <c r="U303" s="37">
        <f t="shared" si="79"/>
        <v>0.20453076144449645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13753141</v>
      </c>
      <c r="E304" s="31">
        <v>14329977</v>
      </c>
      <c r="F304" s="31">
        <v>2730496</v>
      </c>
      <c r="G304" s="36">
        <f t="shared" si="72"/>
        <v>0.19853617439099913</v>
      </c>
      <c r="H304" s="31">
        <v>3633629</v>
      </c>
      <c r="I304" s="36">
        <f t="shared" si="73"/>
        <v>0.26420357356912139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6364125</v>
      </c>
      <c r="O304" s="36">
        <f t="shared" si="77"/>
        <v>0.46273974796012052</v>
      </c>
      <c r="P304" s="31">
        <v>3068620</v>
      </c>
      <c r="Q304" s="31">
        <v>13825890</v>
      </c>
      <c r="R304" s="31">
        <v>13536036</v>
      </c>
      <c r="S304" s="31">
        <v>7372535</v>
      </c>
      <c r="T304" s="36">
        <f t="shared" si="78"/>
        <v>0.53324125969467429</v>
      </c>
      <c r="U304" s="36">
        <f t="shared" si="79"/>
        <v>0.18412478573430402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4582242</v>
      </c>
      <c r="E305" s="31">
        <v>4350161</v>
      </c>
      <c r="F305" s="31">
        <v>1311261</v>
      </c>
      <c r="G305" s="36">
        <f t="shared" si="72"/>
        <v>0.28616144673284388</v>
      </c>
      <c r="H305" s="31">
        <v>1143843</v>
      </c>
      <c r="I305" s="36">
        <f t="shared" si="73"/>
        <v>0.24962518348005192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2455104</v>
      </c>
      <c r="O305" s="36">
        <f t="shared" si="77"/>
        <v>0.53578663021289574</v>
      </c>
      <c r="P305" s="31">
        <v>1000410</v>
      </c>
      <c r="Q305" s="31">
        <v>4412242</v>
      </c>
      <c r="R305" s="31">
        <v>4766068</v>
      </c>
      <c r="S305" s="31">
        <v>2196398</v>
      </c>
      <c r="T305" s="36">
        <f t="shared" si="78"/>
        <v>0.49779635840463871</v>
      </c>
      <c r="U305" s="36">
        <f t="shared" si="79"/>
        <v>0.14337421657120575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8861000</v>
      </c>
      <c r="E306" s="31">
        <v>8861000</v>
      </c>
      <c r="F306" s="31">
        <v>1073896</v>
      </c>
      <c r="G306" s="36">
        <f t="shared" si="72"/>
        <v>0.1211935447466426</v>
      </c>
      <c r="H306" s="31">
        <v>2714072</v>
      </c>
      <c r="I306" s="36">
        <f t="shared" si="73"/>
        <v>0.30629409773163302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3787968</v>
      </c>
      <c r="O306" s="36">
        <f t="shared" si="77"/>
        <v>0.42748764247827559</v>
      </c>
      <c r="P306" s="31">
        <v>1495444</v>
      </c>
      <c r="Q306" s="31">
        <v>7646000</v>
      </c>
      <c r="R306" s="31">
        <v>6568000</v>
      </c>
      <c r="S306" s="31">
        <v>3409655</v>
      </c>
      <c r="T306" s="36">
        <f t="shared" si="78"/>
        <v>0.44593970703635888</v>
      </c>
      <c r="U306" s="36">
        <f t="shared" si="79"/>
        <v>0.81489377067947721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12951637</v>
      </c>
      <c r="E307" s="31">
        <v>12951637</v>
      </c>
      <c r="F307" s="31">
        <v>2970017</v>
      </c>
      <c r="G307" s="36">
        <f t="shared" si="72"/>
        <v>0.2293159544233675</v>
      </c>
      <c r="H307" s="31">
        <v>3092326</v>
      </c>
      <c r="I307" s="36">
        <f t="shared" si="73"/>
        <v>0.23875947110006249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6062343</v>
      </c>
      <c r="O307" s="36">
        <f t="shared" si="77"/>
        <v>0.46807542552342996</v>
      </c>
      <c r="P307" s="31">
        <v>2983770</v>
      </c>
      <c r="Q307" s="31">
        <v>17888238</v>
      </c>
      <c r="R307" s="31">
        <v>12194023</v>
      </c>
      <c r="S307" s="31">
        <v>6140990</v>
      </c>
      <c r="T307" s="36">
        <f t="shared" si="78"/>
        <v>0.34329764619634423</v>
      </c>
      <c r="U307" s="36">
        <f t="shared" si="79"/>
        <v>3.6382160823387855E-2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12406535</v>
      </c>
      <c r="E308" s="31">
        <v>12406535</v>
      </c>
      <c r="F308" s="31">
        <v>2970199</v>
      </c>
      <c r="G308" s="36">
        <f t="shared" si="72"/>
        <v>0.23940600659249339</v>
      </c>
      <c r="H308" s="31">
        <v>2818078</v>
      </c>
      <c r="I308" s="36">
        <f t="shared" si="73"/>
        <v>0.22714464594667247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5788277</v>
      </c>
      <c r="O308" s="36">
        <f t="shared" si="77"/>
        <v>0.46655065253916583</v>
      </c>
      <c r="P308" s="31">
        <v>7308698</v>
      </c>
      <c r="Q308" s="31">
        <v>15571231</v>
      </c>
      <c r="R308" s="31">
        <v>15696075</v>
      </c>
      <c r="S308" s="31">
        <v>10358043</v>
      </c>
      <c r="T308" s="36">
        <f t="shared" si="78"/>
        <v>0.66520386217377414</v>
      </c>
      <c r="U308" s="36">
        <f t="shared" si="79"/>
        <v>-0.61442133742562621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185349000</v>
      </c>
      <c r="F309" s="31">
        <v>10704</v>
      </c>
      <c r="G309" s="36">
        <f t="shared" si="72"/>
        <v>5.7750513895408121E-5</v>
      </c>
      <c r="H309" s="31">
        <v>9701</v>
      </c>
      <c r="I309" s="36">
        <f t="shared" si="73"/>
        <v>5.2339100831404541E-5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20405</v>
      </c>
      <c r="O309" s="36">
        <f t="shared" si="77"/>
        <v>1.1008961472681266E-4</v>
      </c>
      <c r="P309" s="31">
        <v>88577475</v>
      </c>
      <c r="Q309" s="31">
        <v>171210500</v>
      </c>
      <c r="R309" s="31">
        <v>259991500</v>
      </c>
      <c r="S309" s="31">
        <v>131358754</v>
      </c>
      <c r="T309" s="36">
        <f t="shared" si="78"/>
        <v>0.76723538568020067</v>
      </c>
      <c r="U309" s="36">
        <f t="shared" si="79"/>
        <v>-0.99989048005714776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237903555</v>
      </c>
      <c r="E310" s="32">
        <f>SUM(E304:E309)</f>
        <v>238248310</v>
      </c>
      <c r="F310" s="32">
        <f>SUM(F304:F309)</f>
        <v>11066573</v>
      </c>
      <c r="G310" s="37">
        <f t="shared" si="72"/>
        <v>4.6517056039788895E-2</v>
      </c>
      <c r="H310" s="32">
        <f>SUM(H304:H309)</f>
        <v>13411649</v>
      </c>
      <c r="I310" s="37">
        <f t="shared" si="73"/>
        <v>5.6374311010190664E-2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24478222</v>
      </c>
      <c r="O310" s="37">
        <f t="shared" si="77"/>
        <v>0.10289136704997956</v>
      </c>
      <c r="P310" s="32">
        <f>SUM(P304:P309)</f>
        <v>104434417</v>
      </c>
      <c r="Q310" s="32">
        <f>SUM(Q304:Q309)</f>
        <v>230554101</v>
      </c>
      <c r="R310" s="32">
        <f>SUM(R304:R309)</f>
        <v>312751702</v>
      </c>
      <c r="S310" s="32">
        <f>SUM(S304:S309)</f>
        <v>160836375</v>
      </c>
      <c r="T310" s="37">
        <f t="shared" si="78"/>
        <v>0.69760795536662346</v>
      </c>
      <c r="U310" s="37">
        <f t="shared" si="79"/>
        <v>-0.87157826523798188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110250</v>
      </c>
      <c r="E311" s="31">
        <v>110250</v>
      </c>
      <c r="F311" s="31">
        <v>986</v>
      </c>
      <c r="G311" s="36">
        <f t="shared" si="72"/>
        <v>8.9433106575963726E-3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986</v>
      </c>
      <c r="O311" s="36">
        <f t="shared" si="77"/>
        <v>8.9433106575963726E-3</v>
      </c>
      <c r="P311" s="31">
        <v>0</v>
      </c>
      <c r="Q311" s="31">
        <v>105000</v>
      </c>
      <c r="R311" s="31">
        <v>105000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10941</v>
      </c>
      <c r="E312" s="31">
        <v>10941</v>
      </c>
      <c r="F312" s="31">
        <v>10622</v>
      </c>
      <c r="G312" s="36">
        <f t="shared" si="72"/>
        <v>0.97084361575724343</v>
      </c>
      <c r="H312" s="31">
        <v>13093</v>
      </c>
      <c r="I312" s="36">
        <f t="shared" si="73"/>
        <v>1.1966913444840508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23715</v>
      </c>
      <c r="O312" s="36">
        <f t="shared" si="77"/>
        <v>2.1675349602412943</v>
      </c>
      <c r="P312" s="31">
        <v>18172</v>
      </c>
      <c r="Q312" s="31">
        <v>2868547</v>
      </c>
      <c r="R312" s="31">
        <v>790480</v>
      </c>
      <c r="S312" s="31">
        <v>21262</v>
      </c>
      <c r="T312" s="36">
        <f t="shared" si="78"/>
        <v>7.4121149139268067E-3</v>
      </c>
      <c r="U312" s="36">
        <f t="shared" si="79"/>
        <v>-0.27949592780101251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6825839</v>
      </c>
      <c r="E313" s="31">
        <v>11915721</v>
      </c>
      <c r="F313" s="31">
        <v>3806482</v>
      </c>
      <c r="G313" s="36">
        <f t="shared" si="72"/>
        <v>0.55765774727473061</v>
      </c>
      <c r="H313" s="31">
        <v>2404679</v>
      </c>
      <c r="I313" s="36">
        <f t="shared" si="73"/>
        <v>0.35229061218701468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6211161</v>
      </c>
      <c r="O313" s="36">
        <f t="shared" si="77"/>
        <v>0.90994835946174524</v>
      </c>
      <c r="P313" s="31">
        <v>2619014</v>
      </c>
      <c r="Q313" s="31">
        <v>1503195</v>
      </c>
      <c r="R313" s="31">
        <v>5931451</v>
      </c>
      <c r="S313" s="31">
        <v>3013523</v>
      </c>
      <c r="T313" s="36">
        <f t="shared" si="78"/>
        <v>2.0047452260019494</v>
      </c>
      <c r="U313" s="36">
        <f t="shared" si="79"/>
        <v>-8.1838050502975546E-2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15342900</v>
      </c>
      <c r="E314" s="31">
        <v>15342900</v>
      </c>
      <c r="F314" s="31">
        <v>3446791</v>
      </c>
      <c r="G314" s="36">
        <f t="shared" si="72"/>
        <v>0.2246505549798278</v>
      </c>
      <c r="H314" s="31">
        <v>3529590</v>
      </c>
      <c r="I314" s="36">
        <f t="shared" si="73"/>
        <v>0.23004712277340009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6976381</v>
      </c>
      <c r="O314" s="36">
        <f t="shared" si="77"/>
        <v>0.45469767775322789</v>
      </c>
      <c r="P314" s="31">
        <v>3132292</v>
      </c>
      <c r="Q314" s="31">
        <v>14169200</v>
      </c>
      <c r="R314" s="31">
        <v>13214000</v>
      </c>
      <c r="S314" s="31">
        <v>5947584</v>
      </c>
      <c r="T314" s="36">
        <f t="shared" si="78"/>
        <v>0.41975439686079663</v>
      </c>
      <c r="U314" s="36">
        <f t="shared" si="79"/>
        <v>0.12683938789870175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162387</v>
      </c>
      <c r="E315" s="31">
        <v>162387</v>
      </c>
      <c r="F315" s="31">
        <v>2653578</v>
      </c>
      <c r="G315" s="36">
        <f t="shared" si="72"/>
        <v>16.341074100759297</v>
      </c>
      <c r="H315" s="31">
        <v>1205412</v>
      </c>
      <c r="I315" s="36">
        <f t="shared" si="73"/>
        <v>7.4230818969498786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3858990</v>
      </c>
      <c r="O315" s="36">
        <f t="shared" si="77"/>
        <v>23.764155997709175</v>
      </c>
      <c r="P315" s="31">
        <v>159903</v>
      </c>
      <c r="Q315" s="31">
        <v>4013303</v>
      </c>
      <c r="R315" s="31">
        <v>5575308</v>
      </c>
      <c r="S315" s="31">
        <v>1152056</v>
      </c>
      <c r="T315" s="36">
        <f t="shared" si="78"/>
        <v>0.28705931249148148</v>
      </c>
      <c r="U315" s="36">
        <f t="shared" si="79"/>
        <v>6.5383951520609367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130722500</v>
      </c>
      <c r="E316" s="31">
        <v>130722500</v>
      </c>
      <c r="F316" s="31">
        <v>35746</v>
      </c>
      <c r="G316" s="36">
        <f t="shared" si="72"/>
        <v>2.7344948268278224E-4</v>
      </c>
      <c r="H316" s="31">
        <v>26771199</v>
      </c>
      <c r="I316" s="36">
        <f t="shared" si="73"/>
        <v>0.20479411730956798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26806945</v>
      </c>
      <c r="O316" s="36">
        <f t="shared" si="77"/>
        <v>0.20506756679225077</v>
      </c>
      <c r="P316" s="31">
        <v>25187066</v>
      </c>
      <c r="Q316" s="31">
        <v>109322020</v>
      </c>
      <c r="R316" s="31">
        <v>130653540</v>
      </c>
      <c r="S316" s="31">
        <v>51500309</v>
      </c>
      <c r="T316" s="36">
        <f t="shared" si="78"/>
        <v>0.47108815771973478</v>
      </c>
      <c r="U316" s="36">
        <f t="shared" si="79"/>
        <v>6.2894701590093804E-2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153174817</v>
      </c>
      <c r="E317" s="32">
        <f>SUM(E311:E316)</f>
        <v>158264699</v>
      </c>
      <c r="F317" s="32">
        <f>SUM(F311:F316)</f>
        <v>9954205</v>
      </c>
      <c r="G317" s="37">
        <f t="shared" si="72"/>
        <v>6.4985910836766331E-2</v>
      </c>
      <c r="H317" s="32">
        <f>SUM(H311:H316)</f>
        <v>33923973</v>
      </c>
      <c r="I317" s="37">
        <f t="shared" si="73"/>
        <v>0.22147226067846387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43878178</v>
      </c>
      <c r="O317" s="37">
        <f t="shared" si="77"/>
        <v>0.28645817151523023</v>
      </c>
      <c r="P317" s="32">
        <f>SUM(P311:P316)</f>
        <v>31116447</v>
      </c>
      <c r="Q317" s="32">
        <f>SUM(Q311:Q316)</f>
        <v>131981265</v>
      </c>
      <c r="R317" s="32">
        <f>SUM(R311:R316)</f>
        <v>156269779</v>
      </c>
      <c r="S317" s="32">
        <f>SUM(S311:S316)</f>
        <v>61634734</v>
      </c>
      <c r="T317" s="37">
        <f t="shared" si="78"/>
        <v>0.46699608463367887</v>
      </c>
      <c r="U317" s="37">
        <f t="shared" si="79"/>
        <v>9.0226432342998653E-2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9543318</v>
      </c>
      <c r="E318" s="31">
        <v>9543318</v>
      </c>
      <c r="F318" s="31">
        <v>1482951</v>
      </c>
      <c r="G318" s="36">
        <f t="shared" si="72"/>
        <v>0.15539155249777908</v>
      </c>
      <c r="H318" s="31">
        <v>1619213</v>
      </c>
      <c r="I318" s="36">
        <f t="shared" si="73"/>
        <v>0.16966981504755474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3102164</v>
      </c>
      <c r="O318" s="36">
        <f t="shared" si="77"/>
        <v>0.32506136754533382</v>
      </c>
      <c r="P318" s="31">
        <v>3595437</v>
      </c>
      <c r="Q318" s="31">
        <v>9028032</v>
      </c>
      <c r="R318" s="31">
        <v>9028032</v>
      </c>
      <c r="S318" s="31">
        <v>3618423</v>
      </c>
      <c r="T318" s="36">
        <f t="shared" si="78"/>
        <v>0.40079864581782609</v>
      </c>
      <c r="U318" s="36">
        <f t="shared" si="79"/>
        <v>-0.5496477896845362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650200</v>
      </c>
      <c r="E319" s="31">
        <v>650200</v>
      </c>
      <c r="F319" s="31">
        <v>78339</v>
      </c>
      <c r="G319" s="36">
        <f t="shared" si="72"/>
        <v>0.12048446631805598</v>
      </c>
      <c r="H319" s="31">
        <v>1868175</v>
      </c>
      <c r="I319" s="36">
        <f t="shared" si="73"/>
        <v>2.8732313134420178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1946514</v>
      </c>
      <c r="O319" s="36">
        <f t="shared" si="77"/>
        <v>2.9937157797600737</v>
      </c>
      <c r="P319" s="31">
        <v>98931</v>
      </c>
      <c r="Q319" s="31">
        <v>297200</v>
      </c>
      <c r="R319" s="31">
        <v>297200</v>
      </c>
      <c r="S319" s="31">
        <v>224071</v>
      </c>
      <c r="T319" s="36">
        <f t="shared" si="78"/>
        <v>0.75394010767160158</v>
      </c>
      <c r="U319" s="36">
        <f t="shared" si="79"/>
        <v>17.883615853473632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4287290</v>
      </c>
      <c r="E320" s="31">
        <v>4287290</v>
      </c>
      <c r="F320" s="31">
        <v>1038133</v>
      </c>
      <c r="G320" s="36">
        <f t="shared" si="72"/>
        <v>0.24214200578920483</v>
      </c>
      <c r="H320" s="31">
        <v>768275</v>
      </c>
      <c r="I320" s="36">
        <f t="shared" si="73"/>
        <v>0.17919828143186023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1806408</v>
      </c>
      <c r="O320" s="36">
        <f t="shared" si="77"/>
        <v>0.42134028722106504</v>
      </c>
      <c r="P320" s="31">
        <v>1370801</v>
      </c>
      <c r="Q320" s="31">
        <v>4044610</v>
      </c>
      <c r="R320" s="31">
        <v>4044610</v>
      </c>
      <c r="S320" s="31">
        <v>1820696</v>
      </c>
      <c r="T320" s="36">
        <f t="shared" si="78"/>
        <v>0.45015366129243611</v>
      </c>
      <c r="U320" s="36">
        <f t="shared" si="79"/>
        <v>-0.43954301171358934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5466468</v>
      </c>
      <c r="E321" s="31">
        <v>5466468</v>
      </c>
      <c r="F321" s="31">
        <v>551824</v>
      </c>
      <c r="G321" s="36">
        <f t="shared" si="72"/>
        <v>0.10094708319887723</v>
      </c>
      <c r="H321" s="31">
        <v>581489</v>
      </c>
      <c r="I321" s="36">
        <f t="shared" si="73"/>
        <v>0.10637380480412581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1133313</v>
      </c>
      <c r="O321" s="36">
        <f t="shared" si="77"/>
        <v>0.20732088800300302</v>
      </c>
      <c r="P321" s="31">
        <v>282135</v>
      </c>
      <c r="Q321" s="31">
        <v>1933152</v>
      </c>
      <c r="R321" s="31">
        <v>1873152</v>
      </c>
      <c r="S321" s="31">
        <v>549094</v>
      </c>
      <c r="T321" s="36">
        <f t="shared" si="78"/>
        <v>0.28404077899720248</v>
      </c>
      <c r="U321" s="36">
        <f t="shared" si="79"/>
        <v>1.0610310666879332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122375000</v>
      </c>
      <c r="F322" s="31">
        <v>14458268</v>
      </c>
      <c r="G322" s="36">
        <f t="shared" si="72"/>
        <v>0.11814723595505618</v>
      </c>
      <c r="H322" s="31">
        <v>23304121</v>
      </c>
      <c r="I322" s="36">
        <f t="shared" si="73"/>
        <v>0.19043204085801838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37762389</v>
      </c>
      <c r="O322" s="36">
        <f t="shared" si="77"/>
        <v>0.30857927681307457</v>
      </c>
      <c r="P322" s="31">
        <v>30093942</v>
      </c>
      <c r="Q322" s="31">
        <v>108781250</v>
      </c>
      <c r="R322" s="31">
        <v>119585622</v>
      </c>
      <c r="S322" s="31">
        <v>56306889</v>
      </c>
      <c r="T322" s="36">
        <f t="shared" si="78"/>
        <v>0.51761575639184143</v>
      </c>
      <c r="U322" s="36">
        <f t="shared" si="79"/>
        <v>-0.22562085751344907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142322276</v>
      </c>
      <c r="E323" s="32">
        <f>SUM(E318:E322)</f>
        <v>142322276</v>
      </c>
      <c r="F323" s="32">
        <f>SUM(F318:F322)</f>
        <v>17609515</v>
      </c>
      <c r="G323" s="37">
        <f t="shared" si="72"/>
        <v>0.1237298580019898</v>
      </c>
      <c r="H323" s="32">
        <f>SUM(H318:H322)</f>
        <v>28141273</v>
      </c>
      <c r="I323" s="37">
        <f t="shared" si="73"/>
        <v>0.19772922265520823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45750788</v>
      </c>
      <c r="O323" s="37">
        <f t="shared" si="77"/>
        <v>0.32145908065719803</v>
      </c>
      <c r="P323" s="32">
        <f>SUM(P318:P322)</f>
        <v>35441246</v>
      </c>
      <c r="Q323" s="32">
        <f>SUM(Q318:Q322)</f>
        <v>124084244</v>
      </c>
      <c r="R323" s="32">
        <f>SUM(R318:R322)</f>
        <v>134828616</v>
      </c>
      <c r="S323" s="32">
        <f>SUM(S318:S322)</f>
        <v>62519173</v>
      </c>
      <c r="T323" s="37">
        <f t="shared" si="78"/>
        <v>0.50384457353022194</v>
      </c>
      <c r="U323" s="37">
        <f t="shared" si="79"/>
        <v>-0.20597393782374351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4603650</v>
      </c>
      <c r="E324" s="31">
        <v>4603650</v>
      </c>
      <c r="F324" s="31">
        <v>594125</v>
      </c>
      <c r="G324" s="36">
        <f t="shared" si="72"/>
        <v>0.12905520619508434</v>
      </c>
      <c r="H324" s="31">
        <v>638001</v>
      </c>
      <c r="I324" s="36">
        <f t="shared" si="73"/>
        <v>0.13858590466260468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1232126</v>
      </c>
      <c r="O324" s="36">
        <f t="shared" si="77"/>
        <v>0.26764111085768899</v>
      </c>
      <c r="P324" s="31">
        <v>483653</v>
      </c>
      <c r="Q324" s="31">
        <v>8170150</v>
      </c>
      <c r="R324" s="31">
        <v>8019150</v>
      </c>
      <c r="S324" s="31">
        <v>702162</v>
      </c>
      <c r="T324" s="36">
        <f t="shared" si="78"/>
        <v>8.5942363359301846E-2</v>
      </c>
      <c r="U324" s="36">
        <f t="shared" si="79"/>
        <v>0.31912962392459066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1761113</v>
      </c>
      <c r="E325" s="31">
        <v>1761113</v>
      </c>
      <c r="F325" s="31">
        <v>7831</v>
      </c>
      <c r="G325" s="36">
        <f t="shared" si="72"/>
        <v>4.4466198364329834E-3</v>
      </c>
      <c r="H325" s="31">
        <v>398912</v>
      </c>
      <c r="I325" s="36">
        <f t="shared" si="73"/>
        <v>0.22651130279544809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406743</v>
      </c>
      <c r="O325" s="36">
        <f t="shared" si="77"/>
        <v>0.23095792263188109</v>
      </c>
      <c r="P325" s="31">
        <v>809811</v>
      </c>
      <c r="Q325" s="31">
        <v>950742</v>
      </c>
      <c r="R325" s="31">
        <v>1670634</v>
      </c>
      <c r="S325" s="31">
        <v>915275</v>
      </c>
      <c r="T325" s="36">
        <f t="shared" si="78"/>
        <v>0.96269545260438694</v>
      </c>
      <c r="U325" s="36">
        <f t="shared" si="79"/>
        <v>-0.50740110964163243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21599281</v>
      </c>
      <c r="E326" s="31">
        <v>21599281</v>
      </c>
      <c r="F326" s="31">
        <v>3204153</v>
      </c>
      <c r="G326" s="36">
        <f t="shared" si="72"/>
        <v>0.14834535464398096</v>
      </c>
      <c r="H326" s="31">
        <v>3196264</v>
      </c>
      <c r="I326" s="36">
        <f t="shared" si="73"/>
        <v>0.14798011100462094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6400417</v>
      </c>
      <c r="O326" s="36">
        <f t="shared" si="77"/>
        <v>0.2963254656486019</v>
      </c>
      <c r="P326" s="31">
        <v>2977369</v>
      </c>
      <c r="Q326" s="31">
        <v>10797030</v>
      </c>
      <c r="R326" s="31">
        <v>11632053</v>
      </c>
      <c r="S326" s="31">
        <v>6405229</v>
      </c>
      <c r="T326" s="36">
        <f t="shared" si="78"/>
        <v>0.59323990023182305</v>
      </c>
      <c r="U326" s="36">
        <f t="shared" si="79"/>
        <v>7.3519607411778765E-2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486148909</v>
      </c>
      <c r="E327" s="31">
        <v>486148909</v>
      </c>
      <c r="F327" s="31">
        <v>66982291</v>
      </c>
      <c r="G327" s="36">
        <f t="shared" si="72"/>
        <v>0.13778142820022249</v>
      </c>
      <c r="H327" s="31">
        <v>183285611</v>
      </c>
      <c r="I327" s="36">
        <f t="shared" si="73"/>
        <v>0.37701537040783528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250267902</v>
      </c>
      <c r="O327" s="36">
        <f t="shared" si="77"/>
        <v>0.51479679860805772</v>
      </c>
      <c r="P327" s="31">
        <v>127708554</v>
      </c>
      <c r="Q327" s="31">
        <v>442289602</v>
      </c>
      <c r="R327" s="31">
        <v>491107486</v>
      </c>
      <c r="S327" s="31">
        <v>189407530</v>
      </c>
      <c r="T327" s="36">
        <f t="shared" si="78"/>
        <v>0.42824323507383744</v>
      </c>
      <c r="U327" s="36">
        <f t="shared" si="79"/>
        <v>0.43518664380147931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3104500</v>
      </c>
      <c r="E328" s="31">
        <v>3019900</v>
      </c>
      <c r="F328" s="31">
        <v>52089</v>
      </c>
      <c r="G328" s="36">
        <f t="shared" si="72"/>
        <v>1.6778547270091801E-2</v>
      </c>
      <c r="H328" s="31">
        <v>642404</v>
      </c>
      <c r="I328" s="36">
        <f t="shared" si="73"/>
        <v>0.20692671927846673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694493</v>
      </c>
      <c r="O328" s="36">
        <f t="shared" si="77"/>
        <v>0.22370526654855855</v>
      </c>
      <c r="P328" s="31">
        <v>722466</v>
      </c>
      <c r="Q328" s="31">
        <v>2651300</v>
      </c>
      <c r="R328" s="31">
        <v>2651300</v>
      </c>
      <c r="S328" s="31">
        <v>1063629</v>
      </c>
      <c r="T328" s="36">
        <f t="shared" si="78"/>
        <v>0.40117263229359185</v>
      </c>
      <c r="U328" s="36">
        <f t="shared" si="79"/>
        <v>-0.11081767169666112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140000</v>
      </c>
      <c r="E329" s="31">
        <v>140000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5946</v>
      </c>
      <c r="Q329" s="31">
        <v>158864</v>
      </c>
      <c r="R329" s="31">
        <v>158864</v>
      </c>
      <c r="S329" s="31">
        <v>8700</v>
      </c>
      <c r="T329" s="36">
        <f t="shared" si="78"/>
        <v>5.4763823144324708E-2</v>
      </c>
      <c r="U329" s="36">
        <f t="shared" si="79"/>
        <v>-1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7852055</v>
      </c>
      <c r="E330" s="31">
        <v>7852055</v>
      </c>
      <c r="F330" s="31">
        <v>1602047</v>
      </c>
      <c r="G330" s="36">
        <f t="shared" si="72"/>
        <v>0.20402900896644255</v>
      </c>
      <c r="H330" s="31">
        <v>1141020</v>
      </c>
      <c r="I330" s="36">
        <f t="shared" si="73"/>
        <v>0.14531482522728126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2743067</v>
      </c>
      <c r="O330" s="36">
        <f t="shared" si="77"/>
        <v>0.34934383419372383</v>
      </c>
      <c r="P330" s="31">
        <v>1542584</v>
      </c>
      <c r="Q330" s="31">
        <v>6217011</v>
      </c>
      <c r="R330" s="31">
        <v>8768751</v>
      </c>
      <c r="S330" s="31">
        <v>3084459</v>
      </c>
      <c r="T330" s="36">
        <f t="shared" si="78"/>
        <v>0.49613214453054694</v>
      </c>
      <c r="U330" s="36">
        <f t="shared" si="79"/>
        <v>-0.26031904907609571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194877708</v>
      </c>
      <c r="E331" s="31">
        <v>194877708</v>
      </c>
      <c r="F331" s="31">
        <v>43254596</v>
      </c>
      <c r="G331" s="36">
        <f t="shared" si="72"/>
        <v>0.22195763919801437</v>
      </c>
      <c r="H331" s="31">
        <v>55990225</v>
      </c>
      <c r="I331" s="36">
        <f t="shared" si="73"/>
        <v>0.28730954183841284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99244821</v>
      </c>
      <c r="O331" s="36">
        <f t="shared" si="77"/>
        <v>0.50926718103642721</v>
      </c>
      <c r="P331" s="31">
        <v>44668695</v>
      </c>
      <c r="Q331" s="31">
        <v>174659319</v>
      </c>
      <c r="R331" s="31">
        <v>193884913</v>
      </c>
      <c r="S331" s="31">
        <v>101143935</v>
      </c>
      <c r="T331" s="36">
        <f t="shared" si="78"/>
        <v>0.57909269072553748</v>
      </c>
      <c r="U331" s="36">
        <f t="shared" si="79"/>
        <v>0.25345558002086244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720087216</v>
      </c>
      <c r="E332" s="32">
        <f>SUM(E324:E331)</f>
        <v>720002616</v>
      </c>
      <c r="F332" s="32">
        <f>SUM(F324:F331)</f>
        <v>115697132</v>
      </c>
      <c r="G332" s="37">
        <f t="shared" si="72"/>
        <v>0.16067099849749311</v>
      </c>
      <c r="H332" s="32">
        <f>SUM(H324:H331)</f>
        <v>245292437</v>
      </c>
      <c r="I332" s="37">
        <f t="shared" si="73"/>
        <v>0.34064267709482571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360989569</v>
      </c>
      <c r="O332" s="37">
        <f t="shared" si="77"/>
        <v>0.50131367559231876</v>
      </c>
      <c r="P332" s="32">
        <f>SUM(P324:P331)</f>
        <v>178919078</v>
      </c>
      <c r="Q332" s="32">
        <f>SUM(Q324:Q331)</f>
        <v>645894018</v>
      </c>
      <c r="R332" s="32">
        <f>SUM(R324:R331)</f>
        <v>717893151</v>
      </c>
      <c r="S332" s="32">
        <f>SUM(S324:S331)</f>
        <v>302730919</v>
      </c>
      <c r="T332" s="37">
        <f t="shared" si="78"/>
        <v>0.46870060809264225</v>
      </c>
      <c r="U332" s="37">
        <f t="shared" si="79"/>
        <v>0.37096859508743951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1250204</v>
      </c>
      <c r="E333" s="31">
        <v>1250204</v>
      </c>
      <c r="F333" s="31">
        <v>302528</v>
      </c>
      <c r="G333" s="36">
        <f t="shared" si="72"/>
        <v>0.24198290838935085</v>
      </c>
      <c r="H333" s="31">
        <v>203833</v>
      </c>
      <c r="I333" s="36">
        <f t="shared" si="73"/>
        <v>0.16303979190596093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506361</v>
      </c>
      <c r="O333" s="36">
        <f t="shared" si="77"/>
        <v>0.40502270029531179</v>
      </c>
      <c r="P333" s="31">
        <v>51847</v>
      </c>
      <c r="Q333" s="31">
        <v>1148816</v>
      </c>
      <c r="R333" s="31">
        <v>1149660</v>
      </c>
      <c r="S333" s="31">
        <v>323498</v>
      </c>
      <c r="T333" s="36">
        <f t="shared" si="78"/>
        <v>0.28159252656648237</v>
      </c>
      <c r="U333" s="36">
        <f t="shared" si="79"/>
        <v>2.9314328697899588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1502850</v>
      </c>
      <c r="E334" s="31">
        <v>1502850</v>
      </c>
      <c r="F334" s="31">
        <v>386449</v>
      </c>
      <c r="G334" s="36">
        <f t="shared" si="72"/>
        <v>0.25714409289017531</v>
      </c>
      <c r="H334" s="31">
        <v>434452</v>
      </c>
      <c r="I334" s="36">
        <f t="shared" si="73"/>
        <v>0.28908540439830988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820901</v>
      </c>
      <c r="O334" s="36">
        <f t="shared" si="77"/>
        <v>0.54622949728848524</v>
      </c>
      <c r="P334" s="31">
        <v>500747</v>
      </c>
      <c r="Q334" s="31">
        <v>1287214</v>
      </c>
      <c r="R334" s="31">
        <v>1510774</v>
      </c>
      <c r="S334" s="31">
        <v>1352591</v>
      </c>
      <c r="T334" s="36">
        <f t="shared" si="78"/>
        <v>1.0507895346072991</v>
      </c>
      <c r="U334" s="36">
        <f t="shared" si="79"/>
        <v>-0.13239220604417001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50000</v>
      </c>
      <c r="R335" s="31">
        <v>50000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62380000</v>
      </c>
      <c r="E336" s="31">
        <v>62380000</v>
      </c>
      <c r="F336" s="31">
        <v>15325756</v>
      </c>
      <c r="G336" s="36">
        <f t="shared" si="72"/>
        <v>0.24568380891311317</v>
      </c>
      <c r="H336" s="31">
        <v>14182492</v>
      </c>
      <c r="I336" s="36">
        <f t="shared" si="73"/>
        <v>0.22735639628085924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29508248</v>
      </c>
      <c r="O336" s="36">
        <f t="shared" si="77"/>
        <v>0.47304020519397244</v>
      </c>
      <c r="P336" s="31">
        <v>14354262</v>
      </c>
      <c r="Q336" s="31">
        <v>55480000</v>
      </c>
      <c r="R336" s="31">
        <v>58680000</v>
      </c>
      <c r="S336" s="31">
        <v>31403332</v>
      </c>
      <c r="T336" s="36">
        <f t="shared" si="78"/>
        <v>0.56602977649603459</v>
      </c>
      <c r="U336" s="36">
        <f t="shared" si="79"/>
        <v>-1.1966480756725795E-2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65133054</v>
      </c>
      <c r="E337" s="32">
        <f>SUM(E333:E336)</f>
        <v>65133054</v>
      </c>
      <c r="F337" s="32">
        <f>SUM(F333:F336)</f>
        <v>16014733</v>
      </c>
      <c r="G337" s="37">
        <f t="shared" si="72"/>
        <v>0.24587720084490433</v>
      </c>
      <c r="H337" s="32">
        <f>SUM(H333:H336)</f>
        <v>14820777</v>
      </c>
      <c r="I337" s="37">
        <f t="shared" si="73"/>
        <v>0.22754617033618599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30835510</v>
      </c>
      <c r="O337" s="37">
        <f t="shared" si="77"/>
        <v>0.47342337118109035</v>
      </c>
      <c r="P337" s="32">
        <f>SUM(P333:P336)</f>
        <v>14906856</v>
      </c>
      <c r="Q337" s="32">
        <f>SUM(Q333:Q336)</f>
        <v>57966030</v>
      </c>
      <c r="R337" s="32">
        <f>SUM(R333:R336)</f>
        <v>61390434</v>
      </c>
      <c r="S337" s="32">
        <f>SUM(S333:S336)</f>
        <v>33079421</v>
      </c>
      <c r="T337" s="37">
        <f t="shared" si="78"/>
        <v>0.57066907980415427</v>
      </c>
      <c r="U337" s="37">
        <f t="shared" si="79"/>
        <v>-5.7744570686132368E-3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2331123923</v>
      </c>
      <c r="E338" s="32">
        <f>SUM(E302,E304:E309,E311:E316,E318:E322,E324:E331,E333:E336)</f>
        <v>2336473960</v>
      </c>
      <c r="F338" s="32">
        <f>SUM(F302,F304:F309,F311:F316,F318:F322,F324:F331,F333:F336)</f>
        <v>387771197</v>
      </c>
      <c r="G338" s="37">
        <f t="shared" si="72"/>
        <v>0.16634516645557157</v>
      </c>
      <c r="H338" s="32">
        <f>SUM(H302,H304:H309,H311:H316,H318:H322,H324:H331,H333:H336)</f>
        <v>604597870</v>
      </c>
      <c r="I338" s="37">
        <f t="shared" si="73"/>
        <v>0.25935895729726932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992369067</v>
      </c>
      <c r="O338" s="37">
        <f t="shared" si="77"/>
        <v>0.42570412375284089</v>
      </c>
      <c r="P338" s="32">
        <f>SUM(P302,P304:P309,P311:P316,P318:P322,P324:P331,P333:P336)</f>
        <v>588147966</v>
      </c>
      <c r="Q338" s="32">
        <f>SUM(Q302,Q304:Q309,Q311:Q316,Q318:Q322,Q324:Q331,Q333:Q336)</f>
        <v>2042193962</v>
      </c>
      <c r="R338" s="32">
        <f>SUM(R302,R304:R309,R311:R316,R318:R322,R324:R331,R333:R336)</f>
        <v>2306725777</v>
      </c>
      <c r="S338" s="32">
        <f>SUM(S302,S304:S309,S311:S316,S318:S322,S324:S331,S333:S336)</f>
        <v>1047368000</v>
      </c>
      <c r="T338" s="37">
        <f t="shared" si="78"/>
        <v>0.51286411549972055</v>
      </c>
      <c r="U338" s="37">
        <f t="shared" si="79"/>
        <v>2.7968989014577339E-2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7524465339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7600796524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1032000602</v>
      </c>
      <c r="G339" s="39">
        <f t="shared" si="72"/>
        <v>0.13715268201862069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1643258751</v>
      </c>
      <c r="I339" s="39">
        <f t="shared" si="73"/>
        <v>0.21838877275211008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2675259353</v>
      </c>
      <c r="O339" s="39">
        <f t="shared" si="77"/>
        <v>0.35554145477073079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1390222157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10419014560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7231163792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2431768184</v>
      </c>
      <c r="T339" s="39">
        <f t="shared" si="78"/>
        <v>0.23339713847179805</v>
      </c>
      <c r="U339" s="39">
        <f t="shared" si="79"/>
        <v>0.18201162506720148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1800380</v>
      </c>
      <c r="E9" s="31">
        <v>1800380</v>
      </c>
      <c r="F9" s="31">
        <v>501672</v>
      </c>
      <c r="G9" s="36">
        <f>IF(($D9       =0),0,($F9       /$D9       ))</f>
        <v>0.27864784101134205</v>
      </c>
      <c r="H9" s="31">
        <v>156412</v>
      </c>
      <c r="I9" s="36">
        <f>IF(($D9       =0),0,($H9       /$D9       ))</f>
        <v>8.6877214810206729E-2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658084</v>
      </c>
      <c r="O9" s="36">
        <f>IF(($D9       =0),0,($N9       /$D9       ))</f>
        <v>0.36552505582154876</v>
      </c>
      <c r="P9" s="31">
        <v>333051</v>
      </c>
      <c r="Q9" s="31">
        <v>1842070</v>
      </c>
      <c r="R9" s="31">
        <v>1921330</v>
      </c>
      <c r="S9" s="31">
        <v>633480</v>
      </c>
      <c r="T9" s="36">
        <f>IF(($Q9       =0),0,($S9       /$Q9       ))</f>
        <v>0.34389572600389778</v>
      </c>
      <c r="U9" s="36">
        <f>IF(($P9       =0),0,(($H9       /$P9       )-1))</f>
        <v>-0.53036622018849966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1800380</v>
      </c>
      <c r="E10" s="32">
        <f>SUM(E8:E9)</f>
        <v>1800380</v>
      </c>
      <c r="F10" s="32">
        <f>SUM(F8:F9)</f>
        <v>501672</v>
      </c>
      <c r="G10" s="37">
        <f t="shared" ref="G10:G54" si="0">IF(($D10      =0),0,($F10      /$D10      ))</f>
        <v>0.27864784101134205</v>
      </c>
      <c r="H10" s="32">
        <f>SUM(H8:H9)</f>
        <v>156412</v>
      </c>
      <c r="I10" s="37">
        <f t="shared" ref="I10:I54" si="1">IF(($D10      =0),0,($H10      /$D10      ))</f>
        <v>8.6877214810206729E-2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658084</v>
      </c>
      <c r="O10" s="37">
        <f t="shared" ref="O10:O54" si="5">IF(($D10      =0),0,($N10      /$D10      ))</f>
        <v>0.36552505582154876</v>
      </c>
      <c r="P10" s="32">
        <f>SUM(P8:P9)</f>
        <v>333051</v>
      </c>
      <c r="Q10" s="32">
        <f>SUM(Q8:Q9)</f>
        <v>1842070</v>
      </c>
      <c r="R10" s="32">
        <f>SUM(R8:R9)</f>
        <v>1921330</v>
      </c>
      <c r="S10" s="32">
        <f>SUM(S8:S9)</f>
        <v>633480</v>
      </c>
      <c r="T10" s="37">
        <f t="shared" ref="T10:T54" si="6">IF(($Q10      =0),0,($S10      /$Q10      ))</f>
        <v>0.34389572600389778</v>
      </c>
      <c r="U10" s="37">
        <f t="shared" ref="U10:U54" si="7">IF(($P10      =0),0,(($H10      /$P10      )-1))</f>
        <v>-0.53036622018849966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1818214</v>
      </c>
      <c r="E14" s="31">
        <v>1818214</v>
      </c>
      <c r="F14" s="31">
        <v>215719</v>
      </c>
      <c r="G14" s="36">
        <f t="shared" si="0"/>
        <v>0.11864335001270478</v>
      </c>
      <c r="H14" s="31">
        <v>904241</v>
      </c>
      <c r="I14" s="36">
        <f t="shared" si="1"/>
        <v>0.49732374736967155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1119960</v>
      </c>
      <c r="O14" s="36">
        <f t="shared" si="5"/>
        <v>0.61596709738237632</v>
      </c>
      <c r="P14" s="31">
        <v>705574</v>
      </c>
      <c r="Q14" s="31">
        <v>1440</v>
      </c>
      <c r="R14" s="31">
        <v>1440</v>
      </c>
      <c r="S14" s="31">
        <v>858150</v>
      </c>
      <c r="T14" s="36">
        <f t="shared" si="6"/>
        <v>595.9375</v>
      </c>
      <c r="U14" s="36">
        <f t="shared" si="7"/>
        <v>0.28156791491749988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22439499</v>
      </c>
      <c r="E16" s="31">
        <v>27738642</v>
      </c>
      <c r="F16" s="31">
        <v>5419347</v>
      </c>
      <c r="G16" s="36">
        <f t="shared" si="0"/>
        <v>0.24150926899036382</v>
      </c>
      <c r="H16" s="31">
        <v>5746447</v>
      </c>
      <c r="I16" s="36">
        <f t="shared" si="1"/>
        <v>0.25608624328020868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11165794</v>
      </c>
      <c r="O16" s="36">
        <f t="shared" si="5"/>
        <v>0.49759551227057253</v>
      </c>
      <c r="P16" s="31">
        <v>365554</v>
      </c>
      <c r="Q16" s="31">
        <v>25469014</v>
      </c>
      <c r="R16" s="31">
        <v>25370956</v>
      </c>
      <c r="S16" s="31">
        <v>765640</v>
      </c>
      <c r="T16" s="36">
        <f t="shared" si="6"/>
        <v>3.0061627042177606E-2</v>
      </c>
      <c r="U16" s="36">
        <f t="shared" si="7"/>
        <v>14.719830722683927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24257713</v>
      </c>
      <c r="E19" s="32">
        <f>SUM(E11:E18)</f>
        <v>29556856</v>
      </c>
      <c r="F19" s="32">
        <f>SUM(F11:F18)</f>
        <v>5635066</v>
      </c>
      <c r="G19" s="37">
        <f t="shared" si="0"/>
        <v>0.23229996991060123</v>
      </c>
      <c r="H19" s="32">
        <f>SUM(H11:H18)</f>
        <v>6650688</v>
      </c>
      <c r="I19" s="37">
        <f t="shared" si="1"/>
        <v>0.2741679728835113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12285754</v>
      </c>
      <c r="O19" s="37">
        <f t="shared" si="5"/>
        <v>0.50646794279411256</v>
      </c>
      <c r="P19" s="32">
        <f>SUM(P11:P18)</f>
        <v>1071128</v>
      </c>
      <c r="Q19" s="32">
        <f>SUM(Q11:Q18)</f>
        <v>25470454</v>
      </c>
      <c r="R19" s="32">
        <f>SUM(R11:R18)</f>
        <v>25372396</v>
      </c>
      <c r="S19" s="32">
        <f>SUM(S11:S18)</f>
        <v>1623790</v>
      </c>
      <c r="T19" s="37">
        <f t="shared" si="6"/>
        <v>6.375190642459691E-2</v>
      </c>
      <c r="U19" s="37">
        <f t="shared" si="7"/>
        <v>5.2090506456744663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211653</v>
      </c>
      <c r="E23" s="31">
        <v>211653</v>
      </c>
      <c r="F23" s="31">
        <v>96067</v>
      </c>
      <c r="G23" s="36">
        <f t="shared" si="0"/>
        <v>0.45388914874818687</v>
      </c>
      <c r="H23" s="31">
        <v>15417</v>
      </c>
      <c r="I23" s="36">
        <f t="shared" si="1"/>
        <v>7.2840923587192241E-2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111484</v>
      </c>
      <c r="O23" s="36">
        <f t="shared" si="5"/>
        <v>0.52673007233537916</v>
      </c>
      <c r="P23" s="31">
        <v>175579</v>
      </c>
      <c r="Q23" s="31">
        <v>23383</v>
      </c>
      <c r="R23" s="31">
        <v>430000</v>
      </c>
      <c r="S23" s="31">
        <v>240649</v>
      </c>
      <c r="T23" s="36">
        <f t="shared" si="6"/>
        <v>10.291622118633194</v>
      </c>
      <c r="U23" s="36">
        <f t="shared" si="7"/>
        <v>-0.91219337164467273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211653</v>
      </c>
      <c r="E27" s="32">
        <f>SUM(E20:E26)</f>
        <v>211653</v>
      </c>
      <c r="F27" s="32">
        <f>SUM(F20:F26)</f>
        <v>96067</v>
      </c>
      <c r="G27" s="37">
        <f t="shared" si="0"/>
        <v>0.45388914874818687</v>
      </c>
      <c r="H27" s="32">
        <f>SUM(H20:H26)</f>
        <v>15417</v>
      </c>
      <c r="I27" s="37">
        <f t="shared" si="1"/>
        <v>7.2840923587192241E-2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111484</v>
      </c>
      <c r="O27" s="37">
        <f t="shared" si="5"/>
        <v>0.52673007233537916</v>
      </c>
      <c r="P27" s="32">
        <f>SUM(P20:P26)</f>
        <v>175579</v>
      </c>
      <c r="Q27" s="32">
        <f>SUM(Q20:Q26)</f>
        <v>23383</v>
      </c>
      <c r="R27" s="32">
        <f>SUM(R20:R26)</f>
        <v>430000</v>
      </c>
      <c r="S27" s="32">
        <f>SUM(S20:S26)</f>
        <v>240649</v>
      </c>
      <c r="T27" s="37">
        <f t="shared" si="6"/>
        <v>10.291622118633194</v>
      </c>
      <c r="U27" s="37">
        <f t="shared" si="7"/>
        <v>-0.91219337164467273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1441</v>
      </c>
      <c r="G33" s="36">
        <f t="shared" si="0"/>
        <v>3.1682863550415552E-2</v>
      </c>
      <c r="H33" s="31">
        <v>12998</v>
      </c>
      <c r="I33" s="36">
        <f t="shared" si="1"/>
        <v>0.28578338683435206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14439</v>
      </c>
      <c r="O33" s="36">
        <f t="shared" si="5"/>
        <v>0.31746625038476761</v>
      </c>
      <c r="P33" s="31">
        <v>14960</v>
      </c>
      <c r="Q33" s="31">
        <v>45482</v>
      </c>
      <c r="R33" s="31">
        <v>45482</v>
      </c>
      <c r="S33" s="31">
        <v>26670</v>
      </c>
      <c r="T33" s="36">
        <f t="shared" si="6"/>
        <v>0.5863858229629304</v>
      </c>
      <c r="U33" s="36">
        <f t="shared" si="7"/>
        <v>-0.13114973262032081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2898339</v>
      </c>
      <c r="E34" s="31">
        <v>2898339</v>
      </c>
      <c r="F34" s="31">
        <v>18270</v>
      </c>
      <c r="G34" s="36">
        <f t="shared" si="0"/>
        <v>6.3036104472251175E-3</v>
      </c>
      <c r="H34" s="31">
        <v>497628</v>
      </c>
      <c r="I34" s="36">
        <f t="shared" si="1"/>
        <v>0.17169420140294148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515898</v>
      </c>
      <c r="O34" s="36">
        <f t="shared" si="5"/>
        <v>0.17799781185016658</v>
      </c>
      <c r="P34" s="31">
        <v>304782</v>
      </c>
      <c r="Q34" s="31">
        <v>1140863</v>
      </c>
      <c r="R34" s="31">
        <v>1140863</v>
      </c>
      <c r="S34" s="31">
        <v>404261</v>
      </c>
      <c r="T34" s="36">
        <f t="shared" si="6"/>
        <v>0.35434666563820544</v>
      </c>
      <c r="U34" s="36">
        <f t="shared" si="7"/>
        <v>0.63273421658759377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2943821</v>
      </c>
      <c r="E35" s="32">
        <f>SUM(E28:E34)</f>
        <v>2943821</v>
      </c>
      <c r="F35" s="32">
        <f>SUM(F28:F34)</f>
        <v>19711</v>
      </c>
      <c r="G35" s="37">
        <f t="shared" si="0"/>
        <v>6.6957196106692627E-3</v>
      </c>
      <c r="H35" s="32">
        <f>SUM(H28:H34)</f>
        <v>510626</v>
      </c>
      <c r="I35" s="37">
        <f t="shared" si="1"/>
        <v>0.1734568779827306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530337</v>
      </c>
      <c r="O35" s="37">
        <f t="shared" si="5"/>
        <v>0.18015259759339988</v>
      </c>
      <c r="P35" s="32">
        <f>SUM(P28:P34)</f>
        <v>319742</v>
      </c>
      <c r="Q35" s="32">
        <f>SUM(Q28:Q34)</f>
        <v>1186345</v>
      </c>
      <c r="R35" s="32">
        <f>SUM(R28:R34)</f>
        <v>1186345</v>
      </c>
      <c r="S35" s="32">
        <f>SUM(S28:S34)</f>
        <v>430931</v>
      </c>
      <c r="T35" s="37">
        <f t="shared" si="6"/>
        <v>0.36324256434679625</v>
      </c>
      <c r="U35" s="37">
        <f t="shared" si="7"/>
        <v>0.59699382627243214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-592307</v>
      </c>
      <c r="Q39" s="31">
        <v>0</v>
      </c>
      <c r="R39" s="31">
        <v>5400001</v>
      </c>
      <c r="S39" s="31">
        <v>-1177928</v>
      </c>
      <c r="T39" s="36">
        <f t="shared" si="6"/>
        <v>0</v>
      </c>
      <c r="U39" s="36">
        <f t="shared" si="7"/>
        <v>-1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-592307</v>
      </c>
      <c r="Q40" s="32">
        <f>SUM(Q36:Q39)</f>
        <v>0</v>
      </c>
      <c r="R40" s="32">
        <f>SUM(R36:R39)</f>
        <v>5400001</v>
      </c>
      <c r="S40" s="32">
        <f>SUM(S36:S39)</f>
        <v>-1177928</v>
      </c>
      <c r="T40" s="37">
        <f t="shared" si="6"/>
        <v>0</v>
      </c>
      <c r="U40" s="37">
        <f t="shared" si="7"/>
        <v>-1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9186643</v>
      </c>
      <c r="E46" s="31">
        <v>9186643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9378008</v>
      </c>
      <c r="R46" s="31">
        <v>9878008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9186643</v>
      </c>
      <c r="E47" s="32">
        <f>SUM(E41:E46)</f>
        <v>9186643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9378008</v>
      </c>
      <c r="R47" s="32">
        <f>SUM(R41:R46)</f>
        <v>9878008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38400210</v>
      </c>
      <c r="E54" s="32">
        <f>SUM(E8:E9,E11:E18,E20:E26,E28:E34,E36:E39,E41:E46,E48:E52)</f>
        <v>43699353</v>
      </c>
      <c r="F54" s="32">
        <f>SUM(F8:F9,F11:F18,F20:F26,F28:F34,F36:F39,F41:F46,F48:F52)</f>
        <v>6252516</v>
      </c>
      <c r="G54" s="37">
        <f t="shared" si="0"/>
        <v>0.16282504705052395</v>
      </c>
      <c r="H54" s="32">
        <f>SUM(H8:H9,H11:H18,H20:H26,H28:H34,H36:H39,H41:H46,H48:H52)</f>
        <v>7333143</v>
      </c>
      <c r="I54" s="37">
        <f t="shared" si="1"/>
        <v>0.19096622127847737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13585659</v>
      </c>
      <c r="O54" s="37">
        <f t="shared" si="5"/>
        <v>0.35379126832900132</v>
      </c>
      <c r="P54" s="32">
        <f>SUM(P8:P9,P11:P18,P20:P26,P28:P34,P36:P39,P41:P46,P48:P52)</f>
        <v>1307193</v>
      </c>
      <c r="Q54" s="32">
        <f>SUM(Q8:Q9,Q11:Q18,Q20:Q26,Q28:Q34,Q36:Q39,Q41:Q46,Q48:Q52)</f>
        <v>37900260</v>
      </c>
      <c r="R54" s="32">
        <f>SUM(R8:R9,R11:R18,R20:R26,R28:R34,R36:R39,R41:R46,R48:R52)</f>
        <v>44188080</v>
      </c>
      <c r="S54" s="32">
        <f>SUM(S8:S9,S11:S18,S20:S26,S28:S34,S36:S39,S41:S46,S48:S52)</f>
        <v>1750922</v>
      </c>
      <c r="T54" s="37">
        <f t="shared" si="6"/>
        <v>4.6198152730350661E-2</v>
      </c>
      <c r="U54" s="37">
        <f t="shared" si="7"/>
        <v>4.6098395569743715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464359</v>
      </c>
      <c r="E57" s="31">
        <v>464359</v>
      </c>
      <c r="F57" s="31">
        <v>76417</v>
      </c>
      <c r="G57" s="36">
        <f t="shared" ref="G57:G85" si="8">IF(($D57      =0),0,($F57      /$D57      ))</f>
        <v>0.16456448566733928</v>
      </c>
      <c r="H57" s="31">
        <v>54003</v>
      </c>
      <c r="I57" s="36">
        <f t="shared" ref="I57:I85" si="9">IF(($D57      =0),0,($H57      /$D57      ))</f>
        <v>0.11629579700188862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130420</v>
      </c>
      <c r="O57" s="36">
        <f t="shared" ref="O57:O85" si="13">IF(($D57      =0),0,($N57      /$D57      ))</f>
        <v>0.28086028266922791</v>
      </c>
      <c r="P57" s="31">
        <v>92972</v>
      </c>
      <c r="Q57" s="31">
        <v>440988</v>
      </c>
      <c r="R57" s="31">
        <v>440988</v>
      </c>
      <c r="S57" s="31">
        <v>182643</v>
      </c>
      <c r="T57" s="36">
        <f t="shared" ref="T57:T85" si="14">IF(($Q57      =0),0,($S57      /$Q57      ))</f>
        <v>0.41416773245530492</v>
      </c>
      <c r="U57" s="36">
        <f t="shared" ref="U57:U85" si="15">IF(($P57      =0),0,(($H57      /$P57      )-1))</f>
        <v>-0.41914770038291094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464359</v>
      </c>
      <c r="E58" s="32">
        <f>E57</f>
        <v>464359</v>
      </c>
      <c r="F58" s="32">
        <f>F57</f>
        <v>76417</v>
      </c>
      <c r="G58" s="37">
        <f t="shared" si="8"/>
        <v>0.16456448566733928</v>
      </c>
      <c r="H58" s="32">
        <f>H57</f>
        <v>54003</v>
      </c>
      <c r="I58" s="37">
        <f t="shared" si="9"/>
        <v>0.11629579700188862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130420</v>
      </c>
      <c r="O58" s="37">
        <f t="shared" si="13"/>
        <v>0.28086028266922791</v>
      </c>
      <c r="P58" s="32">
        <f>P57</f>
        <v>92972</v>
      </c>
      <c r="Q58" s="32">
        <f>Q57</f>
        <v>440988</v>
      </c>
      <c r="R58" s="32">
        <f>R57</f>
        <v>440988</v>
      </c>
      <c r="S58" s="32">
        <f>S57</f>
        <v>182643</v>
      </c>
      <c r="T58" s="37">
        <f t="shared" si="14"/>
        <v>0.41416773245530492</v>
      </c>
      <c r="U58" s="37">
        <f t="shared" si="15"/>
        <v>-0.41914770038291094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2192067</v>
      </c>
      <c r="E72" s="31">
        <v>2192067</v>
      </c>
      <c r="F72" s="31">
        <v>813956</v>
      </c>
      <c r="G72" s="36">
        <f t="shared" si="8"/>
        <v>0.37131894234984608</v>
      </c>
      <c r="H72" s="31">
        <v>328028</v>
      </c>
      <c r="I72" s="36">
        <f t="shared" si="9"/>
        <v>0.14964323626969431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1141984</v>
      </c>
      <c r="O72" s="36">
        <f t="shared" si="13"/>
        <v>0.52096217861954042</v>
      </c>
      <c r="P72" s="31">
        <v>340315</v>
      </c>
      <c r="Q72" s="31">
        <v>1669405</v>
      </c>
      <c r="R72" s="31">
        <v>2081734</v>
      </c>
      <c r="S72" s="31">
        <v>1040865</v>
      </c>
      <c r="T72" s="36">
        <f t="shared" si="14"/>
        <v>0.62349459837487009</v>
      </c>
      <c r="U72" s="36">
        <f t="shared" si="15"/>
        <v>-3.6104785272468187E-2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2192067</v>
      </c>
      <c r="E78" s="32">
        <f>SUM(E71:E77)</f>
        <v>2192067</v>
      </c>
      <c r="F78" s="32">
        <f>SUM(F71:F77)</f>
        <v>813956</v>
      </c>
      <c r="G78" s="37">
        <f t="shared" si="8"/>
        <v>0.37131894234984608</v>
      </c>
      <c r="H78" s="32">
        <f>SUM(H71:H77)</f>
        <v>328028</v>
      </c>
      <c r="I78" s="37">
        <f t="shared" si="9"/>
        <v>0.14964323626969431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1141984</v>
      </c>
      <c r="O78" s="37">
        <f t="shared" si="13"/>
        <v>0.52096217861954042</v>
      </c>
      <c r="P78" s="32">
        <f>SUM(P71:P77)</f>
        <v>340315</v>
      </c>
      <c r="Q78" s="32">
        <f>SUM(Q71:Q77)</f>
        <v>1669405</v>
      </c>
      <c r="R78" s="32">
        <f>SUM(R71:R77)</f>
        <v>2081734</v>
      </c>
      <c r="S78" s="32">
        <f>SUM(S71:S77)</f>
        <v>1040865</v>
      </c>
      <c r="T78" s="37">
        <f t="shared" si="14"/>
        <v>0.62349459837487009</v>
      </c>
      <c r="U78" s="37">
        <f t="shared" si="15"/>
        <v>-3.6104785272468187E-2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105300</v>
      </c>
      <c r="E79" s="31">
        <v>105300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100000</v>
      </c>
      <c r="R79" s="31">
        <v>100000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15804900</v>
      </c>
      <c r="E82" s="31">
        <v>15804900</v>
      </c>
      <c r="F82" s="31">
        <v>8173611</v>
      </c>
      <c r="G82" s="36">
        <f t="shared" si="8"/>
        <v>0.5171567678378225</v>
      </c>
      <c r="H82" s="31">
        <v>8546983</v>
      </c>
      <c r="I82" s="36">
        <f t="shared" si="9"/>
        <v>0.54078058070598356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16720594</v>
      </c>
      <c r="O82" s="36">
        <f t="shared" si="13"/>
        <v>1.0579373485438059</v>
      </c>
      <c r="P82" s="31">
        <v>6633650</v>
      </c>
      <c r="Q82" s="31">
        <v>24948100</v>
      </c>
      <c r="R82" s="31">
        <v>20676510</v>
      </c>
      <c r="S82" s="31">
        <v>13011435</v>
      </c>
      <c r="T82" s="36">
        <f t="shared" si="14"/>
        <v>0.52154011728348049</v>
      </c>
      <c r="U82" s="36">
        <f t="shared" si="15"/>
        <v>0.28842839160944589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15910200</v>
      </c>
      <c r="E84" s="32">
        <f>SUM(E79:E83)</f>
        <v>15910200</v>
      </c>
      <c r="F84" s="32">
        <f>SUM(F79:F83)</f>
        <v>8173611</v>
      </c>
      <c r="G84" s="37">
        <f t="shared" si="8"/>
        <v>0.51373401968548482</v>
      </c>
      <c r="H84" s="32">
        <f>SUM(H79:H83)</f>
        <v>8546983</v>
      </c>
      <c r="I84" s="37">
        <f t="shared" si="9"/>
        <v>0.53720148081105201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16720594</v>
      </c>
      <c r="O84" s="37">
        <f t="shared" si="13"/>
        <v>1.0509355004965368</v>
      </c>
      <c r="P84" s="32">
        <f>SUM(P79:P83)</f>
        <v>6633650</v>
      </c>
      <c r="Q84" s="32">
        <f>SUM(Q79:Q83)</f>
        <v>25048100</v>
      </c>
      <c r="R84" s="32">
        <f>SUM(R79:R83)</f>
        <v>20776510</v>
      </c>
      <c r="S84" s="32">
        <f>SUM(S79:S83)</f>
        <v>13011435</v>
      </c>
      <c r="T84" s="37">
        <f t="shared" si="14"/>
        <v>0.51945796287942003</v>
      </c>
      <c r="U84" s="37">
        <f t="shared" si="15"/>
        <v>0.28842839160944589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18566626</v>
      </c>
      <c r="E85" s="32">
        <f>SUM(E57,E59:E62,E64:E69,E71:E77,E79:E83)</f>
        <v>18566626</v>
      </c>
      <c r="F85" s="32">
        <f>SUM(F57,F59:F62,F64:F69,F71:F77,F79:F83)</f>
        <v>9063984</v>
      </c>
      <c r="G85" s="37">
        <f t="shared" si="8"/>
        <v>0.48818692206112191</v>
      </c>
      <c r="H85" s="32">
        <f>SUM(H57,H59:H62,H64:H69,H71:H77,H79:H83)</f>
        <v>8929014</v>
      </c>
      <c r="I85" s="37">
        <f t="shared" si="9"/>
        <v>0.48091742678502813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17992998</v>
      </c>
      <c r="O85" s="37">
        <f t="shared" si="13"/>
        <v>0.96910434884615004</v>
      </c>
      <c r="P85" s="32">
        <f>SUM(P57,P59:P62,P64:P69,P71:P77,P79:P83)</f>
        <v>7066937</v>
      </c>
      <c r="Q85" s="32">
        <f>SUM(Q57,Q59:Q62,Q64:Q69,Q71:Q77,Q79:Q83)</f>
        <v>27158493</v>
      </c>
      <c r="R85" s="32">
        <f>SUM(R57,R59:R62,R64:R69,R71:R77,R79:R83)</f>
        <v>23299232</v>
      </c>
      <c r="S85" s="32">
        <f>SUM(S57,S59:S62,S64:S69,S71:S77,S79:S83)</f>
        <v>14234943</v>
      </c>
      <c r="T85" s="37">
        <f t="shared" si="14"/>
        <v>0.52414333151695858</v>
      </c>
      <c r="U85" s="37">
        <f t="shared" si="15"/>
        <v>0.26349138247588733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0</v>
      </c>
      <c r="O88" s="36">
        <f t="shared" ref="O88:O99" si="21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IF(($Q88      =0),0,($S88      /$Q88      ))</f>
        <v>0</v>
      </c>
      <c r="U88" s="36">
        <f t="shared" ref="U88:U99" si="23">IF(($P88      =0),0,(($H88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2105000</v>
      </c>
      <c r="E89" s="31">
        <v>2105000</v>
      </c>
      <c r="F89" s="31">
        <v>498621</v>
      </c>
      <c r="G89" s="36">
        <f t="shared" si="16"/>
        <v>0.23687458432304037</v>
      </c>
      <c r="H89" s="31">
        <v>1100915</v>
      </c>
      <c r="I89" s="36">
        <f t="shared" si="17"/>
        <v>0.52300000000000002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1599536</v>
      </c>
      <c r="O89" s="36">
        <f t="shared" si="21"/>
        <v>0.75987458432304034</v>
      </c>
      <c r="P89" s="31">
        <v>624509</v>
      </c>
      <c r="Q89" s="31">
        <v>1294000</v>
      </c>
      <c r="R89" s="31">
        <v>1998000</v>
      </c>
      <c r="S89" s="31">
        <v>1388195</v>
      </c>
      <c r="T89" s="36">
        <f t="shared" si="22"/>
        <v>1.0727936630602781</v>
      </c>
      <c r="U89" s="36">
        <f t="shared" si="23"/>
        <v>0.76284889409119794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8432799</v>
      </c>
      <c r="E90" s="31">
        <v>8432799</v>
      </c>
      <c r="F90" s="31">
        <v>12639</v>
      </c>
      <c r="G90" s="36">
        <f t="shared" si="16"/>
        <v>1.4987906150733582E-3</v>
      </c>
      <c r="H90" s="31">
        <v>-432386</v>
      </c>
      <c r="I90" s="36">
        <f t="shared" si="17"/>
        <v>-5.1274315918119241E-2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-419747</v>
      </c>
      <c r="O90" s="36">
        <f t="shared" si="21"/>
        <v>-4.9775525303045881E-2</v>
      </c>
      <c r="P90" s="31">
        <v>813422</v>
      </c>
      <c r="Q90" s="31">
        <v>8092897</v>
      </c>
      <c r="R90" s="31">
        <v>8213901</v>
      </c>
      <c r="S90" s="31">
        <v>3055743</v>
      </c>
      <c r="T90" s="36">
        <f t="shared" si="22"/>
        <v>0.37758333017212503</v>
      </c>
      <c r="U90" s="36">
        <f t="shared" si="23"/>
        <v>-1.5315641819375427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10537799</v>
      </c>
      <c r="E91" s="32">
        <f>SUM(E88:E90)</f>
        <v>10537799</v>
      </c>
      <c r="F91" s="32">
        <f>SUM(F88:F90)</f>
        <v>511260</v>
      </c>
      <c r="G91" s="37">
        <f t="shared" si="16"/>
        <v>4.8516772809957753E-2</v>
      </c>
      <c r="H91" s="32">
        <f>SUM(H88:H90)</f>
        <v>668529</v>
      </c>
      <c r="I91" s="37">
        <f t="shared" si="17"/>
        <v>6.3441046844791779E-2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1179789</v>
      </c>
      <c r="O91" s="37">
        <f t="shared" si="21"/>
        <v>0.11195781965474953</v>
      </c>
      <c r="P91" s="32">
        <f>SUM(P88:P90)</f>
        <v>1437931</v>
      </c>
      <c r="Q91" s="32">
        <f>SUM(Q88:Q90)</f>
        <v>9386897</v>
      </c>
      <c r="R91" s="32">
        <f>SUM(R88:R90)</f>
        <v>10211901</v>
      </c>
      <c r="S91" s="32">
        <f>SUM(S88:S90)</f>
        <v>4443938</v>
      </c>
      <c r="T91" s="37">
        <f t="shared" si="22"/>
        <v>0.47341927795734839</v>
      </c>
      <c r="U91" s="37">
        <f t="shared" si="23"/>
        <v>-0.53507574424642068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345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345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4352216</v>
      </c>
      <c r="E93" s="31">
        <v>4352216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2127607</v>
      </c>
      <c r="Q93" s="31">
        <v>3081089</v>
      </c>
      <c r="R93" s="31">
        <v>3081089</v>
      </c>
      <c r="S93" s="31">
        <v>2127607</v>
      </c>
      <c r="T93" s="36">
        <f t="shared" si="22"/>
        <v>0.690537339232979</v>
      </c>
      <c r="U93" s="36">
        <f t="shared" si="23"/>
        <v>-1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19318</v>
      </c>
      <c r="G94" s="36">
        <f t="shared" si="16"/>
        <v>0</v>
      </c>
      <c r="H94" s="31">
        <v>74726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94044</v>
      </c>
      <c r="O94" s="36">
        <f t="shared" si="21"/>
        <v>0</v>
      </c>
      <c r="P94" s="31">
        <v>51212</v>
      </c>
      <c r="Q94" s="31">
        <v>0</v>
      </c>
      <c r="R94" s="31">
        <v>0</v>
      </c>
      <c r="S94" s="31">
        <v>77216</v>
      </c>
      <c r="T94" s="36">
        <f t="shared" si="22"/>
        <v>0</v>
      </c>
      <c r="U94" s="36">
        <f t="shared" si="23"/>
        <v>0.45915019917206901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4352216</v>
      </c>
      <c r="E96" s="32">
        <f>SUM(E92:E95)</f>
        <v>4352216</v>
      </c>
      <c r="F96" s="32">
        <f>SUM(F92:F95)</f>
        <v>19663</v>
      </c>
      <c r="G96" s="37">
        <f t="shared" si="16"/>
        <v>4.5179283381155712E-3</v>
      </c>
      <c r="H96" s="32">
        <f>SUM(H92:H95)</f>
        <v>74726</v>
      </c>
      <c r="I96" s="37">
        <f t="shared" si="17"/>
        <v>1.7169644153690902E-2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94389</v>
      </c>
      <c r="O96" s="37">
        <f t="shared" si="21"/>
        <v>2.1687572491806473E-2</v>
      </c>
      <c r="P96" s="32">
        <f>SUM(P92:P95)</f>
        <v>2178819</v>
      </c>
      <c r="Q96" s="32">
        <f>SUM(Q92:Q95)</f>
        <v>3081089</v>
      </c>
      <c r="R96" s="32">
        <f>SUM(R92:R95)</f>
        <v>3081089</v>
      </c>
      <c r="S96" s="32">
        <f>SUM(S92:S95)</f>
        <v>2204823</v>
      </c>
      <c r="T96" s="37">
        <f t="shared" si="22"/>
        <v>0.71559860815445453</v>
      </c>
      <c r="U96" s="37">
        <f t="shared" si="23"/>
        <v>-0.96570343842237472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66</v>
      </c>
      <c r="R97" s="31">
        <v>0</v>
      </c>
      <c r="S97" s="31">
        <v>963</v>
      </c>
      <c r="T97" s="36">
        <f t="shared" si="22"/>
        <v>14.590909090909092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0</v>
      </c>
      <c r="E99" s="31">
        <v>0</v>
      </c>
      <c r="F99" s="31">
        <v>0</v>
      </c>
      <c r="G99" s="36">
        <f t="shared" si="16"/>
        <v>0</v>
      </c>
      <c r="H99" s="31">
        <v>0</v>
      </c>
      <c r="I99" s="36">
        <f t="shared" si="17"/>
        <v>0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0</v>
      </c>
      <c r="O99" s="36">
        <f t="shared" si="21"/>
        <v>0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0</v>
      </c>
      <c r="E101" s="32">
        <f>SUM(E97:E100)</f>
        <v>0</v>
      </c>
      <c r="F101" s="32">
        <f>SUM(F97:F100)</f>
        <v>0</v>
      </c>
      <c r="G101" s="37">
        <f>IF(($D101     =0),0,($F101     /$D101     ))</f>
        <v>0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0</v>
      </c>
      <c r="O101" s="37">
        <f>IF(($D101     =0),0,($N101     /$D101     ))</f>
        <v>0</v>
      </c>
      <c r="P101" s="32">
        <f>SUM(P97:P100)</f>
        <v>0</v>
      </c>
      <c r="Q101" s="32">
        <f>SUM(Q97:Q100)</f>
        <v>66</v>
      </c>
      <c r="R101" s="32">
        <f>SUM(R97:R100)</f>
        <v>0</v>
      </c>
      <c r="S101" s="32">
        <f>SUM(S97:S100)</f>
        <v>963</v>
      </c>
      <c r="T101" s="37">
        <f>IF(($Q101     =0),0,($S101     /$Q101     ))</f>
        <v>14.590909090909092</v>
      </c>
      <c r="U101" s="37">
        <f>IF(($P101     =0),0,(($H101     /$P101     )-1))</f>
        <v>0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14890015</v>
      </c>
      <c r="E102" s="32">
        <f>SUM(E88:E90,E92:E95,E97:E100)</f>
        <v>14890015</v>
      </c>
      <c r="F102" s="32">
        <f>SUM(F88:F90,F92:F95,F97:F100)</f>
        <v>530923</v>
      </c>
      <c r="G102" s="37">
        <f>IF(($D102     =0),0,($F102     /$D102     ))</f>
        <v>3.5656310621580971E-2</v>
      </c>
      <c r="H102" s="32">
        <f>SUM(H88:H90,H92:H95,H97:H100)</f>
        <v>743255</v>
      </c>
      <c r="I102" s="37">
        <f>IF(($D102     =0),0,($H102     /$D102     ))</f>
        <v>4.9916336551709316E-2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1274178</v>
      </c>
      <c r="O102" s="37">
        <f>IF(($D102     =0),0,($N102     /$D102     ))</f>
        <v>8.5572647173290287E-2</v>
      </c>
      <c r="P102" s="32">
        <f>SUM(P88:P90,P92:P95,P97:P100)</f>
        <v>3616750</v>
      </c>
      <c r="Q102" s="32">
        <f>SUM(Q88:Q90,Q92:Q95,Q97:Q100)</f>
        <v>12468052</v>
      </c>
      <c r="R102" s="32">
        <f>SUM(R88:R90,R92:R95,R97:R100)</f>
        <v>13292990</v>
      </c>
      <c r="S102" s="32">
        <f>SUM(S88:S90,S92:S95,S97:S100)</f>
        <v>6649724</v>
      </c>
      <c r="T102" s="37">
        <f>IF(($Q102     =0),0,($S102     /$Q102     ))</f>
        <v>0.53334105440047896</v>
      </c>
      <c r="U102" s="37">
        <f>IF(($P102     =0),0,(($H102     /$P102     )-1))</f>
        <v>-0.79449644017418952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233100</v>
      </c>
      <c r="E105" s="31">
        <v>233100</v>
      </c>
      <c r="F105" s="31">
        <v>90100</v>
      </c>
      <c r="G105" s="36">
        <f t="shared" ref="G105:G136" si="24">IF(($D105     =0),0,($F105     /$D105     ))</f>
        <v>0.38652938652938651</v>
      </c>
      <c r="H105" s="31">
        <v>357298</v>
      </c>
      <c r="I105" s="36">
        <f t="shared" ref="I105:I136" si="25">IF(($D105     =0),0,($H105     /$D105     ))</f>
        <v>1.5328099528099528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447398</v>
      </c>
      <c r="O105" s="36">
        <f t="shared" ref="O105:O136" si="29">IF(($D105     =0),0,($N105     /$D105     ))</f>
        <v>1.9193393393393394</v>
      </c>
      <c r="P105" s="31">
        <v>119864</v>
      </c>
      <c r="Q105" s="31">
        <v>1622000</v>
      </c>
      <c r="R105" s="31">
        <v>1622000</v>
      </c>
      <c r="S105" s="31">
        <v>584924</v>
      </c>
      <c r="T105" s="36">
        <f t="shared" ref="T105:T136" si="30">IF(($Q105     =0),0,($S105     /$Q105     ))</f>
        <v>0.36061898890258942</v>
      </c>
      <c r="U105" s="36">
        <f t="shared" ref="U105:U136" si="31">IF(($P105     =0),0,(($H105     /$P105     )-1))</f>
        <v>1.9808616431956216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233100</v>
      </c>
      <c r="E106" s="32">
        <f>E105</f>
        <v>233100</v>
      </c>
      <c r="F106" s="32">
        <f>F105</f>
        <v>90100</v>
      </c>
      <c r="G106" s="37">
        <f t="shared" si="24"/>
        <v>0.38652938652938651</v>
      </c>
      <c r="H106" s="32">
        <f>H105</f>
        <v>357298</v>
      </c>
      <c r="I106" s="37">
        <f t="shared" si="25"/>
        <v>1.5328099528099528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447398</v>
      </c>
      <c r="O106" s="37">
        <f t="shared" si="29"/>
        <v>1.9193393393393394</v>
      </c>
      <c r="P106" s="32">
        <f>P105</f>
        <v>119864</v>
      </c>
      <c r="Q106" s="32">
        <f>Q105</f>
        <v>1622000</v>
      </c>
      <c r="R106" s="32">
        <f>R105</f>
        <v>1622000</v>
      </c>
      <c r="S106" s="32">
        <f>S105</f>
        <v>584924</v>
      </c>
      <c r="T106" s="37">
        <f t="shared" si="30"/>
        <v>0.36061898890258942</v>
      </c>
      <c r="U106" s="37">
        <f t="shared" si="31"/>
        <v>1.9808616431956216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342300</v>
      </c>
      <c r="E110" s="31">
        <v>342300</v>
      </c>
      <c r="F110" s="31">
        <v>75746</v>
      </c>
      <c r="G110" s="36">
        <f t="shared" si="24"/>
        <v>0.22128542214431784</v>
      </c>
      <c r="H110" s="31">
        <v>123275</v>
      </c>
      <c r="I110" s="36">
        <f t="shared" si="25"/>
        <v>0.36013730645632486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199021</v>
      </c>
      <c r="O110" s="36">
        <f t="shared" si="29"/>
        <v>0.5814227286006427</v>
      </c>
      <c r="P110" s="31">
        <v>28931</v>
      </c>
      <c r="Q110" s="31">
        <v>392093</v>
      </c>
      <c r="R110" s="31">
        <v>417657</v>
      </c>
      <c r="S110" s="31">
        <v>95458</v>
      </c>
      <c r="T110" s="36">
        <f t="shared" si="30"/>
        <v>0.24345754706153896</v>
      </c>
      <c r="U110" s="36">
        <f t="shared" si="31"/>
        <v>3.2610003110849952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17250</v>
      </c>
      <c r="G111" s="36">
        <f t="shared" si="24"/>
        <v>0</v>
      </c>
      <c r="H111" s="31">
        <v>5750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23000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342300</v>
      </c>
      <c r="E112" s="32">
        <f>SUM(E107:E111)</f>
        <v>342300</v>
      </c>
      <c r="F112" s="32">
        <f>SUM(F107:F111)</f>
        <v>92996</v>
      </c>
      <c r="G112" s="37">
        <f t="shared" si="24"/>
        <v>0.27167981302950628</v>
      </c>
      <c r="H112" s="32">
        <f>SUM(H107:H111)</f>
        <v>129025</v>
      </c>
      <c r="I112" s="37">
        <f t="shared" si="25"/>
        <v>0.37693543675138769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222021</v>
      </c>
      <c r="O112" s="37">
        <f t="shared" si="29"/>
        <v>0.64861524978089391</v>
      </c>
      <c r="P112" s="32">
        <f>SUM(P107:P111)</f>
        <v>28931</v>
      </c>
      <c r="Q112" s="32">
        <f>SUM(Q107:Q111)</f>
        <v>392093</v>
      </c>
      <c r="R112" s="32">
        <f>SUM(R107:R111)</f>
        <v>417657</v>
      </c>
      <c r="S112" s="32">
        <f>SUM(S107:S111)</f>
        <v>95458</v>
      </c>
      <c r="T112" s="37">
        <f t="shared" si="30"/>
        <v>0.24345754706153896</v>
      </c>
      <c r="U112" s="37">
        <f t="shared" si="31"/>
        <v>3.459749058103764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7916365</v>
      </c>
      <c r="E117" s="31">
        <v>7916365</v>
      </c>
      <c r="F117" s="31">
        <v>53175</v>
      </c>
      <c r="G117" s="36">
        <f t="shared" si="24"/>
        <v>6.7170980620524694E-3</v>
      </c>
      <c r="H117" s="31">
        <v>223399</v>
      </c>
      <c r="I117" s="36">
        <f t="shared" si="25"/>
        <v>2.8219896379209398E-2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276574</v>
      </c>
      <c r="O117" s="36">
        <f t="shared" si="29"/>
        <v>3.4936994441261866E-2</v>
      </c>
      <c r="P117" s="31">
        <v>0</v>
      </c>
      <c r="Q117" s="31">
        <v>0</v>
      </c>
      <c r="R117" s="31">
        <v>1913207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403</v>
      </c>
      <c r="G120" s="36">
        <f t="shared" si="24"/>
        <v>0</v>
      </c>
      <c r="H120" s="31">
        <v>11246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11649</v>
      </c>
      <c r="O120" s="36">
        <f t="shared" si="29"/>
        <v>0</v>
      </c>
      <c r="P120" s="31">
        <v>10000</v>
      </c>
      <c r="Q120" s="31">
        <v>7000000</v>
      </c>
      <c r="R120" s="31">
        <v>1287922</v>
      </c>
      <c r="S120" s="31">
        <v>10000</v>
      </c>
      <c r="T120" s="36">
        <f t="shared" si="30"/>
        <v>1.4285714285714286E-3</v>
      </c>
      <c r="U120" s="36">
        <f t="shared" si="31"/>
        <v>0.12460000000000004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7916365</v>
      </c>
      <c r="E121" s="32">
        <f>SUM(E113:E120)</f>
        <v>7916365</v>
      </c>
      <c r="F121" s="32">
        <f>SUM(F113:F120)</f>
        <v>53578</v>
      </c>
      <c r="G121" s="37">
        <f t="shared" si="24"/>
        <v>6.7680052650427314E-3</v>
      </c>
      <c r="H121" s="32">
        <f>SUM(H113:H120)</f>
        <v>234645</v>
      </c>
      <c r="I121" s="37">
        <f t="shared" si="25"/>
        <v>2.9640497880024482E-2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288223</v>
      </c>
      <c r="O121" s="37">
        <f t="shared" si="29"/>
        <v>3.640850314506721E-2</v>
      </c>
      <c r="P121" s="32">
        <f>SUM(P113:P120)</f>
        <v>10000</v>
      </c>
      <c r="Q121" s="32">
        <f>SUM(Q113:Q120)</f>
        <v>7000000</v>
      </c>
      <c r="R121" s="32">
        <f>SUM(R113:R120)</f>
        <v>3201129</v>
      </c>
      <c r="S121" s="32">
        <f>SUM(S113:S120)</f>
        <v>10000</v>
      </c>
      <c r="T121" s="37">
        <f t="shared" si="30"/>
        <v>1.4285714285714286E-3</v>
      </c>
      <c r="U121" s="37">
        <f t="shared" si="31"/>
        <v>22.464500000000001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0</v>
      </c>
      <c r="O137" s="37">
        <f t="shared" ref="O137:O170" si="37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IF(($Q137     =0),0,($S137     /$Q137     ))</f>
        <v>0</v>
      </c>
      <c r="U137" s="37">
        <f t="shared" ref="U137:U170" si="39">IF(($P137     =0),0,(($H137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555</v>
      </c>
      <c r="Q146" s="31">
        <v>0</v>
      </c>
      <c r="R146" s="31">
        <v>0</v>
      </c>
      <c r="S146" s="31">
        <v>555</v>
      </c>
      <c r="T146" s="36">
        <f t="shared" si="38"/>
        <v>0</v>
      </c>
      <c r="U146" s="36">
        <f t="shared" si="39"/>
        <v>-1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555</v>
      </c>
      <c r="Q150" s="32">
        <f>SUM(Q145:Q149)</f>
        <v>0</v>
      </c>
      <c r="R150" s="32">
        <f>SUM(R145:R149)</f>
        <v>0</v>
      </c>
      <c r="S150" s="32">
        <f>SUM(S145:S149)</f>
        <v>555</v>
      </c>
      <c r="T150" s="37">
        <f t="shared" si="38"/>
        <v>0</v>
      </c>
      <c r="U150" s="37">
        <f t="shared" si="39"/>
        <v>-1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88600</v>
      </c>
      <c r="E152" s="31">
        <v>88700</v>
      </c>
      <c r="F152" s="31">
        <v>18846</v>
      </c>
      <c r="G152" s="36">
        <f t="shared" si="32"/>
        <v>0.21270880361173816</v>
      </c>
      <c r="H152" s="31">
        <v>18869</v>
      </c>
      <c r="I152" s="36">
        <f t="shared" si="33"/>
        <v>0.21296839729119638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37715</v>
      </c>
      <c r="O152" s="36">
        <f t="shared" si="37"/>
        <v>0.42567720090293454</v>
      </c>
      <c r="P152" s="31">
        <v>0</v>
      </c>
      <c r="Q152" s="31">
        <v>115800</v>
      </c>
      <c r="R152" s="31">
        <v>115800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21423830</v>
      </c>
      <c r="E156" s="31">
        <v>21423830</v>
      </c>
      <c r="F156" s="31">
        <v>9199987</v>
      </c>
      <c r="G156" s="36">
        <f t="shared" si="32"/>
        <v>0.42942774471231332</v>
      </c>
      <c r="H156" s="31">
        <v>7159644</v>
      </c>
      <c r="I156" s="36">
        <f t="shared" si="33"/>
        <v>0.334190665254532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16359631</v>
      </c>
      <c r="O156" s="36">
        <f t="shared" si="37"/>
        <v>0.76361840996684538</v>
      </c>
      <c r="P156" s="31">
        <v>6163880</v>
      </c>
      <c r="Q156" s="31">
        <v>18510996</v>
      </c>
      <c r="R156" s="31">
        <v>19335324</v>
      </c>
      <c r="S156" s="31">
        <v>13820596</v>
      </c>
      <c r="T156" s="36">
        <f t="shared" si="38"/>
        <v>0.74661547115022875</v>
      </c>
      <c r="U156" s="36">
        <f t="shared" si="39"/>
        <v>0.16154824558557279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21512430</v>
      </c>
      <c r="E157" s="32">
        <f>SUM(E151:E156)</f>
        <v>21512530</v>
      </c>
      <c r="F157" s="32">
        <f>SUM(F151:F156)</f>
        <v>9218833</v>
      </c>
      <c r="G157" s="37">
        <f t="shared" si="32"/>
        <v>0.42853517710458561</v>
      </c>
      <c r="H157" s="32">
        <f>SUM(H151:H156)</f>
        <v>7178513</v>
      </c>
      <c r="I157" s="37">
        <f t="shared" si="33"/>
        <v>0.33369140538748993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16397346</v>
      </c>
      <c r="O157" s="37">
        <f t="shared" si="37"/>
        <v>0.76222658249207553</v>
      </c>
      <c r="P157" s="32">
        <f>SUM(P151:P156)</f>
        <v>6163880</v>
      </c>
      <c r="Q157" s="32">
        <f>SUM(Q151:Q156)</f>
        <v>18626796</v>
      </c>
      <c r="R157" s="32">
        <f>SUM(R151:R156)</f>
        <v>19451124</v>
      </c>
      <c r="S157" s="32">
        <f>SUM(S151:S156)</f>
        <v>13820596</v>
      </c>
      <c r="T157" s="37">
        <f t="shared" si="38"/>
        <v>0.74197387462664</v>
      </c>
      <c r="U157" s="37">
        <f t="shared" si="39"/>
        <v>0.16460946676444066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867497</v>
      </c>
      <c r="G159" s="36">
        <f t="shared" si="32"/>
        <v>0.41666522574447645</v>
      </c>
      <c r="H159" s="31">
        <v>694002</v>
      </c>
      <c r="I159" s="36">
        <f t="shared" si="33"/>
        <v>0.3333342939481268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1561499</v>
      </c>
      <c r="O159" s="36">
        <f t="shared" si="37"/>
        <v>0.74999951969260326</v>
      </c>
      <c r="P159" s="31">
        <v>0</v>
      </c>
      <c r="Q159" s="31">
        <v>1832784</v>
      </c>
      <c r="R159" s="31">
        <v>1832784</v>
      </c>
      <c r="S159" s="31">
        <v>1832784</v>
      </c>
      <c r="T159" s="36">
        <f t="shared" si="38"/>
        <v>1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867497</v>
      </c>
      <c r="G163" s="37">
        <f t="shared" si="32"/>
        <v>0.41666522574447645</v>
      </c>
      <c r="H163" s="32">
        <f>SUM(H158:H162)</f>
        <v>694002</v>
      </c>
      <c r="I163" s="37">
        <f t="shared" si="33"/>
        <v>0.3333342939481268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1561499</v>
      </c>
      <c r="O163" s="37">
        <f t="shared" si="37"/>
        <v>0.74999951969260326</v>
      </c>
      <c r="P163" s="32">
        <f>SUM(P158:P162)</f>
        <v>0</v>
      </c>
      <c r="Q163" s="32">
        <f>SUM(Q158:Q162)</f>
        <v>1832784</v>
      </c>
      <c r="R163" s="32">
        <f>SUM(R158:R162)</f>
        <v>1832784</v>
      </c>
      <c r="S163" s="32">
        <f>SUM(S158:S162)</f>
        <v>1832784</v>
      </c>
      <c r="T163" s="37">
        <f t="shared" si="38"/>
        <v>1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32086195</v>
      </c>
      <c r="E170" s="32">
        <f>SUM(E105,E107:E111,E113:E120,E122:E125,E127:E131,E133:E136,E138:E143,E145:E149,E151:E156,E158:E162,E164:E168)</f>
        <v>32086295</v>
      </c>
      <c r="F170" s="32">
        <f>SUM(F105,F107:F111,F113:F120,F122:F125,F127:F131,F133:F136,F138:F143,F145:F149,F151:F156,F158:F162,F164:F168)</f>
        <v>10323004</v>
      </c>
      <c r="G170" s="37">
        <f t="shared" si="32"/>
        <v>0.32172727242977861</v>
      </c>
      <c r="H170" s="32">
        <f>SUM(H105,H107:H111,H113:H120,H122:H125,H127:H131,H133:H136,H138:H143,H145:H149,H151:H156,H158:H162,H164:H168)</f>
        <v>8593483</v>
      </c>
      <c r="I170" s="37">
        <f t="shared" si="33"/>
        <v>0.26782493218656811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18916487</v>
      </c>
      <c r="O170" s="37">
        <f t="shared" si="37"/>
        <v>0.58955220461634672</v>
      </c>
      <c r="P170" s="32">
        <f>SUM(P105,P107:P111,P113:P120,P122:P125,P127:P131,P133:P136,P138:P143,P145:P149,P151:P156,P158:P162,P164:P168)</f>
        <v>6323230</v>
      </c>
      <c r="Q170" s="32">
        <f>SUM(Q105,Q107:Q111,Q113:Q120,Q122:Q125,Q127:Q131,Q133:Q136,Q138:Q143,Q145:Q149,Q151:Q156,Q158:Q162,Q164:Q168)</f>
        <v>29473673</v>
      </c>
      <c r="R170" s="32">
        <f>SUM(R105,R107:R111,R113:R120,R122:R125,R127:R131,R133:R136,R138:R143,R145:R149,R151:R156,R158:R162,R164:R168)</f>
        <v>26524694</v>
      </c>
      <c r="S170" s="32">
        <f>SUM(S105,S107:S111,S113:S120,S122:S125,S127:S131,S133:S136,S138:S143,S145:S149,S151:S156,S158:S162,S164:S168)</f>
        <v>16344317</v>
      </c>
      <c r="T170" s="37">
        <f t="shared" si="38"/>
        <v>0.5545395377087885</v>
      </c>
      <c r="U170" s="37">
        <f t="shared" si="39"/>
        <v>0.35903375331911058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342000</v>
      </c>
      <c r="E184" s="31">
        <v>342000</v>
      </c>
      <c r="F184" s="31">
        <v>152451</v>
      </c>
      <c r="G184" s="36">
        <f t="shared" si="40"/>
        <v>0.44576315789473686</v>
      </c>
      <c r="H184" s="31">
        <v>181482</v>
      </c>
      <c r="I184" s="36">
        <f t="shared" si="41"/>
        <v>0.53064912280701759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333933</v>
      </c>
      <c r="O184" s="36">
        <f t="shared" si="45"/>
        <v>0.97641228070175434</v>
      </c>
      <c r="P184" s="31">
        <v>63503</v>
      </c>
      <c r="Q184" s="31">
        <v>320000</v>
      </c>
      <c r="R184" s="31">
        <v>360000</v>
      </c>
      <c r="S184" s="31">
        <v>164626</v>
      </c>
      <c r="T184" s="36">
        <f t="shared" si="46"/>
        <v>0.51445624999999995</v>
      </c>
      <c r="U184" s="36">
        <f t="shared" si="47"/>
        <v>1.8578492354691902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342000</v>
      </c>
      <c r="E185" s="32">
        <f>SUM(E180:E184)</f>
        <v>342000</v>
      </c>
      <c r="F185" s="32">
        <f>SUM(F180:F184)</f>
        <v>152451</v>
      </c>
      <c r="G185" s="37">
        <f t="shared" si="40"/>
        <v>0.44576315789473686</v>
      </c>
      <c r="H185" s="32">
        <f>SUM(H180:H184)</f>
        <v>181482</v>
      </c>
      <c r="I185" s="37">
        <f t="shared" si="41"/>
        <v>0.53064912280701759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333933</v>
      </c>
      <c r="O185" s="37">
        <f t="shared" si="45"/>
        <v>0.97641228070175434</v>
      </c>
      <c r="P185" s="32">
        <f>SUM(P180:P184)</f>
        <v>63503</v>
      </c>
      <c r="Q185" s="32">
        <f>SUM(Q180:Q184)</f>
        <v>320000</v>
      </c>
      <c r="R185" s="32">
        <f>SUM(R180:R184)</f>
        <v>360000</v>
      </c>
      <c r="S185" s="32">
        <f>SUM(S180:S184)</f>
        <v>164626</v>
      </c>
      <c r="T185" s="37">
        <f t="shared" si="46"/>
        <v>0.51445624999999995</v>
      </c>
      <c r="U185" s="37">
        <f t="shared" si="47"/>
        <v>1.8578492354691902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1721672</v>
      </c>
      <c r="E188" s="31">
        <v>1721672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1644386</v>
      </c>
      <c r="R188" s="31">
        <v>1644386</v>
      </c>
      <c r="S188" s="31">
        <v>360000</v>
      </c>
      <c r="T188" s="36">
        <f t="shared" si="46"/>
        <v>0.21892669969216474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8491000</v>
      </c>
      <c r="F190" s="31">
        <v>3537916</v>
      </c>
      <c r="G190" s="36">
        <f t="shared" si="40"/>
        <v>0.41666658815216112</v>
      </c>
      <c r="H190" s="31">
        <v>2830333</v>
      </c>
      <c r="I190" s="36">
        <f t="shared" si="41"/>
        <v>0.33333329407608053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6368249</v>
      </c>
      <c r="O190" s="36">
        <f t="shared" si="45"/>
        <v>0.74999988222824165</v>
      </c>
      <c r="P190" s="31">
        <v>3426126</v>
      </c>
      <c r="Q190" s="31">
        <v>10394000</v>
      </c>
      <c r="R190" s="31">
        <v>11476000</v>
      </c>
      <c r="S190" s="31">
        <v>7479779</v>
      </c>
      <c r="T190" s="36">
        <f t="shared" si="46"/>
        <v>0.71962468731960749</v>
      </c>
      <c r="U190" s="36">
        <f t="shared" si="47"/>
        <v>-0.1738969903617088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10229127</v>
      </c>
      <c r="E191" s="32">
        <f>SUM(E186:E190)</f>
        <v>10229127</v>
      </c>
      <c r="F191" s="32">
        <f>SUM(F186:F190)</f>
        <v>3537916</v>
      </c>
      <c r="G191" s="37">
        <f t="shared" si="40"/>
        <v>0.34586685647758603</v>
      </c>
      <c r="H191" s="32">
        <f>SUM(H186:H190)</f>
        <v>2830333</v>
      </c>
      <c r="I191" s="37">
        <f t="shared" si="41"/>
        <v>0.27669350473407944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6368249</v>
      </c>
      <c r="O191" s="37">
        <f t="shared" si="45"/>
        <v>0.62256036121166547</v>
      </c>
      <c r="P191" s="32">
        <f>SUM(P186:P190)</f>
        <v>3426126</v>
      </c>
      <c r="Q191" s="32">
        <f>SUM(Q186:Q190)</f>
        <v>12054841</v>
      </c>
      <c r="R191" s="32">
        <f>SUM(R186:R190)</f>
        <v>13136841</v>
      </c>
      <c r="S191" s="32">
        <f>SUM(S186:S190)</f>
        <v>7839779</v>
      </c>
      <c r="T191" s="37">
        <f t="shared" si="46"/>
        <v>0.65034279589419719</v>
      </c>
      <c r="U191" s="37">
        <f t="shared" si="47"/>
        <v>-0.1738969903617088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836408</v>
      </c>
      <c r="E200" s="31">
        <v>836408</v>
      </c>
      <c r="F200" s="31">
        <v>493203</v>
      </c>
      <c r="G200" s="36">
        <f t="shared" si="40"/>
        <v>0.58966796109075958</v>
      </c>
      <c r="H200" s="31">
        <v>212254</v>
      </c>
      <c r="I200" s="36">
        <f t="shared" si="41"/>
        <v>0.2537684957580511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705457</v>
      </c>
      <c r="O200" s="36">
        <f t="shared" si="45"/>
        <v>0.84343645684881063</v>
      </c>
      <c r="P200" s="31">
        <v>300000</v>
      </c>
      <c r="Q200" s="31">
        <v>810518</v>
      </c>
      <c r="R200" s="31">
        <v>810518</v>
      </c>
      <c r="S200" s="31">
        <v>810517</v>
      </c>
      <c r="T200" s="36">
        <f t="shared" si="46"/>
        <v>0.99999876622110795</v>
      </c>
      <c r="U200" s="36">
        <f t="shared" si="47"/>
        <v>-0.29248666666666667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836408</v>
      </c>
      <c r="E204" s="32">
        <f>SUM(E199:E203)</f>
        <v>836408</v>
      </c>
      <c r="F204" s="32">
        <f>SUM(F199:F203)</f>
        <v>493203</v>
      </c>
      <c r="G204" s="37">
        <f t="shared" si="40"/>
        <v>0.58966796109075958</v>
      </c>
      <c r="H204" s="32">
        <f>SUM(H199:H203)</f>
        <v>212254</v>
      </c>
      <c r="I204" s="37">
        <f t="shared" si="41"/>
        <v>0.2537684957580511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705457</v>
      </c>
      <c r="O204" s="37">
        <f t="shared" si="45"/>
        <v>0.84343645684881063</v>
      </c>
      <c r="P204" s="32">
        <f>SUM(P199:P203)</f>
        <v>300000</v>
      </c>
      <c r="Q204" s="32">
        <f>SUM(Q199:Q203)</f>
        <v>810518</v>
      </c>
      <c r="R204" s="32">
        <f>SUM(R199:R203)</f>
        <v>810518</v>
      </c>
      <c r="S204" s="32">
        <f>SUM(S199:S203)</f>
        <v>810517</v>
      </c>
      <c r="T204" s="37">
        <f t="shared" si="46"/>
        <v>0.99999876622110795</v>
      </c>
      <c r="U204" s="37">
        <f t="shared" si="47"/>
        <v>-0.29248666666666667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11407535</v>
      </c>
      <c r="E205" s="32">
        <f>SUM(E173:E178,E180:E184,E186:E190,E192:E197,E199:E203)</f>
        <v>11407535</v>
      </c>
      <c r="F205" s="32">
        <f>SUM(F173:F178,F180:F184,F186:F190,F192:F197,F199:F203)</f>
        <v>4183570</v>
      </c>
      <c r="G205" s="37">
        <f t="shared" si="40"/>
        <v>0.3667374239921245</v>
      </c>
      <c r="H205" s="32">
        <f>SUM(H173:H178,H180:H184,H186:H190,H192:H197,H199:H203)</f>
        <v>3224069</v>
      </c>
      <c r="I205" s="37">
        <f t="shared" si="41"/>
        <v>0.28262626413155867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7407639</v>
      </c>
      <c r="O205" s="37">
        <f t="shared" si="45"/>
        <v>0.64936368812368317</v>
      </c>
      <c r="P205" s="32">
        <f>SUM(P173:P178,P180:P184,P186:P190,P192:P197,P199:P203)</f>
        <v>3789629</v>
      </c>
      <c r="Q205" s="32">
        <f>SUM(Q173:Q178,Q180:Q184,Q186:Q190,Q192:Q197,Q199:Q203)</f>
        <v>13185359</v>
      </c>
      <c r="R205" s="32">
        <f>SUM(R173:R178,R180:R184,R186:R190,R192:R197,R199:R203)</f>
        <v>14307359</v>
      </c>
      <c r="S205" s="32">
        <f>SUM(S173:S178,S180:S184,S186:S190,S192:S197,S199:S203)</f>
        <v>8814922</v>
      </c>
      <c r="T205" s="37">
        <f t="shared" si="46"/>
        <v>0.66853864198919422</v>
      </c>
      <c r="U205" s="37">
        <f t="shared" si="47"/>
        <v>-0.14923888327854784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428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428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8"/>
        <v>0</v>
      </c>
      <c r="H216" s="32">
        <f>SUM(H208:H215)</f>
        <v>428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428</v>
      </c>
      <c r="O216" s="37">
        <f t="shared" si="53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54"/>
        <v>0</v>
      </c>
      <c r="U216" s="37">
        <f t="shared" si="55"/>
        <v>0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68936</v>
      </c>
      <c r="E218" s="31">
        <v>68936</v>
      </c>
      <c r="F218" s="31">
        <v>15046</v>
      </c>
      <c r="G218" s="36">
        <f t="shared" si="48"/>
        <v>0.21826041545781594</v>
      </c>
      <c r="H218" s="31">
        <v>12557</v>
      </c>
      <c r="I218" s="36">
        <f t="shared" si="49"/>
        <v>0.18215446210978298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27603</v>
      </c>
      <c r="O218" s="36">
        <f t="shared" si="53"/>
        <v>0.40041487756759891</v>
      </c>
      <c r="P218" s="31">
        <v>21852</v>
      </c>
      <c r="Q218" s="31">
        <v>53961</v>
      </c>
      <c r="R218" s="31">
        <v>72973</v>
      </c>
      <c r="S218" s="31">
        <v>36486</v>
      </c>
      <c r="T218" s="36">
        <f t="shared" si="54"/>
        <v>0.67615500083393565</v>
      </c>
      <c r="U218" s="36">
        <f t="shared" si="55"/>
        <v>-0.42536152297272556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132</v>
      </c>
      <c r="Q219" s="31">
        <v>4357080</v>
      </c>
      <c r="R219" s="31">
        <v>4357080</v>
      </c>
      <c r="S219" s="31">
        <v>132</v>
      </c>
      <c r="T219" s="36">
        <f t="shared" si="54"/>
        <v>3.0295519017323528E-5</v>
      </c>
      <c r="U219" s="36">
        <f t="shared" si="55"/>
        <v>-1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1164400</v>
      </c>
      <c r="E223" s="31">
        <v>1164400</v>
      </c>
      <c r="F223" s="31">
        <v>30435</v>
      </c>
      <c r="G223" s="36">
        <f t="shared" si="48"/>
        <v>2.6137925111645484E-2</v>
      </c>
      <c r="H223" s="31">
        <v>4348</v>
      </c>
      <c r="I223" s="36">
        <f t="shared" si="49"/>
        <v>3.7341119890072138E-3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34783</v>
      </c>
      <c r="O223" s="36">
        <f t="shared" si="53"/>
        <v>2.9872037100652695E-2</v>
      </c>
      <c r="P223" s="31">
        <v>91304</v>
      </c>
      <c r="Q223" s="31">
        <v>779960</v>
      </c>
      <c r="R223" s="31">
        <v>779960</v>
      </c>
      <c r="S223" s="31">
        <v>204348</v>
      </c>
      <c r="T223" s="36">
        <f t="shared" si="54"/>
        <v>0.26199805118211189</v>
      </c>
      <c r="U223" s="36">
        <f t="shared" si="55"/>
        <v>-0.95237886620520462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1233336</v>
      </c>
      <c r="E224" s="32">
        <f>SUM(E217:E223)</f>
        <v>1233336</v>
      </c>
      <c r="F224" s="32">
        <f>SUM(F217:F223)</f>
        <v>45481</v>
      </c>
      <c r="G224" s="37">
        <f t="shared" si="48"/>
        <v>3.6876406753715125E-2</v>
      </c>
      <c r="H224" s="32">
        <f>SUM(H217:H223)</f>
        <v>16905</v>
      </c>
      <c r="I224" s="37">
        <f t="shared" si="49"/>
        <v>1.370672712059001E-2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62386</v>
      </c>
      <c r="O224" s="37">
        <f t="shared" si="53"/>
        <v>5.0583133874305138E-2</v>
      </c>
      <c r="P224" s="32">
        <f>SUM(P217:P223)</f>
        <v>113288</v>
      </c>
      <c r="Q224" s="32">
        <f>SUM(Q217:Q223)</f>
        <v>5191001</v>
      </c>
      <c r="R224" s="32">
        <f>SUM(R217:R223)</f>
        <v>5210013</v>
      </c>
      <c r="S224" s="32">
        <f>SUM(S217:S223)</f>
        <v>240966</v>
      </c>
      <c r="T224" s="37">
        <f t="shared" si="54"/>
        <v>4.6419948676565466E-2</v>
      </c>
      <c r="U224" s="37">
        <f t="shared" si="55"/>
        <v>-0.85077854671280273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1583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1583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1187427</v>
      </c>
      <c r="E226" s="31">
        <v>1187427</v>
      </c>
      <c r="F226" s="31">
        <v>278975</v>
      </c>
      <c r="G226" s="36">
        <f t="shared" si="48"/>
        <v>0.23494075846346765</v>
      </c>
      <c r="H226" s="31">
        <v>279355</v>
      </c>
      <c r="I226" s="36">
        <f t="shared" si="49"/>
        <v>0.23526077813625595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558330</v>
      </c>
      <c r="O226" s="36">
        <f t="shared" si="53"/>
        <v>0.47020153659972358</v>
      </c>
      <c r="P226" s="31">
        <v>276615</v>
      </c>
      <c r="Q226" s="31">
        <v>1272812</v>
      </c>
      <c r="R226" s="31">
        <v>1106642</v>
      </c>
      <c r="S226" s="31">
        <v>552910</v>
      </c>
      <c r="T226" s="36">
        <f t="shared" si="54"/>
        <v>0.43440036706127849</v>
      </c>
      <c r="U226" s="36">
        <f t="shared" si="55"/>
        <v>9.9054642734486276E-3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349</v>
      </c>
      <c r="E228" s="31">
        <v>349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317</v>
      </c>
      <c r="R228" s="31">
        <v>317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1187776</v>
      </c>
      <c r="E230" s="32">
        <f>SUM(E225:E229)</f>
        <v>1187776</v>
      </c>
      <c r="F230" s="32">
        <f>SUM(F225:F229)</f>
        <v>278975</v>
      </c>
      <c r="G230" s="37">
        <f t="shared" si="48"/>
        <v>0.23487172665553102</v>
      </c>
      <c r="H230" s="32">
        <f>SUM(H225:H229)</f>
        <v>280938</v>
      </c>
      <c r="I230" s="37">
        <f t="shared" si="49"/>
        <v>0.23652439517215368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559913</v>
      </c>
      <c r="O230" s="37">
        <f t="shared" si="53"/>
        <v>0.4713961218276847</v>
      </c>
      <c r="P230" s="32">
        <f>SUM(P225:P229)</f>
        <v>276615</v>
      </c>
      <c r="Q230" s="32">
        <f>SUM(Q225:Q229)</f>
        <v>1273129</v>
      </c>
      <c r="R230" s="32">
        <f>SUM(R225:R229)</f>
        <v>1106959</v>
      </c>
      <c r="S230" s="32">
        <f>SUM(S225:S229)</f>
        <v>552910</v>
      </c>
      <c r="T230" s="37">
        <f t="shared" si="54"/>
        <v>0.43429220448202815</v>
      </c>
      <c r="U230" s="37">
        <f t="shared" si="55"/>
        <v>1.562821972778039E-2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2421112</v>
      </c>
      <c r="E231" s="32">
        <f>SUM(E208:E215,E217:E223,E225:E229)</f>
        <v>2421112</v>
      </c>
      <c r="F231" s="32">
        <f>SUM(F208:F215,F217:F223,F225:F229)</f>
        <v>324456</v>
      </c>
      <c r="G231" s="37">
        <f t="shared" si="48"/>
        <v>0.13401114859618224</v>
      </c>
      <c r="H231" s="32">
        <f>SUM(H208:H215,H217:H223,H225:H229)</f>
        <v>298271</v>
      </c>
      <c r="I231" s="37">
        <f t="shared" si="49"/>
        <v>0.12319587032735371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622727</v>
      </c>
      <c r="O231" s="37">
        <f t="shared" si="53"/>
        <v>0.25720701892353598</v>
      </c>
      <c r="P231" s="32">
        <f>SUM(P208:P215,P217:P223,P225:P229)</f>
        <v>389903</v>
      </c>
      <c r="Q231" s="32">
        <f>SUM(Q208:Q215,Q217:Q223,Q225:Q229)</f>
        <v>6464130</v>
      </c>
      <c r="R231" s="32">
        <f>SUM(R208:R215,R217:R223,R225:R229)</f>
        <v>6316972</v>
      </c>
      <c r="S231" s="32">
        <f>SUM(S208:S215,S217:S223,S225:S229)</f>
        <v>793876</v>
      </c>
      <c r="T231" s="37">
        <f t="shared" si="54"/>
        <v>0.12281250531780766</v>
      </c>
      <c r="U231" s="37">
        <f t="shared" si="55"/>
        <v>-0.23501229793051093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30264</v>
      </c>
      <c r="E235" s="31">
        <v>30264</v>
      </c>
      <c r="F235" s="31">
        <v>9286</v>
      </c>
      <c r="G235" s="36">
        <f t="shared" si="56"/>
        <v>0.30683320116309809</v>
      </c>
      <c r="H235" s="31">
        <v>3096</v>
      </c>
      <c r="I235" s="36">
        <f t="shared" si="57"/>
        <v>0.10229976209357652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12382</v>
      </c>
      <c r="O235" s="36">
        <f t="shared" si="61"/>
        <v>0.40913296325667459</v>
      </c>
      <c r="P235" s="31">
        <v>8983</v>
      </c>
      <c r="Q235" s="31">
        <v>0</v>
      </c>
      <c r="R235" s="31">
        <v>15000</v>
      </c>
      <c r="S235" s="31">
        <v>14452</v>
      </c>
      <c r="T235" s="36">
        <f t="shared" si="62"/>
        <v>0</v>
      </c>
      <c r="U235" s="36">
        <f t="shared" si="63"/>
        <v>-0.65534899254146728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30264</v>
      </c>
      <c r="E240" s="32">
        <f>SUM(E234:E239)</f>
        <v>30264</v>
      </c>
      <c r="F240" s="32">
        <f>SUM(F234:F239)</f>
        <v>9286</v>
      </c>
      <c r="G240" s="37">
        <f t="shared" si="56"/>
        <v>0.30683320116309809</v>
      </c>
      <c r="H240" s="32">
        <f>SUM(H234:H239)</f>
        <v>3096</v>
      </c>
      <c r="I240" s="37">
        <f t="shared" si="57"/>
        <v>0.10229976209357652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12382</v>
      </c>
      <c r="O240" s="37">
        <f t="shared" si="61"/>
        <v>0.40913296325667459</v>
      </c>
      <c r="P240" s="32">
        <f>SUM(P234:P239)</f>
        <v>8983</v>
      </c>
      <c r="Q240" s="32">
        <f>SUM(Q234:Q239)</f>
        <v>0</v>
      </c>
      <c r="R240" s="32">
        <f>SUM(R234:R239)</f>
        <v>15000</v>
      </c>
      <c r="S240" s="32">
        <f>SUM(S234:S239)</f>
        <v>14452</v>
      </c>
      <c r="T240" s="37">
        <f t="shared" si="62"/>
        <v>0</v>
      </c>
      <c r="U240" s="37">
        <f t="shared" si="63"/>
        <v>-0.65534899254146728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0</v>
      </c>
      <c r="E247" s="32">
        <f>SUM(E241:E246)</f>
        <v>0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0</v>
      </c>
      <c r="O247" s="37">
        <f t="shared" si="61"/>
        <v>0</v>
      </c>
      <c r="P247" s="32">
        <f>SUM(P241:P246)</f>
        <v>0</v>
      </c>
      <c r="Q247" s="32">
        <f>SUM(Q241:Q246)</f>
        <v>0</v>
      </c>
      <c r="R247" s="32">
        <f>SUM(R241:R246)</f>
        <v>0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14374</v>
      </c>
      <c r="E248" s="31">
        <v>14374</v>
      </c>
      <c r="F248" s="31">
        <v>1173</v>
      </c>
      <c r="G248" s="36">
        <f t="shared" si="56"/>
        <v>8.1605676916655073E-2</v>
      </c>
      <c r="H248" s="31">
        <v>1539</v>
      </c>
      <c r="I248" s="36">
        <f t="shared" si="57"/>
        <v>0.10706831779602059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2712</v>
      </c>
      <c r="O248" s="36">
        <f t="shared" si="61"/>
        <v>0.18867399471267565</v>
      </c>
      <c r="P248" s="31">
        <v>1862</v>
      </c>
      <c r="Q248" s="31">
        <v>16990</v>
      </c>
      <c r="R248" s="31">
        <v>16990</v>
      </c>
      <c r="S248" s="31">
        <v>6403</v>
      </c>
      <c r="T248" s="36">
        <f t="shared" si="62"/>
        <v>0.37686874632136552</v>
      </c>
      <c r="U248" s="36">
        <f t="shared" si="63"/>
        <v>-0.17346938775510201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21220815</v>
      </c>
      <c r="E253" s="31">
        <v>21220815</v>
      </c>
      <c r="F253" s="31">
        <v>8841981</v>
      </c>
      <c r="G253" s="36">
        <f t="shared" si="56"/>
        <v>0.41666547679719179</v>
      </c>
      <c r="H253" s="31">
        <v>4359293</v>
      </c>
      <c r="I253" s="36">
        <f t="shared" si="57"/>
        <v>0.20542533356989351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13201274</v>
      </c>
      <c r="O253" s="36">
        <f t="shared" si="61"/>
        <v>0.62209081036708536</v>
      </c>
      <c r="P253" s="31">
        <v>1056694</v>
      </c>
      <c r="Q253" s="31">
        <v>19845005</v>
      </c>
      <c r="R253" s="31">
        <v>19845005</v>
      </c>
      <c r="S253" s="31">
        <v>1056694</v>
      </c>
      <c r="T253" s="36">
        <f t="shared" si="62"/>
        <v>5.3247353679175186E-2</v>
      </c>
      <c r="U253" s="36">
        <f t="shared" si="63"/>
        <v>3.1254071661237788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21235189</v>
      </c>
      <c r="E254" s="32">
        <f>SUM(E248:E253)</f>
        <v>21235189</v>
      </c>
      <c r="F254" s="32">
        <f>SUM(F248:F253)</f>
        <v>8843154</v>
      </c>
      <c r="G254" s="37">
        <f t="shared" si="56"/>
        <v>0.41643867638757537</v>
      </c>
      <c r="H254" s="32">
        <f>SUM(H248:H253)</f>
        <v>4360832</v>
      </c>
      <c r="I254" s="37">
        <f t="shared" si="57"/>
        <v>0.20535875616647442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13203986</v>
      </c>
      <c r="O254" s="37">
        <f t="shared" si="61"/>
        <v>0.62179743255404984</v>
      </c>
      <c r="P254" s="32">
        <f>SUM(P248:P253)</f>
        <v>1058556</v>
      </c>
      <c r="Q254" s="32">
        <f>SUM(Q248:Q253)</f>
        <v>19861995</v>
      </c>
      <c r="R254" s="32">
        <f>SUM(R248:R253)</f>
        <v>19861995</v>
      </c>
      <c r="S254" s="32">
        <f>SUM(S248:S253)</f>
        <v>1063097</v>
      </c>
      <c r="T254" s="37">
        <f t="shared" si="62"/>
        <v>5.3524180224594757E-2</v>
      </c>
      <c r="U254" s="37">
        <f t="shared" si="63"/>
        <v>3.1196044422779714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221211</v>
      </c>
      <c r="E255" s="31">
        <v>221211</v>
      </c>
      <c r="F255" s="31">
        <v>55144</v>
      </c>
      <c r="G255" s="36">
        <f t="shared" si="56"/>
        <v>0.24928235937634205</v>
      </c>
      <c r="H255" s="31">
        <v>24529</v>
      </c>
      <c r="I255" s="36">
        <f t="shared" si="57"/>
        <v>0.11088508256822671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79673</v>
      </c>
      <c r="O255" s="36">
        <f t="shared" si="61"/>
        <v>0.36016744194456873</v>
      </c>
      <c r="P255" s="31">
        <v>86112</v>
      </c>
      <c r="Q255" s="31">
        <v>210077</v>
      </c>
      <c r="R255" s="31">
        <v>210077</v>
      </c>
      <c r="S255" s="31">
        <v>128643</v>
      </c>
      <c r="T255" s="36">
        <f t="shared" si="62"/>
        <v>0.61236118185236843</v>
      </c>
      <c r="U255" s="36">
        <f t="shared" si="63"/>
        <v>-0.71515003716090675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221211</v>
      </c>
      <c r="E259" s="32">
        <f>SUM(E255:E258)</f>
        <v>221211</v>
      </c>
      <c r="F259" s="32">
        <f>SUM(F255:F258)</f>
        <v>55144</v>
      </c>
      <c r="G259" s="37">
        <f t="shared" si="56"/>
        <v>0.24928235937634205</v>
      </c>
      <c r="H259" s="32">
        <f>SUM(H255:H258)</f>
        <v>24529</v>
      </c>
      <c r="I259" s="37">
        <f t="shared" si="57"/>
        <v>0.11088508256822671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79673</v>
      </c>
      <c r="O259" s="37">
        <f t="shared" si="61"/>
        <v>0.36016744194456873</v>
      </c>
      <c r="P259" s="32">
        <f>SUM(P255:P258)</f>
        <v>86112</v>
      </c>
      <c r="Q259" s="32">
        <f>SUM(Q255:Q258)</f>
        <v>210077</v>
      </c>
      <c r="R259" s="32">
        <f>SUM(R255:R258)</f>
        <v>210077</v>
      </c>
      <c r="S259" s="32">
        <f>SUM(S255:S258)</f>
        <v>128643</v>
      </c>
      <c r="T259" s="37">
        <f t="shared" si="62"/>
        <v>0.61236118185236843</v>
      </c>
      <c r="U259" s="37">
        <f t="shared" si="63"/>
        <v>-0.71515003716090675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21486664</v>
      </c>
      <c r="E260" s="32">
        <f>SUM(E234:E239,E241:E246,E248:E253,E255:E258)</f>
        <v>21486664</v>
      </c>
      <c r="F260" s="32">
        <f>SUM(F234:F239,F241:F246,F248:F253,F255:F258)</f>
        <v>8907584</v>
      </c>
      <c r="G260" s="37">
        <f t="shared" si="56"/>
        <v>0.41456337754432238</v>
      </c>
      <c r="H260" s="32">
        <f>SUM(H234:H239,H241:H246,H248:H253,H255:H258)</f>
        <v>4388457</v>
      </c>
      <c r="I260" s="37">
        <f t="shared" si="57"/>
        <v>0.20424096546583501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13296041</v>
      </c>
      <c r="O260" s="37">
        <f t="shared" si="61"/>
        <v>0.61880434301015741</v>
      </c>
      <c r="P260" s="32">
        <f>SUM(P234:P239,P241:P246,P248:P253,P255:P258)</f>
        <v>1153651</v>
      </c>
      <c r="Q260" s="32">
        <f>SUM(Q234:Q239,Q241:Q246,Q248:Q253,Q255:Q258)</f>
        <v>20072072</v>
      </c>
      <c r="R260" s="32">
        <f>SUM(R234:R239,R241:R246,R248:R253,R255:R258)</f>
        <v>20087072</v>
      </c>
      <c r="S260" s="32">
        <f>SUM(S234:S239,S241:S246,S248:S253,S255:S258)</f>
        <v>1206192</v>
      </c>
      <c r="T260" s="37">
        <f t="shared" si="62"/>
        <v>6.0093048689741649E-2</v>
      </c>
      <c r="U260" s="37">
        <f t="shared" si="63"/>
        <v>2.8039727785959534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300</v>
      </c>
      <c r="E263" s="31">
        <v>300</v>
      </c>
      <c r="F263" s="31">
        <v>70</v>
      </c>
      <c r="G263" s="36">
        <f t="shared" ref="G263:G299" si="64">IF(($D263     =0),0,($F263     /$D263     ))</f>
        <v>0.23333333333333334</v>
      </c>
      <c r="H263" s="31">
        <v>53</v>
      </c>
      <c r="I263" s="36">
        <f t="shared" ref="I263:I299" si="65">IF(($D263     =0),0,($H263     /$D263     ))</f>
        <v>0.17666666666666667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123</v>
      </c>
      <c r="O263" s="36">
        <f t="shared" ref="O263:O299" si="69">IF(($D263     =0),0,($N263     /$D263     ))</f>
        <v>0.41</v>
      </c>
      <c r="P263" s="31">
        <v>26</v>
      </c>
      <c r="Q263" s="31">
        <v>300</v>
      </c>
      <c r="R263" s="31">
        <v>300</v>
      </c>
      <c r="S263" s="31">
        <v>43</v>
      </c>
      <c r="T263" s="36">
        <f t="shared" ref="T263:T299" si="70">IF(($Q263     =0),0,($S263     /$Q263     ))</f>
        <v>0.14333333333333334</v>
      </c>
      <c r="U263" s="36">
        <f t="shared" ref="U263:U299" si="71">IF(($P263     =0),0,(($H263     /$P263     )-1))</f>
        <v>1.0384615384615383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338184</v>
      </c>
      <c r="E264" s="31">
        <v>338184</v>
      </c>
      <c r="F264" s="31">
        <v>153716</v>
      </c>
      <c r="G264" s="36">
        <f t="shared" si="64"/>
        <v>0.4545336266647742</v>
      </c>
      <c r="H264" s="31">
        <v>104524</v>
      </c>
      <c r="I264" s="36">
        <f t="shared" si="65"/>
        <v>0.30907435005795664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258240</v>
      </c>
      <c r="O264" s="36">
        <f t="shared" si="69"/>
        <v>0.76360797672273084</v>
      </c>
      <c r="P264" s="31">
        <v>74291</v>
      </c>
      <c r="Q264" s="31">
        <v>286400</v>
      </c>
      <c r="R264" s="31">
        <v>286400</v>
      </c>
      <c r="S264" s="31">
        <v>173226</v>
      </c>
      <c r="T264" s="36">
        <f t="shared" si="70"/>
        <v>0.60483938547486038</v>
      </c>
      <c r="U264" s="36">
        <f t="shared" si="71"/>
        <v>0.40695373598417039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3144</v>
      </c>
      <c r="E265" s="31">
        <v>3144</v>
      </c>
      <c r="F265" s="31">
        <v>136</v>
      </c>
      <c r="G265" s="36">
        <f t="shared" si="64"/>
        <v>4.3256997455470736E-2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136</v>
      </c>
      <c r="O265" s="36">
        <f t="shared" si="69"/>
        <v>4.3256997455470736E-2</v>
      </c>
      <c r="P265" s="31">
        <v>387</v>
      </c>
      <c r="Q265" s="31">
        <v>3144</v>
      </c>
      <c r="R265" s="31">
        <v>3144</v>
      </c>
      <c r="S265" s="31">
        <v>808</v>
      </c>
      <c r="T265" s="36">
        <f t="shared" si="70"/>
        <v>0.25699745547073793</v>
      </c>
      <c r="U265" s="36">
        <f t="shared" si="71"/>
        <v>-1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341628</v>
      </c>
      <c r="E267" s="32">
        <f>SUM(E263:E266)</f>
        <v>341628</v>
      </c>
      <c r="F267" s="32">
        <f>SUM(F263:F266)</f>
        <v>153922</v>
      </c>
      <c r="G267" s="37">
        <f t="shared" si="64"/>
        <v>0.45055440420574427</v>
      </c>
      <c r="H267" s="32">
        <f>SUM(H263:H266)</f>
        <v>104577</v>
      </c>
      <c r="I267" s="37">
        <f t="shared" si="65"/>
        <v>0.30611366749798025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258499</v>
      </c>
      <c r="O267" s="37">
        <f t="shared" si="69"/>
        <v>0.75666807170372452</v>
      </c>
      <c r="P267" s="32">
        <f>SUM(P263:P266)</f>
        <v>74704</v>
      </c>
      <c r="Q267" s="32">
        <f>SUM(Q263:Q266)</f>
        <v>289844</v>
      </c>
      <c r="R267" s="32">
        <f>SUM(R263:R266)</f>
        <v>289844</v>
      </c>
      <c r="S267" s="32">
        <f>SUM(S263:S266)</f>
        <v>174077</v>
      </c>
      <c r="T267" s="37">
        <f t="shared" si="70"/>
        <v>0.60058859248423291</v>
      </c>
      <c r="U267" s="37">
        <f t="shared" si="71"/>
        <v>0.39988487898907699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306197</v>
      </c>
      <c r="E271" s="31">
        <v>306197</v>
      </c>
      <c r="F271" s="31">
        <v>324779</v>
      </c>
      <c r="G271" s="36">
        <f t="shared" si="64"/>
        <v>1.0606864208336464</v>
      </c>
      <c r="H271" s="31">
        <v>230</v>
      </c>
      <c r="I271" s="36">
        <f t="shared" si="65"/>
        <v>7.511504031718142E-4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325009</v>
      </c>
      <c r="O271" s="36">
        <f t="shared" si="69"/>
        <v>1.061437571236818</v>
      </c>
      <c r="P271" s="31">
        <v>0</v>
      </c>
      <c r="Q271" s="31">
        <v>290785</v>
      </c>
      <c r="R271" s="31">
        <v>290785</v>
      </c>
      <c r="S271" s="31">
        <v>86943</v>
      </c>
      <c r="T271" s="36">
        <f t="shared" si="70"/>
        <v>0.29899410217170763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3119821</v>
      </c>
      <c r="E274" s="31">
        <v>3119821</v>
      </c>
      <c r="F274" s="31">
        <v>28176</v>
      </c>
      <c r="G274" s="36">
        <f t="shared" si="64"/>
        <v>9.0312873719357624E-3</v>
      </c>
      <c r="H274" s="31">
        <v>18750</v>
      </c>
      <c r="I274" s="36">
        <f t="shared" si="65"/>
        <v>6.0099601868184105E-3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46926</v>
      </c>
      <c r="O274" s="36">
        <f t="shared" si="69"/>
        <v>1.5041247558754172E-2</v>
      </c>
      <c r="P274" s="31">
        <v>0</v>
      </c>
      <c r="Q274" s="31">
        <v>3987745</v>
      </c>
      <c r="R274" s="31">
        <v>3669821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3426018</v>
      </c>
      <c r="E275" s="32">
        <f>SUM(E268:E274)</f>
        <v>3426018</v>
      </c>
      <c r="F275" s="32">
        <f>SUM(F268:F274)</f>
        <v>352955</v>
      </c>
      <c r="G275" s="37">
        <f t="shared" si="64"/>
        <v>0.10302193391861922</v>
      </c>
      <c r="H275" s="32">
        <f>SUM(H268:H274)</f>
        <v>18980</v>
      </c>
      <c r="I275" s="37">
        <f t="shared" si="65"/>
        <v>5.5399592179609094E-3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371935</v>
      </c>
      <c r="O275" s="37">
        <f t="shared" si="69"/>
        <v>0.10856189313658013</v>
      </c>
      <c r="P275" s="32">
        <f>SUM(P268:P274)</f>
        <v>0</v>
      </c>
      <c r="Q275" s="32">
        <f>SUM(Q268:Q274)</f>
        <v>4278530</v>
      </c>
      <c r="R275" s="32">
        <f>SUM(R268:R274)</f>
        <v>3960606</v>
      </c>
      <c r="S275" s="32">
        <f>SUM(S268:S274)</f>
        <v>86943</v>
      </c>
      <c r="T275" s="37">
        <f t="shared" si="70"/>
        <v>2.0320764374680087E-2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6000</v>
      </c>
      <c r="E279" s="31">
        <v>6000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5000</v>
      </c>
      <c r="R279" s="31">
        <v>5000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6000</v>
      </c>
      <c r="E285" s="32">
        <f>SUM(E276:E284)</f>
        <v>6000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5000</v>
      </c>
      <c r="R285" s="32">
        <f>SUM(R276:R284)</f>
        <v>5000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43908</v>
      </c>
      <c r="E296" s="31">
        <v>43908</v>
      </c>
      <c r="F296" s="31">
        <v>7099</v>
      </c>
      <c r="G296" s="36">
        <f t="shared" si="64"/>
        <v>0.16167896510886398</v>
      </c>
      <c r="H296" s="31">
        <v>23157</v>
      </c>
      <c r="I296" s="36">
        <f t="shared" si="65"/>
        <v>0.52739819622847772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30256</v>
      </c>
      <c r="O296" s="36">
        <f t="shared" si="69"/>
        <v>0.68907716133734176</v>
      </c>
      <c r="P296" s="31">
        <v>8540</v>
      </c>
      <c r="Q296" s="31">
        <v>3727809</v>
      </c>
      <c r="R296" s="31">
        <v>3769507</v>
      </c>
      <c r="S296" s="31">
        <v>20400</v>
      </c>
      <c r="T296" s="36">
        <f t="shared" si="70"/>
        <v>5.4723833758650187E-3</v>
      </c>
      <c r="U296" s="36">
        <f t="shared" si="71"/>
        <v>1.7115925058548007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43908</v>
      </c>
      <c r="E298" s="32">
        <f>SUM(E293:E297)</f>
        <v>43908</v>
      </c>
      <c r="F298" s="32">
        <f>SUM(F293:F297)</f>
        <v>7099</v>
      </c>
      <c r="G298" s="37">
        <f t="shared" si="64"/>
        <v>0.16167896510886398</v>
      </c>
      <c r="H298" s="32">
        <f>SUM(H293:H297)</f>
        <v>23157</v>
      </c>
      <c r="I298" s="37">
        <f t="shared" si="65"/>
        <v>0.52739819622847772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30256</v>
      </c>
      <c r="O298" s="37">
        <f t="shared" si="69"/>
        <v>0.68907716133734176</v>
      </c>
      <c r="P298" s="32">
        <f>SUM(P293:P297)</f>
        <v>8540</v>
      </c>
      <c r="Q298" s="32">
        <f>SUM(Q293:Q297)</f>
        <v>3727809</v>
      </c>
      <c r="R298" s="32">
        <f>SUM(R293:R297)</f>
        <v>3769507</v>
      </c>
      <c r="S298" s="32">
        <f>SUM(S293:S297)</f>
        <v>20400</v>
      </c>
      <c r="T298" s="37">
        <f t="shared" si="70"/>
        <v>5.4723833758650187E-3</v>
      </c>
      <c r="U298" s="37">
        <f t="shared" si="71"/>
        <v>1.7115925058548007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3817554</v>
      </c>
      <c r="E299" s="32">
        <f>SUM(E263:E266,E268:E274,E276:E284,E286:E291,E293:E297)</f>
        <v>3817554</v>
      </c>
      <c r="F299" s="32">
        <f>SUM(F263:F266,F268:F274,F276:F284,F286:F291,F293:F297)</f>
        <v>513976</v>
      </c>
      <c r="G299" s="37">
        <f t="shared" si="64"/>
        <v>0.13463489972898876</v>
      </c>
      <c r="H299" s="32">
        <f>SUM(H263:H266,H268:H274,H276:H284,H286:H291,H293:H297)</f>
        <v>146714</v>
      </c>
      <c r="I299" s="37">
        <f t="shared" si="65"/>
        <v>3.8431414460672983E-2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660690</v>
      </c>
      <c r="O299" s="37">
        <f t="shared" si="69"/>
        <v>0.17306631418966176</v>
      </c>
      <c r="P299" s="32">
        <f>SUM(P263:P266,P268:P274,P276:P284,P286:P291,P293:P297)</f>
        <v>83244</v>
      </c>
      <c r="Q299" s="32">
        <f>SUM(Q263:Q266,Q268:Q274,Q276:Q284,Q286:Q291,Q293:Q297)</f>
        <v>8301183</v>
      </c>
      <c r="R299" s="32">
        <f>SUM(R263:R266,R268:R274,R276:R284,R286:R291,R293:R297)</f>
        <v>8024957</v>
      </c>
      <c r="S299" s="32">
        <f>SUM(S263:S266,S268:S274,S276:S284,S286:S291,S293:S297)</f>
        <v>281420</v>
      </c>
      <c r="T299" s="37">
        <f t="shared" si="70"/>
        <v>3.3901192155383154E-2</v>
      </c>
      <c r="U299" s="37">
        <f t="shared" si="71"/>
        <v>0.76245735428379224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53494031</v>
      </c>
      <c r="E302" s="31">
        <v>53494031</v>
      </c>
      <c r="F302" s="31">
        <v>5691362</v>
      </c>
      <c r="G302" s="36">
        <f t="shared" ref="G302:G339" si="72">IF(($D302     =0),0,($F302     /$D302     ))</f>
        <v>0.10639246834847799</v>
      </c>
      <c r="H302" s="31">
        <v>16001581</v>
      </c>
      <c r="I302" s="36">
        <f t="shared" ref="I302:I339" si="73">IF(($D302     =0),0,($H302     /$D302     ))</f>
        <v>0.29912834574010699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21692943</v>
      </c>
      <c r="O302" s="36">
        <f t="shared" ref="O302:O339" si="77">IF(($D302     =0),0,($N302     /$D302     ))</f>
        <v>0.40552081408858492</v>
      </c>
      <c r="P302" s="31">
        <v>11493478</v>
      </c>
      <c r="Q302" s="31">
        <v>43259447</v>
      </c>
      <c r="R302" s="31">
        <v>44243797</v>
      </c>
      <c r="S302" s="31">
        <v>15551267</v>
      </c>
      <c r="T302" s="36">
        <f t="shared" ref="T302:T339" si="78">IF(($Q302     =0),0,($S302     /$Q302     ))</f>
        <v>0.35948834482327063</v>
      </c>
      <c r="U302" s="36">
        <f t="shared" ref="U302:U339" si="79">IF(($P302     =0),0,(($H302     /$P302     )-1))</f>
        <v>0.39223140288779423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53494031</v>
      </c>
      <c r="E303" s="32">
        <f>E302</f>
        <v>53494031</v>
      </c>
      <c r="F303" s="32">
        <f>F302</f>
        <v>5691362</v>
      </c>
      <c r="G303" s="37">
        <f t="shared" si="72"/>
        <v>0.10639246834847799</v>
      </c>
      <c r="H303" s="32">
        <f>H302</f>
        <v>16001581</v>
      </c>
      <c r="I303" s="37">
        <f t="shared" si="73"/>
        <v>0.29912834574010699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21692943</v>
      </c>
      <c r="O303" s="37">
        <f t="shared" si="77"/>
        <v>0.40552081408858492</v>
      </c>
      <c r="P303" s="32">
        <f>P302</f>
        <v>11493478</v>
      </c>
      <c r="Q303" s="32">
        <f>Q302</f>
        <v>43259447</v>
      </c>
      <c r="R303" s="32">
        <f>R302</f>
        <v>44243797</v>
      </c>
      <c r="S303" s="32">
        <f>S302</f>
        <v>15551267</v>
      </c>
      <c r="T303" s="37">
        <f t="shared" si="78"/>
        <v>0.35948834482327063</v>
      </c>
      <c r="U303" s="37">
        <f t="shared" si="79"/>
        <v>0.39223140288779423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78"/>
        <v>0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10345</v>
      </c>
      <c r="E311" s="31">
        <v>1502390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9853</v>
      </c>
      <c r="R311" s="31">
        <v>1993453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724526</v>
      </c>
      <c r="E313" s="31">
        <v>672402</v>
      </c>
      <c r="F313" s="31">
        <v>75349</v>
      </c>
      <c r="G313" s="36">
        <f t="shared" si="72"/>
        <v>0.10399764811752787</v>
      </c>
      <c r="H313" s="31">
        <v>34785</v>
      </c>
      <c r="I313" s="36">
        <f t="shared" si="73"/>
        <v>4.8010699408992913E-2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110134</v>
      </c>
      <c r="O313" s="36">
        <f t="shared" si="77"/>
        <v>0.15200834752652079</v>
      </c>
      <c r="P313" s="31">
        <v>19353</v>
      </c>
      <c r="Q313" s="31">
        <v>1324957</v>
      </c>
      <c r="R313" s="31">
        <v>1344648</v>
      </c>
      <c r="S313" s="31">
        <v>187079</v>
      </c>
      <c r="T313" s="36">
        <f t="shared" si="78"/>
        <v>0.14119628033211643</v>
      </c>
      <c r="U313" s="36">
        <f t="shared" si="79"/>
        <v>0.79739575259649675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734871</v>
      </c>
      <c r="E317" s="32">
        <f>SUM(E311:E316)</f>
        <v>2174792</v>
      </c>
      <c r="F317" s="32">
        <f>SUM(F311:F316)</f>
        <v>75349</v>
      </c>
      <c r="G317" s="37">
        <f t="shared" si="72"/>
        <v>0.10253364195892885</v>
      </c>
      <c r="H317" s="32">
        <f>SUM(H311:H316)</f>
        <v>34785</v>
      </c>
      <c r="I317" s="37">
        <f t="shared" si="73"/>
        <v>4.7334838359385525E-2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110134</v>
      </c>
      <c r="O317" s="37">
        <f t="shared" si="77"/>
        <v>0.14986848031831437</v>
      </c>
      <c r="P317" s="32">
        <f>SUM(P311:P316)</f>
        <v>19353</v>
      </c>
      <c r="Q317" s="32">
        <f>SUM(Q311:Q316)</f>
        <v>1334810</v>
      </c>
      <c r="R317" s="32">
        <f>SUM(R311:R316)</f>
        <v>3338101</v>
      </c>
      <c r="S317" s="32">
        <f>SUM(S311:S316)</f>
        <v>187079</v>
      </c>
      <c r="T317" s="37">
        <f t="shared" si="78"/>
        <v>0.14015402941242575</v>
      </c>
      <c r="U317" s="37">
        <f t="shared" si="79"/>
        <v>0.79739575259649675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42300</v>
      </c>
      <c r="E319" s="31">
        <v>42300</v>
      </c>
      <c r="F319" s="31">
        <v>44268</v>
      </c>
      <c r="G319" s="36">
        <f t="shared" si="72"/>
        <v>1.0465248226950354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44268</v>
      </c>
      <c r="O319" s="36">
        <f t="shared" si="77"/>
        <v>1.0465248226950354</v>
      </c>
      <c r="P319" s="31">
        <v>0</v>
      </c>
      <c r="Q319" s="31">
        <v>37300</v>
      </c>
      <c r="R319" s="31">
        <v>37300</v>
      </c>
      <c r="S319" s="31">
        <v>39273</v>
      </c>
      <c r="T319" s="36">
        <f t="shared" si="78"/>
        <v>1.0528954423592494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5231060</v>
      </c>
      <c r="E320" s="31">
        <v>5231060</v>
      </c>
      <c r="F320" s="31">
        <v>233327</v>
      </c>
      <c r="G320" s="36">
        <f t="shared" si="72"/>
        <v>4.4604152886795409E-2</v>
      </c>
      <c r="H320" s="31">
        <v>223538</v>
      </c>
      <c r="I320" s="36">
        <f t="shared" si="73"/>
        <v>4.2732830439719677E-2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456865</v>
      </c>
      <c r="O320" s="36">
        <f t="shared" si="77"/>
        <v>8.7336983326515086E-2</v>
      </c>
      <c r="P320" s="31">
        <v>153884</v>
      </c>
      <c r="Q320" s="31">
        <v>3829800</v>
      </c>
      <c r="R320" s="31">
        <v>3729800</v>
      </c>
      <c r="S320" s="31">
        <v>377763</v>
      </c>
      <c r="T320" s="36">
        <f t="shared" si="78"/>
        <v>9.8637787874040414E-2</v>
      </c>
      <c r="U320" s="36">
        <f t="shared" si="79"/>
        <v>0.45263965064594114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124000</v>
      </c>
      <c r="E322" s="31">
        <v>124000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114000</v>
      </c>
      <c r="R322" s="31">
        <v>121000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5397360</v>
      </c>
      <c r="E323" s="32">
        <f>SUM(E318:E322)</f>
        <v>5397360</v>
      </c>
      <c r="F323" s="32">
        <f>SUM(F318:F322)</f>
        <v>277595</v>
      </c>
      <c r="G323" s="37">
        <f t="shared" si="72"/>
        <v>5.1431625831888185E-2</v>
      </c>
      <c r="H323" s="32">
        <f>SUM(H318:H322)</f>
        <v>223538</v>
      </c>
      <c r="I323" s="37">
        <f t="shared" si="73"/>
        <v>4.1416173833133237E-2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501133</v>
      </c>
      <c r="O323" s="37">
        <f t="shared" si="77"/>
        <v>9.2847799665021422E-2</v>
      </c>
      <c r="P323" s="32">
        <f>SUM(P318:P322)</f>
        <v>153884</v>
      </c>
      <c r="Q323" s="32">
        <f>SUM(Q318:Q322)</f>
        <v>3981100</v>
      </c>
      <c r="R323" s="32">
        <f>SUM(R318:R322)</f>
        <v>3888100</v>
      </c>
      <c r="S323" s="32">
        <f>SUM(S318:S322)</f>
        <v>417036</v>
      </c>
      <c r="T323" s="37">
        <f t="shared" si="78"/>
        <v>0.10475396247268343</v>
      </c>
      <c r="U323" s="37">
        <f t="shared" si="79"/>
        <v>0.45263965064594114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660341</v>
      </c>
      <c r="E325" s="31">
        <v>660341</v>
      </c>
      <c r="F325" s="31">
        <v>81837</v>
      </c>
      <c r="G325" s="36">
        <f t="shared" si="72"/>
        <v>0.12393142331007767</v>
      </c>
      <c r="H325" s="31">
        <v>131451</v>
      </c>
      <c r="I325" s="36">
        <f t="shared" si="73"/>
        <v>0.19906533139696006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213288</v>
      </c>
      <c r="O325" s="36">
        <f t="shared" si="77"/>
        <v>0.3229967547070377</v>
      </c>
      <c r="P325" s="31">
        <v>161238</v>
      </c>
      <c r="Q325" s="31">
        <v>712114</v>
      </c>
      <c r="R325" s="31">
        <v>712114</v>
      </c>
      <c r="S325" s="31">
        <v>217952</v>
      </c>
      <c r="T325" s="36">
        <f t="shared" si="78"/>
        <v>0.30606335502461685</v>
      </c>
      <c r="U325" s="36">
        <f t="shared" si="79"/>
        <v>-0.18473932943846982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5000</v>
      </c>
      <c r="E326" s="31">
        <v>5000</v>
      </c>
      <c r="F326" s="31">
        <v>31652</v>
      </c>
      <c r="G326" s="36">
        <f t="shared" si="72"/>
        <v>6.3304</v>
      </c>
      <c r="H326" s="31">
        <v>18143</v>
      </c>
      <c r="I326" s="36">
        <f t="shared" si="73"/>
        <v>3.6286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49795</v>
      </c>
      <c r="O326" s="36">
        <f t="shared" si="77"/>
        <v>9.9589999999999996</v>
      </c>
      <c r="P326" s="31">
        <v>4565</v>
      </c>
      <c r="Q326" s="31">
        <v>0</v>
      </c>
      <c r="R326" s="31">
        <v>8957</v>
      </c>
      <c r="S326" s="31">
        <v>6522</v>
      </c>
      <c r="T326" s="36">
        <f t="shared" si="78"/>
        <v>0</v>
      </c>
      <c r="U326" s="36">
        <f t="shared" si="79"/>
        <v>2.9743702081051477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24240</v>
      </c>
      <c r="E327" s="31">
        <v>24240</v>
      </c>
      <c r="F327" s="31">
        <v>77584</v>
      </c>
      <c r="G327" s="36">
        <f t="shared" si="72"/>
        <v>3.2006600660066007</v>
      </c>
      <c r="H327" s="31">
        <v>23422</v>
      </c>
      <c r="I327" s="36">
        <f t="shared" si="73"/>
        <v>0.9662541254125413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101006</v>
      </c>
      <c r="O327" s="36">
        <f t="shared" si="77"/>
        <v>4.1669141914191421</v>
      </c>
      <c r="P327" s="31">
        <v>334</v>
      </c>
      <c r="Q327" s="31">
        <v>4000</v>
      </c>
      <c r="R327" s="31">
        <v>4000</v>
      </c>
      <c r="S327" s="31">
        <v>1242</v>
      </c>
      <c r="T327" s="36">
        <f t="shared" si="78"/>
        <v>0.3105</v>
      </c>
      <c r="U327" s="36">
        <f t="shared" si="79"/>
        <v>69.125748502994014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100000</v>
      </c>
      <c r="G330" s="36">
        <f t="shared" si="72"/>
        <v>0</v>
      </c>
      <c r="H330" s="31">
        <v>-434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99566</v>
      </c>
      <c r="O330" s="36">
        <f t="shared" si="77"/>
        <v>0</v>
      </c>
      <c r="P330" s="31">
        <v>0</v>
      </c>
      <c r="Q330" s="31">
        <v>0</v>
      </c>
      <c r="R330" s="31">
        <v>893232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182560</v>
      </c>
      <c r="E331" s="31">
        <v>182560</v>
      </c>
      <c r="F331" s="31">
        <v>30683</v>
      </c>
      <c r="G331" s="36">
        <f t="shared" si="72"/>
        <v>0.16807077125328659</v>
      </c>
      <c r="H331" s="31">
        <v>20027</v>
      </c>
      <c r="I331" s="36">
        <f t="shared" si="73"/>
        <v>0.10970092024539878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50710</v>
      </c>
      <c r="O331" s="36">
        <f t="shared" si="77"/>
        <v>0.27777169149868536</v>
      </c>
      <c r="P331" s="31">
        <v>20661</v>
      </c>
      <c r="Q331" s="31">
        <v>125057</v>
      </c>
      <c r="R331" s="31">
        <v>125057</v>
      </c>
      <c r="S331" s="31">
        <v>41694</v>
      </c>
      <c r="T331" s="36">
        <f t="shared" si="78"/>
        <v>0.3333999696138561</v>
      </c>
      <c r="U331" s="36">
        <f t="shared" si="79"/>
        <v>-3.0685833212332425E-2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872141</v>
      </c>
      <c r="E332" s="32">
        <f>SUM(E324:E331)</f>
        <v>872141</v>
      </c>
      <c r="F332" s="32">
        <f>SUM(F324:F331)</f>
        <v>321756</v>
      </c>
      <c r="G332" s="37">
        <f t="shared" si="72"/>
        <v>0.36892658411885232</v>
      </c>
      <c r="H332" s="32">
        <f>SUM(H324:H331)</f>
        <v>192609</v>
      </c>
      <c r="I332" s="37">
        <f t="shared" si="73"/>
        <v>0.22084617051600602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514365</v>
      </c>
      <c r="O332" s="37">
        <f t="shared" si="77"/>
        <v>0.58977275463485834</v>
      </c>
      <c r="P332" s="32">
        <f>SUM(P324:P331)</f>
        <v>186798</v>
      </c>
      <c r="Q332" s="32">
        <f>SUM(Q324:Q331)</f>
        <v>841171</v>
      </c>
      <c r="R332" s="32">
        <f>SUM(R324:R331)</f>
        <v>1743360</v>
      </c>
      <c r="S332" s="32">
        <f>SUM(S324:S331)</f>
        <v>267410</v>
      </c>
      <c r="T332" s="37">
        <f t="shared" si="78"/>
        <v>0.31790206747498428</v>
      </c>
      <c r="U332" s="37">
        <f t="shared" si="79"/>
        <v>3.1108470112099607E-2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60498403</v>
      </c>
      <c r="E338" s="32">
        <f>SUM(E302,E304:E309,E311:E316,E318:E322,E324:E331,E333:E336)</f>
        <v>61938324</v>
      </c>
      <c r="F338" s="32">
        <f>SUM(F302,F304:F309,F311:F316,F318:F322,F324:F331,F333:F336)</f>
        <v>6366062</v>
      </c>
      <c r="G338" s="37">
        <f t="shared" si="72"/>
        <v>0.10522694293269196</v>
      </c>
      <c r="H338" s="32">
        <f>SUM(H302,H304:H309,H311:H316,H318:H322,H324:H331,H333:H336)</f>
        <v>16452513</v>
      </c>
      <c r="I338" s="37">
        <f t="shared" si="73"/>
        <v>0.27194954220527112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22818575</v>
      </c>
      <c r="O338" s="37">
        <f t="shared" si="77"/>
        <v>0.37717648513796304</v>
      </c>
      <c r="P338" s="32">
        <f>SUM(P302,P304:P309,P311:P316,P318:P322,P324:P331,P333:P336)</f>
        <v>11853513</v>
      </c>
      <c r="Q338" s="32">
        <f>SUM(Q302,Q304:Q309,Q311:Q316,Q318:Q322,Q324:Q331,Q333:Q336)</f>
        <v>49416528</v>
      </c>
      <c r="R338" s="32">
        <f>SUM(R302,R304:R309,R311:R316,R318:R322,R324:R331,R333:R336)</f>
        <v>53213358</v>
      </c>
      <c r="S338" s="32">
        <f>SUM(S302,S304:S309,S311:S316,S318:S322,S324:S331,S333:S336)</f>
        <v>16422792</v>
      </c>
      <c r="T338" s="37">
        <f t="shared" si="78"/>
        <v>0.33233399157464077</v>
      </c>
      <c r="U338" s="37">
        <f t="shared" si="79"/>
        <v>0.38798624509037949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203574314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210313478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46466075</v>
      </c>
      <c r="G339" s="39">
        <f t="shared" si="72"/>
        <v>0.22825116826870406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50108919</v>
      </c>
      <c r="I339" s="39">
        <f t="shared" si="73"/>
        <v>0.24614558691328808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96574994</v>
      </c>
      <c r="O339" s="39">
        <f t="shared" si="77"/>
        <v>0.47439675518199215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35584050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204439750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209254714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66499108</v>
      </c>
      <c r="T339" s="39">
        <f t="shared" si="78"/>
        <v>0.32527484503380583</v>
      </c>
      <c r="U339" s="39">
        <f t="shared" si="79"/>
        <v>0.4081848187600905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2682089475</v>
      </c>
      <c r="E8" s="31">
        <v>2680089475</v>
      </c>
      <c r="F8" s="31">
        <v>638959831</v>
      </c>
      <c r="G8" s="36">
        <f>IF(($D8       =0),0,($F8       /$D8       ))</f>
        <v>0.23823210856901036</v>
      </c>
      <c r="H8" s="31">
        <v>645903241</v>
      </c>
      <c r="I8" s="36">
        <f>IF(($D8       =0),0,($H8       /$D8       ))</f>
        <v>0.2408209148205244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1284863072</v>
      </c>
      <c r="O8" s="36">
        <f>IF(($D8       =0),0,($N8       /$D8       ))</f>
        <v>0.47905302338953476</v>
      </c>
      <c r="P8" s="31">
        <v>569333634</v>
      </c>
      <c r="Q8" s="31">
        <v>2605758264</v>
      </c>
      <c r="R8" s="31">
        <v>2525758264</v>
      </c>
      <c r="S8" s="31">
        <v>1155838962</v>
      </c>
      <c r="T8" s="36">
        <f>IF(($Q8       =0),0,($S8       /$Q8       ))</f>
        <v>0.44357106258418449</v>
      </c>
      <c r="U8" s="36">
        <f>IF(($P8       =0),0,(($H8       /$P8       )-1))</f>
        <v>0.13448987101296028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5305957217</v>
      </c>
      <c r="E9" s="31">
        <v>5305957217</v>
      </c>
      <c r="F9" s="31">
        <v>1773391573</v>
      </c>
      <c r="G9" s="36">
        <f>IF(($D9       =0),0,($F9       /$D9       ))</f>
        <v>0.33422651191346764</v>
      </c>
      <c r="H9" s="31">
        <v>1440143665</v>
      </c>
      <c r="I9" s="36">
        <f>IF(($D9       =0),0,($H9       /$D9       ))</f>
        <v>0.27142014270033266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3213535238</v>
      </c>
      <c r="O9" s="36">
        <f>IF(($D9       =0),0,($N9       /$D9       ))</f>
        <v>0.60564665461380029</v>
      </c>
      <c r="P9" s="31">
        <v>1571458136</v>
      </c>
      <c r="Q9" s="31">
        <v>4849694160</v>
      </c>
      <c r="R9" s="31">
        <v>4655419250</v>
      </c>
      <c r="S9" s="31">
        <v>2913905929</v>
      </c>
      <c r="T9" s="36">
        <f>IF(($Q9       =0),0,($S9       /$Q9       ))</f>
        <v>0.60084323523609584</v>
      </c>
      <c r="U9" s="36">
        <f>IF(($P9       =0),0,(($H9       /$P9       )-1))</f>
        <v>-8.3562182149025444E-2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7988046692</v>
      </c>
      <c r="E10" s="32">
        <f>SUM(E8:E9)</f>
        <v>7986046692</v>
      </c>
      <c r="F10" s="32">
        <f>SUM(F8:F9)</f>
        <v>2412351404</v>
      </c>
      <c r="G10" s="37">
        <f t="shared" ref="G10:G54" si="0">IF(($D10      =0),0,($F10      /$D10      ))</f>
        <v>0.30199515563873219</v>
      </c>
      <c r="H10" s="32">
        <f>SUM(H8:H9)</f>
        <v>2086046906</v>
      </c>
      <c r="I10" s="37">
        <f t="shared" ref="I10:I54" si="1">IF(($D10      =0),0,($H10      /$D10      ))</f>
        <v>0.26114605815826897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4498398310</v>
      </c>
      <c r="O10" s="37">
        <f t="shared" ref="O10:O54" si="5">IF(($D10      =0),0,($N10      /$D10      ))</f>
        <v>0.56314121379700122</v>
      </c>
      <c r="P10" s="32">
        <f>SUM(P8:P9)</f>
        <v>2140791770</v>
      </c>
      <c r="Q10" s="32">
        <f>SUM(Q8:Q9)</f>
        <v>7455452424</v>
      </c>
      <c r="R10" s="32">
        <f>SUM(R8:R9)</f>
        <v>7181177514</v>
      </c>
      <c r="S10" s="32">
        <f>SUM(S8:S9)</f>
        <v>4069744891</v>
      </c>
      <c r="T10" s="37">
        <f t="shared" ref="T10:T54" si="6">IF(($Q10      =0),0,($S10      /$Q10      ))</f>
        <v>0.54587497304643784</v>
      </c>
      <c r="U10" s="37">
        <f t="shared" ref="U10:U54" si="7">IF(($P10      =0),0,(($H10      /$P10      )-1))</f>
        <v>-2.5572250775235394E-2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141423856</v>
      </c>
      <c r="E11" s="31">
        <v>141423856</v>
      </c>
      <c r="F11" s="31">
        <v>35143797</v>
      </c>
      <c r="G11" s="36">
        <f t="shared" si="0"/>
        <v>0.24849977927344874</v>
      </c>
      <c r="H11" s="31">
        <v>31236663</v>
      </c>
      <c r="I11" s="36">
        <f t="shared" si="1"/>
        <v>0.22087265814616169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66380460</v>
      </c>
      <c r="O11" s="36">
        <f t="shared" si="5"/>
        <v>0.46937243741961043</v>
      </c>
      <c r="P11" s="31">
        <v>29072906</v>
      </c>
      <c r="Q11" s="31">
        <v>171622733</v>
      </c>
      <c r="R11" s="31">
        <v>171037733</v>
      </c>
      <c r="S11" s="31">
        <v>55609729</v>
      </c>
      <c r="T11" s="36">
        <f t="shared" si="6"/>
        <v>0.32402309430651011</v>
      </c>
      <c r="U11" s="36">
        <f t="shared" si="7"/>
        <v>7.4425205378505943E-2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177805670</v>
      </c>
      <c r="E12" s="31">
        <v>177805670</v>
      </c>
      <c r="F12" s="31">
        <v>27066622</v>
      </c>
      <c r="G12" s="36">
        <f t="shared" si="0"/>
        <v>0.1522258654631205</v>
      </c>
      <c r="H12" s="31">
        <v>35193321</v>
      </c>
      <c r="I12" s="36">
        <f t="shared" si="1"/>
        <v>0.19793137642910938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62259943</v>
      </c>
      <c r="O12" s="36">
        <f t="shared" si="5"/>
        <v>0.35015724189222985</v>
      </c>
      <c r="P12" s="31">
        <v>31794713</v>
      </c>
      <c r="Q12" s="31">
        <v>161646981</v>
      </c>
      <c r="R12" s="31">
        <v>149691808</v>
      </c>
      <c r="S12" s="31">
        <v>60181400</v>
      </c>
      <c r="T12" s="36">
        <f t="shared" si="6"/>
        <v>0.37230141650464849</v>
      </c>
      <c r="U12" s="36">
        <f t="shared" si="7"/>
        <v>0.10689223708356788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178181913</v>
      </c>
      <c r="E13" s="31">
        <v>178181913</v>
      </c>
      <c r="F13" s="31">
        <v>20345544</v>
      </c>
      <c r="G13" s="36">
        <f t="shared" si="0"/>
        <v>0.11418411474794302</v>
      </c>
      <c r="H13" s="31">
        <v>43179246</v>
      </c>
      <c r="I13" s="36">
        <f t="shared" si="1"/>
        <v>0.24233237410578257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63524790</v>
      </c>
      <c r="O13" s="36">
        <f t="shared" si="5"/>
        <v>0.35651648885372555</v>
      </c>
      <c r="P13" s="31">
        <v>41096930</v>
      </c>
      <c r="Q13" s="31">
        <v>205907652</v>
      </c>
      <c r="R13" s="31">
        <v>201737025</v>
      </c>
      <c r="S13" s="31">
        <v>93425634</v>
      </c>
      <c r="T13" s="36">
        <f t="shared" si="6"/>
        <v>0.45372589650043699</v>
      </c>
      <c r="U13" s="36">
        <f t="shared" si="7"/>
        <v>5.0668407591516029E-2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98116809</v>
      </c>
      <c r="E14" s="31">
        <v>98116809</v>
      </c>
      <c r="F14" s="31">
        <v>23191643</v>
      </c>
      <c r="G14" s="36">
        <f t="shared" si="0"/>
        <v>0.23636768497026844</v>
      </c>
      <c r="H14" s="31">
        <v>23707748</v>
      </c>
      <c r="I14" s="36">
        <f t="shared" si="1"/>
        <v>0.24162779284842009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46899391</v>
      </c>
      <c r="O14" s="36">
        <f t="shared" si="5"/>
        <v>0.47799547781868856</v>
      </c>
      <c r="P14" s="31">
        <v>21104300</v>
      </c>
      <c r="Q14" s="31">
        <v>96291640</v>
      </c>
      <c r="R14" s="31">
        <v>96753352</v>
      </c>
      <c r="S14" s="31">
        <v>44144514</v>
      </c>
      <c r="T14" s="36">
        <f t="shared" si="6"/>
        <v>0.45844596685652045</v>
      </c>
      <c r="U14" s="36">
        <f t="shared" si="7"/>
        <v>0.12336102121368642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45885826</v>
      </c>
      <c r="E15" s="31">
        <v>45885826</v>
      </c>
      <c r="F15" s="31">
        <v>53135849</v>
      </c>
      <c r="G15" s="36">
        <f t="shared" si="0"/>
        <v>1.1580013619020393</v>
      </c>
      <c r="H15" s="31">
        <v>8691592</v>
      </c>
      <c r="I15" s="36">
        <f t="shared" si="1"/>
        <v>0.18941779537759657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61827441</v>
      </c>
      <c r="O15" s="36">
        <f t="shared" si="5"/>
        <v>1.3474191572796357</v>
      </c>
      <c r="P15" s="31">
        <v>6731872</v>
      </c>
      <c r="Q15" s="31">
        <v>42124925</v>
      </c>
      <c r="R15" s="31">
        <v>42766015</v>
      </c>
      <c r="S15" s="31">
        <v>20132342</v>
      </c>
      <c r="T15" s="36">
        <f t="shared" si="6"/>
        <v>0.47791994881889999</v>
      </c>
      <c r="U15" s="36">
        <f t="shared" si="7"/>
        <v>0.29111070442218745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399672429</v>
      </c>
      <c r="E16" s="31">
        <v>359699720</v>
      </c>
      <c r="F16" s="31">
        <v>91006873</v>
      </c>
      <c r="G16" s="36">
        <f t="shared" si="0"/>
        <v>0.22770365528516354</v>
      </c>
      <c r="H16" s="31">
        <v>81933486</v>
      </c>
      <c r="I16" s="36">
        <f t="shared" si="1"/>
        <v>0.20500159644487262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172940359</v>
      </c>
      <c r="O16" s="36">
        <f t="shared" si="5"/>
        <v>0.43270525173003616</v>
      </c>
      <c r="P16" s="31">
        <v>101150005</v>
      </c>
      <c r="Q16" s="31">
        <v>379733898</v>
      </c>
      <c r="R16" s="31">
        <v>358563916</v>
      </c>
      <c r="S16" s="31">
        <v>183374366</v>
      </c>
      <c r="T16" s="36">
        <f t="shared" si="6"/>
        <v>0.48290228227136045</v>
      </c>
      <c r="U16" s="36">
        <f t="shared" si="7"/>
        <v>-0.18998040583388998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5270654</v>
      </c>
      <c r="E17" s="31">
        <v>5270654</v>
      </c>
      <c r="F17" s="31">
        <v>539248</v>
      </c>
      <c r="G17" s="36">
        <f t="shared" si="0"/>
        <v>0.10231140196264069</v>
      </c>
      <c r="H17" s="31">
        <v>697417</v>
      </c>
      <c r="I17" s="36">
        <f t="shared" si="1"/>
        <v>0.13232077081895341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1236665</v>
      </c>
      <c r="O17" s="36">
        <f t="shared" si="5"/>
        <v>0.23463217278159409</v>
      </c>
      <c r="P17" s="31">
        <v>667336</v>
      </c>
      <c r="Q17" s="31">
        <v>3923248</v>
      </c>
      <c r="R17" s="31">
        <v>4761935</v>
      </c>
      <c r="S17" s="31">
        <v>1372370</v>
      </c>
      <c r="T17" s="36">
        <f t="shared" si="6"/>
        <v>0.34980454969963665</v>
      </c>
      <c r="U17" s="36">
        <f t="shared" si="7"/>
        <v>4.5076243451574571E-2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1046357157</v>
      </c>
      <c r="E19" s="32">
        <f>SUM(E11:E18)</f>
        <v>1006384448</v>
      </c>
      <c r="F19" s="32">
        <f>SUM(F11:F18)</f>
        <v>250429576</v>
      </c>
      <c r="G19" s="37">
        <f t="shared" si="0"/>
        <v>0.23933469974822374</v>
      </c>
      <c r="H19" s="32">
        <f>SUM(H11:H18)</f>
        <v>224639473</v>
      </c>
      <c r="I19" s="37">
        <f t="shared" si="1"/>
        <v>0.21468718543872875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475069049</v>
      </c>
      <c r="O19" s="37">
        <f t="shared" si="5"/>
        <v>0.45402188518695247</v>
      </c>
      <c r="P19" s="32">
        <f>SUM(P11:P18)</f>
        <v>231618062</v>
      </c>
      <c r="Q19" s="32">
        <f>SUM(Q11:Q18)</f>
        <v>1061251077</v>
      </c>
      <c r="R19" s="32">
        <f>SUM(R11:R18)</f>
        <v>1025311784</v>
      </c>
      <c r="S19" s="32">
        <f>SUM(S11:S18)</f>
        <v>458240355</v>
      </c>
      <c r="T19" s="37">
        <f t="shared" si="6"/>
        <v>0.43179259360129724</v>
      </c>
      <c r="U19" s="37">
        <f t="shared" si="7"/>
        <v>-3.0129727102198078E-2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9760000</v>
      </c>
      <c r="E20" s="31">
        <v>9760000</v>
      </c>
      <c r="F20" s="31">
        <v>12092775</v>
      </c>
      <c r="G20" s="36">
        <f t="shared" si="0"/>
        <v>1.239013831967213</v>
      </c>
      <c r="H20" s="31">
        <v>4563690</v>
      </c>
      <c r="I20" s="36">
        <f t="shared" si="1"/>
        <v>0.46759118852459014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16656465</v>
      </c>
      <c r="O20" s="36">
        <f t="shared" si="5"/>
        <v>1.7066050204918033</v>
      </c>
      <c r="P20" s="31">
        <v>244350</v>
      </c>
      <c r="Q20" s="31">
        <v>4500000</v>
      </c>
      <c r="R20" s="31">
        <v>4500000</v>
      </c>
      <c r="S20" s="31">
        <v>244350</v>
      </c>
      <c r="T20" s="36">
        <f t="shared" si="6"/>
        <v>5.4300000000000001E-2</v>
      </c>
      <c r="U20" s="36">
        <f t="shared" si="7"/>
        <v>17.676856967464701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12670701</v>
      </c>
      <c r="E22" s="31">
        <v>12670701</v>
      </c>
      <c r="F22" s="31">
        <v>2649075</v>
      </c>
      <c r="G22" s="36">
        <f t="shared" si="0"/>
        <v>0.20907091091487362</v>
      </c>
      <c r="H22" s="31">
        <v>2836001</v>
      </c>
      <c r="I22" s="36">
        <f t="shared" si="1"/>
        <v>0.22382352799580701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5485076</v>
      </c>
      <c r="O22" s="36">
        <f t="shared" si="5"/>
        <v>0.43289443891068063</v>
      </c>
      <c r="P22" s="31">
        <v>2495361</v>
      </c>
      <c r="Q22" s="31">
        <v>11236584</v>
      </c>
      <c r="R22" s="31">
        <v>11236598</v>
      </c>
      <c r="S22" s="31">
        <v>5055201</v>
      </c>
      <c r="T22" s="36">
        <f t="shared" si="6"/>
        <v>0.44988770608576412</v>
      </c>
      <c r="U22" s="36">
        <f t="shared" si="7"/>
        <v>0.13650930666945582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41673528</v>
      </c>
      <c r="E23" s="31">
        <v>41673528</v>
      </c>
      <c r="F23" s="31">
        <v>10628707</v>
      </c>
      <c r="G23" s="36">
        <f t="shared" si="0"/>
        <v>0.25504696890553641</v>
      </c>
      <c r="H23" s="31">
        <v>9405218</v>
      </c>
      <c r="I23" s="36">
        <f t="shared" si="1"/>
        <v>0.22568806749454953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20033925</v>
      </c>
      <c r="O23" s="36">
        <f t="shared" si="5"/>
        <v>0.48073503640008591</v>
      </c>
      <c r="P23" s="31">
        <v>7261880</v>
      </c>
      <c r="Q23" s="31">
        <v>41147275</v>
      </c>
      <c r="R23" s="31">
        <v>41547275</v>
      </c>
      <c r="S23" s="31">
        <v>18748276</v>
      </c>
      <c r="T23" s="36">
        <f t="shared" si="6"/>
        <v>0.45563833814025351</v>
      </c>
      <c r="U23" s="36">
        <f t="shared" si="7"/>
        <v>0.29514919001691031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130746716</v>
      </c>
      <c r="E25" s="31">
        <v>130746716</v>
      </c>
      <c r="F25" s="31">
        <v>10101838</v>
      </c>
      <c r="G25" s="36">
        <f t="shared" si="0"/>
        <v>7.7262651858881107E-2</v>
      </c>
      <c r="H25" s="31">
        <v>10320897</v>
      </c>
      <c r="I25" s="36">
        <f t="shared" si="1"/>
        <v>7.8938097382117045E-2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20422735</v>
      </c>
      <c r="O25" s="36">
        <f t="shared" si="5"/>
        <v>0.15620074924099814</v>
      </c>
      <c r="P25" s="31">
        <v>4766607</v>
      </c>
      <c r="Q25" s="31">
        <v>25948656</v>
      </c>
      <c r="R25" s="31">
        <v>89679704</v>
      </c>
      <c r="S25" s="31">
        <v>8874192</v>
      </c>
      <c r="T25" s="36">
        <f t="shared" si="6"/>
        <v>0.34199042909968053</v>
      </c>
      <c r="U25" s="36">
        <f t="shared" si="7"/>
        <v>1.1652502503353013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194850945</v>
      </c>
      <c r="E27" s="32">
        <f>SUM(E20:E26)</f>
        <v>194850945</v>
      </c>
      <c r="F27" s="32">
        <f>SUM(F20:F26)</f>
        <v>35472395</v>
      </c>
      <c r="G27" s="37">
        <f t="shared" si="0"/>
        <v>0.1820488733067217</v>
      </c>
      <c r="H27" s="32">
        <f>SUM(H20:H26)</f>
        <v>27125806</v>
      </c>
      <c r="I27" s="37">
        <f t="shared" si="1"/>
        <v>0.13921310979528481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62598201</v>
      </c>
      <c r="O27" s="37">
        <f t="shared" si="5"/>
        <v>0.32126198310200649</v>
      </c>
      <c r="P27" s="32">
        <f>SUM(P20:P26)</f>
        <v>14768198</v>
      </c>
      <c r="Q27" s="32">
        <f>SUM(Q20:Q26)</f>
        <v>82832515</v>
      </c>
      <c r="R27" s="32">
        <f>SUM(R20:R26)</f>
        <v>146963577</v>
      </c>
      <c r="S27" s="32">
        <f>SUM(S20:S26)</f>
        <v>32922019</v>
      </c>
      <c r="T27" s="37">
        <f t="shared" si="6"/>
        <v>0.39745284807542064</v>
      </c>
      <c r="U27" s="37">
        <f t="shared" si="7"/>
        <v>0.83677155466090047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199865947</v>
      </c>
      <c r="E28" s="31">
        <v>199865947</v>
      </c>
      <c r="F28" s="31">
        <v>34035407</v>
      </c>
      <c r="G28" s="36">
        <f t="shared" si="0"/>
        <v>0.1702911752145552</v>
      </c>
      <c r="H28" s="31">
        <v>32615892</v>
      </c>
      <c r="I28" s="36">
        <f t="shared" si="1"/>
        <v>0.16318883976768689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66651299</v>
      </c>
      <c r="O28" s="36">
        <f t="shared" si="5"/>
        <v>0.33348001498224206</v>
      </c>
      <c r="P28" s="31">
        <v>26339331</v>
      </c>
      <c r="Q28" s="31">
        <v>189815105</v>
      </c>
      <c r="R28" s="31">
        <v>189815105</v>
      </c>
      <c r="S28" s="31">
        <v>60079312</v>
      </c>
      <c r="T28" s="36">
        <f t="shared" si="6"/>
        <v>0.31651491592305048</v>
      </c>
      <c r="U28" s="36">
        <f t="shared" si="7"/>
        <v>0.23829614351252881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20326008</v>
      </c>
      <c r="E30" s="31">
        <v>20326008</v>
      </c>
      <c r="F30" s="31">
        <v>5977387</v>
      </c>
      <c r="G30" s="36">
        <f t="shared" si="0"/>
        <v>0.29407579688052865</v>
      </c>
      <c r="H30" s="31">
        <v>5297045</v>
      </c>
      <c r="I30" s="36">
        <f t="shared" si="1"/>
        <v>0.26060429573775629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11274432</v>
      </c>
      <c r="O30" s="36">
        <f t="shared" si="5"/>
        <v>0.55468009261828488</v>
      </c>
      <c r="P30" s="31">
        <v>3753165</v>
      </c>
      <c r="Q30" s="31">
        <v>16700002</v>
      </c>
      <c r="R30" s="31">
        <v>16700002</v>
      </c>
      <c r="S30" s="31">
        <v>7218741</v>
      </c>
      <c r="T30" s="36">
        <f t="shared" si="6"/>
        <v>0.43225988835210916</v>
      </c>
      <c r="U30" s="36">
        <f t="shared" si="7"/>
        <v>0.41135415043037016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17995545</v>
      </c>
      <c r="E32" s="31">
        <v>17995545</v>
      </c>
      <c r="F32" s="31">
        <v>4410544</v>
      </c>
      <c r="G32" s="36">
        <f t="shared" si="0"/>
        <v>0.24509088221557057</v>
      </c>
      <c r="H32" s="31">
        <v>4591100</v>
      </c>
      <c r="I32" s="36">
        <f t="shared" si="1"/>
        <v>0.25512425436406622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9001644</v>
      </c>
      <c r="O32" s="36">
        <f t="shared" si="5"/>
        <v>0.50021513657963679</v>
      </c>
      <c r="P32" s="31">
        <v>2760689</v>
      </c>
      <c r="Q32" s="31">
        <v>12003025</v>
      </c>
      <c r="R32" s="31">
        <v>15492526</v>
      </c>
      <c r="S32" s="31">
        <v>6586026</v>
      </c>
      <c r="T32" s="36">
        <f t="shared" si="6"/>
        <v>0.54869718258522326</v>
      </c>
      <c r="U32" s="36">
        <f t="shared" si="7"/>
        <v>0.66302687481277323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415748063</v>
      </c>
      <c r="E33" s="31">
        <v>407348063</v>
      </c>
      <c r="F33" s="31">
        <v>61702994</v>
      </c>
      <c r="G33" s="36">
        <f t="shared" si="0"/>
        <v>0.14841438720064465</v>
      </c>
      <c r="H33" s="31">
        <v>67730388</v>
      </c>
      <c r="I33" s="36">
        <f t="shared" si="1"/>
        <v>0.16291209515508914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129433382</v>
      </c>
      <c r="O33" s="36">
        <f t="shared" si="5"/>
        <v>0.31132648235573379</v>
      </c>
      <c r="P33" s="31">
        <v>64228131</v>
      </c>
      <c r="Q33" s="31">
        <v>301939396</v>
      </c>
      <c r="R33" s="31">
        <v>405786063</v>
      </c>
      <c r="S33" s="31">
        <v>133672028</v>
      </c>
      <c r="T33" s="36">
        <f t="shared" si="6"/>
        <v>0.44271145061176448</v>
      </c>
      <c r="U33" s="36">
        <f t="shared" si="7"/>
        <v>5.4528396599303086E-2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653935563</v>
      </c>
      <c r="E35" s="32">
        <f>SUM(E28:E34)</f>
        <v>645535563</v>
      </c>
      <c r="F35" s="32">
        <f>SUM(F28:F34)</f>
        <v>106126332</v>
      </c>
      <c r="G35" s="37">
        <f t="shared" si="0"/>
        <v>0.16228866879961995</v>
      </c>
      <c r="H35" s="32">
        <f>SUM(H28:H34)</f>
        <v>110234425</v>
      </c>
      <c r="I35" s="37">
        <f t="shared" si="1"/>
        <v>0.16857077552761876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216360757</v>
      </c>
      <c r="O35" s="37">
        <f t="shared" si="5"/>
        <v>0.33085944432723868</v>
      </c>
      <c r="P35" s="32">
        <f>SUM(P28:P34)</f>
        <v>97081316</v>
      </c>
      <c r="Q35" s="32">
        <f>SUM(Q28:Q34)</f>
        <v>520457528</v>
      </c>
      <c r="R35" s="32">
        <f>SUM(R28:R34)</f>
        <v>627793696</v>
      </c>
      <c r="S35" s="32">
        <f>SUM(S28:S34)</f>
        <v>207556107</v>
      </c>
      <c r="T35" s="37">
        <f t="shared" si="6"/>
        <v>0.39879547481538208</v>
      </c>
      <c r="U35" s="37">
        <f t="shared" si="7"/>
        <v>0.1354854831180905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58604496</v>
      </c>
      <c r="E36" s="31">
        <v>58604496</v>
      </c>
      <c r="F36" s="31">
        <v>5877551</v>
      </c>
      <c r="G36" s="36">
        <f t="shared" si="0"/>
        <v>0.10029181037577731</v>
      </c>
      <c r="H36" s="31">
        <v>13877165</v>
      </c>
      <c r="I36" s="36">
        <f t="shared" si="1"/>
        <v>0.23679352178030846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19754716</v>
      </c>
      <c r="O36" s="36">
        <f t="shared" si="5"/>
        <v>0.33708533215608577</v>
      </c>
      <c r="P36" s="31">
        <v>7087166</v>
      </c>
      <c r="Q36" s="31">
        <v>51924492</v>
      </c>
      <c r="R36" s="31">
        <v>47924492</v>
      </c>
      <c r="S36" s="31">
        <v>17367459</v>
      </c>
      <c r="T36" s="36">
        <f t="shared" si="6"/>
        <v>0.33447527998925825</v>
      </c>
      <c r="U36" s="36">
        <f t="shared" si="7"/>
        <v>0.95806969951035437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98670767</v>
      </c>
      <c r="E37" s="31">
        <v>98670767</v>
      </c>
      <c r="F37" s="31">
        <v>15514954</v>
      </c>
      <c r="G37" s="36">
        <f t="shared" si="0"/>
        <v>0.15723962093048288</v>
      </c>
      <c r="H37" s="31">
        <v>11590738</v>
      </c>
      <c r="I37" s="36">
        <f t="shared" si="1"/>
        <v>0.1174688142436351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27105692</v>
      </c>
      <c r="O37" s="36">
        <f t="shared" si="5"/>
        <v>0.27470843517411797</v>
      </c>
      <c r="P37" s="31">
        <v>10932257</v>
      </c>
      <c r="Q37" s="31">
        <v>98714819</v>
      </c>
      <c r="R37" s="31">
        <v>87264819</v>
      </c>
      <c r="S37" s="31">
        <v>56226798</v>
      </c>
      <c r="T37" s="36">
        <f t="shared" si="6"/>
        <v>0.56958821957623207</v>
      </c>
      <c r="U37" s="36">
        <f t="shared" si="7"/>
        <v>6.0232850362006651E-2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120617582</v>
      </c>
      <c r="E38" s="31">
        <v>120617582</v>
      </c>
      <c r="F38" s="31">
        <v>20105011</v>
      </c>
      <c r="G38" s="36">
        <f t="shared" si="0"/>
        <v>0.16668391677757227</v>
      </c>
      <c r="H38" s="31">
        <v>30920630</v>
      </c>
      <c r="I38" s="36">
        <f t="shared" si="1"/>
        <v>0.25635259377028469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51025641</v>
      </c>
      <c r="O38" s="36">
        <f t="shared" si="5"/>
        <v>0.42303651054785696</v>
      </c>
      <c r="P38" s="31">
        <v>22643227</v>
      </c>
      <c r="Q38" s="31">
        <v>87477939</v>
      </c>
      <c r="R38" s="31">
        <v>91520406</v>
      </c>
      <c r="S38" s="31">
        <v>49164136</v>
      </c>
      <c r="T38" s="36">
        <f t="shared" si="6"/>
        <v>0.56201753907347995</v>
      </c>
      <c r="U38" s="36">
        <f t="shared" si="7"/>
        <v>0.36555756827416874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277892845</v>
      </c>
      <c r="E40" s="32">
        <f>SUM(E36:E39)</f>
        <v>277892845</v>
      </c>
      <c r="F40" s="32">
        <f>SUM(F36:F39)</f>
        <v>41497516</v>
      </c>
      <c r="G40" s="37">
        <f t="shared" si="0"/>
        <v>0.14932919917387583</v>
      </c>
      <c r="H40" s="32">
        <f>SUM(H36:H39)</f>
        <v>56388533</v>
      </c>
      <c r="I40" s="37">
        <f t="shared" si="1"/>
        <v>0.20291466302415956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97886049</v>
      </c>
      <c r="O40" s="37">
        <f t="shared" si="5"/>
        <v>0.35224386219803538</v>
      </c>
      <c r="P40" s="32">
        <f>SUM(P36:P39)</f>
        <v>40662650</v>
      </c>
      <c r="Q40" s="32">
        <f>SUM(Q36:Q39)</f>
        <v>238117250</v>
      </c>
      <c r="R40" s="32">
        <f>SUM(R36:R39)</f>
        <v>226709717</v>
      </c>
      <c r="S40" s="32">
        <f>SUM(S36:S39)</f>
        <v>122758393</v>
      </c>
      <c r="T40" s="37">
        <f t="shared" si="6"/>
        <v>0.51553758914988312</v>
      </c>
      <c r="U40" s="37">
        <f t="shared" si="7"/>
        <v>0.38674023950726277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7883697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7883697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650019846</v>
      </c>
      <c r="E45" s="31">
        <v>650019846</v>
      </c>
      <c r="F45" s="31">
        <v>228888730</v>
      </c>
      <c r="G45" s="36">
        <f t="shared" si="0"/>
        <v>0.35212575648036443</v>
      </c>
      <c r="H45" s="31">
        <v>144535252</v>
      </c>
      <c r="I45" s="36">
        <f t="shared" si="1"/>
        <v>0.22235513713838209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373423982</v>
      </c>
      <c r="O45" s="36">
        <f t="shared" si="5"/>
        <v>0.57448089361874655</v>
      </c>
      <c r="P45" s="31">
        <v>119904802</v>
      </c>
      <c r="Q45" s="31">
        <v>554530342</v>
      </c>
      <c r="R45" s="31">
        <v>561316059</v>
      </c>
      <c r="S45" s="31">
        <v>256725607</v>
      </c>
      <c r="T45" s="36">
        <f t="shared" si="6"/>
        <v>0.46296043256006358</v>
      </c>
      <c r="U45" s="36">
        <f t="shared" si="7"/>
        <v>0.2054167105000515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650019846</v>
      </c>
      <c r="E47" s="32">
        <f>SUM(E41:E46)</f>
        <v>650019846</v>
      </c>
      <c r="F47" s="32">
        <f>SUM(F41:F46)</f>
        <v>228888730</v>
      </c>
      <c r="G47" s="37">
        <f t="shared" si="0"/>
        <v>0.35212575648036443</v>
      </c>
      <c r="H47" s="32">
        <f>SUM(H41:H46)</f>
        <v>152418949</v>
      </c>
      <c r="I47" s="37">
        <f t="shared" si="1"/>
        <v>0.2344835314458999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381307679</v>
      </c>
      <c r="O47" s="37">
        <f t="shared" si="5"/>
        <v>0.58660928792626432</v>
      </c>
      <c r="P47" s="32">
        <f>SUM(P41:P46)</f>
        <v>119904802</v>
      </c>
      <c r="Q47" s="32">
        <f>SUM(Q41:Q46)</f>
        <v>554530342</v>
      </c>
      <c r="R47" s="32">
        <f>SUM(R41:R46)</f>
        <v>561316059</v>
      </c>
      <c r="S47" s="32">
        <f>SUM(S41:S46)</f>
        <v>256725607</v>
      </c>
      <c r="T47" s="37">
        <f t="shared" si="6"/>
        <v>0.46296043256006358</v>
      </c>
      <c r="U47" s="37">
        <f t="shared" si="7"/>
        <v>0.27116634578154764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73815912</v>
      </c>
      <c r="E48" s="31">
        <v>73815912</v>
      </c>
      <c r="F48" s="31">
        <v>15074690</v>
      </c>
      <c r="G48" s="36">
        <f t="shared" si="0"/>
        <v>0.20422006030352913</v>
      </c>
      <c r="H48" s="31">
        <v>17334277</v>
      </c>
      <c r="I48" s="36">
        <f t="shared" si="1"/>
        <v>0.23483117027667422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32408967</v>
      </c>
      <c r="O48" s="36">
        <f t="shared" si="5"/>
        <v>0.43905123058020334</v>
      </c>
      <c r="P48" s="31">
        <v>6247224</v>
      </c>
      <c r="Q48" s="31">
        <v>10735956</v>
      </c>
      <c r="R48" s="31">
        <v>10735956</v>
      </c>
      <c r="S48" s="31">
        <v>19731145</v>
      </c>
      <c r="T48" s="36">
        <f t="shared" si="6"/>
        <v>1.8378563585767305</v>
      </c>
      <c r="U48" s="36">
        <f t="shared" si="7"/>
        <v>1.7747167381864331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32297808</v>
      </c>
      <c r="E50" s="31">
        <v>32297808</v>
      </c>
      <c r="F50" s="31">
        <v>11112348</v>
      </c>
      <c r="G50" s="36">
        <f t="shared" si="0"/>
        <v>0.34405889093154557</v>
      </c>
      <c r="H50" s="31">
        <v>13244936</v>
      </c>
      <c r="I50" s="36">
        <f t="shared" si="1"/>
        <v>0.41008776818538273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24357284</v>
      </c>
      <c r="O50" s="36">
        <f t="shared" si="5"/>
        <v>0.75414665911692835</v>
      </c>
      <c r="P50" s="31">
        <v>7566916</v>
      </c>
      <c r="Q50" s="31">
        <v>30925308</v>
      </c>
      <c r="R50" s="31">
        <v>36925308</v>
      </c>
      <c r="S50" s="31">
        <v>17229355</v>
      </c>
      <c r="T50" s="36">
        <f t="shared" si="6"/>
        <v>0.55712800014796937</v>
      </c>
      <c r="U50" s="36">
        <f t="shared" si="7"/>
        <v>0.75037439294951858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750000</v>
      </c>
      <c r="Q52" s="31">
        <v>2420000</v>
      </c>
      <c r="R52" s="31">
        <v>2420000</v>
      </c>
      <c r="S52" s="31">
        <v>750000</v>
      </c>
      <c r="T52" s="36">
        <f t="shared" si="6"/>
        <v>0.30991735537190085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106113720</v>
      </c>
      <c r="E53" s="32">
        <f>SUM(E48:E52)</f>
        <v>106113720</v>
      </c>
      <c r="F53" s="32">
        <f>SUM(F48:F52)</f>
        <v>26187038</v>
      </c>
      <c r="G53" s="37">
        <f t="shared" si="0"/>
        <v>0.24678277229372414</v>
      </c>
      <c r="H53" s="32">
        <f>SUM(H48:H52)</f>
        <v>30579213</v>
      </c>
      <c r="I53" s="37">
        <f t="shared" si="1"/>
        <v>0.28817397976435094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56766251</v>
      </c>
      <c r="O53" s="37">
        <f t="shared" si="5"/>
        <v>0.53495675205807502</v>
      </c>
      <c r="P53" s="32">
        <f>SUM(P48:P52)</f>
        <v>14564140</v>
      </c>
      <c r="Q53" s="32">
        <f>SUM(Q48:Q52)</f>
        <v>44081264</v>
      </c>
      <c r="R53" s="32">
        <f>SUM(R48:R52)</f>
        <v>50081264</v>
      </c>
      <c r="S53" s="32">
        <f>SUM(S48:S52)</f>
        <v>37710500</v>
      </c>
      <c r="T53" s="37">
        <f t="shared" si="6"/>
        <v>0.85547683024697296</v>
      </c>
      <c r="U53" s="37">
        <f t="shared" si="7"/>
        <v>1.099623664699735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10917216768</v>
      </c>
      <c r="E54" s="32">
        <f>SUM(E8:E9,E11:E18,E20:E26,E28:E34,E36:E39,E41:E46,E48:E52)</f>
        <v>10866844059</v>
      </c>
      <c r="F54" s="32">
        <f>SUM(F8:F9,F11:F18,F20:F26,F28:F34,F36:F39,F41:F46,F48:F52)</f>
        <v>3100952991</v>
      </c>
      <c r="G54" s="37">
        <f t="shared" si="0"/>
        <v>0.28404244936212664</v>
      </c>
      <c r="H54" s="32">
        <f>SUM(H8:H9,H11:H18,H20:H26,H28:H34,H36:H39,H41:H46,H48:H52)</f>
        <v>2687433305</v>
      </c>
      <c r="I54" s="37">
        <f t="shared" si="1"/>
        <v>0.24616469216561407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5788386296</v>
      </c>
      <c r="O54" s="37">
        <f t="shared" si="5"/>
        <v>0.53020714152774073</v>
      </c>
      <c r="P54" s="32">
        <f>SUM(P8:P9,P11:P18,P20:P26,P28:P34,P36:P39,P41:P46,P48:P52)</f>
        <v>2659390938</v>
      </c>
      <c r="Q54" s="32">
        <f>SUM(Q8:Q9,Q11:Q18,Q20:Q26,Q28:Q34,Q36:Q39,Q41:Q46,Q48:Q52)</f>
        <v>9956722400</v>
      </c>
      <c r="R54" s="32">
        <f>SUM(R8:R9,R11:R18,R20:R26,R28:R34,R36:R39,R41:R46,R48:R52)</f>
        <v>9819353611</v>
      </c>
      <c r="S54" s="32">
        <f>SUM(S8:S9,S11:S18,S20:S26,S28:S34,S36:S39,S41:S46,S48:S52)</f>
        <v>5185657872</v>
      </c>
      <c r="T54" s="37">
        <f t="shared" si="6"/>
        <v>0.52081977016854464</v>
      </c>
      <c r="U54" s="37">
        <f t="shared" si="7"/>
        <v>1.0544657650480405E-2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3646128500</v>
      </c>
      <c r="E57" s="31">
        <v>3646128500</v>
      </c>
      <c r="F57" s="31">
        <v>1047118428</v>
      </c>
      <c r="G57" s="36">
        <f t="shared" ref="G57:G85" si="8">IF(($D57      =0),0,($F57      /$D57      ))</f>
        <v>0.28718637535676539</v>
      </c>
      <c r="H57" s="31">
        <v>759175750</v>
      </c>
      <c r="I57" s="36">
        <f t="shared" ref="I57:I85" si="9">IF(($D57      =0),0,($H57      /$D57      ))</f>
        <v>0.20821420583503844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1806294178</v>
      </c>
      <c r="O57" s="36">
        <f t="shared" ref="O57:O85" si="13">IF(($D57      =0),0,($N57      /$D57      ))</f>
        <v>0.49540058119180386</v>
      </c>
      <c r="P57" s="31">
        <v>635444181</v>
      </c>
      <c r="Q57" s="31">
        <v>3558885964</v>
      </c>
      <c r="R57" s="31">
        <v>3383119724</v>
      </c>
      <c r="S57" s="31">
        <v>1587588119</v>
      </c>
      <c r="T57" s="36">
        <f t="shared" ref="T57:T85" si="14">IF(($Q57      =0),0,($S57      /$Q57      ))</f>
        <v>0.44609131482696757</v>
      </c>
      <c r="U57" s="36">
        <f t="shared" ref="U57:U85" si="15">IF(($P57      =0),0,(($H57      /$P57      )-1))</f>
        <v>0.19471666072271421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3646128500</v>
      </c>
      <c r="E58" s="32">
        <f>E57</f>
        <v>3646128500</v>
      </c>
      <c r="F58" s="32">
        <f>F57</f>
        <v>1047118428</v>
      </c>
      <c r="G58" s="37">
        <f t="shared" si="8"/>
        <v>0.28718637535676539</v>
      </c>
      <c r="H58" s="32">
        <f>H57</f>
        <v>759175750</v>
      </c>
      <c r="I58" s="37">
        <f t="shared" si="9"/>
        <v>0.20821420583503844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1806294178</v>
      </c>
      <c r="O58" s="37">
        <f t="shared" si="13"/>
        <v>0.49540058119180386</v>
      </c>
      <c r="P58" s="32">
        <f>P57</f>
        <v>635444181</v>
      </c>
      <c r="Q58" s="32">
        <f>Q57</f>
        <v>3558885964</v>
      </c>
      <c r="R58" s="32">
        <f>R57</f>
        <v>3383119724</v>
      </c>
      <c r="S58" s="32">
        <f>S57</f>
        <v>1587588119</v>
      </c>
      <c r="T58" s="37">
        <f t="shared" si="14"/>
        <v>0.44609131482696757</v>
      </c>
      <c r="U58" s="37">
        <f t="shared" si="15"/>
        <v>0.19471666072271421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14478945</v>
      </c>
      <c r="E59" s="31">
        <v>14478945</v>
      </c>
      <c r="F59" s="31">
        <v>230126</v>
      </c>
      <c r="G59" s="36">
        <f t="shared" si="8"/>
        <v>1.5893837568966524E-2</v>
      </c>
      <c r="H59" s="31">
        <v>3712799</v>
      </c>
      <c r="I59" s="36">
        <f t="shared" si="9"/>
        <v>0.25642745379583942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3942925</v>
      </c>
      <c r="O59" s="36">
        <f t="shared" si="13"/>
        <v>0.27232129136480593</v>
      </c>
      <c r="P59" s="31">
        <v>3423845</v>
      </c>
      <c r="Q59" s="31">
        <v>33776941</v>
      </c>
      <c r="R59" s="31">
        <v>3358252</v>
      </c>
      <c r="S59" s="31">
        <v>6458945</v>
      </c>
      <c r="T59" s="36">
        <f t="shared" si="14"/>
        <v>0.1912235036322561</v>
      </c>
      <c r="U59" s="36">
        <f t="shared" si="15"/>
        <v>8.4394591460769997E-2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96779000</v>
      </c>
      <c r="E60" s="31">
        <v>96779000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21020751</v>
      </c>
      <c r="Q60" s="31">
        <v>84083000</v>
      </c>
      <c r="R60" s="31">
        <v>84083000</v>
      </c>
      <c r="S60" s="31">
        <v>42041502</v>
      </c>
      <c r="T60" s="36">
        <f t="shared" si="14"/>
        <v>0.50000002378602093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48319081</v>
      </c>
      <c r="E61" s="31">
        <v>48319081</v>
      </c>
      <c r="F61" s="31">
        <v>4168556</v>
      </c>
      <c r="G61" s="36">
        <f t="shared" si="8"/>
        <v>8.6271425567882795E-2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4168556</v>
      </c>
      <c r="O61" s="36">
        <f t="shared" si="13"/>
        <v>8.6271425567882795E-2</v>
      </c>
      <c r="P61" s="31">
        <v>0</v>
      </c>
      <c r="Q61" s="31">
        <v>32626686</v>
      </c>
      <c r="R61" s="31">
        <v>32626686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159577026</v>
      </c>
      <c r="E63" s="32">
        <f>SUM(E59:E62)</f>
        <v>159577026</v>
      </c>
      <c r="F63" s="32">
        <f>SUM(F59:F62)</f>
        <v>4398682</v>
      </c>
      <c r="G63" s="37">
        <f t="shared" si="8"/>
        <v>2.7564632016641291E-2</v>
      </c>
      <c r="H63" s="32">
        <f>SUM(H59:H62)</f>
        <v>3712799</v>
      </c>
      <c r="I63" s="37">
        <f t="shared" si="9"/>
        <v>2.3266500780632419E-2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8111481</v>
      </c>
      <c r="O63" s="37">
        <f t="shared" si="13"/>
        <v>5.0831132797273713E-2</v>
      </c>
      <c r="P63" s="32">
        <f>SUM(P59:P62)</f>
        <v>24444596</v>
      </c>
      <c r="Q63" s="32">
        <f>SUM(Q59:Q62)</f>
        <v>150486627</v>
      </c>
      <c r="R63" s="32">
        <f>SUM(R59:R62)</f>
        <v>120067938</v>
      </c>
      <c r="S63" s="32">
        <f>SUM(S59:S62)</f>
        <v>48500447</v>
      </c>
      <c r="T63" s="37">
        <f t="shared" si="14"/>
        <v>0.32229074414698655</v>
      </c>
      <c r="U63" s="37">
        <f t="shared" si="15"/>
        <v>-0.848113709876817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53019399</v>
      </c>
      <c r="E64" s="31">
        <v>53019399</v>
      </c>
      <c r="F64" s="31">
        <v>1697743</v>
      </c>
      <c r="G64" s="36">
        <f t="shared" si="8"/>
        <v>3.2021166441362339E-2</v>
      </c>
      <c r="H64" s="31">
        <v>388010</v>
      </c>
      <c r="I64" s="36">
        <f t="shared" si="9"/>
        <v>7.3182647732389422E-3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2085753</v>
      </c>
      <c r="O64" s="36">
        <f t="shared" si="13"/>
        <v>3.9339431214601282E-2</v>
      </c>
      <c r="P64" s="31">
        <v>147420</v>
      </c>
      <c r="Q64" s="31">
        <v>47195440</v>
      </c>
      <c r="R64" s="31">
        <v>47195440</v>
      </c>
      <c r="S64" s="31">
        <v>318574</v>
      </c>
      <c r="T64" s="36">
        <f t="shared" si="14"/>
        <v>6.7501012809712121E-3</v>
      </c>
      <c r="U64" s="36">
        <f t="shared" si="15"/>
        <v>1.6320037986704654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28905849</v>
      </c>
      <c r="E65" s="31">
        <v>28905849</v>
      </c>
      <c r="F65" s="31">
        <v>458694</v>
      </c>
      <c r="G65" s="36">
        <f t="shared" si="8"/>
        <v>1.5868553108403769E-2</v>
      </c>
      <c r="H65" s="31">
        <v>744700</v>
      </c>
      <c r="I65" s="36">
        <f t="shared" si="9"/>
        <v>2.5762951989405328E-2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1203394</v>
      </c>
      <c r="O65" s="36">
        <f t="shared" si="13"/>
        <v>4.16315050978091E-2</v>
      </c>
      <c r="P65" s="31">
        <v>598269</v>
      </c>
      <c r="Q65" s="31">
        <v>13810642</v>
      </c>
      <c r="R65" s="31">
        <v>25046402</v>
      </c>
      <c r="S65" s="31">
        <v>810874</v>
      </c>
      <c r="T65" s="36">
        <f t="shared" si="14"/>
        <v>5.8713707878315868E-2</v>
      </c>
      <c r="U65" s="36">
        <f t="shared" si="15"/>
        <v>0.24475779289918087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62628130</v>
      </c>
      <c r="E66" s="31">
        <v>62628130</v>
      </c>
      <c r="F66" s="31">
        <v>13030639</v>
      </c>
      <c r="G66" s="36">
        <f t="shared" si="8"/>
        <v>0.20806367681743013</v>
      </c>
      <c r="H66" s="31">
        <v>11441735</v>
      </c>
      <c r="I66" s="36">
        <f t="shared" si="9"/>
        <v>0.18269322427477877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24472374</v>
      </c>
      <c r="O66" s="36">
        <f t="shared" si="13"/>
        <v>0.3907569010922089</v>
      </c>
      <c r="P66" s="31">
        <v>10535774</v>
      </c>
      <c r="Q66" s="31">
        <v>54026614</v>
      </c>
      <c r="R66" s="31">
        <v>54026614</v>
      </c>
      <c r="S66" s="31">
        <v>25766387</v>
      </c>
      <c r="T66" s="36">
        <f t="shared" si="14"/>
        <v>0.47692026377962538</v>
      </c>
      <c r="U66" s="36">
        <f t="shared" si="15"/>
        <v>8.5989031275727879E-2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1116590339</v>
      </c>
      <c r="E67" s="31">
        <v>1116590339</v>
      </c>
      <c r="F67" s="31">
        <v>229090371</v>
      </c>
      <c r="G67" s="36">
        <f t="shared" si="8"/>
        <v>0.20516958010327188</v>
      </c>
      <c r="H67" s="31">
        <v>189615087</v>
      </c>
      <c r="I67" s="36">
        <f t="shared" si="9"/>
        <v>0.16981616298938801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418705458</v>
      </c>
      <c r="O67" s="36">
        <f t="shared" si="13"/>
        <v>0.37498574309265986</v>
      </c>
      <c r="P67" s="31">
        <v>168884773</v>
      </c>
      <c r="Q67" s="31">
        <v>970593290</v>
      </c>
      <c r="R67" s="31">
        <v>970593290</v>
      </c>
      <c r="S67" s="31">
        <v>383318442</v>
      </c>
      <c r="T67" s="36">
        <f t="shared" si="14"/>
        <v>0.39493209560515302</v>
      </c>
      <c r="U67" s="36">
        <f t="shared" si="15"/>
        <v>0.12274827168699209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180208122</v>
      </c>
      <c r="E68" s="31">
        <v>180208122</v>
      </c>
      <c r="F68" s="31">
        <v>19900604</v>
      </c>
      <c r="G68" s="36">
        <f t="shared" si="8"/>
        <v>0.11043122684559134</v>
      </c>
      <c r="H68" s="31">
        <v>19816085</v>
      </c>
      <c r="I68" s="36">
        <f t="shared" si="9"/>
        <v>0.10996221912794807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39716689</v>
      </c>
      <c r="O68" s="36">
        <f t="shared" si="13"/>
        <v>0.22039344597353941</v>
      </c>
      <c r="P68" s="31">
        <v>25615261</v>
      </c>
      <c r="Q68" s="31">
        <v>152435261</v>
      </c>
      <c r="R68" s="31">
        <v>152435261</v>
      </c>
      <c r="S68" s="31">
        <v>34420925</v>
      </c>
      <c r="T68" s="36">
        <f t="shared" si="14"/>
        <v>0.22580684268320306</v>
      </c>
      <c r="U68" s="36">
        <f t="shared" si="15"/>
        <v>-0.22639535080278905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1441351839</v>
      </c>
      <c r="E70" s="32">
        <f>SUM(E64:E69)</f>
        <v>1441351839</v>
      </c>
      <c r="F70" s="32">
        <f>SUM(F64:F69)</f>
        <v>264178051</v>
      </c>
      <c r="G70" s="37">
        <f t="shared" si="8"/>
        <v>0.18328491618207871</v>
      </c>
      <c r="H70" s="32">
        <f>SUM(H64:H69)</f>
        <v>222005617</v>
      </c>
      <c r="I70" s="37">
        <f t="shared" si="9"/>
        <v>0.15402597130900805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486183668</v>
      </c>
      <c r="O70" s="37">
        <f t="shared" si="13"/>
        <v>0.33731088749108679</v>
      </c>
      <c r="P70" s="32">
        <f>SUM(P64:P69)</f>
        <v>205781497</v>
      </c>
      <c r="Q70" s="32">
        <f>SUM(Q64:Q69)</f>
        <v>1238061247</v>
      </c>
      <c r="R70" s="32">
        <f>SUM(R64:R69)</f>
        <v>1249297007</v>
      </c>
      <c r="S70" s="32">
        <f>SUM(S64:S69)</f>
        <v>444635202</v>
      </c>
      <c r="T70" s="37">
        <f t="shared" si="14"/>
        <v>0.35913829229160904</v>
      </c>
      <c r="U70" s="37">
        <f t="shared" si="15"/>
        <v>7.8841490787677548E-2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147264156</v>
      </c>
      <c r="E71" s="31">
        <v>147264156</v>
      </c>
      <c r="F71" s="31">
        <v>43348703</v>
      </c>
      <c r="G71" s="36">
        <f t="shared" si="8"/>
        <v>0.29436017682401955</v>
      </c>
      <c r="H71" s="31">
        <v>32911477</v>
      </c>
      <c r="I71" s="36">
        <f t="shared" si="9"/>
        <v>0.22348599886044232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76260180</v>
      </c>
      <c r="O71" s="36">
        <f t="shared" si="13"/>
        <v>0.5178461756844619</v>
      </c>
      <c r="P71" s="31">
        <v>33817635</v>
      </c>
      <c r="Q71" s="31">
        <v>135624000</v>
      </c>
      <c r="R71" s="31">
        <v>131303996</v>
      </c>
      <c r="S71" s="31">
        <v>74579534</v>
      </c>
      <c r="T71" s="36">
        <f t="shared" si="14"/>
        <v>0.54989923612339997</v>
      </c>
      <c r="U71" s="36">
        <f t="shared" si="15"/>
        <v>-2.6795427888437473E-2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342714750</v>
      </c>
      <c r="E72" s="31">
        <v>342714750</v>
      </c>
      <c r="F72" s="31">
        <v>91944498</v>
      </c>
      <c r="G72" s="36">
        <f t="shared" si="8"/>
        <v>0.26828287373099641</v>
      </c>
      <c r="H72" s="31">
        <v>75516519</v>
      </c>
      <c r="I72" s="36">
        <f t="shared" si="9"/>
        <v>0.22034802703998005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167461017</v>
      </c>
      <c r="O72" s="36">
        <f t="shared" si="13"/>
        <v>0.48863090077097643</v>
      </c>
      <c r="P72" s="31">
        <v>50637901</v>
      </c>
      <c r="Q72" s="31">
        <v>260566081</v>
      </c>
      <c r="R72" s="31">
        <v>264387975</v>
      </c>
      <c r="S72" s="31">
        <v>119068419</v>
      </c>
      <c r="T72" s="36">
        <f t="shared" si="14"/>
        <v>0.45696054737070707</v>
      </c>
      <c r="U72" s="36">
        <f t="shared" si="15"/>
        <v>0.49130429004156384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95667736</v>
      </c>
      <c r="E73" s="31">
        <v>95667736</v>
      </c>
      <c r="F73" s="31">
        <v>24640754</v>
      </c>
      <c r="G73" s="36">
        <f t="shared" si="8"/>
        <v>0.25756597814753346</v>
      </c>
      <c r="H73" s="31">
        <v>22961021</v>
      </c>
      <c r="I73" s="36">
        <f t="shared" si="9"/>
        <v>0.24000798973647708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47601775</v>
      </c>
      <c r="O73" s="36">
        <f t="shared" si="13"/>
        <v>0.49757396788401054</v>
      </c>
      <c r="P73" s="31">
        <v>20788273</v>
      </c>
      <c r="Q73" s="31">
        <v>104971356</v>
      </c>
      <c r="R73" s="31">
        <v>88972511</v>
      </c>
      <c r="S73" s="31">
        <v>42176890</v>
      </c>
      <c r="T73" s="36">
        <f t="shared" si="14"/>
        <v>0.40179427614519908</v>
      </c>
      <c r="U73" s="36">
        <f t="shared" si="15"/>
        <v>0.10451796548948544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514515199</v>
      </c>
      <c r="E74" s="31">
        <v>514515199</v>
      </c>
      <c r="F74" s="31">
        <v>103770390</v>
      </c>
      <c r="G74" s="36">
        <f t="shared" si="8"/>
        <v>0.20168576205656463</v>
      </c>
      <c r="H74" s="31">
        <v>85622121</v>
      </c>
      <c r="I74" s="36">
        <f t="shared" si="9"/>
        <v>0.16641320055542227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189392511</v>
      </c>
      <c r="O74" s="36">
        <f t="shared" si="13"/>
        <v>0.36809896261198688</v>
      </c>
      <c r="P74" s="31">
        <v>47641886</v>
      </c>
      <c r="Q74" s="31">
        <v>453464908</v>
      </c>
      <c r="R74" s="31">
        <v>443366817</v>
      </c>
      <c r="S74" s="31">
        <v>63102913</v>
      </c>
      <c r="T74" s="36">
        <f t="shared" si="14"/>
        <v>0.13915721346181875</v>
      </c>
      <c r="U74" s="36">
        <f t="shared" si="15"/>
        <v>0.79720259185373132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34217457</v>
      </c>
      <c r="E75" s="31">
        <v>34217457</v>
      </c>
      <c r="F75" s="31">
        <v>54952</v>
      </c>
      <c r="G75" s="36">
        <f t="shared" si="8"/>
        <v>1.6059638797821826E-3</v>
      </c>
      <c r="H75" s="31">
        <v>264745</v>
      </c>
      <c r="I75" s="36">
        <f t="shared" si="9"/>
        <v>7.7371325402703067E-3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319697</v>
      </c>
      <c r="O75" s="36">
        <f t="shared" si="13"/>
        <v>9.3430964200524897E-3</v>
      </c>
      <c r="P75" s="31">
        <v>39566</v>
      </c>
      <c r="Q75" s="31">
        <v>31037350</v>
      </c>
      <c r="R75" s="31">
        <v>32495212</v>
      </c>
      <c r="S75" s="31">
        <v>77358</v>
      </c>
      <c r="T75" s="36">
        <f t="shared" si="14"/>
        <v>2.4924163950852765E-3</v>
      </c>
      <c r="U75" s="36">
        <f t="shared" si="15"/>
        <v>5.6912247889602181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81537634</v>
      </c>
      <c r="E76" s="31">
        <v>81537634</v>
      </c>
      <c r="F76" s="31">
        <v>1858</v>
      </c>
      <c r="G76" s="36">
        <f t="shared" si="8"/>
        <v>2.2787023719623749E-5</v>
      </c>
      <c r="H76" s="31">
        <v>6692201</v>
      </c>
      <c r="I76" s="36">
        <f t="shared" si="9"/>
        <v>8.2074996191329269E-2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6694059</v>
      </c>
      <c r="O76" s="36">
        <f t="shared" si="13"/>
        <v>8.2097783215048889E-2</v>
      </c>
      <c r="P76" s="31">
        <v>-2046094</v>
      </c>
      <c r="Q76" s="31">
        <v>63825530</v>
      </c>
      <c r="R76" s="31">
        <v>47838163</v>
      </c>
      <c r="S76" s="31">
        <v>6337394</v>
      </c>
      <c r="T76" s="36">
        <f t="shared" si="14"/>
        <v>9.9292461809561153E-2</v>
      </c>
      <c r="U76" s="36">
        <f t="shared" si="15"/>
        <v>-4.2707202112903904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1215916932</v>
      </c>
      <c r="E78" s="32">
        <f>SUM(E71:E77)</f>
        <v>1215916932</v>
      </c>
      <c r="F78" s="32">
        <f>SUM(F71:F77)</f>
        <v>263761155</v>
      </c>
      <c r="G78" s="37">
        <f t="shared" si="8"/>
        <v>0.21692366317010872</v>
      </c>
      <c r="H78" s="32">
        <f>SUM(H71:H77)</f>
        <v>223968084</v>
      </c>
      <c r="I78" s="37">
        <f t="shared" si="9"/>
        <v>0.18419686255343634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487729239</v>
      </c>
      <c r="O78" s="37">
        <f t="shared" si="13"/>
        <v>0.40112052572354506</v>
      </c>
      <c r="P78" s="32">
        <f>SUM(P71:P77)</f>
        <v>150879167</v>
      </c>
      <c r="Q78" s="32">
        <f>SUM(Q71:Q77)</f>
        <v>1049489225</v>
      </c>
      <c r="R78" s="32">
        <f>SUM(R71:R77)</f>
        <v>1008364674</v>
      </c>
      <c r="S78" s="32">
        <f>SUM(S71:S77)</f>
        <v>305342508</v>
      </c>
      <c r="T78" s="37">
        <f t="shared" si="14"/>
        <v>0.2909439189335174</v>
      </c>
      <c r="U78" s="37">
        <f t="shared" si="15"/>
        <v>0.48442020494453031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470960148</v>
      </c>
      <c r="E79" s="31">
        <v>470960148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79839926</v>
      </c>
      <c r="Q79" s="31">
        <v>446710413</v>
      </c>
      <c r="R79" s="31">
        <v>446710413</v>
      </c>
      <c r="S79" s="31">
        <v>178747063</v>
      </c>
      <c r="T79" s="36">
        <f t="shared" si="14"/>
        <v>0.40014080218004677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401891682</v>
      </c>
      <c r="E80" s="31">
        <v>401891682</v>
      </c>
      <c r="F80" s="31">
        <v>42923283</v>
      </c>
      <c r="G80" s="36">
        <f t="shared" si="8"/>
        <v>0.10680311368076535</v>
      </c>
      <c r="H80" s="31">
        <v>58941103</v>
      </c>
      <c r="I80" s="36">
        <f t="shared" si="9"/>
        <v>0.14665917619066324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101864386</v>
      </c>
      <c r="O80" s="36">
        <f t="shared" si="13"/>
        <v>0.2534622898714286</v>
      </c>
      <c r="P80" s="31">
        <v>62188222</v>
      </c>
      <c r="Q80" s="31">
        <v>323144956</v>
      </c>
      <c r="R80" s="31">
        <v>323144956</v>
      </c>
      <c r="S80" s="31">
        <v>131449139</v>
      </c>
      <c r="T80" s="36">
        <f t="shared" si="14"/>
        <v>0.40678072350911149</v>
      </c>
      <c r="U80" s="36">
        <f t="shared" si="15"/>
        <v>-5.221437268298168E-2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510679430</v>
      </c>
      <c r="E81" s="31">
        <v>510679430</v>
      </c>
      <c r="F81" s="31">
        <v>89470165</v>
      </c>
      <c r="G81" s="36">
        <f t="shared" si="8"/>
        <v>0.17519829416273924</v>
      </c>
      <c r="H81" s="31">
        <v>90431944</v>
      </c>
      <c r="I81" s="36">
        <f t="shared" si="9"/>
        <v>0.17708162633454808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179902109</v>
      </c>
      <c r="O81" s="36">
        <f t="shared" si="13"/>
        <v>0.35227992049728729</v>
      </c>
      <c r="P81" s="31">
        <v>68228915</v>
      </c>
      <c r="Q81" s="31">
        <v>476025690</v>
      </c>
      <c r="R81" s="31">
        <v>433881910</v>
      </c>
      <c r="S81" s="31">
        <v>177176279</v>
      </c>
      <c r="T81" s="36">
        <f t="shared" si="14"/>
        <v>0.3721989857312113</v>
      </c>
      <c r="U81" s="36">
        <f t="shared" si="15"/>
        <v>0.32541964063183482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269</v>
      </c>
      <c r="E82" s="31">
        <v>269</v>
      </c>
      <c r="F82" s="31">
        <v>66982</v>
      </c>
      <c r="G82" s="36">
        <f t="shared" si="8"/>
        <v>249.00371747211895</v>
      </c>
      <c r="H82" s="31">
        <v>83372</v>
      </c>
      <c r="I82" s="36">
        <f t="shared" si="9"/>
        <v>309.93308550185873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150354</v>
      </c>
      <c r="O82" s="36">
        <f t="shared" si="13"/>
        <v>558.93680297397771</v>
      </c>
      <c r="P82" s="31">
        <v>60034</v>
      </c>
      <c r="Q82" s="31">
        <v>104</v>
      </c>
      <c r="R82" s="31">
        <v>199620</v>
      </c>
      <c r="S82" s="31">
        <v>116384</v>
      </c>
      <c r="T82" s="36">
        <f t="shared" si="14"/>
        <v>1119.0769230769231</v>
      </c>
      <c r="U82" s="36">
        <f t="shared" si="15"/>
        <v>0.3887463770530033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1383531529</v>
      </c>
      <c r="E84" s="32">
        <f>SUM(E79:E83)</f>
        <v>1383531529</v>
      </c>
      <c r="F84" s="32">
        <f>SUM(F79:F83)</f>
        <v>132460430</v>
      </c>
      <c r="G84" s="37">
        <f t="shared" si="8"/>
        <v>9.5740810544260466E-2</v>
      </c>
      <c r="H84" s="32">
        <f>SUM(H79:H83)</f>
        <v>149456419</v>
      </c>
      <c r="I84" s="37">
        <f t="shared" si="9"/>
        <v>0.10802530760395848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281916849</v>
      </c>
      <c r="O84" s="37">
        <f t="shared" si="13"/>
        <v>0.20376611814821893</v>
      </c>
      <c r="P84" s="32">
        <f>SUM(P79:P83)</f>
        <v>210317097</v>
      </c>
      <c r="Q84" s="32">
        <f>SUM(Q79:Q83)</f>
        <v>1245881163</v>
      </c>
      <c r="R84" s="32">
        <f>SUM(R79:R83)</f>
        <v>1203936899</v>
      </c>
      <c r="S84" s="32">
        <f>SUM(S79:S83)</f>
        <v>487488865</v>
      </c>
      <c r="T84" s="37">
        <f t="shared" si="14"/>
        <v>0.39128038811194388</v>
      </c>
      <c r="U84" s="37">
        <f t="shared" si="15"/>
        <v>-0.28937579905831434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7846505826</v>
      </c>
      <c r="E85" s="32">
        <f>SUM(E57,E59:E62,E64:E69,E71:E77,E79:E83)</f>
        <v>7846505826</v>
      </c>
      <c r="F85" s="32">
        <f>SUM(F57,F59:F62,F64:F69,F71:F77,F79:F83)</f>
        <v>1711916746</v>
      </c>
      <c r="G85" s="37">
        <f t="shared" si="8"/>
        <v>0.21817568022793438</v>
      </c>
      <c r="H85" s="32">
        <f>SUM(H57,H59:H62,H64:H69,H71:H77,H79:H83)</f>
        <v>1358318669</v>
      </c>
      <c r="I85" s="37">
        <f t="shared" si="9"/>
        <v>0.17311128024643871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3070235415</v>
      </c>
      <c r="O85" s="37">
        <f t="shared" si="13"/>
        <v>0.39128696047437306</v>
      </c>
      <c r="P85" s="32">
        <f>SUM(P57,P59:P62,P64:P69,P71:P77,P79:P83)</f>
        <v>1226866538</v>
      </c>
      <c r="Q85" s="32">
        <f>SUM(Q57,Q59:Q62,Q64:Q69,Q71:Q77,Q79:Q83)</f>
        <v>7242804226</v>
      </c>
      <c r="R85" s="32">
        <f>SUM(R57,R59:R62,R64:R69,R71:R77,R79:R83)</f>
        <v>6964786242</v>
      </c>
      <c r="S85" s="32">
        <f>SUM(S57,S59:S62,S64:S69,S71:S77,S79:S83)</f>
        <v>2873555141</v>
      </c>
      <c r="T85" s="37">
        <f t="shared" si="14"/>
        <v>0.39674621201061855</v>
      </c>
      <c r="U85" s="37">
        <f t="shared" si="15"/>
        <v>0.10714460532462589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23758258912</v>
      </c>
      <c r="E88" s="31">
        <v>23758258912</v>
      </c>
      <c r="F88" s="31">
        <v>6391211112</v>
      </c>
      <c r="G88" s="36">
        <f t="shared" ref="G88:G99" si="16">IF(($D88      =0),0,($F88      /$D88      ))</f>
        <v>0.26901007921804737</v>
      </c>
      <c r="H88" s="31">
        <v>5005639578</v>
      </c>
      <c r="I88" s="36">
        <f t="shared" ref="I88:I99" si="17">IF(($D88      =0),0,($H88      /$D88      ))</f>
        <v>0.21069050541711681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11396850690</v>
      </c>
      <c r="O88" s="36">
        <f t="shared" ref="O88:O99" si="21">IF(($D88      =0),0,($N88      /$D88      ))</f>
        <v>0.47970058463516418</v>
      </c>
      <c r="P88" s="31">
        <v>4561732174</v>
      </c>
      <c r="Q88" s="31">
        <v>20621325192</v>
      </c>
      <c r="R88" s="31">
        <v>20621325192</v>
      </c>
      <c r="S88" s="31">
        <v>10702139212</v>
      </c>
      <c r="T88" s="36">
        <f t="shared" ref="T88:T99" si="22">IF(($Q88      =0),0,($S88      /$Q88      ))</f>
        <v>0.51898406685094478</v>
      </c>
      <c r="U88" s="36">
        <f t="shared" ref="U88:U99" si="23">IF(($P88      =0),0,(($H88      /$P88      )-1))</f>
        <v>9.7311150034210758E-2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22972480773</v>
      </c>
      <c r="E89" s="31">
        <v>22972480773</v>
      </c>
      <c r="F89" s="31">
        <v>5164761998</v>
      </c>
      <c r="G89" s="36">
        <f t="shared" si="16"/>
        <v>0.22482386856844144</v>
      </c>
      <c r="H89" s="31">
        <v>4421086159</v>
      </c>
      <c r="I89" s="36">
        <f t="shared" si="17"/>
        <v>0.19245140316740139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9585848157</v>
      </c>
      <c r="O89" s="36">
        <f t="shared" si="21"/>
        <v>0.41727527173584283</v>
      </c>
      <c r="P89" s="31">
        <v>4230708082</v>
      </c>
      <c r="Q89" s="31">
        <v>21340646555</v>
      </c>
      <c r="R89" s="31">
        <v>19311370311</v>
      </c>
      <c r="S89" s="31">
        <v>9345309205</v>
      </c>
      <c r="T89" s="36">
        <f t="shared" si="22"/>
        <v>0.43791124982623564</v>
      </c>
      <c r="U89" s="36">
        <f t="shared" si="23"/>
        <v>4.4999104951245261E-2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16954289163</v>
      </c>
      <c r="E90" s="31">
        <v>16954289163</v>
      </c>
      <c r="F90" s="31">
        <v>5168307843</v>
      </c>
      <c r="G90" s="36">
        <f t="shared" si="16"/>
        <v>0.30483777841178961</v>
      </c>
      <c r="H90" s="31">
        <v>4886288430</v>
      </c>
      <c r="I90" s="36">
        <f t="shared" si="17"/>
        <v>0.2882036741866793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10054596273</v>
      </c>
      <c r="O90" s="36">
        <f t="shared" si="21"/>
        <v>0.59304145259846897</v>
      </c>
      <c r="P90" s="31">
        <v>1099555318</v>
      </c>
      <c r="Q90" s="31">
        <v>16045634037</v>
      </c>
      <c r="R90" s="31">
        <v>15961462589</v>
      </c>
      <c r="S90" s="31">
        <v>5291751013</v>
      </c>
      <c r="T90" s="36">
        <f t="shared" si="22"/>
        <v>0.32979382433861004</v>
      </c>
      <c r="U90" s="36">
        <f t="shared" si="23"/>
        <v>3.4438768564075097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63685028848</v>
      </c>
      <c r="E91" s="32">
        <f>SUM(E88:E90)</f>
        <v>63685028848</v>
      </c>
      <c r="F91" s="32">
        <f>SUM(F88:F90)</f>
        <v>16724280953</v>
      </c>
      <c r="G91" s="37">
        <f t="shared" si="16"/>
        <v>0.26260930167616969</v>
      </c>
      <c r="H91" s="32">
        <f>SUM(H88:H90)</f>
        <v>14313014167</v>
      </c>
      <c r="I91" s="37">
        <f t="shared" si="17"/>
        <v>0.2247469213080131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31037295120</v>
      </c>
      <c r="O91" s="37">
        <f t="shared" si="21"/>
        <v>0.48735622298418274</v>
      </c>
      <c r="P91" s="32">
        <f>SUM(P88:P90)</f>
        <v>9891995574</v>
      </c>
      <c r="Q91" s="32">
        <f>SUM(Q88:Q90)</f>
        <v>58007605784</v>
      </c>
      <c r="R91" s="32">
        <f>SUM(R88:R90)</f>
        <v>55894158092</v>
      </c>
      <c r="S91" s="32">
        <f>SUM(S88:S90)</f>
        <v>25339199430</v>
      </c>
      <c r="T91" s="37">
        <f t="shared" si="22"/>
        <v>0.43682546603206313</v>
      </c>
      <c r="U91" s="37">
        <f t="shared" si="23"/>
        <v>0.44692888911314843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4035865709</v>
      </c>
      <c r="E92" s="31">
        <v>4035865709</v>
      </c>
      <c r="F92" s="31">
        <v>1066303252</v>
      </c>
      <c r="G92" s="36">
        <f t="shared" si="16"/>
        <v>0.2642068217537909</v>
      </c>
      <c r="H92" s="31">
        <v>738628448</v>
      </c>
      <c r="I92" s="36">
        <f t="shared" si="17"/>
        <v>0.18301611135198453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1804931700</v>
      </c>
      <c r="O92" s="36">
        <f t="shared" si="21"/>
        <v>0.44722293310577543</v>
      </c>
      <c r="P92" s="31">
        <v>715437427</v>
      </c>
      <c r="Q92" s="31">
        <v>3331330442</v>
      </c>
      <c r="R92" s="31">
        <v>3209823045</v>
      </c>
      <c r="S92" s="31">
        <v>1776784871</v>
      </c>
      <c r="T92" s="36">
        <f t="shared" si="22"/>
        <v>0.53335593749543742</v>
      </c>
      <c r="U92" s="36">
        <f t="shared" si="23"/>
        <v>3.2415163262069502E-2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620855444</v>
      </c>
      <c r="E93" s="31">
        <v>620855444</v>
      </c>
      <c r="F93" s="31">
        <v>146898806</v>
      </c>
      <c r="G93" s="36">
        <f t="shared" si="16"/>
        <v>0.23660709980019118</v>
      </c>
      <c r="H93" s="31">
        <v>119320745</v>
      </c>
      <c r="I93" s="36">
        <f t="shared" si="17"/>
        <v>0.19218764392440441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266219551</v>
      </c>
      <c r="O93" s="36">
        <f t="shared" si="21"/>
        <v>0.42879474372459558</v>
      </c>
      <c r="P93" s="31">
        <v>105731606</v>
      </c>
      <c r="Q93" s="31">
        <v>525786401</v>
      </c>
      <c r="R93" s="31">
        <v>525034084</v>
      </c>
      <c r="S93" s="31">
        <v>243979409</v>
      </c>
      <c r="T93" s="36">
        <f t="shared" si="22"/>
        <v>0.46402761375336521</v>
      </c>
      <c r="U93" s="36">
        <f t="shared" si="23"/>
        <v>0.12852485187825491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514873758</v>
      </c>
      <c r="E94" s="31">
        <v>514873758</v>
      </c>
      <c r="F94" s="31">
        <v>156210589</v>
      </c>
      <c r="G94" s="36">
        <f t="shared" si="16"/>
        <v>0.30339590350611734</v>
      </c>
      <c r="H94" s="31">
        <v>106344863</v>
      </c>
      <c r="I94" s="36">
        <f t="shared" si="17"/>
        <v>0.20654551013260225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262555452</v>
      </c>
      <c r="O94" s="36">
        <f t="shared" si="21"/>
        <v>0.50994141363871959</v>
      </c>
      <c r="P94" s="31">
        <v>83835835</v>
      </c>
      <c r="Q94" s="31">
        <v>436264933</v>
      </c>
      <c r="R94" s="31">
        <v>449824241</v>
      </c>
      <c r="S94" s="31">
        <v>165238947</v>
      </c>
      <c r="T94" s="36">
        <f t="shared" si="22"/>
        <v>0.37875826017856906</v>
      </c>
      <c r="U94" s="36">
        <f t="shared" si="23"/>
        <v>0.26848933991055257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5171594911</v>
      </c>
      <c r="E96" s="32">
        <f>SUM(E92:E95)</f>
        <v>5171594911</v>
      </c>
      <c r="F96" s="32">
        <f>SUM(F92:F95)</f>
        <v>1369412647</v>
      </c>
      <c r="G96" s="37">
        <f t="shared" si="16"/>
        <v>0.26479503336335464</v>
      </c>
      <c r="H96" s="32">
        <f>SUM(H92:H95)</f>
        <v>964294056</v>
      </c>
      <c r="I96" s="37">
        <f t="shared" si="17"/>
        <v>0.18645970393948361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2333706703</v>
      </c>
      <c r="O96" s="37">
        <f t="shared" si="21"/>
        <v>0.45125473730283822</v>
      </c>
      <c r="P96" s="32">
        <f>SUM(P92:P95)</f>
        <v>905004868</v>
      </c>
      <c r="Q96" s="32">
        <f>SUM(Q92:Q95)</f>
        <v>4293381776</v>
      </c>
      <c r="R96" s="32">
        <f>SUM(R92:R95)</f>
        <v>4184681370</v>
      </c>
      <c r="S96" s="32">
        <f>SUM(S92:S95)</f>
        <v>2186003227</v>
      </c>
      <c r="T96" s="37">
        <f t="shared" si="22"/>
        <v>0.50915649738389346</v>
      </c>
      <c r="U96" s="37">
        <f t="shared" si="23"/>
        <v>6.5512562524691287E-2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1599094883</v>
      </c>
      <c r="E97" s="31">
        <v>1599094883</v>
      </c>
      <c r="F97" s="31">
        <v>381492926</v>
      </c>
      <c r="G97" s="36">
        <f t="shared" si="16"/>
        <v>0.23856803624078635</v>
      </c>
      <c r="H97" s="31">
        <v>369415270</v>
      </c>
      <c r="I97" s="36">
        <f t="shared" si="17"/>
        <v>0.23101522863168339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750908196</v>
      </c>
      <c r="O97" s="36">
        <f t="shared" si="21"/>
        <v>0.46958326487246971</v>
      </c>
      <c r="P97" s="31">
        <v>273605525</v>
      </c>
      <c r="Q97" s="31">
        <v>1324140827</v>
      </c>
      <c r="R97" s="31">
        <v>1327655964</v>
      </c>
      <c r="S97" s="31">
        <v>626036119</v>
      </c>
      <c r="T97" s="36">
        <f t="shared" si="22"/>
        <v>0.47278666002494613</v>
      </c>
      <c r="U97" s="36">
        <f t="shared" si="23"/>
        <v>0.35017474519200587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408927601</v>
      </c>
      <c r="E98" s="31">
        <v>408927601</v>
      </c>
      <c r="F98" s="31">
        <v>79334436</v>
      </c>
      <c r="G98" s="36">
        <f t="shared" si="16"/>
        <v>0.19400606808147441</v>
      </c>
      <c r="H98" s="31">
        <v>53002784</v>
      </c>
      <c r="I98" s="36">
        <f t="shared" si="17"/>
        <v>0.1296141025217811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132337220</v>
      </c>
      <c r="O98" s="36">
        <f t="shared" si="21"/>
        <v>0.32362017060325554</v>
      </c>
      <c r="P98" s="31">
        <v>71381612</v>
      </c>
      <c r="Q98" s="31">
        <v>343963550</v>
      </c>
      <c r="R98" s="31">
        <v>323153910</v>
      </c>
      <c r="S98" s="31">
        <v>146610491</v>
      </c>
      <c r="T98" s="36">
        <f t="shared" si="22"/>
        <v>0.42623845171966623</v>
      </c>
      <c r="U98" s="36">
        <f t="shared" si="23"/>
        <v>-0.25747286289920157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1021209241</v>
      </c>
      <c r="E99" s="31">
        <v>1021209241</v>
      </c>
      <c r="F99" s="31">
        <v>221196622</v>
      </c>
      <c r="G99" s="36">
        <f t="shared" si="16"/>
        <v>0.2166026443154758</v>
      </c>
      <c r="H99" s="31">
        <v>216153801</v>
      </c>
      <c r="I99" s="36">
        <f t="shared" si="17"/>
        <v>0.21166455641190188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437350423</v>
      </c>
      <c r="O99" s="36">
        <f t="shared" si="21"/>
        <v>0.42826720072737767</v>
      </c>
      <c r="P99" s="31">
        <v>190379282</v>
      </c>
      <c r="Q99" s="31">
        <v>886071144</v>
      </c>
      <c r="R99" s="31">
        <v>886071474</v>
      </c>
      <c r="S99" s="31">
        <v>424947152</v>
      </c>
      <c r="T99" s="36">
        <f t="shared" si="22"/>
        <v>0.47958581528979349</v>
      </c>
      <c r="U99" s="36">
        <f t="shared" si="23"/>
        <v>0.1353851045619554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609996</v>
      </c>
      <c r="E100" s="31">
        <v>609996</v>
      </c>
      <c r="F100" s="31">
        <v>92740</v>
      </c>
      <c r="G100" s="36">
        <f>IF(($D100     =0),0,($F100     /$D100     ))</f>
        <v>0.15203378382809069</v>
      </c>
      <c r="H100" s="31">
        <v>143589</v>
      </c>
      <c r="I100" s="36">
        <f>IF(($D100     =0),0,($H100     /$D100     ))</f>
        <v>0.23539334684161864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236329</v>
      </c>
      <c r="O100" s="36">
        <f>IF(($D100     =0),0,($N100     /$D100     ))</f>
        <v>0.3874271306697093</v>
      </c>
      <c r="P100" s="31">
        <v>168565</v>
      </c>
      <c r="Q100" s="31">
        <v>0</v>
      </c>
      <c r="R100" s="31">
        <v>0</v>
      </c>
      <c r="S100" s="31">
        <v>270457</v>
      </c>
      <c r="T100" s="36">
        <f>IF(($Q100     =0),0,($S100     /$Q100     ))</f>
        <v>0</v>
      </c>
      <c r="U100" s="36">
        <f>IF(($P100     =0),0,(($H100     /$P100     )-1))</f>
        <v>-0.14816836235280162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3029841721</v>
      </c>
      <c r="E101" s="32">
        <f>SUM(E97:E100)</f>
        <v>3029841721</v>
      </c>
      <c r="F101" s="32">
        <f>SUM(F97:F100)</f>
        <v>682116724</v>
      </c>
      <c r="G101" s="37">
        <f>IF(($D101     =0),0,($F101     /$D101     ))</f>
        <v>0.22513279135085221</v>
      </c>
      <c r="H101" s="32">
        <f>SUM(H97:H100)</f>
        <v>638715444</v>
      </c>
      <c r="I101" s="37">
        <f>IF(($D101     =0),0,($H101     /$D101     ))</f>
        <v>0.21080818828687586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1320832168</v>
      </c>
      <c r="O101" s="37">
        <f>IF(($D101     =0),0,($N101     /$D101     ))</f>
        <v>0.4359409796377281</v>
      </c>
      <c r="P101" s="32">
        <f>SUM(P97:P100)</f>
        <v>535534984</v>
      </c>
      <c r="Q101" s="32">
        <f>SUM(Q97:Q100)</f>
        <v>2554175521</v>
      </c>
      <c r="R101" s="32">
        <f>SUM(R97:R100)</f>
        <v>2536881348</v>
      </c>
      <c r="S101" s="32">
        <f>SUM(S97:S100)</f>
        <v>1197864219</v>
      </c>
      <c r="T101" s="37">
        <f>IF(($Q101     =0),0,($S101     /$Q101     ))</f>
        <v>0.4689827340178318</v>
      </c>
      <c r="U101" s="37">
        <f>IF(($P101     =0),0,(($H101     /$P101     )-1))</f>
        <v>0.19266801064858163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71886465480</v>
      </c>
      <c r="E102" s="32">
        <f>SUM(E88:E90,E92:E95,E97:E100)</f>
        <v>71886465480</v>
      </c>
      <c r="F102" s="32">
        <f>SUM(F88:F90,F92:F95,F97:F100)</f>
        <v>18775810324</v>
      </c>
      <c r="G102" s="37">
        <f>IF(($D102     =0),0,($F102     /$D102     ))</f>
        <v>0.26118700089968588</v>
      </c>
      <c r="H102" s="32">
        <f>SUM(H88:H90,H92:H95,H97:H100)</f>
        <v>15916023667</v>
      </c>
      <c r="I102" s="37">
        <f>IF(($D102     =0),0,($H102     /$D102     ))</f>
        <v>0.22140501081428327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34691833991</v>
      </c>
      <c r="O102" s="37">
        <f>IF(($D102     =0),0,($N102     /$D102     ))</f>
        <v>0.48259201171396915</v>
      </c>
      <c r="P102" s="32">
        <f>SUM(P88:P90,P92:P95,P97:P100)</f>
        <v>11332535426</v>
      </c>
      <c r="Q102" s="32">
        <f>SUM(Q88:Q90,Q92:Q95,Q97:Q100)</f>
        <v>64855163081</v>
      </c>
      <c r="R102" s="32">
        <f>SUM(R88:R90,R92:R95,R97:R100)</f>
        <v>62615720810</v>
      </c>
      <c r="S102" s="32">
        <f>SUM(S88:S90,S92:S95,S97:S100)</f>
        <v>28723066876</v>
      </c>
      <c r="T102" s="37">
        <f>IF(($Q102     =0),0,($S102     /$Q102     ))</f>
        <v>0.44288018889300618</v>
      </c>
      <c r="U102" s="37">
        <f>IF(($P102     =0),0,(($H102     /$P102     )-1))</f>
        <v>0.40445390803581338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18909557200</v>
      </c>
      <c r="E105" s="31">
        <v>18909557200</v>
      </c>
      <c r="F105" s="31">
        <v>4875228640</v>
      </c>
      <c r="G105" s="36">
        <f t="shared" ref="G105:G136" si="24">IF(($D105     =0),0,($F105     /$D105     ))</f>
        <v>0.25781823383997593</v>
      </c>
      <c r="H105" s="31">
        <v>4186177262</v>
      </c>
      <c r="I105" s="36">
        <f t="shared" ref="I105:I136" si="25">IF(($D105     =0),0,($H105     /$D105     ))</f>
        <v>0.2213789153137864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9061405902</v>
      </c>
      <c r="O105" s="36">
        <f t="shared" ref="O105:O136" si="29">IF(($D105     =0),0,($N105     /$D105     ))</f>
        <v>0.47919714915376233</v>
      </c>
      <c r="P105" s="31">
        <v>3954990786</v>
      </c>
      <c r="Q105" s="31">
        <v>16903025080</v>
      </c>
      <c r="R105" s="31">
        <v>16903025080</v>
      </c>
      <c r="S105" s="31">
        <v>8192425641</v>
      </c>
      <c r="T105" s="36">
        <f t="shared" ref="T105:T136" si="30">IF(($Q105     =0),0,($S105     /$Q105     ))</f>
        <v>0.48467215792594681</v>
      </c>
      <c r="U105" s="36">
        <f t="shared" ref="U105:U136" si="31">IF(($P105     =0),0,(($H105     /$P105     )-1))</f>
        <v>5.8454365258791885E-2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18909557200</v>
      </c>
      <c r="E106" s="32">
        <f>E105</f>
        <v>18909557200</v>
      </c>
      <c r="F106" s="32">
        <f>F105</f>
        <v>4875228640</v>
      </c>
      <c r="G106" s="37">
        <f t="shared" si="24"/>
        <v>0.25781823383997593</v>
      </c>
      <c r="H106" s="32">
        <f>H105</f>
        <v>4186177262</v>
      </c>
      <c r="I106" s="37">
        <f t="shared" si="25"/>
        <v>0.2213789153137864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9061405902</v>
      </c>
      <c r="O106" s="37">
        <f t="shared" si="29"/>
        <v>0.47919714915376233</v>
      </c>
      <c r="P106" s="32">
        <f>P105</f>
        <v>3954990786</v>
      </c>
      <c r="Q106" s="32">
        <f>Q105</f>
        <v>16903025080</v>
      </c>
      <c r="R106" s="32">
        <f>R105</f>
        <v>16903025080</v>
      </c>
      <c r="S106" s="32">
        <f>S105</f>
        <v>8192425641</v>
      </c>
      <c r="T106" s="37">
        <f t="shared" si="30"/>
        <v>0.48467215792594681</v>
      </c>
      <c r="U106" s="37">
        <f t="shared" si="31"/>
        <v>5.8454365258791885E-2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7877695</v>
      </c>
      <c r="G108" s="36">
        <f t="shared" si="24"/>
        <v>0</v>
      </c>
      <c r="H108" s="31">
        <v>6094756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13972451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47840948</v>
      </c>
      <c r="E109" s="31">
        <v>47840948</v>
      </c>
      <c r="F109" s="31">
        <v>7606461</v>
      </c>
      <c r="G109" s="36">
        <f t="shared" si="24"/>
        <v>0.15899477995293906</v>
      </c>
      <c r="H109" s="31">
        <v>15786604</v>
      </c>
      <c r="I109" s="36">
        <f t="shared" si="25"/>
        <v>0.32998100288480908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23393065</v>
      </c>
      <c r="O109" s="36">
        <f t="shared" si="29"/>
        <v>0.48897578283774812</v>
      </c>
      <c r="P109" s="31">
        <v>11451579</v>
      </c>
      <c r="Q109" s="31">
        <v>64883124</v>
      </c>
      <c r="R109" s="31">
        <v>58034718</v>
      </c>
      <c r="S109" s="31">
        <v>26797969</v>
      </c>
      <c r="T109" s="36">
        <f t="shared" si="30"/>
        <v>0.41301909260719322</v>
      </c>
      <c r="U109" s="36">
        <f t="shared" si="31"/>
        <v>0.37855259960220322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183943248</v>
      </c>
      <c r="E110" s="31">
        <v>183943248</v>
      </c>
      <c r="F110" s="31">
        <v>47270599</v>
      </c>
      <c r="G110" s="36">
        <f t="shared" si="24"/>
        <v>0.25698469236554961</v>
      </c>
      <c r="H110" s="31">
        <v>46515556</v>
      </c>
      <c r="I110" s="36">
        <f t="shared" si="25"/>
        <v>0.25287993174938395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93786155</v>
      </c>
      <c r="O110" s="36">
        <f t="shared" si="29"/>
        <v>0.5098646241149335</v>
      </c>
      <c r="P110" s="31">
        <v>39758292</v>
      </c>
      <c r="Q110" s="31">
        <v>184193123</v>
      </c>
      <c r="R110" s="31">
        <v>172329191</v>
      </c>
      <c r="S110" s="31">
        <v>78163248</v>
      </c>
      <c r="T110" s="36">
        <f t="shared" si="30"/>
        <v>0.42435486584371557</v>
      </c>
      <c r="U110" s="36">
        <f t="shared" si="31"/>
        <v>0.16995860888591485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231784196</v>
      </c>
      <c r="E112" s="32">
        <f>SUM(E107:E111)</f>
        <v>231784196</v>
      </c>
      <c r="F112" s="32">
        <f>SUM(F107:F111)</f>
        <v>62754755</v>
      </c>
      <c r="G112" s="37">
        <f t="shared" si="24"/>
        <v>0.27074647919481104</v>
      </c>
      <c r="H112" s="32">
        <f>SUM(H107:H111)</f>
        <v>68396916</v>
      </c>
      <c r="I112" s="37">
        <f t="shared" si="25"/>
        <v>0.29508878163548302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131151671</v>
      </c>
      <c r="O112" s="37">
        <f t="shared" si="29"/>
        <v>0.56583526083029401</v>
      </c>
      <c r="P112" s="32">
        <f>SUM(P107:P111)</f>
        <v>51209871</v>
      </c>
      <c r="Q112" s="32">
        <f>SUM(Q107:Q111)</f>
        <v>249076247</v>
      </c>
      <c r="R112" s="32">
        <f>SUM(R107:R111)</f>
        <v>230363909</v>
      </c>
      <c r="S112" s="32">
        <f>SUM(S107:S111)</f>
        <v>104961217</v>
      </c>
      <c r="T112" s="37">
        <f t="shared" si="30"/>
        <v>0.42140195327417151</v>
      </c>
      <c r="U112" s="37">
        <f t="shared" si="31"/>
        <v>0.33561976752489775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13425000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174646537</v>
      </c>
      <c r="E114" s="31">
        <v>174646537</v>
      </c>
      <c r="F114" s="31">
        <v>34757768</v>
      </c>
      <c r="G114" s="36">
        <f t="shared" si="24"/>
        <v>0.19901779100263522</v>
      </c>
      <c r="H114" s="31">
        <v>30396664</v>
      </c>
      <c r="I114" s="36">
        <f t="shared" si="25"/>
        <v>0.17404676051492507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65154432</v>
      </c>
      <c r="O114" s="36">
        <f t="shared" si="29"/>
        <v>0.37306455151756029</v>
      </c>
      <c r="P114" s="31">
        <v>28881406</v>
      </c>
      <c r="Q114" s="31">
        <v>161630867</v>
      </c>
      <c r="R114" s="31">
        <v>148273164</v>
      </c>
      <c r="S114" s="31">
        <v>60934754</v>
      </c>
      <c r="T114" s="36">
        <f t="shared" si="30"/>
        <v>0.37699948735658267</v>
      </c>
      <c r="U114" s="36">
        <f t="shared" si="31"/>
        <v>5.2464828062733559E-2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98722896</v>
      </c>
      <c r="E115" s="31">
        <v>98722896</v>
      </c>
      <c r="F115" s="31">
        <v>9413446</v>
      </c>
      <c r="G115" s="36">
        <f t="shared" si="24"/>
        <v>9.5352206847740775E-2</v>
      </c>
      <c r="H115" s="31">
        <v>8446987</v>
      </c>
      <c r="I115" s="36">
        <f t="shared" si="25"/>
        <v>8.5562593301557924E-2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17860433</v>
      </c>
      <c r="O115" s="36">
        <f t="shared" si="29"/>
        <v>0.1809148001492987</v>
      </c>
      <c r="P115" s="31">
        <v>15729007</v>
      </c>
      <c r="Q115" s="31">
        <v>73846379</v>
      </c>
      <c r="R115" s="31">
        <v>73846379</v>
      </c>
      <c r="S115" s="31">
        <v>30806967</v>
      </c>
      <c r="T115" s="36">
        <f t="shared" si="30"/>
        <v>0.41717640617151991</v>
      </c>
      <c r="U115" s="36">
        <f t="shared" si="31"/>
        <v>-0.46296756050779297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3600813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3600813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3929630234</v>
      </c>
      <c r="E117" s="31">
        <v>3929630234</v>
      </c>
      <c r="F117" s="31">
        <v>923418322</v>
      </c>
      <c r="G117" s="36">
        <f t="shared" si="24"/>
        <v>0.23498860376490069</v>
      </c>
      <c r="H117" s="31">
        <v>481869794</v>
      </c>
      <c r="I117" s="36">
        <f t="shared" si="25"/>
        <v>0.12262471665419297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1405288116</v>
      </c>
      <c r="O117" s="36">
        <f t="shared" si="29"/>
        <v>0.35761332041909366</v>
      </c>
      <c r="P117" s="31">
        <v>574888267</v>
      </c>
      <c r="Q117" s="31">
        <v>3038477539</v>
      </c>
      <c r="R117" s="31">
        <v>3272905707</v>
      </c>
      <c r="S117" s="31">
        <v>1233896734</v>
      </c>
      <c r="T117" s="36">
        <f t="shared" si="30"/>
        <v>0.40609045752765066</v>
      </c>
      <c r="U117" s="36">
        <f t="shared" si="31"/>
        <v>-0.16180269861030228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4202999667</v>
      </c>
      <c r="E121" s="32">
        <f>SUM(E113:E120)</f>
        <v>4202999667</v>
      </c>
      <c r="F121" s="32">
        <f>SUM(F113:F120)</f>
        <v>971190349</v>
      </c>
      <c r="G121" s="37">
        <f t="shared" si="24"/>
        <v>0.23107076515502376</v>
      </c>
      <c r="H121" s="32">
        <f>SUM(H113:H120)</f>
        <v>520713445</v>
      </c>
      <c r="I121" s="37">
        <f t="shared" si="25"/>
        <v>0.12389090798374312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1491903794</v>
      </c>
      <c r="O121" s="37">
        <f t="shared" si="29"/>
        <v>0.35496167313876686</v>
      </c>
      <c r="P121" s="32">
        <f>SUM(P113:P120)</f>
        <v>619498680</v>
      </c>
      <c r="Q121" s="32">
        <f>SUM(Q113:Q120)</f>
        <v>3287379785</v>
      </c>
      <c r="R121" s="32">
        <f>SUM(R113:R120)</f>
        <v>3495025250</v>
      </c>
      <c r="S121" s="32">
        <f>SUM(S113:S120)</f>
        <v>1325638455</v>
      </c>
      <c r="T121" s="37">
        <f t="shared" si="30"/>
        <v>0.40325077773148138</v>
      </c>
      <c r="U121" s="37">
        <f t="shared" si="31"/>
        <v>-0.15945996043123123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306493630</v>
      </c>
      <c r="E123" s="31">
        <v>306493630</v>
      </c>
      <c r="F123" s="31">
        <v>20315292</v>
      </c>
      <c r="G123" s="36">
        <f t="shared" si="24"/>
        <v>6.6282917527519247E-2</v>
      </c>
      <c r="H123" s="31">
        <v>26711360</v>
      </c>
      <c r="I123" s="36">
        <f t="shared" si="25"/>
        <v>8.7151436067366223E-2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47026652</v>
      </c>
      <c r="O123" s="36">
        <f t="shared" si="29"/>
        <v>0.15343435359488547</v>
      </c>
      <c r="P123" s="31">
        <v>21915939</v>
      </c>
      <c r="Q123" s="31">
        <v>271473611</v>
      </c>
      <c r="R123" s="31">
        <v>134371286</v>
      </c>
      <c r="S123" s="31">
        <v>56766586</v>
      </c>
      <c r="T123" s="36">
        <f t="shared" si="30"/>
        <v>0.20910535573197941</v>
      </c>
      <c r="U123" s="36">
        <f t="shared" si="31"/>
        <v>0.21880974390374064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543426288</v>
      </c>
      <c r="E124" s="31">
        <v>543426288</v>
      </c>
      <c r="F124" s="31">
        <v>146010076</v>
      </c>
      <c r="G124" s="36">
        <f t="shared" si="24"/>
        <v>0.26868423413480508</v>
      </c>
      <c r="H124" s="31">
        <v>135799910</v>
      </c>
      <c r="I124" s="36">
        <f t="shared" si="25"/>
        <v>0.24989573194883793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281809986</v>
      </c>
      <c r="O124" s="36">
        <f t="shared" si="29"/>
        <v>0.51857996608364298</v>
      </c>
      <c r="P124" s="31">
        <v>109223361</v>
      </c>
      <c r="Q124" s="31">
        <v>480748200</v>
      </c>
      <c r="R124" s="31">
        <v>485908118</v>
      </c>
      <c r="S124" s="31">
        <v>242824645</v>
      </c>
      <c r="T124" s="36">
        <f t="shared" si="30"/>
        <v>0.5050973565787662</v>
      </c>
      <c r="U124" s="36">
        <f t="shared" si="31"/>
        <v>0.24332293711415831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849919918</v>
      </c>
      <c r="E126" s="32">
        <f>SUM(E122:E125)</f>
        <v>849919918</v>
      </c>
      <c r="F126" s="32">
        <f>SUM(F122:F125)</f>
        <v>166325368</v>
      </c>
      <c r="G126" s="37">
        <f t="shared" si="24"/>
        <v>0.19569534079327225</v>
      </c>
      <c r="H126" s="32">
        <f>SUM(H122:H125)</f>
        <v>162511270</v>
      </c>
      <c r="I126" s="37">
        <f t="shared" si="25"/>
        <v>0.19120774388064171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328836638</v>
      </c>
      <c r="O126" s="37">
        <f t="shared" si="29"/>
        <v>0.38690308467391393</v>
      </c>
      <c r="P126" s="32">
        <f>SUM(P122:P125)</f>
        <v>131139300</v>
      </c>
      <c r="Q126" s="32">
        <f>SUM(Q122:Q125)</f>
        <v>752221811</v>
      </c>
      <c r="R126" s="32">
        <f>SUM(R122:R125)</f>
        <v>620279404</v>
      </c>
      <c r="S126" s="32">
        <f>SUM(S122:S125)</f>
        <v>299591231</v>
      </c>
      <c r="T126" s="37">
        <f t="shared" si="30"/>
        <v>0.3982751186139164</v>
      </c>
      <c r="U126" s="37">
        <f t="shared" si="31"/>
        <v>0.23922630363285458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191424211</v>
      </c>
      <c r="E127" s="31">
        <v>191424211</v>
      </c>
      <c r="F127" s="31">
        <v>32636512</v>
      </c>
      <c r="G127" s="36">
        <f t="shared" si="24"/>
        <v>0.17049312534452604</v>
      </c>
      <c r="H127" s="31">
        <v>34275797</v>
      </c>
      <c r="I127" s="36">
        <f t="shared" si="25"/>
        <v>0.17905674951430256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66912309</v>
      </c>
      <c r="O127" s="36">
        <f t="shared" si="29"/>
        <v>0.3495498748588286</v>
      </c>
      <c r="P127" s="31">
        <v>28572391</v>
      </c>
      <c r="Q127" s="31">
        <v>183547518</v>
      </c>
      <c r="R127" s="31">
        <v>195628195</v>
      </c>
      <c r="S127" s="31">
        <v>62763438</v>
      </c>
      <c r="T127" s="36">
        <f t="shared" si="30"/>
        <v>0.34194653615528597</v>
      </c>
      <c r="U127" s="36">
        <f t="shared" si="31"/>
        <v>0.1996124860534072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36235062</v>
      </c>
      <c r="E128" s="31">
        <v>36235062</v>
      </c>
      <c r="F128" s="31">
        <v>5221967</v>
      </c>
      <c r="G128" s="36">
        <f t="shared" si="24"/>
        <v>0.14411364881892572</v>
      </c>
      <c r="H128" s="31">
        <v>7691363</v>
      </c>
      <c r="I128" s="36">
        <f t="shared" si="25"/>
        <v>0.21226300095747042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12913330</v>
      </c>
      <c r="O128" s="36">
        <f t="shared" si="29"/>
        <v>0.35637664977639616</v>
      </c>
      <c r="P128" s="31">
        <v>6688599</v>
      </c>
      <c r="Q128" s="31">
        <v>42251430</v>
      </c>
      <c r="R128" s="31">
        <v>30617200</v>
      </c>
      <c r="S128" s="31">
        <v>11107855</v>
      </c>
      <c r="T128" s="36">
        <f t="shared" si="30"/>
        <v>0.26289891253384795</v>
      </c>
      <c r="U128" s="36">
        <f t="shared" si="31"/>
        <v>0.14992138114424258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23000004</v>
      </c>
      <c r="E129" s="31">
        <v>23000004</v>
      </c>
      <c r="F129" s="31">
        <v>1782786</v>
      </c>
      <c r="G129" s="36">
        <f t="shared" si="24"/>
        <v>7.7512421302187606E-2</v>
      </c>
      <c r="H129" s="31">
        <v>11168493</v>
      </c>
      <c r="I129" s="36">
        <f t="shared" si="25"/>
        <v>0.48558656772407516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12951279</v>
      </c>
      <c r="O129" s="36">
        <f t="shared" si="29"/>
        <v>0.56309898902626276</v>
      </c>
      <c r="P129" s="31">
        <v>0</v>
      </c>
      <c r="Q129" s="31">
        <v>16440000</v>
      </c>
      <c r="R129" s="31">
        <v>16440000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118745499</v>
      </c>
      <c r="E130" s="31">
        <v>118745499</v>
      </c>
      <c r="F130" s="31">
        <v>23305248</v>
      </c>
      <c r="G130" s="36">
        <f t="shared" si="24"/>
        <v>0.19626215895559965</v>
      </c>
      <c r="H130" s="31">
        <v>25314671</v>
      </c>
      <c r="I130" s="36">
        <f t="shared" si="25"/>
        <v>0.21318425719866654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48619919</v>
      </c>
      <c r="O130" s="36">
        <f t="shared" si="29"/>
        <v>0.40944641615426619</v>
      </c>
      <c r="P130" s="31">
        <v>22248134</v>
      </c>
      <c r="Q130" s="31">
        <v>105230819</v>
      </c>
      <c r="R130" s="31">
        <v>102767866</v>
      </c>
      <c r="S130" s="31">
        <v>44749007</v>
      </c>
      <c r="T130" s="36">
        <f t="shared" si="30"/>
        <v>0.42524621042814464</v>
      </c>
      <c r="U130" s="36">
        <f t="shared" si="31"/>
        <v>0.13783344706571787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369404776</v>
      </c>
      <c r="E132" s="32">
        <f>SUM(E127:E131)</f>
        <v>369404776</v>
      </c>
      <c r="F132" s="32">
        <f>SUM(F127:F131)</f>
        <v>62946513</v>
      </c>
      <c r="G132" s="37">
        <f t="shared" si="24"/>
        <v>0.17039983532860442</v>
      </c>
      <c r="H132" s="32">
        <f>SUM(H127:H131)</f>
        <v>78450324</v>
      </c>
      <c r="I132" s="37">
        <f t="shared" si="25"/>
        <v>0.21236954445873218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141396837</v>
      </c>
      <c r="O132" s="37">
        <f t="shared" si="29"/>
        <v>0.38276937978733661</v>
      </c>
      <c r="P132" s="32">
        <f>SUM(P127:P131)</f>
        <v>57509124</v>
      </c>
      <c r="Q132" s="32">
        <f>SUM(Q127:Q131)</f>
        <v>347469767</v>
      </c>
      <c r="R132" s="32">
        <f>SUM(R127:R131)</f>
        <v>345453261</v>
      </c>
      <c r="S132" s="32">
        <f>SUM(S127:S131)</f>
        <v>118620300</v>
      </c>
      <c r="T132" s="37">
        <f t="shared" si="30"/>
        <v>0.34138308211430668</v>
      </c>
      <c r="U132" s="37">
        <f t="shared" si="31"/>
        <v>0.36413700198250276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972943732</v>
      </c>
      <c r="E133" s="31">
        <v>972943732</v>
      </c>
      <c r="F133" s="31">
        <v>266474594</v>
      </c>
      <c r="G133" s="36">
        <f t="shared" si="24"/>
        <v>0.27388489717923381</v>
      </c>
      <c r="H133" s="31">
        <v>227699178</v>
      </c>
      <c r="I133" s="36">
        <f t="shared" si="25"/>
        <v>0.23403118855798333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494173772</v>
      </c>
      <c r="O133" s="36">
        <f t="shared" si="29"/>
        <v>0.50791608573721714</v>
      </c>
      <c r="P133" s="31">
        <v>181157869</v>
      </c>
      <c r="Q133" s="31">
        <v>835625638</v>
      </c>
      <c r="R133" s="31">
        <v>851014461</v>
      </c>
      <c r="S133" s="31">
        <v>423409609</v>
      </c>
      <c r="T133" s="36">
        <f t="shared" si="30"/>
        <v>0.50669772413086256</v>
      </c>
      <c r="U133" s="36">
        <f t="shared" si="31"/>
        <v>0.25691022563309129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19226671</v>
      </c>
      <c r="E134" s="31">
        <v>19226671</v>
      </c>
      <c r="F134" s="31">
        <v>13093990</v>
      </c>
      <c r="G134" s="36">
        <f t="shared" si="24"/>
        <v>0.68103261349819733</v>
      </c>
      <c r="H134" s="31">
        <v>4187080</v>
      </c>
      <c r="I134" s="36">
        <f t="shared" si="25"/>
        <v>0.21777456950295765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17281070</v>
      </c>
      <c r="O134" s="36">
        <f t="shared" si="29"/>
        <v>0.89880718300115503</v>
      </c>
      <c r="P134" s="31">
        <v>3706528</v>
      </c>
      <c r="Q134" s="31">
        <v>20658003</v>
      </c>
      <c r="R134" s="31">
        <v>15697367</v>
      </c>
      <c r="S134" s="31">
        <v>7663009</v>
      </c>
      <c r="T134" s="36">
        <f t="shared" si="30"/>
        <v>0.37094626232748634</v>
      </c>
      <c r="U134" s="36">
        <f t="shared" si="31"/>
        <v>0.12965017396334244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992170403</v>
      </c>
      <c r="E137" s="32">
        <f>SUM(E133:E136)</f>
        <v>992170403</v>
      </c>
      <c r="F137" s="32">
        <f>SUM(F133:F136)</f>
        <v>279568584</v>
      </c>
      <c r="G137" s="37">
        <f t="shared" ref="G137:G170" si="32">IF(($D137     =0),0,($F137     /$D137     ))</f>
        <v>0.28177476686935599</v>
      </c>
      <c r="H137" s="32">
        <f>SUM(H133:H136)</f>
        <v>231886258</v>
      </c>
      <c r="I137" s="37">
        <f t="shared" ref="I137:I170" si="33">IF(($D137     =0),0,($H137     /$D137     ))</f>
        <v>0.23371616135580292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511454842</v>
      </c>
      <c r="O137" s="37">
        <f t="shared" ref="O137:O170" si="37">IF(($D137     =0),0,($N137     /$D137     ))</f>
        <v>0.51549092822515896</v>
      </c>
      <c r="P137" s="32">
        <f>SUM(P133:P136)</f>
        <v>184864397</v>
      </c>
      <c r="Q137" s="32">
        <f>SUM(Q133:Q136)</f>
        <v>856283641</v>
      </c>
      <c r="R137" s="32">
        <f>SUM(R133:R136)</f>
        <v>866711828</v>
      </c>
      <c r="S137" s="32">
        <f>SUM(S133:S136)</f>
        <v>431072618</v>
      </c>
      <c r="T137" s="37">
        <f t="shared" ref="T137:T170" si="38">IF(($Q137     =0),0,($S137     /$Q137     ))</f>
        <v>0.50342269472365175</v>
      </c>
      <c r="U137" s="37">
        <f t="shared" ref="U137:U170" si="39">IF(($P137     =0),0,(($H137     /$P137     )-1))</f>
        <v>0.2543586637723434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285</v>
      </c>
      <c r="Q138" s="31">
        <v>0</v>
      </c>
      <c r="R138" s="31">
        <v>0</v>
      </c>
      <c r="S138" s="31">
        <v>285</v>
      </c>
      <c r="T138" s="36">
        <f t="shared" si="38"/>
        <v>0</v>
      </c>
      <c r="U138" s="36">
        <f t="shared" si="39"/>
        <v>-1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56846094</v>
      </c>
      <c r="E139" s="31">
        <v>56846094</v>
      </c>
      <c r="F139" s="31">
        <v>11962595</v>
      </c>
      <c r="G139" s="36">
        <f t="shared" si="32"/>
        <v>0.21043829326250629</v>
      </c>
      <c r="H139" s="31">
        <v>14070622</v>
      </c>
      <c r="I139" s="36">
        <f t="shared" si="33"/>
        <v>0.24752135124710592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26033217</v>
      </c>
      <c r="O139" s="36">
        <f t="shared" si="37"/>
        <v>0.45795964450961224</v>
      </c>
      <c r="P139" s="31">
        <v>12157107</v>
      </c>
      <c r="Q139" s="31">
        <v>49682520</v>
      </c>
      <c r="R139" s="31">
        <v>48546525</v>
      </c>
      <c r="S139" s="31">
        <v>22867198</v>
      </c>
      <c r="T139" s="36">
        <f t="shared" si="38"/>
        <v>0.46026646796499049</v>
      </c>
      <c r="U139" s="36">
        <f t="shared" si="39"/>
        <v>0.15739887787448126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266792192</v>
      </c>
      <c r="E140" s="31">
        <v>266792192</v>
      </c>
      <c r="F140" s="31">
        <v>57910404</v>
      </c>
      <c r="G140" s="36">
        <f t="shared" si="32"/>
        <v>0.21706183965083956</v>
      </c>
      <c r="H140" s="31">
        <v>64999204</v>
      </c>
      <c r="I140" s="36">
        <f t="shared" si="33"/>
        <v>0.24363233238849807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122909608</v>
      </c>
      <c r="O140" s="36">
        <f t="shared" si="37"/>
        <v>0.46069417203933766</v>
      </c>
      <c r="P140" s="31">
        <v>53388855</v>
      </c>
      <c r="Q140" s="31">
        <v>206195700</v>
      </c>
      <c r="R140" s="31">
        <v>206195700</v>
      </c>
      <c r="S140" s="31">
        <v>103058530</v>
      </c>
      <c r="T140" s="36">
        <f t="shared" si="38"/>
        <v>0.49980930737158924</v>
      </c>
      <c r="U140" s="36">
        <f t="shared" si="39"/>
        <v>0.21746765312723038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99266669</v>
      </c>
      <c r="E142" s="31">
        <v>99266669</v>
      </c>
      <c r="F142" s="31">
        <v>11886786</v>
      </c>
      <c r="G142" s="36">
        <f t="shared" si="32"/>
        <v>0.11974599449891887</v>
      </c>
      <c r="H142" s="31">
        <v>18326532</v>
      </c>
      <c r="I142" s="36">
        <f t="shared" si="33"/>
        <v>0.18461918975038841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30213318</v>
      </c>
      <c r="O142" s="36">
        <f t="shared" si="37"/>
        <v>0.30436518424930731</v>
      </c>
      <c r="P142" s="31">
        <v>15638154</v>
      </c>
      <c r="Q142" s="31">
        <v>45759877</v>
      </c>
      <c r="R142" s="31">
        <v>88874877</v>
      </c>
      <c r="S142" s="31">
        <v>21259853</v>
      </c>
      <c r="T142" s="36">
        <f t="shared" si="38"/>
        <v>0.46459593848995706</v>
      </c>
      <c r="U142" s="36">
        <f t="shared" si="39"/>
        <v>0.17191146729978479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422904955</v>
      </c>
      <c r="E144" s="32">
        <f>SUM(E138:E143)</f>
        <v>422904955</v>
      </c>
      <c r="F144" s="32">
        <f>SUM(F138:F143)</f>
        <v>81759785</v>
      </c>
      <c r="G144" s="37">
        <f t="shared" si="32"/>
        <v>0.1933289833409495</v>
      </c>
      <c r="H144" s="32">
        <f>SUM(H138:H143)</f>
        <v>97396358</v>
      </c>
      <c r="I144" s="37">
        <f t="shared" si="33"/>
        <v>0.23030318479006706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179156143</v>
      </c>
      <c r="O144" s="37">
        <f t="shared" si="37"/>
        <v>0.42363216813101656</v>
      </c>
      <c r="P144" s="32">
        <f>SUM(P138:P143)</f>
        <v>81184401</v>
      </c>
      <c r="Q144" s="32">
        <f>SUM(Q138:Q143)</f>
        <v>301638097</v>
      </c>
      <c r="R144" s="32">
        <f>SUM(R138:R143)</f>
        <v>343617102</v>
      </c>
      <c r="S144" s="32">
        <f>SUM(S138:S143)</f>
        <v>147185866</v>
      </c>
      <c r="T144" s="37">
        <f t="shared" si="38"/>
        <v>0.48795516038546022</v>
      </c>
      <c r="U144" s="37">
        <f t="shared" si="39"/>
        <v>0.19969300506386678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6408728</v>
      </c>
      <c r="E149" s="31">
        <v>6408728</v>
      </c>
      <c r="F149" s="31">
        <v>1064437</v>
      </c>
      <c r="G149" s="36">
        <f t="shared" si="32"/>
        <v>0.16609177359376151</v>
      </c>
      <c r="H149" s="31">
        <v>1076153</v>
      </c>
      <c r="I149" s="36">
        <f t="shared" si="33"/>
        <v>0.16791990547890315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2140590</v>
      </c>
      <c r="O149" s="36">
        <f t="shared" si="37"/>
        <v>0.33401167907266466</v>
      </c>
      <c r="P149" s="31">
        <v>879948</v>
      </c>
      <c r="Q149" s="31">
        <v>4234797</v>
      </c>
      <c r="R149" s="31">
        <v>4234797</v>
      </c>
      <c r="S149" s="31">
        <v>1437438</v>
      </c>
      <c r="T149" s="36">
        <f t="shared" si="38"/>
        <v>0.33943492450759744</v>
      </c>
      <c r="U149" s="36">
        <f t="shared" si="39"/>
        <v>0.22297340297381218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6408728</v>
      </c>
      <c r="E150" s="32">
        <f>SUM(E145:E149)</f>
        <v>6408728</v>
      </c>
      <c r="F150" s="32">
        <f>SUM(F145:F149)</f>
        <v>1064437</v>
      </c>
      <c r="G150" s="37">
        <f t="shared" si="32"/>
        <v>0.16609177359376151</v>
      </c>
      <c r="H150" s="32">
        <f>SUM(H145:H149)</f>
        <v>1076153</v>
      </c>
      <c r="I150" s="37">
        <f t="shared" si="33"/>
        <v>0.16791990547890315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2140590</v>
      </c>
      <c r="O150" s="37">
        <f t="shared" si="37"/>
        <v>0.33401167907266466</v>
      </c>
      <c r="P150" s="32">
        <f>SUM(P145:P149)</f>
        <v>879948</v>
      </c>
      <c r="Q150" s="32">
        <f>SUM(Q145:Q149)</f>
        <v>4234797</v>
      </c>
      <c r="R150" s="32">
        <f>SUM(R145:R149)</f>
        <v>4234797</v>
      </c>
      <c r="S150" s="32">
        <f>SUM(S145:S149)</f>
        <v>1437438</v>
      </c>
      <c r="T150" s="37">
        <f t="shared" si="38"/>
        <v>0.33943492450759744</v>
      </c>
      <c r="U150" s="37">
        <f t="shared" si="39"/>
        <v>0.22297340297381218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2204429900</v>
      </c>
      <c r="E152" s="31">
        <v>2198028300</v>
      </c>
      <c r="F152" s="31">
        <v>622138348</v>
      </c>
      <c r="G152" s="36">
        <f t="shared" si="32"/>
        <v>0.28222187877237559</v>
      </c>
      <c r="H152" s="31">
        <v>439653046</v>
      </c>
      <c r="I152" s="36">
        <f t="shared" si="33"/>
        <v>0.19944070165261321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1061791394</v>
      </c>
      <c r="O152" s="36">
        <f t="shared" si="37"/>
        <v>0.48166258042498877</v>
      </c>
      <c r="P152" s="31">
        <v>361050998</v>
      </c>
      <c r="Q152" s="31">
        <v>1871987600</v>
      </c>
      <c r="R152" s="31">
        <v>1876576999</v>
      </c>
      <c r="S152" s="31">
        <v>948828630</v>
      </c>
      <c r="T152" s="36">
        <f t="shared" si="38"/>
        <v>0.50685625802222189</v>
      </c>
      <c r="U152" s="36">
        <f t="shared" si="39"/>
        <v>0.21770345030316185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114653930</v>
      </c>
      <c r="E153" s="31">
        <v>114653930</v>
      </c>
      <c r="F153" s="31">
        <v>21225319</v>
      </c>
      <c r="G153" s="36">
        <f t="shared" si="32"/>
        <v>0.18512508903968664</v>
      </c>
      <c r="H153" s="31">
        <v>26005745</v>
      </c>
      <c r="I153" s="36">
        <f t="shared" si="33"/>
        <v>0.22681948189652112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47231064</v>
      </c>
      <c r="O153" s="36">
        <f t="shared" si="37"/>
        <v>0.41194457093620779</v>
      </c>
      <c r="P153" s="31">
        <v>20058373</v>
      </c>
      <c r="Q153" s="31">
        <v>104381160</v>
      </c>
      <c r="R153" s="31">
        <v>112757710</v>
      </c>
      <c r="S153" s="31">
        <v>45501469</v>
      </c>
      <c r="T153" s="36">
        <f t="shared" si="38"/>
        <v>0.43591649106026414</v>
      </c>
      <c r="U153" s="36">
        <f t="shared" si="39"/>
        <v>0.29650321090349641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33732513</v>
      </c>
      <c r="E154" s="31">
        <v>33732513</v>
      </c>
      <c r="F154" s="31">
        <v>6966041</v>
      </c>
      <c r="G154" s="36">
        <f t="shared" si="32"/>
        <v>0.2065082136038901</v>
      </c>
      <c r="H154" s="31">
        <v>7257301</v>
      </c>
      <c r="I154" s="36">
        <f t="shared" si="33"/>
        <v>0.21514261330011197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14223342</v>
      </c>
      <c r="O154" s="36">
        <f t="shared" si="37"/>
        <v>0.42165082690400207</v>
      </c>
      <c r="P154" s="31">
        <v>6419267</v>
      </c>
      <c r="Q154" s="31">
        <v>36444313</v>
      </c>
      <c r="R154" s="31">
        <v>36444313</v>
      </c>
      <c r="S154" s="31">
        <v>13364157</v>
      </c>
      <c r="T154" s="36">
        <f t="shared" si="38"/>
        <v>0.36670075246033584</v>
      </c>
      <c r="U154" s="36">
        <f t="shared" si="39"/>
        <v>0.13054979641756614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15593686</v>
      </c>
      <c r="E155" s="31">
        <v>15593686</v>
      </c>
      <c r="F155" s="31">
        <v>2091234</v>
      </c>
      <c r="G155" s="36">
        <f t="shared" si="32"/>
        <v>0.13410774078688004</v>
      </c>
      <c r="H155" s="31">
        <v>2226701</v>
      </c>
      <c r="I155" s="36">
        <f t="shared" si="33"/>
        <v>0.14279503896641244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4317935</v>
      </c>
      <c r="O155" s="36">
        <f t="shared" si="37"/>
        <v>0.27690277975329247</v>
      </c>
      <c r="P155" s="31">
        <v>1160521</v>
      </c>
      <c r="Q155" s="31">
        <v>4962939</v>
      </c>
      <c r="R155" s="31">
        <v>13536521</v>
      </c>
      <c r="S155" s="31">
        <v>2395736</v>
      </c>
      <c r="T155" s="36">
        <f t="shared" si="38"/>
        <v>0.48272525614358752</v>
      </c>
      <c r="U155" s="36">
        <f t="shared" si="39"/>
        <v>0.91870806301652452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2368410029</v>
      </c>
      <c r="E157" s="32">
        <f>SUM(E151:E156)</f>
        <v>2362008429</v>
      </c>
      <c r="F157" s="32">
        <f>SUM(F151:F156)</f>
        <v>652420942</v>
      </c>
      <c r="G157" s="37">
        <f t="shared" si="32"/>
        <v>0.27546790209948058</v>
      </c>
      <c r="H157" s="32">
        <f>SUM(H151:H156)</f>
        <v>475142793</v>
      </c>
      <c r="I157" s="37">
        <f t="shared" si="33"/>
        <v>0.20061677968853087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1127563735</v>
      </c>
      <c r="O157" s="37">
        <f t="shared" si="37"/>
        <v>0.47608468178801144</v>
      </c>
      <c r="P157" s="32">
        <f>SUM(P151:P156)</f>
        <v>388689159</v>
      </c>
      <c r="Q157" s="32">
        <f>SUM(Q151:Q156)</f>
        <v>2017776012</v>
      </c>
      <c r="R157" s="32">
        <f>SUM(R151:R156)</f>
        <v>2039315543</v>
      </c>
      <c r="S157" s="32">
        <f>SUM(S151:S156)</f>
        <v>1010089992</v>
      </c>
      <c r="T157" s="37">
        <f t="shared" si="38"/>
        <v>0.5005956984287907</v>
      </c>
      <c r="U157" s="37">
        <f t="shared" si="39"/>
        <v>0.22242357935174617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53803778</v>
      </c>
      <c r="E158" s="31">
        <v>53803778</v>
      </c>
      <c r="F158" s="31">
        <v>22360664</v>
      </c>
      <c r="G158" s="36">
        <f t="shared" si="32"/>
        <v>0.41559654045111849</v>
      </c>
      <c r="H158" s="31">
        <v>13289069</v>
      </c>
      <c r="I158" s="36">
        <f t="shared" si="33"/>
        <v>0.24699137298499746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35649733</v>
      </c>
      <c r="O158" s="36">
        <f t="shared" si="37"/>
        <v>0.662587913436116</v>
      </c>
      <c r="P158" s="31">
        <v>12238476</v>
      </c>
      <c r="Q158" s="31">
        <v>36067738</v>
      </c>
      <c r="R158" s="31">
        <v>36067738</v>
      </c>
      <c r="S158" s="31">
        <v>27185267</v>
      </c>
      <c r="T158" s="36">
        <f t="shared" si="38"/>
        <v>0.75372808242091593</v>
      </c>
      <c r="U158" s="36">
        <f t="shared" si="39"/>
        <v>8.5843449789009707E-2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1286417652</v>
      </c>
      <c r="E159" s="31">
        <v>1292682952</v>
      </c>
      <c r="F159" s="31">
        <v>250054670</v>
      </c>
      <c r="G159" s="36">
        <f t="shared" si="32"/>
        <v>0.19438062717130689</v>
      </c>
      <c r="H159" s="31">
        <v>306435338</v>
      </c>
      <c r="I159" s="36">
        <f t="shared" si="33"/>
        <v>0.23820828136459682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556490008</v>
      </c>
      <c r="O159" s="36">
        <f t="shared" si="37"/>
        <v>0.4325889085359037</v>
      </c>
      <c r="P159" s="31">
        <v>251894165</v>
      </c>
      <c r="Q159" s="31">
        <v>1104036000</v>
      </c>
      <c r="R159" s="31">
        <v>1117654000</v>
      </c>
      <c r="S159" s="31">
        <v>492878436</v>
      </c>
      <c r="T159" s="36">
        <f t="shared" si="38"/>
        <v>0.44643330108800799</v>
      </c>
      <c r="U159" s="36">
        <f t="shared" si="39"/>
        <v>0.21652416204241964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1340221430</v>
      </c>
      <c r="E163" s="32">
        <f>SUM(E158:E162)</f>
        <v>1346486730</v>
      </c>
      <c r="F163" s="32">
        <f>SUM(F158:F162)</f>
        <v>272415334</v>
      </c>
      <c r="G163" s="37">
        <f t="shared" si="32"/>
        <v>0.20326143717907869</v>
      </c>
      <c r="H163" s="32">
        <f>SUM(H158:H162)</f>
        <v>319724407</v>
      </c>
      <c r="I163" s="37">
        <f t="shared" si="33"/>
        <v>0.23856088243567333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592139741</v>
      </c>
      <c r="O163" s="37">
        <f t="shared" si="37"/>
        <v>0.44182231961475205</v>
      </c>
      <c r="P163" s="32">
        <f>SUM(P158:P162)</f>
        <v>264132641</v>
      </c>
      <c r="Q163" s="32">
        <f>SUM(Q158:Q162)</f>
        <v>1140103738</v>
      </c>
      <c r="R163" s="32">
        <f>SUM(R158:R162)</f>
        <v>1153721738</v>
      </c>
      <c r="S163" s="32">
        <f>SUM(S158:S162)</f>
        <v>520063703</v>
      </c>
      <c r="T163" s="37">
        <f t="shared" si="38"/>
        <v>0.4561547214223764</v>
      </c>
      <c r="U163" s="37">
        <f t="shared" si="39"/>
        <v>0.21046912562389442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185626968</v>
      </c>
      <c r="E164" s="31">
        <v>185626968</v>
      </c>
      <c r="F164" s="31">
        <v>56979463</v>
      </c>
      <c r="G164" s="36">
        <f t="shared" si="32"/>
        <v>0.30695681567130911</v>
      </c>
      <c r="H164" s="31">
        <v>43779875</v>
      </c>
      <c r="I164" s="36">
        <f t="shared" si="33"/>
        <v>0.23584867797872991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100759338</v>
      </c>
      <c r="O164" s="36">
        <f t="shared" si="37"/>
        <v>0.54280549365003905</v>
      </c>
      <c r="P164" s="31">
        <v>38554532</v>
      </c>
      <c r="Q164" s="31">
        <v>192221727</v>
      </c>
      <c r="R164" s="31">
        <v>192746172</v>
      </c>
      <c r="S164" s="31">
        <v>88073931</v>
      </c>
      <c r="T164" s="36">
        <f t="shared" si="38"/>
        <v>0.45818926078007821</v>
      </c>
      <c r="U164" s="36">
        <f t="shared" si="39"/>
        <v>0.13553122626413927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185626968</v>
      </c>
      <c r="E169" s="32">
        <f>SUM(E164:E168)</f>
        <v>185626968</v>
      </c>
      <c r="F169" s="32">
        <f>SUM(F164:F168)</f>
        <v>56979463</v>
      </c>
      <c r="G169" s="37">
        <f t="shared" si="32"/>
        <v>0.30695681567130911</v>
      </c>
      <c r="H169" s="32">
        <f>SUM(H164:H168)</f>
        <v>43779875</v>
      </c>
      <c r="I169" s="37">
        <f t="shared" si="33"/>
        <v>0.23584867797872991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100759338</v>
      </c>
      <c r="O169" s="37">
        <f t="shared" si="37"/>
        <v>0.54280549365003905</v>
      </c>
      <c r="P169" s="32">
        <f>SUM(P164:P168)</f>
        <v>38554532</v>
      </c>
      <c r="Q169" s="32">
        <f>SUM(Q164:Q168)</f>
        <v>192221727</v>
      </c>
      <c r="R169" s="32">
        <f>SUM(R164:R168)</f>
        <v>192746172</v>
      </c>
      <c r="S169" s="32">
        <f>SUM(S164:S168)</f>
        <v>88073931</v>
      </c>
      <c r="T169" s="37">
        <f t="shared" si="38"/>
        <v>0.45818926078007821</v>
      </c>
      <c r="U169" s="37">
        <f t="shared" si="39"/>
        <v>0.13553122626413927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29879408270</v>
      </c>
      <c r="E170" s="32">
        <f>SUM(E105,E107:E111,E113:E120,E122:E125,E127:E131,E133:E136,E138:E143,E145:E149,E151:E156,E158:E162,E164:E168)</f>
        <v>29879271970</v>
      </c>
      <c r="F170" s="32">
        <f>SUM(F105,F107:F111,F113:F120,F122:F125,F127:F131,F133:F136,F138:F143,F145:F149,F151:F156,F158:F162,F164:F168)</f>
        <v>7482654170</v>
      </c>
      <c r="G170" s="37">
        <f t="shared" si="32"/>
        <v>0.25042845903721772</v>
      </c>
      <c r="H170" s="32">
        <f>SUM(H105,H107:H111,H113:H120,H122:H125,H127:H131,H133:H136,H138:H143,H145:H149,H151:H156,H158:H162,H164:H168)</f>
        <v>6185255061</v>
      </c>
      <c r="I170" s="37">
        <f t="shared" si="33"/>
        <v>0.2070072809042279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13667909231</v>
      </c>
      <c r="O170" s="37">
        <f t="shared" si="37"/>
        <v>0.45743573994144565</v>
      </c>
      <c r="P170" s="32">
        <f>SUM(P105,P107:P111,P113:P120,P122:P125,P127:P131,P133:P136,P138:P143,P145:P149,P151:P156,P158:P162,P164:P168)</f>
        <v>5772652839</v>
      </c>
      <c r="Q170" s="32">
        <f>SUM(Q105,Q107:Q111,Q113:Q120,Q122:Q125,Q127:Q131,Q133:Q136,Q138:Q143,Q145:Q149,Q151:Q156,Q158:Q162,Q164:Q168)</f>
        <v>26051430702</v>
      </c>
      <c r="R170" s="32">
        <f>SUM(R105,R107:R111,R113:R120,R122:R125,R127:R131,R133:R136,R138:R143,R145:R149,R151:R156,R158:R162,R164:R168)</f>
        <v>26194494084</v>
      </c>
      <c r="S170" s="32">
        <f>SUM(S105,S107:S111,S113:S120,S122:S125,S127:S131,S133:S136,S138:S143,S145:S149,S151:S156,S158:S162,S164:S168)</f>
        <v>12239160392</v>
      </c>
      <c r="T170" s="37">
        <f t="shared" si="38"/>
        <v>0.4698076098776558</v>
      </c>
      <c r="U170" s="37">
        <f t="shared" si="39"/>
        <v>7.1475322266473906E-2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39118887</v>
      </c>
      <c r="E174" s="31">
        <v>39118887</v>
      </c>
      <c r="F174" s="31">
        <v>14620030</v>
      </c>
      <c r="G174" s="36">
        <f t="shared" si="40"/>
        <v>0.37373328131753852</v>
      </c>
      <c r="H174" s="31">
        <v>11035551</v>
      </c>
      <c r="I174" s="36">
        <f t="shared" si="41"/>
        <v>0.28210288804995909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25655581</v>
      </c>
      <c r="O174" s="36">
        <f t="shared" si="45"/>
        <v>0.65583616936749756</v>
      </c>
      <c r="P174" s="31">
        <v>11549925</v>
      </c>
      <c r="Q174" s="31">
        <v>44118000</v>
      </c>
      <c r="R174" s="31">
        <v>44118000</v>
      </c>
      <c r="S174" s="31">
        <v>16922044</v>
      </c>
      <c r="T174" s="36">
        <f t="shared" si="46"/>
        <v>0.38356326216056941</v>
      </c>
      <c r="U174" s="36">
        <f t="shared" si="47"/>
        <v>-4.4534834641783427E-2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787168000</v>
      </c>
      <c r="E175" s="31">
        <v>787168000</v>
      </c>
      <c r="F175" s="31">
        <v>234058494</v>
      </c>
      <c r="G175" s="36">
        <f t="shared" si="40"/>
        <v>0.29734249105654703</v>
      </c>
      <c r="H175" s="31">
        <v>186256674</v>
      </c>
      <c r="I175" s="36">
        <f t="shared" si="41"/>
        <v>0.23661616579942274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420315168</v>
      </c>
      <c r="O175" s="36">
        <f t="shared" si="45"/>
        <v>0.53395865685596977</v>
      </c>
      <c r="P175" s="31">
        <v>59772034</v>
      </c>
      <c r="Q175" s="31">
        <v>719000000</v>
      </c>
      <c r="R175" s="31">
        <v>735819852</v>
      </c>
      <c r="S175" s="31">
        <v>-48419097</v>
      </c>
      <c r="T175" s="36">
        <f t="shared" si="46"/>
        <v>-6.7342276773296239E-2</v>
      </c>
      <c r="U175" s="36">
        <f t="shared" si="47"/>
        <v>2.1161173802450826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186302098</v>
      </c>
      <c r="E176" s="31">
        <v>186302098</v>
      </c>
      <c r="F176" s="31">
        <v>27746179</v>
      </c>
      <c r="G176" s="36">
        <f t="shared" si="40"/>
        <v>0.14893111402320333</v>
      </c>
      <c r="H176" s="31">
        <v>28957954</v>
      </c>
      <c r="I176" s="36">
        <f t="shared" si="41"/>
        <v>0.15543546911640255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56704133</v>
      </c>
      <c r="O176" s="36">
        <f t="shared" si="45"/>
        <v>0.30436658313960585</v>
      </c>
      <c r="P176" s="31">
        <v>31402732</v>
      </c>
      <c r="Q176" s="31">
        <v>172352006</v>
      </c>
      <c r="R176" s="31">
        <v>157352006</v>
      </c>
      <c r="S176" s="31">
        <v>56518128</v>
      </c>
      <c r="T176" s="36">
        <f t="shared" si="46"/>
        <v>0.3279226584690868</v>
      </c>
      <c r="U176" s="36">
        <f t="shared" si="47"/>
        <v>-7.7852398319993354E-2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1012588985</v>
      </c>
      <c r="E179" s="32">
        <f>SUM(E173:E178)</f>
        <v>1012588985</v>
      </c>
      <c r="F179" s="32">
        <f>SUM(F173:F178)</f>
        <v>276424703</v>
      </c>
      <c r="G179" s="37">
        <f t="shared" si="40"/>
        <v>0.27298806040241491</v>
      </c>
      <c r="H179" s="32">
        <f>SUM(H173:H178)</f>
        <v>226250179</v>
      </c>
      <c r="I179" s="37">
        <f t="shared" si="41"/>
        <v>0.22343732980662434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502674882</v>
      </c>
      <c r="O179" s="37">
        <f t="shared" si="45"/>
        <v>0.49642539020903925</v>
      </c>
      <c r="P179" s="32">
        <f>SUM(P173:P178)</f>
        <v>102724691</v>
      </c>
      <c r="Q179" s="32">
        <f>SUM(Q173:Q178)</f>
        <v>935470006</v>
      </c>
      <c r="R179" s="32">
        <f>SUM(R173:R178)</f>
        <v>937289858</v>
      </c>
      <c r="S179" s="32">
        <f>SUM(S173:S178)</f>
        <v>25021075</v>
      </c>
      <c r="T179" s="37">
        <f t="shared" si="46"/>
        <v>2.6747062802139697E-2</v>
      </c>
      <c r="U179" s="37">
        <f t="shared" si="47"/>
        <v>1.2024907234814655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160902346</v>
      </c>
      <c r="E180" s="31">
        <v>160902346</v>
      </c>
      <c r="F180" s="31">
        <v>36266826</v>
      </c>
      <c r="G180" s="36">
        <f t="shared" si="40"/>
        <v>0.22539650229835678</v>
      </c>
      <c r="H180" s="31">
        <v>111355988</v>
      </c>
      <c r="I180" s="36">
        <f t="shared" si="41"/>
        <v>0.69207187320935648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147622814</v>
      </c>
      <c r="O180" s="36">
        <f t="shared" si="45"/>
        <v>0.91746837550771321</v>
      </c>
      <c r="P180" s="31">
        <v>96403805</v>
      </c>
      <c r="Q180" s="31">
        <v>162233114</v>
      </c>
      <c r="R180" s="31">
        <v>162233114</v>
      </c>
      <c r="S180" s="31">
        <v>205419288</v>
      </c>
      <c r="T180" s="36">
        <f t="shared" si="46"/>
        <v>1.2661982682524358</v>
      </c>
      <c r="U180" s="36">
        <f t="shared" si="47"/>
        <v>0.15509951085436935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608564071</v>
      </c>
      <c r="E182" s="31">
        <v>608564071</v>
      </c>
      <c r="F182" s="31">
        <v>104552256</v>
      </c>
      <c r="G182" s="36">
        <f t="shared" si="40"/>
        <v>0.17180155875485459</v>
      </c>
      <c r="H182" s="31">
        <v>75134413</v>
      </c>
      <c r="I182" s="36">
        <f t="shared" si="41"/>
        <v>0.12346179569316047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179686669</v>
      </c>
      <c r="O182" s="36">
        <f t="shared" si="45"/>
        <v>0.29526335444801505</v>
      </c>
      <c r="P182" s="31">
        <v>84268748</v>
      </c>
      <c r="Q182" s="31">
        <v>496726000</v>
      </c>
      <c r="R182" s="31">
        <v>528726000</v>
      </c>
      <c r="S182" s="31">
        <v>76111202</v>
      </c>
      <c r="T182" s="36">
        <f t="shared" si="46"/>
        <v>0.15322572605420293</v>
      </c>
      <c r="U182" s="36">
        <f t="shared" si="47"/>
        <v>-0.1083952855215079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769466417</v>
      </c>
      <c r="E185" s="32">
        <f>SUM(E180:E184)</f>
        <v>769466417</v>
      </c>
      <c r="F185" s="32">
        <f>SUM(F180:F184)</f>
        <v>140819082</v>
      </c>
      <c r="G185" s="37">
        <f t="shared" si="40"/>
        <v>0.18300874331725384</v>
      </c>
      <c r="H185" s="32">
        <f>SUM(H180:H184)</f>
        <v>186490401</v>
      </c>
      <c r="I185" s="37">
        <f t="shared" si="41"/>
        <v>0.2423632752253046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327309483</v>
      </c>
      <c r="O185" s="37">
        <f t="shared" si="45"/>
        <v>0.42537201854255846</v>
      </c>
      <c r="P185" s="32">
        <f>SUM(P180:P184)</f>
        <v>180672553</v>
      </c>
      <c r="Q185" s="32">
        <f>SUM(Q180:Q184)</f>
        <v>658959114</v>
      </c>
      <c r="R185" s="32">
        <f>SUM(R180:R184)</f>
        <v>690959114</v>
      </c>
      <c r="S185" s="32">
        <f>SUM(S180:S184)</f>
        <v>281530490</v>
      </c>
      <c r="T185" s="37">
        <f t="shared" si="46"/>
        <v>0.42723514102576021</v>
      </c>
      <c r="U185" s="37">
        <f t="shared" si="47"/>
        <v>3.2201061552498134E-2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58586673</v>
      </c>
      <c r="E186" s="31">
        <v>58586673</v>
      </c>
      <c r="F186" s="31">
        <v>7826306</v>
      </c>
      <c r="G186" s="36">
        <f t="shared" si="40"/>
        <v>0.13358509024740148</v>
      </c>
      <c r="H186" s="31">
        <v>5056538</v>
      </c>
      <c r="I186" s="36">
        <f t="shared" si="41"/>
        <v>8.6308672963900851E-2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12882844</v>
      </c>
      <c r="O186" s="36">
        <f t="shared" si="45"/>
        <v>0.21989376321130233</v>
      </c>
      <c r="P186" s="31">
        <v>6101734</v>
      </c>
      <c r="Q186" s="31">
        <v>45874097</v>
      </c>
      <c r="R186" s="31">
        <v>41683801</v>
      </c>
      <c r="S186" s="31">
        <v>13535121</v>
      </c>
      <c r="T186" s="36">
        <f t="shared" si="46"/>
        <v>0.29504931726503519</v>
      </c>
      <c r="U186" s="36">
        <f t="shared" si="47"/>
        <v>-0.17129491387202389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12975638</v>
      </c>
      <c r="E187" s="31">
        <v>12975638</v>
      </c>
      <c r="F187" s="31">
        <v>2273807</v>
      </c>
      <c r="G187" s="36">
        <f t="shared" si="40"/>
        <v>0.17523662420298716</v>
      </c>
      <c r="H187" s="31">
        <v>2274811</v>
      </c>
      <c r="I187" s="36">
        <f t="shared" si="41"/>
        <v>0.17531399997441358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4548618</v>
      </c>
      <c r="O187" s="36">
        <f t="shared" si="45"/>
        <v>0.35055062417740074</v>
      </c>
      <c r="P187" s="31">
        <v>2257297</v>
      </c>
      <c r="Q187" s="31">
        <v>23603514</v>
      </c>
      <c r="R187" s="31">
        <v>23603514</v>
      </c>
      <c r="S187" s="31">
        <v>4420909</v>
      </c>
      <c r="T187" s="36">
        <f t="shared" si="46"/>
        <v>0.18729876407385782</v>
      </c>
      <c r="U187" s="36">
        <f t="shared" si="47"/>
        <v>7.7588372287740182E-3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1871879774</v>
      </c>
      <c r="E188" s="31">
        <v>1871879774</v>
      </c>
      <c r="F188" s="31">
        <v>352780147</v>
      </c>
      <c r="G188" s="36">
        <f t="shared" si="40"/>
        <v>0.18846303694288435</v>
      </c>
      <c r="H188" s="31">
        <v>315773903</v>
      </c>
      <c r="I188" s="36">
        <f t="shared" si="41"/>
        <v>0.1686934745414905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668554050</v>
      </c>
      <c r="O188" s="36">
        <f t="shared" si="45"/>
        <v>0.35715651148437483</v>
      </c>
      <c r="P188" s="31">
        <v>293293490</v>
      </c>
      <c r="Q188" s="31">
        <v>1562403369</v>
      </c>
      <c r="R188" s="31">
        <v>1562403369</v>
      </c>
      <c r="S188" s="31">
        <v>608985722</v>
      </c>
      <c r="T188" s="36">
        <f t="shared" si="46"/>
        <v>0.38977496726071126</v>
      </c>
      <c r="U188" s="36">
        <f t="shared" si="47"/>
        <v>7.6648182678722199E-2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14900000</v>
      </c>
      <c r="E189" s="31">
        <v>14900000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5000000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1958342085</v>
      </c>
      <c r="E191" s="32">
        <f>SUM(E186:E190)</f>
        <v>1958342085</v>
      </c>
      <c r="F191" s="32">
        <f>SUM(F186:F190)</f>
        <v>362880260</v>
      </c>
      <c r="G191" s="37">
        <f t="shared" si="40"/>
        <v>0.18529973020520571</v>
      </c>
      <c r="H191" s="32">
        <f>SUM(H186:H190)</f>
        <v>323105252</v>
      </c>
      <c r="I191" s="37">
        <f t="shared" si="41"/>
        <v>0.16498917858878573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685985512</v>
      </c>
      <c r="O191" s="37">
        <f t="shared" si="45"/>
        <v>0.35028890879399144</v>
      </c>
      <c r="P191" s="32">
        <f>SUM(P186:P190)</f>
        <v>301652521</v>
      </c>
      <c r="Q191" s="32">
        <f>SUM(Q186:Q190)</f>
        <v>1636880980</v>
      </c>
      <c r="R191" s="32">
        <f>SUM(R186:R190)</f>
        <v>1627690684</v>
      </c>
      <c r="S191" s="32">
        <f>SUM(S186:S190)</f>
        <v>626941752</v>
      </c>
      <c r="T191" s="37">
        <f t="shared" si="46"/>
        <v>0.38300998035910955</v>
      </c>
      <c r="U191" s="37">
        <f t="shared" si="47"/>
        <v>7.1117360229189019E-2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128799743</v>
      </c>
      <c r="E192" s="31">
        <v>128799743</v>
      </c>
      <c r="F192" s="31">
        <v>14475637</v>
      </c>
      <c r="G192" s="36">
        <f t="shared" si="40"/>
        <v>0.11238871027871539</v>
      </c>
      <c r="H192" s="31">
        <v>21560953</v>
      </c>
      <c r="I192" s="36">
        <f t="shared" si="41"/>
        <v>0.16739903743441475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36036590</v>
      </c>
      <c r="O192" s="36">
        <f t="shared" si="45"/>
        <v>0.27978774771313014</v>
      </c>
      <c r="P192" s="31">
        <v>16586221</v>
      </c>
      <c r="Q192" s="31">
        <v>98695349</v>
      </c>
      <c r="R192" s="31">
        <v>98702470</v>
      </c>
      <c r="S192" s="31">
        <v>37852793</v>
      </c>
      <c r="T192" s="36">
        <f t="shared" si="46"/>
        <v>0.38353167989709425</v>
      </c>
      <c r="U192" s="36">
        <f t="shared" si="47"/>
        <v>0.29993161190846296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258666845</v>
      </c>
      <c r="E193" s="31">
        <v>258666845</v>
      </c>
      <c r="F193" s="31">
        <v>50037793</v>
      </c>
      <c r="G193" s="36">
        <f t="shared" si="40"/>
        <v>0.19344494266360268</v>
      </c>
      <c r="H193" s="31">
        <v>57397474</v>
      </c>
      <c r="I193" s="36">
        <f t="shared" si="41"/>
        <v>0.22189729804761024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107435267</v>
      </c>
      <c r="O193" s="36">
        <f t="shared" si="45"/>
        <v>0.4153422407112129</v>
      </c>
      <c r="P193" s="31">
        <v>45141863</v>
      </c>
      <c r="Q193" s="31">
        <v>264169688</v>
      </c>
      <c r="R193" s="31">
        <v>252656590</v>
      </c>
      <c r="S193" s="31">
        <v>70044739</v>
      </c>
      <c r="T193" s="36">
        <f t="shared" si="46"/>
        <v>0.265150553533606</v>
      </c>
      <c r="U193" s="36">
        <f t="shared" si="47"/>
        <v>0.27149103261422769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134128069</v>
      </c>
      <c r="E194" s="31">
        <v>134128069</v>
      </c>
      <c r="F194" s="31">
        <v>33774904</v>
      </c>
      <c r="G194" s="36">
        <f t="shared" si="40"/>
        <v>0.25181085698027905</v>
      </c>
      <c r="H194" s="31">
        <v>38747884</v>
      </c>
      <c r="I194" s="36">
        <f t="shared" si="41"/>
        <v>0.28888721271309736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72522788</v>
      </c>
      <c r="O194" s="36">
        <f t="shared" si="45"/>
        <v>0.54069806969337642</v>
      </c>
      <c r="P194" s="31">
        <v>30222132</v>
      </c>
      <c r="Q194" s="31">
        <v>155072883</v>
      </c>
      <c r="R194" s="31">
        <v>155212883</v>
      </c>
      <c r="S194" s="31">
        <v>60531189</v>
      </c>
      <c r="T194" s="36">
        <f t="shared" si="46"/>
        <v>0.39034025697452213</v>
      </c>
      <c r="U194" s="36">
        <f t="shared" si="47"/>
        <v>0.28210293039551271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400371032</v>
      </c>
      <c r="E195" s="31">
        <v>400371032</v>
      </c>
      <c r="F195" s="31">
        <v>70794961</v>
      </c>
      <c r="G195" s="36">
        <f t="shared" si="40"/>
        <v>0.17682338466485259</v>
      </c>
      <c r="H195" s="31">
        <v>78483137</v>
      </c>
      <c r="I195" s="36">
        <f t="shared" si="41"/>
        <v>0.19602601269114794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149278098</v>
      </c>
      <c r="O195" s="36">
        <f t="shared" si="45"/>
        <v>0.37284939735600053</v>
      </c>
      <c r="P195" s="31">
        <v>74019878</v>
      </c>
      <c r="Q195" s="31">
        <v>337325885</v>
      </c>
      <c r="R195" s="31">
        <v>337297409</v>
      </c>
      <c r="S195" s="31">
        <v>144976259</v>
      </c>
      <c r="T195" s="36">
        <f t="shared" si="46"/>
        <v>0.42978100835635547</v>
      </c>
      <c r="U195" s="36">
        <f t="shared" si="47"/>
        <v>6.0298113433799427E-2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273759038</v>
      </c>
      <c r="E196" s="31">
        <v>273759038</v>
      </c>
      <c r="F196" s="31">
        <v>62701308</v>
      </c>
      <c r="G196" s="36">
        <f t="shared" si="40"/>
        <v>0.22903831215245576</v>
      </c>
      <c r="H196" s="31">
        <v>100678839</v>
      </c>
      <c r="I196" s="36">
        <f t="shared" si="41"/>
        <v>0.3677644388858497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163380147</v>
      </c>
      <c r="O196" s="36">
        <f t="shared" si="45"/>
        <v>0.59680275103830549</v>
      </c>
      <c r="P196" s="31">
        <v>91936592</v>
      </c>
      <c r="Q196" s="31">
        <v>231065309</v>
      </c>
      <c r="R196" s="31">
        <v>231065309</v>
      </c>
      <c r="S196" s="31">
        <v>112041287</v>
      </c>
      <c r="T196" s="36">
        <f t="shared" si="46"/>
        <v>0.48489012688616101</v>
      </c>
      <c r="U196" s="36">
        <f t="shared" si="47"/>
        <v>9.5089961568294745E-2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1195724727</v>
      </c>
      <c r="E198" s="32">
        <f>SUM(E192:E197)</f>
        <v>1195724727</v>
      </c>
      <c r="F198" s="32">
        <f>SUM(F192:F197)</f>
        <v>231784603</v>
      </c>
      <c r="G198" s="37">
        <f t="shared" si="40"/>
        <v>0.19384445078888127</v>
      </c>
      <c r="H198" s="32">
        <f>SUM(H192:H197)</f>
        <v>296868287</v>
      </c>
      <c r="I198" s="37">
        <f t="shared" si="41"/>
        <v>0.24827477453345331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528652890</v>
      </c>
      <c r="O198" s="37">
        <f t="shared" si="45"/>
        <v>0.44211922532233455</v>
      </c>
      <c r="P198" s="32">
        <f>SUM(P192:P197)</f>
        <v>257906686</v>
      </c>
      <c r="Q198" s="32">
        <f>SUM(Q192:Q197)</f>
        <v>1086329114</v>
      </c>
      <c r="R198" s="32">
        <f>SUM(R192:R197)</f>
        <v>1074934661</v>
      </c>
      <c r="S198" s="32">
        <f>SUM(S192:S197)</f>
        <v>425446267</v>
      </c>
      <c r="T198" s="37">
        <f t="shared" si="46"/>
        <v>0.39163662422104617</v>
      </c>
      <c r="U198" s="37">
        <f t="shared" si="47"/>
        <v>0.15106859618210899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91654210</v>
      </c>
      <c r="E199" s="31">
        <v>91654210</v>
      </c>
      <c r="F199" s="31">
        <v>11030973</v>
      </c>
      <c r="G199" s="36">
        <f t="shared" si="40"/>
        <v>0.1203542423201291</v>
      </c>
      <c r="H199" s="31">
        <v>20372296</v>
      </c>
      <c r="I199" s="36">
        <f t="shared" si="41"/>
        <v>0.22227343402992616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31403269</v>
      </c>
      <c r="O199" s="36">
        <f t="shared" si="45"/>
        <v>0.34262767635005525</v>
      </c>
      <c r="P199" s="31">
        <v>12632608</v>
      </c>
      <c r="Q199" s="31">
        <v>84062378</v>
      </c>
      <c r="R199" s="31">
        <v>81042004</v>
      </c>
      <c r="S199" s="31">
        <v>28992010</v>
      </c>
      <c r="T199" s="36">
        <f t="shared" si="46"/>
        <v>0.34488686484695924</v>
      </c>
      <c r="U199" s="36">
        <f t="shared" si="47"/>
        <v>0.61267538737844163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136838108</v>
      </c>
      <c r="E200" s="31">
        <v>136838108</v>
      </c>
      <c r="F200" s="31">
        <v>32850013</v>
      </c>
      <c r="G200" s="36">
        <f t="shared" si="40"/>
        <v>0.24006479978515927</v>
      </c>
      <c r="H200" s="31">
        <v>27758800</v>
      </c>
      <c r="I200" s="36">
        <f t="shared" si="41"/>
        <v>0.20285869488929209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60608813</v>
      </c>
      <c r="O200" s="36">
        <f t="shared" si="45"/>
        <v>0.44292349467445136</v>
      </c>
      <c r="P200" s="31">
        <v>30568813</v>
      </c>
      <c r="Q200" s="31">
        <v>128383698</v>
      </c>
      <c r="R200" s="31">
        <v>120914819</v>
      </c>
      <c r="S200" s="31">
        <v>58274568</v>
      </c>
      <c r="T200" s="36">
        <f t="shared" si="46"/>
        <v>0.45390940522682249</v>
      </c>
      <c r="U200" s="36">
        <f t="shared" si="47"/>
        <v>-9.1924177755937087E-2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228492318</v>
      </c>
      <c r="E204" s="32">
        <f>SUM(E199:E203)</f>
        <v>228492318</v>
      </c>
      <c r="F204" s="32">
        <f>SUM(F199:F203)</f>
        <v>43880986</v>
      </c>
      <c r="G204" s="37">
        <f t="shared" si="40"/>
        <v>0.19204578247571544</v>
      </c>
      <c r="H204" s="32">
        <f>SUM(H199:H203)</f>
        <v>48131096</v>
      </c>
      <c r="I204" s="37">
        <f t="shared" si="41"/>
        <v>0.2106464515800483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92012082</v>
      </c>
      <c r="O204" s="37">
        <f t="shared" si="45"/>
        <v>0.40269223405576376</v>
      </c>
      <c r="P204" s="32">
        <f>SUM(P199:P203)</f>
        <v>43201421</v>
      </c>
      <c r="Q204" s="32">
        <f>SUM(Q199:Q203)</f>
        <v>212446076</v>
      </c>
      <c r="R204" s="32">
        <f>SUM(R199:R203)</f>
        <v>201956823</v>
      </c>
      <c r="S204" s="32">
        <f>SUM(S199:S203)</f>
        <v>87266578</v>
      </c>
      <c r="T204" s="37">
        <f t="shared" si="46"/>
        <v>0.41077048653042669</v>
      </c>
      <c r="U204" s="37">
        <f t="shared" si="47"/>
        <v>0.11410909377263301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5164614532</v>
      </c>
      <c r="E205" s="32">
        <f>SUM(E173:E178,E180:E184,E186:E190,E192:E197,E199:E203)</f>
        <v>5164614532</v>
      </c>
      <c r="F205" s="32">
        <f>SUM(F173:F178,F180:F184,F186:F190,F192:F197,F199:F203)</f>
        <v>1055789634</v>
      </c>
      <c r="G205" s="37">
        <f t="shared" si="40"/>
        <v>0.20442757682268783</v>
      </c>
      <c r="H205" s="32">
        <f>SUM(H173:H178,H180:H184,H186:H190,H192:H197,H199:H203)</f>
        <v>1080845215</v>
      </c>
      <c r="I205" s="37">
        <f t="shared" si="41"/>
        <v>0.2092789710254411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2136634849</v>
      </c>
      <c r="O205" s="37">
        <f t="shared" si="45"/>
        <v>0.41370654784812894</v>
      </c>
      <c r="P205" s="32">
        <f>SUM(P173:P178,P180:P184,P186:P190,P192:P197,P199:P203)</f>
        <v>886157872</v>
      </c>
      <c r="Q205" s="32">
        <f>SUM(Q173:Q178,Q180:Q184,Q186:Q190,Q192:Q197,Q199:Q203)</f>
        <v>4530085290</v>
      </c>
      <c r="R205" s="32">
        <f>SUM(R173:R178,R180:R184,R186:R190,R192:R197,R199:R203)</f>
        <v>4532831140</v>
      </c>
      <c r="S205" s="32">
        <f>SUM(S173:S178,S180:S184,S186:S190,S192:S197,S199:S203)</f>
        <v>1446206162</v>
      </c>
      <c r="T205" s="37">
        <f t="shared" si="46"/>
        <v>0.31924479770666747</v>
      </c>
      <c r="U205" s="37">
        <f t="shared" si="47"/>
        <v>0.2196982604923472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53079846</v>
      </c>
      <c r="E208" s="31">
        <v>53079846</v>
      </c>
      <c r="F208" s="31">
        <v>4126748</v>
      </c>
      <c r="G208" s="36">
        <f t="shared" ref="G208:G231" si="48">IF(($D208     =0),0,($F208     /$D208     ))</f>
        <v>7.774604319688494E-2</v>
      </c>
      <c r="H208" s="31">
        <v>21068552</v>
      </c>
      <c r="I208" s="36">
        <f t="shared" ref="I208:I231" si="49">IF(($D208     =0),0,($H208     /$D208     ))</f>
        <v>0.39692187501825082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25195300</v>
      </c>
      <c r="O208" s="36">
        <f t="shared" ref="O208:O231" si="53">IF(($D208     =0),0,($N208     /$D208     ))</f>
        <v>0.47466791821513576</v>
      </c>
      <c r="P208" s="31">
        <v>-311951069</v>
      </c>
      <c r="Q208" s="31">
        <v>49908210</v>
      </c>
      <c r="R208" s="31">
        <v>49908210</v>
      </c>
      <c r="S208" s="31">
        <v>-306087099</v>
      </c>
      <c r="T208" s="36">
        <f t="shared" ref="T208:T231" si="54">IF(($Q208     =0),0,($S208     /$Q208     ))</f>
        <v>-6.1330009431314005</v>
      </c>
      <c r="U208" s="36">
        <f t="shared" ref="U208:U231" si="55">IF(($P208     =0),0,(($H208     /$P208     )-1))</f>
        <v>-1.0675380022499619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316245384</v>
      </c>
      <c r="E209" s="31">
        <v>316245384</v>
      </c>
      <c r="F209" s="31">
        <v>69087885</v>
      </c>
      <c r="G209" s="36">
        <f t="shared" si="48"/>
        <v>0.21846290410993002</v>
      </c>
      <c r="H209" s="31">
        <v>65975574</v>
      </c>
      <c r="I209" s="36">
        <f t="shared" si="49"/>
        <v>0.20862146085901448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135063459</v>
      </c>
      <c r="O209" s="36">
        <f t="shared" si="53"/>
        <v>0.42708436496894447</v>
      </c>
      <c r="P209" s="31">
        <v>57145757</v>
      </c>
      <c r="Q209" s="31">
        <v>260018712</v>
      </c>
      <c r="R209" s="31">
        <v>268124545</v>
      </c>
      <c r="S209" s="31">
        <v>123081730</v>
      </c>
      <c r="T209" s="36">
        <f t="shared" si="54"/>
        <v>0.47335720207705667</v>
      </c>
      <c r="U209" s="36">
        <f t="shared" si="55"/>
        <v>0.15451395630300246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227323730</v>
      </c>
      <c r="E210" s="31">
        <v>227323730</v>
      </c>
      <c r="F210" s="31">
        <v>30593838</v>
      </c>
      <c r="G210" s="36">
        <f t="shared" si="48"/>
        <v>0.13458268523044206</v>
      </c>
      <c r="H210" s="31">
        <v>51513870</v>
      </c>
      <c r="I210" s="36">
        <f t="shared" si="49"/>
        <v>0.22661017395764183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82107708</v>
      </c>
      <c r="O210" s="36">
        <f t="shared" si="53"/>
        <v>0.36119285918808386</v>
      </c>
      <c r="P210" s="31">
        <v>38887052</v>
      </c>
      <c r="Q210" s="31">
        <v>203517854</v>
      </c>
      <c r="R210" s="31">
        <v>208940506</v>
      </c>
      <c r="S210" s="31">
        <v>74841678</v>
      </c>
      <c r="T210" s="36">
        <f t="shared" si="54"/>
        <v>0.36774010991684297</v>
      </c>
      <c r="U210" s="36">
        <f t="shared" si="55"/>
        <v>0.32470494292033236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152296900</v>
      </c>
      <c r="E211" s="31">
        <v>152296900</v>
      </c>
      <c r="F211" s="31">
        <v>24991221</v>
      </c>
      <c r="G211" s="36">
        <f t="shared" si="48"/>
        <v>0.16409540181054244</v>
      </c>
      <c r="H211" s="31">
        <v>25624907</v>
      </c>
      <c r="I211" s="36">
        <f t="shared" si="49"/>
        <v>0.16825626128962573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50616128</v>
      </c>
      <c r="O211" s="36">
        <f t="shared" si="53"/>
        <v>0.33235166310016817</v>
      </c>
      <c r="P211" s="31">
        <v>15390778</v>
      </c>
      <c r="Q211" s="31">
        <v>75377951</v>
      </c>
      <c r="R211" s="31">
        <v>70180626</v>
      </c>
      <c r="S211" s="31">
        <v>28127321</v>
      </c>
      <c r="T211" s="36">
        <f t="shared" si="54"/>
        <v>0.37315051187846693</v>
      </c>
      <c r="U211" s="36">
        <f t="shared" si="55"/>
        <v>0.66495202516727869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489122844</v>
      </c>
      <c r="E212" s="31">
        <v>489122844</v>
      </c>
      <c r="F212" s="31">
        <v>118626668</v>
      </c>
      <c r="G212" s="36">
        <f t="shared" si="48"/>
        <v>0.24252939615308583</v>
      </c>
      <c r="H212" s="31">
        <v>116197854</v>
      </c>
      <c r="I212" s="36">
        <f t="shared" si="49"/>
        <v>0.23756374380256914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234824522</v>
      </c>
      <c r="O212" s="36">
        <f t="shared" si="53"/>
        <v>0.480093139955655</v>
      </c>
      <c r="P212" s="31">
        <v>82830283</v>
      </c>
      <c r="Q212" s="31">
        <v>566196952</v>
      </c>
      <c r="R212" s="31">
        <v>566196952</v>
      </c>
      <c r="S212" s="31">
        <v>169261493</v>
      </c>
      <c r="T212" s="36">
        <f t="shared" si="54"/>
        <v>0.29894454995229292</v>
      </c>
      <c r="U212" s="36">
        <f t="shared" si="55"/>
        <v>0.40284265357393512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92153189</v>
      </c>
      <c r="E213" s="31">
        <v>92153189</v>
      </c>
      <c r="F213" s="31">
        <v>20320763</v>
      </c>
      <c r="G213" s="36">
        <f t="shared" si="48"/>
        <v>0.22051068683038197</v>
      </c>
      <c r="H213" s="31">
        <v>22103860</v>
      </c>
      <c r="I213" s="36">
        <f t="shared" si="49"/>
        <v>0.23985995753223471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42424623</v>
      </c>
      <c r="O213" s="36">
        <f t="shared" si="53"/>
        <v>0.46037064436261671</v>
      </c>
      <c r="P213" s="31">
        <v>17628134</v>
      </c>
      <c r="Q213" s="31">
        <v>84000944</v>
      </c>
      <c r="R213" s="31">
        <v>84000944</v>
      </c>
      <c r="S213" s="31">
        <v>35078566</v>
      </c>
      <c r="T213" s="36">
        <f t="shared" si="54"/>
        <v>0.4175972831924365</v>
      </c>
      <c r="U213" s="36">
        <f t="shared" si="55"/>
        <v>0.25389675390486599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935267911</v>
      </c>
      <c r="E214" s="31">
        <v>935267911</v>
      </c>
      <c r="F214" s="31">
        <v>168507973</v>
      </c>
      <c r="G214" s="36">
        <f t="shared" si="48"/>
        <v>0.18017080562491361</v>
      </c>
      <c r="H214" s="31">
        <v>203533857</v>
      </c>
      <c r="I214" s="36">
        <f t="shared" si="49"/>
        <v>0.21762091332993461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372041830</v>
      </c>
      <c r="O214" s="36">
        <f t="shared" si="53"/>
        <v>0.39779171895484822</v>
      </c>
      <c r="P214" s="31">
        <v>163463112</v>
      </c>
      <c r="Q214" s="31">
        <v>816870347</v>
      </c>
      <c r="R214" s="31">
        <v>816870347</v>
      </c>
      <c r="S214" s="31">
        <v>333821711</v>
      </c>
      <c r="T214" s="36">
        <f t="shared" si="54"/>
        <v>0.4086593572970032</v>
      </c>
      <c r="U214" s="36">
        <f t="shared" si="55"/>
        <v>0.24513631552542581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2265489804</v>
      </c>
      <c r="E216" s="32">
        <f>SUM(E208:E215)</f>
        <v>2265489804</v>
      </c>
      <c r="F216" s="32">
        <f>SUM(F208:F215)</f>
        <v>436255096</v>
      </c>
      <c r="G216" s="37">
        <f t="shared" si="48"/>
        <v>0.19256546431139887</v>
      </c>
      <c r="H216" s="32">
        <f>SUM(H208:H215)</f>
        <v>506018474</v>
      </c>
      <c r="I216" s="37">
        <f t="shared" si="49"/>
        <v>0.22335941353898939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942273570</v>
      </c>
      <c r="O216" s="37">
        <f t="shared" si="53"/>
        <v>0.41592487785038823</v>
      </c>
      <c r="P216" s="32">
        <f>SUM(P208:P215)</f>
        <v>63394047</v>
      </c>
      <c r="Q216" s="32">
        <f>SUM(Q208:Q215)</f>
        <v>2055890970</v>
      </c>
      <c r="R216" s="32">
        <f>SUM(R208:R215)</f>
        <v>2064222130</v>
      </c>
      <c r="S216" s="32">
        <f>SUM(S208:S215)</f>
        <v>458125400</v>
      </c>
      <c r="T216" s="37">
        <f t="shared" si="54"/>
        <v>0.22283545513116387</v>
      </c>
      <c r="U216" s="37">
        <f t="shared" si="55"/>
        <v>6.9821134309346116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314369663</v>
      </c>
      <c r="E217" s="31">
        <v>314369663</v>
      </c>
      <c r="F217" s="31">
        <v>51619952</v>
      </c>
      <c r="G217" s="36">
        <f t="shared" si="48"/>
        <v>0.16420144204563403</v>
      </c>
      <c r="H217" s="31">
        <v>28663698</v>
      </c>
      <c r="I217" s="36">
        <f t="shared" si="49"/>
        <v>9.1178320854706646E-2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80283650</v>
      </c>
      <c r="O217" s="36">
        <f t="shared" si="53"/>
        <v>0.25537976290034065</v>
      </c>
      <c r="P217" s="31">
        <v>34361151</v>
      </c>
      <c r="Q217" s="31">
        <v>245446427</v>
      </c>
      <c r="R217" s="31">
        <v>239530274</v>
      </c>
      <c r="S217" s="31">
        <v>74547660</v>
      </c>
      <c r="T217" s="36">
        <f t="shared" si="54"/>
        <v>0.30372273457457988</v>
      </c>
      <c r="U217" s="36">
        <f t="shared" si="55"/>
        <v>-0.16581088916375353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2167756671</v>
      </c>
      <c r="E218" s="31">
        <v>2167756671</v>
      </c>
      <c r="F218" s="31">
        <v>419152291</v>
      </c>
      <c r="G218" s="36">
        <f t="shared" si="48"/>
        <v>0.19335762939049905</v>
      </c>
      <c r="H218" s="31">
        <v>353127546</v>
      </c>
      <c r="I218" s="36">
        <f t="shared" si="49"/>
        <v>0.16289999275476799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772279837</v>
      </c>
      <c r="O218" s="36">
        <f t="shared" si="53"/>
        <v>0.35625762214526707</v>
      </c>
      <c r="P218" s="31">
        <v>267647687</v>
      </c>
      <c r="Q218" s="31">
        <v>1391914068</v>
      </c>
      <c r="R218" s="31">
        <v>1288449350</v>
      </c>
      <c r="S218" s="31">
        <v>605654348</v>
      </c>
      <c r="T218" s="36">
        <f t="shared" si="54"/>
        <v>0.43512337573414051</v>
      </c>
      <c r="U218" s="36">
        <f t="shared" si="55"/>
        <v>0.31937454778004493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943028908</v>
      </c>
      <c r="E219" s="31">
        <v>943028908</v>
      </c>
      <c r="F219" s="31">
        <v>217202127</v>
      </c>
      <c r="G219" s="36">
        <f t="shared" si="48"/>
        <v>0.23032393297533993</v>
      </c>
      <c r="H219" s="31">
        <v>200175872</v>
      </c>
      <c r="I219" s="36">
        <f t="shared" si="49"/>
        <v>0.21226907287978916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417377999</v>
      </c>
      <c r="O219" s="36">
        <f t="shared" si="53"/>
        <v>0.44259300585512912</v>
      </c>
      <c r="P219" s="31">
        <v>170754673</v>
      </c>
      <c r="Q219" s="31">
        <v>880929792</v>
      </c>
      <c r="R219" s="31">
        <v>815288482</v>
      </c>
      <c r="S219" s="31">
        <v>389264589</v>
      </c>
      <c r="T219" s="36">
        <f t="shared" si="54"/>
        <v>0.44187924229040038</v>
      </c>
      <c r="U219" s="36">
        <f t="shared" si="55"/>
        <v>0.17230098879929345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90569549</v>
      </c>
      <c r="E220" s="31">
        <v>90569549</v>
      </c>
      <c r="F220" s="31">
        <v>18682799</v>
      </c>
      <c r="G220" s="36">
        <f t="shared" si="48"/>
        <v>0.20628124139162932</v>
      </c>
      <c r="H220" s="31">
        <v>4878988</v>
      </c>
      <c r="I220" s="36">
        <f t="shared" si="49"/>
        <v>5.3870070612806076E-2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23561787</v>
      </c>
      <c r="O220" s="36">
        <f t="shared" si="53"/>
        <v>0.26015131200443542</v>
      </c>
      <c r="P220" s="31">
        <v>11991830</v>
      </c>
      <c r="Q220" s="31">
        <v>96800980</v>
      </c>
      <c r="R220" s="31">
        <v>76624419</v>
      </c>
      <c r="S220" s="31">
        <v>23133506</v>
      </c>
      <c r="T220" s="36">
        <f t="shared" si="54"/>
        <v>0.23898008057356443</v>
      </c>
      <c r="U220" s="36">
        <f t="shared" si="55"/>
        <v>-0.59314066326824177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5000000</v>
      </c>
      <c r="E221" s="31">
        <v>5000000</v>
      </c>
      <c r="F221" s="31">
        <v>0</v>
      </c>
      <c r="G221" s="36">
        <f t="shared" si="48"/>
        <v>0</v>
      </c>
      <c r="H221" s="31">
        <v>3144553</v>
      </c>
      <c r="I221" s="36">
        <f t="shared" si="49"/>
        <v>0.62891059999999999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3144553</v>
      </c>
      <c r="O221" s="36">
        <f t="shared" si="53"/>
        <v>0.62891059999999999</v>
      </c>
      <c r="P221" s="31">
        <v>0</v>
      </c>
      <c r="Q221" s="31">
        <v>0</v>
      </c>
      <c r="R221" s="31">
        <v>4000000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3520724791</v>
      </c>
      <c r="E224" s="32">
        <f>SUM(E217:E223)</f>
        <v>3520724791</v>
      </c>
      <c r="F224" s="32">
        <f>SUM(F217:F223)</f>
        <v>706657169</v>
      </c>
      <c r="G224" s="37">
        <f t="shared" si="48"/>
        <v>0.20071354932553148</v>
      </c>
      <c r="H224" s="32">
        <f>SUM(H217:H223)</f>
        <v>589990657</v>
      </c>
      <c r="I224" s="37">
        <f t="shared" si="49"/>
        <v>0.16757647701069628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1296647826</v>
      </c>
      <c r="O224" s="37">
        <f t="shared" si="53"/>
        <v>0.36829002633622776</v>
      </c>
      <c r="P224" s="32">
        <f>SUM(P217:P223)</f>
        <v>484755341</v>
      </c>
      <c r="Q224" s="32">
        <f>SUM(Q217:Q223)</f>
        <v>2615091267</v>
      </c>
      <c r="R224" s="32">
        <f>SUM(R217:R223)</f>
        <v>2423892525</v>
      </c>
      <c r="S224" s="32">
        <f>SUM(S217:S223)</f>
        <v>1092600103</v>
      </c>
      <c r="T224" s="37">
        <f t="shared" si="54"/>
        <v>0.41780572509555935</v>
      </c>
      <c r="U224" s="37">
        <f t="shared" si="55"/>
        <v>0.21708954414594062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225958248</v>
      </c>
      <c r="E225" s="31">
        <v>225958248</v>
      </c>
      <c r="F225" s="31">
        <v>52488880</v>
      </c>
      <c r="G225" s="36">
        <f t="shared" si="48"/>
        <v>0.23229459630081747</v>
      </c>
      <c r="H225" s="31">
        <v>53912887</v>
      </c>
      <c r="I225" s="36">
        <f t="shared" si="49"/>
        <v>0.2385966764975094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106401767</v>
      </c>
      <c r="O225" s="36">
        <f t="shared" si="53"/>
        <v>0.47089127279832688</v>
      </c>
      <c r="P225" s="31">
        <v>43785677</v>
      </c>
      <c r="Q225" s="31">
        <v>246742248</v>
      </c>
      <c r="R225" s="31">
        <v>246742248</v>
      </c>
      <c r="S225" s="31">
        <v>93908984</v>
      </c>
      <c r="T225" s="36">
        <f t="shared" si="54"/>
        <v>0.38059547872806931</v>
      </c>
      <c r="U225" s="36">
        <f t="shared" si="55"/>
        <v>0.23129047427997973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299333235</v>
      </c>
      <c r="E226" s="31">
        <v>299333235</v>
      </c>
      <c r="F226" s="31">
        <v>88783557</v>
      </c>
      <c r="G226" s="36">
        <f t="shared" si="48"/>
        <v>0.29660440812728328</v>
      </c>
      <c r="H226" s="31">
        <v>71481180</v>
      </c>
      <c r="I226" s="36">
        <f t="shared" si="49"/>
        <v>0.23880134793585484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160264737</v>
      </c>
      <c r="O226" s="36">
        <f t="shared" si="53"/>
        <v>0.53540575606313812</v>
      </c>
      <c r="P226" s="31">
        <v>67782140</v>
      </c>
      <c r="Q226" s="31">
        <v>264297522</v>
      </c>
      <c r="R226" s="31">
        <v>250347279</v>
      </c>
      <c r="S226" s="31">
        <v>141972997</v>
      </c>
      <c r="T226" s="36">
        <f t="shared" si="54"/>
        <v>0.53717112413940826</v>
      </c>
      <c r="U226" s="36">
        <f t="shared" si="55"/>
        <v>5.4572487678907766E-2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6000000</v>
      </c>
      <c r="R227" s="31">
        <v>6000000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1747265061</v>
      </c>
      <c r="E228" s="31">
        <v>1747265061</v>
      </c>
      <c r="F228" s="31">
        <v>407905703</v>
      </c>
      <c r="G228" s="36">
        <f t="shared" si="48"/>
        <v>0.23345381997539982</v>
      </c>
      <c r="H228" s="31">
        <v>474069671</v>
      </c>
      <c r="I228" s="36">
        <f t="shared" si="49"/>
        <v>0.27132098133335247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881975374</v>
      </c>
      <c r="O228" s="36">
        <f t="shared" si="53"/>
        <v>0.5047748013087523</v>
      </c>
      <c r="P228" s="31">
        <v>319830115</v>
      </c>
      <c r="Q228" s="31">
        <v>1719688894</v>
      </c>
      <c r="R228" s="31">
        <v>1695481691</v>
      </c>
      <c r="S228" s="31">
        <v>668993287</v>
      </c>
      <c r="T228" s="36">
        <f t="shared" si="54"/>
        <v>0.38901994967468806</v>
      </c>
      <c r="U228" s="36">
        <f t="shared" si="55"/>
        <v>0.48225463696562776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2272556544</v>
      </c>
      <c r="E230" s="32">
        <f>SUM(E225:E229)</f>
        <v>2272556544</v>
      </c>
      <c r="F230" s="32">
        <f>SUM(F225:F229)</f>
        <v>549178140</v>
      </c>
      <c r="G230" s="37">
        <f t="shared" si="48"/>
        <v>0.2416565349935689</v>
      </c>
      <c r="H230" s="32">
        <f>SUM(H225:H229)</f>
        <v>599463738</v>
      </c>
      <c r="I230" s="37">
        <f t="shared" si="49"/>
        <v>0.26378386033240986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1148641878</v>
      </c>
      <c r="O230" s="37">
        <f t="shared" si="53"/>
        <v>0.50544039532597873</v>
      </c>
      <c r="P230" s="32">
        <f>SUM(P225:P229)</f>
        <v>431397932</v>
      </c>
      <c r="Q230" s="32">
        <f>SUM(Q225:Q229)</f>
        <v>2236728664</v>
      </c>
      <c r="R230" s="32">
        <f>SUM(R225:R229)</f>
        <v>2198571218</v>
      </c>
      <c r="S230" s="32">
        <f>SUM(S225:S229)</f>
        <v>904875268</v>
      </c>
      <c r="T230" s="37">
        <f t="shared" si="54"/>
        <v>0.40455298962449388</v>
      </c>
      <c r="U230" s="37">
        <f t="shared" si="55"/>
        <v>0.38958417167377624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8058771139</v>
      </c>
      <c r="E231" s="32">
        <f>SUM(E208:E215,E217:E223,E225:E229)</f>
        <v>8058771139</v>
      </c>
      <c r="F231" s="32">
        <f>SUM(F208:F215,F217:F223,F225:F229)</f>
        <v>1692090405</v>
      </c>
      <c r="G231" s="37">
        <f t="shared" si="48"/>
        <v>0.20996878752533588</v>
      </c>
      <c r="H231" s="32">
        <f>SUM(H208:H215,H217:H223,H225:H229)</f>
        <v>1695472869</v>
      </c>
      <c r="I231" s="37">
        <f t="shared" si="49"/>
        <v>0.21038851206418407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3387563274</v>
      </c>
      <c r="O231" s="37">
        <f t="shared" si="53"/>
        <v>0.42035729958951995</v>
      </c>
      <c r="P231" s="32">
        <f>SUM(P208:P215,P217:P223,P225:P229)</f>
        <v>979547320</v>
      </c>
      <c r="Q231" s="32">
        <f>SUM(Q208:Q215,Q217:Q223,Q225:Q229)</f>
        <v>6907710901</v>
      </c>
      <c r="R231" s="32">
        <f>SUM(R208:R215,R217:R223,R225:R229)</f>
        <v>6686685873</v>
      </c>
      <c r="S231" s="32">
        <f>SUM(S208:S215,S217:S223,S225:S229)</f>
        <v>2455600771</v>
      </c>
      <c r="T231" s="37">
        <f t="shared" si="54"/>
        <v>0.35548690531396054</v>
      </c>
      <c r="U231" s="37">
        <f t="shared" si="55"/>
        <v>0.73087387855851627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669767540</v>
      </c>
      <c r="E235" s="31">
        <v>669767540</v>
      </c>
      <c r="F235" s="31">
        <v>173842606</v>
      </c>
      <c r="G235" s="36">
        <f t="shared" si="56"/>
        <v>0.25955663064829926</v>
      </c>
      <c r="H235" s="31">
        <v>171789302</v>
      </c>
      <c r="I235" s="36">
        <f t="shared" si="57"/>
        <v>0.25649093415306451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345631908</v>
      </c>
      <c r="O235" s="36">
        <f t="shared" si="61"/>
        <v>0.51604756480136382</v>
      </c>
      <c r="P235" s="31">
        <v>169568545</v>
      </c>
      <c r="Q235" s="31">
        <v>617974422</v>
      </c>
      <c r="R235" s="31">
        <v>637974422</v>
      </c>
      <c r="S235" s="31">
        <v>327095605</v>
      </c>
      <c r="T235" s="36">
        <f t="shared" si="62"/>
        <v>0.52930282120964545</v>
      </c>
      <c r="U235" s="36">
        <f t="shared" si="63"/>
        <v>1.3096515040569523E-2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4316567317</v>
      </c>
      <c r="E236" s="31">
        <v>4316567317</v>
      </c>
      <c r="F236" s="31">
        <v>373159158</v>
      </c>
      <c r="G236" s="36">
        <f t="shared" si="56"/>
        <v>8.6448126623760002E-2</v>
      </c>
      <c r="H236" s="31">
        <v>665760862</v>
      </c>
      <c r="I236" s="36">
        <f t="shared" si="57"/>
        <v>0.15423386527021699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1038920020</v>
      </c>
      <c r="O236" s="36">
        <f t="shared" si="61"/>
        <v>0.24068199189397699</v>
      </c>
      <c r="P236" s="31">
        <v>688708655</v>
      </c>
      <c r="Q236" s="31">
        <v>3725117784</v>
      </c>
      <c r="R236" s="31">
        <v>3705117784</v>
      </c>
      <c r="S236" s="31">
        <v>1621133399</v>
      </c>
      <c r="T236" s="36">
        <f t="shared" si="62"/>
        <v>0.43518983640276754</v>
      </c>
      <c r="U236" s="36">
        <f t="shared" si="63"/>
        <v>-3.3320029933412099E-2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64130590</v>
      </c>
      <c r="E237" s="31">
        <v>64130590</v>
      </c>
      <c r="F237" s="31">
        <v>1293283</v>
      </c>
      <c r="G237" s="36">
        <f t="shared" si="56"/>
        <v>2.0166397970141862E-2</v>
      </c>
      <c r="H237" s="31">
        <v>13049382</v>
      </c>
      <c r="I237" s="36">
        <f t="shared" si="57"/>
        <v>0.20348139631960349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14342665</v>
      </c>
      <c r="O237" s="36">
        <f t="shared" si="61"/>
        <v>0.22364779428974535</v>
      </c>
      <c r="P237" s="31">
        <v>18573686</v>
      </c>
      <c r="Q237" s="31">
        <v>57366860</v>
      </c>
      <c r="R237" s="31">
        <v>56366860</v>
      </c>
      <c r="S237" s="31">
        <v>20338191</v>
      </c>
      <c r="T237" s="36">
        <f t="shared" si="62"/>
        <v>0.35452857276831956</v>
      </c>
      <c r="U237" s="36">
        <f t="shared" si="63"/>
        <v>-0.2974263697577314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2513520</v>
      </c>
      <c r="G238" s="36">
        <f t="shared" si="56"/>
        <v>0.62838000000000005</v>
      </c>
      <c r="H238" s="31">
        <v>-1018520</v>
      </c>
      <c r="I238" s="36">
        <f t="shared" si="57"/>
        <v>-0.25463000000000002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1495000</v>
      </c>
      <c r="O238" s="36">
        <f t="shared" si="61"/>
        <v>0.37375000000000003</v>
      </c>
      <c r="P238" s="31">
        <v>0</v>
      </c>
      <c r="Q238" s="31">
        <v>0</v>
      </c>
      <c r="R238" s="31">
        <v>5000000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5054465447</v>
      </c>
      <c r="E240" s="32">
        <f>SUM(E234:E239)</f>
        <v>5054465447</v>
      </c>
      <c r="F240" s="32">
        <f>SUM(F234:F239)</f>
        <v>550808567</v>
      </c>
      <c r="G240" s="37">
        <f t="shared" si="56"/>
        <v>0.10897464287285294</v>
      </c>
      <c r="H240" s="32">
        <f>SUM(H234:H239)</f>
        <v>849581026</v>
      </c>
      <c r="I240" s="37">
        <f t="shared" si="57"/>
        <v>0.16808523767914088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1400389593</v>
      </c>
      <c r="O240" s="37">
        <f t="shared" si="61"/>
        <v>0.27705988055199382</v>
      </c>
      <c r="P240" s="32">
        <f>SUM(P234:P239)</f>
        <v>876850886</v>
      </c>
      <c r="Q240" s="32">
        <f>SUM(Q234:Q239)</f>
        <v>4400459066</v>
      </c>
      <c r="R240" s="32">
        <f>SUM(R234:R239)</f>
        <v>4404459066</v>
      </c>
      <c r="S240" s="32">
        <f>SUM(S234:S239)</f>
        <v>1968567195</v>
      </c>
      <c r="T240" s="37">
        <f t="shared" si="62"/>
        <v>0.44735496126076224</v>
      </c>
      <c r="U240" s="37">
        <f t="shared" si="63"/>
        <v>-3.1099768997667421E-2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124280000</v>
      </c>
      <c r="E242" s="31">
        <v>124280000</v>
      </c>
      <c r="F242" s="31">
        <v>10549130</v>
      </c>
      <c r="G242" s="36">
        <f t="shared" si="56"/>
        <v>8.4881960090119085E-2</v>
      </c>
      <c r="H242" s="31">
        <v>5950494</v>
      </c>
      <c r="I242" s="36">
        <f t="shared" si="57"/>
        <v>4.7879739298358544E-2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16499624</v>
      </c>
      <c r="O242" s="36">
        <f t="shared" si="61"/>
        <v>0.13276169938847762</v>
      </c>
      <c r="P242" s="31">
        <v>14830573</v>
      </c>
      <c r="Q242" s="31">
        <v>84037951</v>
      </c>
      <c r="R242" s="31">
        <v>45285484</v>
      </c>
      <c r="S242" s="31">
        <v>28776593</v>
      </c>
      <c r="T242" s="36">
        <f t="shared" si="62"/>
        <v>0.34242378184589484</v>
      </c>
      <c r="U242" s="36">
        <f t="shared" si="63"/>
        <v>-0.59876843598693053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4292000</v>
      </c>
      <c r="E243" s="31">
        <v>4292000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5000004</v>
      </c>
      <c r="R243" s="31">
        <v>5000004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224795000</v>
      </c>
      <c r="E244" s="31">
        <v>224795000</v>
      </c>
      <c r="F244" s="31">
        <v>0</v>
      </c>
      <c r="G244" s="36">
        <f t="shared" si="56"/>
        <v>0</v>
      </c>
      <c r="H244" s="31">
        <v>14401104</v>
      </c>
      <c r="I244" s="36">
        <f t="shared" si="57"/>
        <v>6.4063275428723948E-2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14401104</v>
      </c>
      <c r="O244" s="36">
        <f t="shared" si="61"/>
        <v>6.4063275428723948E-2</v>
      </c>
      <c r="P244" s="31">
        <v>0</v>
      </c>
      <c r="Q244" s="31">
        <v>189380211</v>
      </c>
      <c r="R244" s="31">
        <v>189380211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96223980</v>
      </c>
      <c r="E245" s="31">
        <v>96223980</v>
      </c>
      <c r="F245" s="31">
        <v>18447351</v>
      </c>
      <c r="G245" s="36">
        <f t="shared" si="56"/>
        <v>0.19171261675104273</v>
      </c>
      <c r="H245" s="31">
        <v>18088705</v>
      </c>
      <c r="I245" s="36">
        <f t="shared" si="57"/>
        <v>0.18798541694076673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36536056</v>
      </c>
      <c r="O245" s="36">
        <f t="shared" si="61"/>
        <v>0.37969803369180949</v>
      </c>
      <c r="P245" s="31">
        <v>14416981</v>
      </c>
      <c r="Q245" s="31">
        <v>76100252</v>
      </c>
      <c r="R245" s="31">
        <v>59815860</v>
      </c>
      <c r="S245" s="31">
        <v>29514875</v>
      </c>
      <c r="T245" s="36">
        <f t="shared" si="62"/>
        <v>0.38784201397913898</v>
      </c>
      <c r="U245" s="36">
        <f t="shared" si="63"/>
        <v>0.25468050488517679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449590980</v>
      </c>
      <c r="E247" s="32">
        <f>SUM(E241:E246)</f>
        <v>449590980</v>
      </c>
      <c r="F247" s="32">
        <f>SUM(F241:F246)</f>
        <v>28996481</v>
      </c>
      <c r="G247" s="37">
        <f t="shared" si="56"/>
        <v>6.4495246323669569E-2</v>
      </c>
      <c r="H247" s="32">
        <f>SUM(H241:H246)</f>
        <v>38440303</v>
      </c>
      <c r="I247" s="37">
        <f t="shared" si="57"/>
        <v>8.5500609909923017E-2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67436784</v>
      </c>
      <c r="O247" s="37">
        <f t="shared" si="61"/>
        <v>0.1499958562335926</v>
      </c>
      <c r="P247" s="32">
        <f>SUM(P241:P246)</f>
        <v>29247554</v>
      </c>
      <c r="Q247" s="32">
        <f>SUM(Q241:Q246)</f>
        <v>354518418</v>
      </c>
      <c r="R247" s="32">
        <f>SUM(R241:R246)</f>
        <v>299481559</v>
      </c>
      <c r="S247" s="32">
        <f>SUM(S241:S246)</f>
        <v>58291468</v>
      </c>
      <c r="T247" s="37">
        <f t="shared" si="62"/>
        <v>0.16442437131714832</v>
      </c>
      <c r="U247" s="37">
        <f t="shared" si="63"/>
        <v>0.31430830078987126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169908397</v>
      </c>
      <c r="E248" s="31">
        <v>169908397</v>
      </c>
      <c r="F248" s="31">
        <v>8859810</v>
      </c>
      <c r="G248" s="36">
        <f t="shared" si="56"/>
        <v>5.2144627083969254E-2</v>
      </c>
      <c r="H248" s="31">
        <v>58208782</v>
      </c>
      <c r="I248" s="36">
        <f t="shared" si="57"/>
        <v>0.34258920116820357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67068592</v>
      </c>
      <c r="O248" s="36">
        <f t="shared" si="61"/>
        <v>0.39473382825217285</v>
      </c>
      <c r="P248" s="31">
        <v>773293905</v>
      </c>
      <c r="Q248" s="31">
        <v>197291159</v>
      </c>
      <c r="R248" s="31">
        <v>205107022</v>
      </c>
      <c r="S248" s="31">
        <v>78779794</v>
      </c>
      <c r="T248" s="36">
        <f t="shared" si="62"/>
        <v>0.39930726951631929</v>
      </c>
      <c r="U248" s="36">
        <f t="shared" si="63"/>
        <v>-0.9247261854469162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37282644</v>
      </c>
      <c r="E249" s="31">
        <v>37282644</v>
      </c>
      <c r="F249" s="31">
        <v>10345807</v>
      </c>
      <c r="G249" s="36">
        <f t="shared" si="56"/>
        <v>0.27749660136764981</v>
      </c>
      <c r="H249" s="31">
        <v>2953519</v>
      </c>
      <c r="I249" s="36">
        <f t="shared" si="57"/>
        <v>7.9219676587315005E-2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13299326</v>
      </c>
      <c r="O249" s="36">
        <f t="shared" si="61"/>
        <v>0.3567162779549648</v>
      </c>
      <c r="P249" s="31">
        <v>7863163</v>
      </c>
      <c r="Q249" s="31">
        <v>47524333</v>
      </c>
      <c r="R249" s="31">
        <v>47524333</v>
      </c>
      <c r="S249" s="31">
        <v>14700462</v>
      </c>
      <c r="T249" s="36">
        <f t="shared" si="62"/>
        <v>0.3093249514937958</v>
      </c>
      <c r="U249" s="36">
        <f t="shared" si="63"/>
        <v>-0.62438537774175606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6069482</v>
      </c>
      <c r="E250" s="31">
        <v>6069482</v>
      </c>
      <c r="F250" s="31">
        <v>747566</v>
      </c>
      <c r="G250" s="36">
        <f t="shared" si="56"/>
        <v>0.12316800675906116</v>
      </c>
      <c r="H250" s="31">
        <v>993232</v>
      </c>
      <c r="I250" s="36">
        <f t="shared" si="57"/>
        <v>0.16364361901065033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1740798</v>
      </c>
      <c r="O250" s="36">
        <f t="shared" si="61"/>
        <v>0.28681162576971148</v>
      </c>
      <c r="P250" s="31">
        <v>972614</v>
      </c>
      <c r="Q250" s="31">
        <v>5307664</v>
      </c>
      <c r="R250" s="31">
        <v>5307664</v>
      </c>
      <c r="S250" s="31">
        <v>2003590</v>
      </c>
      <c r="T250" s="36">
        <f t="shared" si="62"/>
        <v>0.377489984294409</v>
      </c>
      <c r="U250" s="36">
        <f t="shared" si="63"/>
        <v>2.1198543307005657E-2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134931329</v>
      </c>
      <c r="E251" s="31">
        <v>134931329</v>
      </c>
      <c r="F251" s="31">
        <v>23941987</v>
      </c>
      <c r="G251" s="36">
        <f t="shared" si="56"/>
        <v>0.17743831011995739</v>
      </c>
      <c r="H251" s="31">
        <v>24548296</v>
      </c>
      <c r="I251" s="36">
        <f t="shared" si="57"/>
        <v>0.18193177360611337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48490283</v>
      </c>
      <c r="O251" s="36">
        <f t="shared" si="61"/>
        <v>0.35937008372607077</v>
      </c>
      <c r="P251" s="31">
        <v>22707320</v>
      </c>
      <c r="Q251" s="31">
        <v>124294932</v>
      </c>
      <c r="R251" s="31">
        <v>115227802</v>
      </c>
      <c r="S251" s="31">
        <v>40727666</v>
      </c>
      <c r="T251" s="36">
        <f t="shared" si="62"/>
        <v>0.32766956258522273</v>
      </c>
      <c r="U251" s="36">
        <f t="shared" si="63"/>
        <v>8.1074120591950072E-2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348191852</v>
      </c>
      <c r="E254" s="32">
        <f>SUM(E248:E253)</f>
        <v>348191852</v>
      </c>
      <c r="F254" s="32">
        <f>SUM(F248:F253)</f>
        <v>43895170</v>
      </c>
      <c r="G254" s="37">
        <f t="shared" si="56"/>
        <v>0.12606604591080436</v>
      </c>
      <c r="H254" s="32">
        <f>SUM(H248:H253)</f>
        <v>86703829</v>
      </c>
      <c r="I254" s="37">
        <f t="shared" si="57"/>
        <v>0.24901165406937781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130598999</v>
      </c>
      <c r="O254" s="37">
        <f t="shared" si="61"/>
        <v>0.3750776999801822</v>
      </c>
      <c r="P254" s="32">
        <f>SUM(P248:P253)</f>
        <v>804837002</v>
      </c>
      <c r="Q254" s="32">
        <f>SUM(Q248:Q253)</f>
        <v>374418088</v>
      </c>
      <c r="R254" s="32">
        <f>SUM(R248:R253)</f>
        <v>373166821</v>
      </c>
      <c r="S254" s="32">
        <f>SUM(S248:S253)</f>
        <v>136211512</v>
      </c>
      <c r="T254" s="37">
        <f t="shared" si="62"/>
        <v>0.36379522348289967</v>
      </c>
      <c r="U254" s="37">
        <f t="shared" si="63"/>
        <v>-0.89227156705700272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1162350787</v>
      </c>
      <c r="E255" s="31">
        <v>1162350787</v>
      </c>
      <c r="F255" s="31">
        <v>272866905</v>
      </c>
      <c r="G255" s="36">
        <f t="shared" si="56"/>
        <v>0.23475435131270747</v>
      </c>
      <c r="H255" s="31">
        <v>260493097</v>
      </c>
      <c r="I255" s="36">
        <f t="shared" si="57"/>
        <v>0.22410884899241695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533360002</v>
      </c>
      <c r="O255" s="36">
        <f t="shared" si="61"/>
        <v>0.4588632003051244</v>
      </c>
      <c r="P255" s="31">
        <v>225770357</v>
      </c>
      <c r="Q255" s="31">
        <v>1176159164</v>
      </c>
      <c r="R255" s="31">
        <v>1144912074</v>
      </c>
      <c r="S255" s="31">
        <v>501733652</v>
      </c>
      <c r="T255" s="36">
        <f t="shared" si="62"/>
        <v>0.4265865261752958</v>
      </c>
      <c r="U255" s="36">
        <f t="shared" si="63"/>
        <v>0.15379671831763098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86183856</v>
      </c>
      <c r="E256" s="31">
        <v>86183856</v>
      </c>
      <c r="F256" s="31">
        <v>16681595</v>
      </c>
      <c r="G256" s="36">
        <f t="shared" si="56"/>
        <v>0.19355823438672784</v>
      </c>
      <c r="H256" s="31">
        <v>16693097</v>
      </c>
      <c r="I256" s="36">
        <f t="shared" si="57"/>
        <v>0.19369169325633329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33374692</v>
      </c>
      <c r="O256" s="36">
        <f t="shared" si="61"/>
        <v>0.38724992764306115</v>
      </c>
      <c r="P256" s="31">
        <v>16361988</v>
      </c>
      <c r="Q256" s="31">
        <v>74877374</v>
      </c>
      <c r="R256" s="31">
        <v>74877373</v>
      </c>
      <c r="S256" s="31">
        <v>9602214</v>
      </c>
      <c r="T256" s="36">
        <f t="shared" si="62"/>
        <v>0.12823919279006765</v>
      </c>
      <c r="U256" s="36">
        <f t="shared" si="63"/>
        <v>2.023647737670986E-2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1097085004</v>
      </c>
      <c r="E257" s="31">
        <v>1097085004</v>
      </c>
      <c r="F257" s="31">
        <v>247938455</v>
      </c>
      <c r="G257" s="36">
        <f t="shared" si="56"/>
        <v>0.22599748797587246</v>
      </c>
      <c r="H257" s="31">
        <v>183407270</v>
      </c>
      <c r="I257" s="36">
        <f t="shared" si="57"/>
        <v>0.16717689999525323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431345725</v>
      </c>
      <c r="O257" s="36">
        <f t="shared" si="61"/>
        <v>0.39317438797112569</v>
      </c>
      <c r="P257" s="31">
        <v>125966661</v>
      </c>
      <c r="Q257" s="31">
        <v>1084386914</v>
      </c>
      <c r="R257" s="31">
        <v>1064425777</v>
      </c>
      <c r="S257" s="31">
        <v>397640472</v>
      </c>
      <c r="T257" s="36">
        <f t="shared" si="62"/>
        <v>0.36669611820859727</v>
      </c>
      <c r="U257" s="36">
        <f t="shared" si="63"/>
        <v>0.45599850423914945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2345619647</v>
      </c>
      <c r="E259" s="32">
        <f>SUM(E255:E258)</f>
        <v>2345619647</v>
      </c>
      <c r="F259" s="32">
        <f>SUM(F255:F258)</f>
        <v>537486955</v>
      </c>
      <c r="G259" s="37">
        <f t="shared" si="56"/>
        <v>0.22914497484169477</v>
      </c>
      <c r="H259" s="32">
        <f>SUM(H255:H258)</f>
        <v>460593464</v>
      </c>
      <c r="I259" s="37">
        <f t="shared" si="57"/>
        <v>0.19636323586779711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998080419</v>
      </c>
      <c r="O259" s="37">
        <f t="shared" si="61"/>
        <v>0.42550821070949191</v>
      </c>
      <c r="P259" s="32">
        <f>SUM(P255:P258)</f>
        <v>368099006</v>
      </c>
      <c r="Q259" s="32">
        <f>SUM(Q255:Q258)</f>
        <v>2335423452</v>
      </c>
      <c r="R259" s="32">
        <f>SUM(R255:R258)</f>
        <v>2284215224</v>
      </c>
      <c r="S259" s="32">
        <f>SUM(S255:S258)</f>
        <v>908976338</v>
      </c>
      <c r="T259" s="37">
        <f t="shared" si="62"/>
        <v>0.3892126445940991</v>
      </c>
      <c r="U259" s="37">
        <f t="shared" si="63"/>
        <v>0.25127603305725854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8197867926</v>
      </c>
      <c r="E260" s="32">
        <f>SUM(E234:E239,E241:E246,E248:E253,E255:E258)</f>
        <v>8197867926</v>
      </c>
      <c r="F260" s="32">
        <f>SUM(F234:F239,F241:F246,F248:F253,F255:F258)</f>
        <v>1161187173</v>
      </c>
      <c r="G260" s="37">
        <f t="shared" si="56"/>
        <v>0.14164502081293959</v>
      </c>
      <c r="H260" s="32">
        <f>SUM(H234:H239,H241:H246,H248:H253,H255:H258)</f>
        <v>1435318622</v>
      </c>
      <c r="I260" s="37">
        <f t="shared" si="57"/>
        <v>0.17508437986025685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2596505795</v>
      </c>
      <c r="O260" s="37">
        <f t="shared" si="61"/>
        <v>0.31672940067319644</v>
      </c>
      <c r="P260" s="32">
        <f>SUM(P234:P239,P241:P246,P248:P253,P255:P258)</f>
        <v>2079034448</v>
      </c>
      <c r="Q260" s="32">
        <f>SUM(Q234:Q239,Q241:Q246,Q248:Q253,Q255:Q258)</f>
        <v>7464819024</v>
      </c>
      <c r="R260" s="32">
        <f>SUM(R234:R239,R241:R246,R248:R253,R255:R258)</f>
        <v>7361322670</v>
      </c>
      <c r="S260" s="32">
        <f>SUM(S234:S239,S241:S246,S248:S253,S255:S258)</f>
        <v>3072046513</v>
      </c>
      <c r="T260" s="37">
        <f t="shared" si="62"/>
        <v>0.41153663647077321</v>
      </c>
      <c r="U260" s="37">
        <f t="shared" si="63"/>
        <v>-0.3096224916423318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8213997</v>
      </c>
      <c r="E263" s="31">
        <v>8213997</v>
      </c>
      <c r="F263" s="31">
        <v>3436869</v>
      </c>
      <c r="G263" s="36">
        <f t="shared" ref="G263:G299" si="64">IF(($D263     =0),0,($F263     /$D263     ))</f>
        <v>0.41841614989632941</v>
      </c>
      <c r="H263" s="31">
        <v>3509777</v>
      </c>
      <c r="I263" s="36">
        <f t="shared" ref="I263:I299" si="65">IF(($D263     =0),0,($H263     /$D263     ))</f>
        <v>0.42729221839258036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6946646</v>
      </c>
      <c r="O263" s="36">
        <f t="shared" ref="O263:O299" si="69">IF(($D263     =0),0,($N263     /$D263     ))</f>
        <v>0.84570836828890972</v>
      </c>
      <c r="P263" s="31">
        <v>1082771</v>
      </c>
      <c r="Q263" s="31">
        <v>12442800</v>
      </c>
      <c r="R263" s="31">
        <v>8767031</v>
      </c>
      <c r="S263" s="31">
        <v>1840040</v>
      </c>
      <c r="T263" s="36">
        <f t="shared" ref="T263:T299" si="70">IF(($Q263     =0),0,($S263     /$Q263     ))</f>
        <v>0.1478798984151477</v>
      </c>
      <c r="U263" s="36">
        <f t="shared" ref="U263:U299" si="71">IF(($P263     =0),0,(($H263     /$P263     )-1))</f>
        <v>2.2414767296131868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267942306</v>
      </c>
      <c r="E264" s="31">
        <v>267942306</v>
      </c>
      <c r="F264" s="31">
        <v>60294610</v>
      </c>
      <c r="G264" s="36">
        <f t="shared" si="64"/>
        <v>0.22502833128561639</v>
      </c>
      <c r="H264" s="31">
        <v>53926505</v>
      </c>
      <c r="I264" s="36">
        <f t="shared" si="65"/>
        <v>0.20126162906129502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114221115</v>
      </c>
      <c r="O264" s="36">
        <f t="shared" si="69"/>
        <v>0.42628996034691141</v>
      </c>
      <c r="P264" s="31">
        <v>46737316</v>
      </c>
      <c r="Q264" s="31">
        <v>226616222</v>
      </c>
      <c r="R264" s="31">
        <v>234316867</v>
      </c>
      <c r="S264" s="31">
        <v>127519569</v>
      </c>
      <c r="T264" s="36">
        <f t="shared" si="70"/>
        <v>0.56271156528238298</v>
      </c>
      <c r="U264" s="36">
        <f t="shared" si="71"/>
        <v>0.15382117792129946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241314064</v>
      </c>
      <c r="E265" s="31">
        <v>241314064</v>
      </c>
      <c r="F265" s="31">
        <v>37301791</v>
      </c>
      <c r="G265" s="36">
        <f t="shared" si="64"/>
        <v>0.15457777462982847</v>
      </c>
      <c r="H265" s="31">
        <v>59620647</v>
      </c>
      <c r="I265" s="36">
        <f t="shared" si="65"/>
        <v>0.24706660694256097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96922438</v>
      </c>
      <c r="O265" s="36">
        <f t="shared" si="69"/>
        <v>0.40164438157238941</v>
      </c>
      <c r="P265" s="31">
        <v>52823615</v>
      </c>
      <c r="Q265" s="31">
        <v>203552528</v>
      </c>
      <c r="R265" s="31">
        <v>203552528</v>
      </c>
      <c r="S265" s="31">
        <v>77644285</v>
      </c>
      <c r="T265" s="36">
        <f t="shared" si="70"/>
        <v>0.38144593812168226</v>
      </c>
      <c r="U265" s="36">
        <f t="shared" si="71"/>
        <v>0.12867411668057938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517470367</v>
      </c>
      <c r="E267" s="32">
        <f>SUM(E263:E266)</f>
        <v>517470367</v>
      </c>
      <c r="F267" s="32">
        <f>SUM(F263:F266)</f>
        <v>101033270</v>
      </c>
      <c r="G267" s="37">
        <f t="shared" si="64"/>
        <v>0.19524455204214622</v>
      </c>
      <c r="H267" s="32">
        <f>SUM(H263:H266)</f>
        <v>117056929</v>
      </c>
      <c r="I267" s="37">
        <f t="shared" si="65"/>
        <v>0.22620991744634528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218090199</v>
      </c>
      <c r="O267" s="37">
        <f t="shared" si="69"/>
        <v>0.42145446948849152</v>
      </c>
      <c r="P267" s="32">
        <f>SUM(P263:P266)</f>
        <v>100643702</v>
      </c>
      <c r="Q267" s="32">
        <f>SUM(Q263:Q266)</f>
        <v>442611550</v>
      </c>
      <c r="R267" s="32">
        <f>SUM(R263:R266)</f>
        <v>446636426</v>
      </c>
      <c r="S267" s="32">
        <f>SUM(S263:S266)</f>
        <v>207003894</v>
      </c>
      <c r="T267" s="37">
        <f t="shared" si="70"/>
        <v>0.46768751063997316</v>
      </c>
      <c r="U267" s="37">
        <f t="shared" si="71"/>
        <v>0.16308250465587992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32360327</v>
      </c>
      <c r="E268" s="31">
        <v>32360327</v>
      </c>
      <c r="F268" s="31">
        <v>-17887</v>
      </c>
      <c r="G268" s="36">
        <f t="shared" si="64"/>
        <v>-5.5274472350047641E-4</v>
      </c>
      <c r="H268" s="31">
        <v>4325964</v>
      </c>
      <c r="I268" s="36">
        <f t="shared" si="65"/>
        <v>0.13368109660943783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4308077</v>
      </c>
      <c r="O268" s="36">
        <f t="shared" si="69"/>
        <v>0.13312835188593736</v>
      </c>
      <c r="P268" s="31">
        <v>51177</v>
      </c>
      <c r="Q268" s="31">
        <v>20065339</v>
      </c>
      <c r="R268" s="31">
        <v>19985149</v>
      </c>
      <c r="S268" s="31">
        <v>1578642</v>
      </c>
      <c r="T268" s="36">
        <f t="shared" si="70"/>
        <v>7.8675072471987642E-2</v>
      </c>
      <c r="U268" s="36">
        <f t="shared" si="71"/>
        <v>83.529456591828364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149263003</v>
      </c>
      <c r="E269" s="31">
        <v>149263003</v>
      </c>
      <c r="F269" s="31">
        <v>28583429</v>
      </c>
      <c r="G269" s="36">
        <f t="shared" si="64"/>
        <v>0.19149707848233496</v>
      </c>
      <c r="H269" s="31">
        <v>26173713</v>
      </c>
      <c r="I269" s="36">
        <f t="shared" si="65"/>
        <v>0.17535298415508899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54757142</v>
      </c>
      <c r="O269" s="36">
        <f t="shared" si="69"/>
        <v>0.36685006263742398</v>
      </c>
      <c r="P269" s="31">
        <v>24909489</v>
      </c>
      <c r="Q269" s="31">
        <v>129681149</v>
      </c>
      <c r="R269" s="31">
        <v>129681149</v>
      </c>
      <c r="S269" s="31">
        <v>56538361</v>
      </c>
      <c r="T269" s="36">
        <f t="shared" si="70"/>
        <v>0.4359797968785733</v>
      </c>
      <c r="U269" s="36">
        <f t="shared" si="71"/>
        <v>5.0752707131005437E-2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7596346</v>
      </c>
      <c r="E270" s="31">
        <v>7596346</v>
      </c>
      <c r="F270" s="31">
        <v>1304255</v>
      </c>
      <c r="G270" s="36">
        <f t="shared" si="64"/>
        <v>0.17169504917232575</v>
      </c>
      <c r="H270" s="31">
        <v>5074499</v>
      </c>
      <c r="I270" s="36">
        <f t="shared" si="65"/>
        <v>0.66801841306333332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6378754</v>
      </c>
      <c r="O270" s="36">
        <f t="shared" si="69"/>
        <v>0.83971346223565912</v>
      </c>
      <c r="P270" s="31">
        <v>1184318</v>
      </c>
      <c r="Q270" s="31">
        <v>15197493</v>
      </c>
      <c r="R270" s="31">
        <v>15197493</v>
      </c>
      <c r="S270" s="31">
        <v>2537004</v>
      </c>
      <c r="T270" s="36">
        <f t="shared" si="70"/>
        <v>0.16693569130119026</v>
      </c>
      <c r="U270" s="36">
        <f t="shared" si="71"/>
        <v>3.284743624600825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40261367</v>
      </c>
      <c r="E271" s="31">
        <v>40261367</v>
      </c>
      <c r="F271" s="31">
        <v>8368243</v>
      </c>
      <c r="G271" s="36">
        <f t="shared" si="64"/>
        <v>0.20784796005560369</v>
      </c>
      <c r="H271" s="31">
        <v>7252411</v>
      </c>
      <c r="I271" s="36">
        <f t="shared" si="65"/>
        <v>0.18013325280286682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15620654</v>
      </c>
      <c r="O271" s="36">
        <f t="shared" si="69"/>
        <v>0.38798121285847048</v>
      </c>
      <c r="P271" s="31">
        <v>6776323</v>
      </c>
      <c r="Q271" s="31">
        <v>36614052</v>
      </c>
      <c r="R271" s="31">
        <v>36614052</v>
      </c>
      <c r="S271" s="31">
        <v>15265830</v>
      </c>
      <c r="T271" s="36">
        <f t="shared" si="70"/>
        <v>0.41693910305256571</v>
      </c>
      <c r="U271" s="36">
        <f t="shared" si="71"/>
        <v>7.0257571842428312E-2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22179012</v>
      </c>
      <c r="E272" s="31">
        <v>22179012</v>
      </c>
      <c r="F272" s="31">
        <v>2202079</v>
      </c>
      <c r="G272" s="36">
        <f t="shared" si="64"/>
        <v>9.9286613849165151E-2</v>
      </c>
      <c r="H272" s="31">
        <v>5101573</v>
      </c>
      <c r="I272" s="36">
        <f t="shared" si="65"/>
        <v>0.23001804588951033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7303652</v>
      </c>
      <c r="O272" s="36">
        <f t="shared" si="69"/>
        <v>0.32930465973867545</v>
      </c>
      <c r="P272" s="31">
        <v>3056222</v>
      </c>
      <c r="Q272" s="31">
        <v>19338989</v>
      </c>
      <c r="R272" s="31">
        <v>19357570</v>
      </c>
      <c r="S272" s="31">
        <v>6551073</v>
      </c>
      <c r="T272" s="36">
        <f t="shared" si="70"/>
        <v>0.33874950753630401</v>
      </c>
      <c r="U272" s="36">
        <f t="shared" si="71"/>
        <v>0.66924163231597711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14357106</v>
      </c>
      <c r="E273" s="31">
        <v>14357106</v>
      </c>
      <c r="F273" s="31">
        <v>1612882</v>
      </c>
      <c r="G273" s="36">
        <f t="shared" si="64"/>
        <v>0.11234032819706144</v>
      </c>
      <c r="H273" s="31">
        <v>3224128</v>
      </c>
      <c r="I273" s="36">
        <f t="shared" si="65"/>
        <v>0.22456670585283692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4837010</v>
      </c>
      <c r="O273" s="36">
        <f t="shared" si="69"/>
        <v>0.33690703404989836</v>
      </c>
      <c r="P273" s="31">
        <v>1702863</v>
      </c>
      <c r="Q273" s="31">
        <v>12763155</v>
      </c>
      <c r="R273" s="31">
        <v>10719191</v>
      </c>
      <c r="S273" s="31">
        <v>4559363</v>
      </c>
      <c r="T273" s="36">
        <f t="shared" si="70"/>
        <v>0.35722852225801538</v>
      </c>
      <c r="U273" s="36">
        <f t="shared" si="71"/>
        <v>0.89335724600276123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266017161</v>
      </c>
      <c r="E275" s="32">
        <f>SUM(E268:E274)</f>
        <v>266017161</v>
      </c>
      <c r="F275" s="32">
        <f>SUM(F268:F274)</f>
        <v>42053001</v>
      </c>
      <c r="G275" s="37">
        <f t="shared" si="64"/>
        <v>0.15808378994015351</v>
      </c>
      <c r="H275" s="32">
        <f>SUM(H268:H274)</f>
        <v>51152288</v>
      </c>
      <c r="I275" s="37">
        <f t="shared" si="65"/>
        <v>0.19228942902672358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93205289</v>
      </c>
      <c r="O275" s="37">
        <f t="shared" si="69"/>
        <v>0.35037321896687712</v>
      </c>
      <c r="P275" s="32">
        <f>SUM(P268:P274)</f>
        <v>37680392</v>
      </c>
      <c r="Q275" s="32">
        <f>SUM(Q268:Q274)</f>
        <v>233660177</v>
      </c>
      <c r="R275" s="32">
        <f>SUM(R268:R274)</f>
        <v>231554604</v>
      </c>
      <c r="S275" s="32">
        <f>SUM(S268:S274)</f>
        <v>87030273</v>
      </c>
      <c r="T275" s="37">
        <f t="shared" si="70"/>
        <v>0.37246515053354601</v>
      </c>
      <c r="U275" s="37">
        <f t="shared" si="71"/>
        <v>0.35753067537089311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22063578</v>
      </c>
      <c r="E276" s="31">
        <v>22063578</v>
      </c>
      <c r="F276" s="31">
        <v>2049569</v>
      </c>
      <c r="G276" s="36">
        <f t="shared" si="64"/>
        <v>9.2893772714470885E-2</v>
      </c>
      <c r="H276" s="31">
        <v>3260752</v>
      </c>
      <c r="I276" s="36">
        <f t="shared" si="65"/>
        <v>0.14778890350422766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5310321</v>
      </c>
      <c r="O276" s="36">
        <f t="shared" si="69"/>
        <v>0.24068267621869852</v>
      </c>
      <c r="P276" s="31">
        <v>884502</v>
      </c>
      <c r="Q276" s="31">
        <v>21285276</v>
      </c>
      <c r="R276" s="31">
        <v>21285279</v>
      </c>
      <c r="S276" s="31">
        <v>2721427</v>
      </c>
      <c r="T276" s="36">
        <f t="shared" si="70"/>
        <v>0.12785490777756417</v>
      </c>
      <c r="U276" s="36">
        <f t="shared" si="71"/>
        <v>2.6865399965178147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45647900</v>
      </c>
      <c r="E277" s="31">
        <v>45647900</v>
      </c>
      <c r="F277" s="31">
        <v>15603477</v>
      </c>
      <c r="G277" s="36">
        <f t="shared" si="64"/>
        <v>0.34182244966362091</v>
      </c>
      <c r="H277" s="31">
        <v>17783832</v>
      </c>
      <c r="I277" s="36">
        <f t="shared" si="65"/>
        <v>0.3895870784855382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33387309</v>
      </c>
      <c r="O277" s="36">
        <f t="shared" si="69"/>
        <v>0.73140952814915916</v>
      </c>
      <c r="P277" s="31">
        <v>11830629</v>
      </c>
      <c r="Q277" s="31">
        <v>38919400</v>
      </c>
      <c r="R277" s="31">
        <v>56334600</v>
      </c>
      <c r="S277" s="31">
        <v>50556121</v>
      </c>
      <c r="T277" s="36">
        <f t="shared" si="70"/>
        <v>1.2989953853348202</v>
      </c>
      <c r="U277" s="36">
        <f t="shared" si="71"/>
        <v>0.50320257697202742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132228521</v>
      </c>
      <c r="E278" s="31">
        <v>132228521</v>
      </c>
      <c r="F278" s="31">
        <v>9032616</v>
      </c>
      <c r="G278" s="36">
        <f t="shared" si="64"/>
        <v>6.8310648350971115E-2</v>
      </c>
      <c r="H278" s="31">
        <v>28569920</v>
      </c>
      <c r="I278" s="36">
        <f t="shared" si="65"/>
        <v>0.2160647323583087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37602536</v>
      </c>
      <c r="O278" s="36">
        <f t="shared" si="69"/>
        <v>0.28437538070927981</v>
      </c>
      <c r="P278" s="31">
        <v>24623196</v>
      </c>
      <c r="Q278" s="31">
        <v>123256942</v>
      </c>
      <c r="R278" s="31">
        <v>126092003</v>
      </c>
      <c r="S278" s="31">
        <v>51561962</v>
      </c>
      <c r="T278" s="36">
        <f t="shared" si="70"/>
        <v>0.41832907066605629</v>
      </c>
      <c r="U278" s="36">
        <f t="shared" si="71"/>
        <v>0.16028479812287566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11532555</v>
      </c>
      <c r="E279" s="31">
        <v>11532555</v>
      </c>
      <c r="F279" s="31">
        <v>1159318</v>
      </c>
      <c r="G279" s="36">
        <f t="shared" si="64"/>
        <v>0.10052568576520987</v>
      </c>
      <c r="H279" s="31">
        <v>1529288</v>
      </c>
      <c r="I279" s="36">
        <f t="shared" si="65"/>
        <v>0.13260617443402611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2688606</v>
      </c>
      <c r="O279" s="36">
        <f t="shared" si="69"/>
        <v>0.23313186019923599</v>
      </c>
      <c r="P279" s="31">
        <v>1832521</v>
      </c>
      <c r="Q279" s="31">
        <v>10177529</v>
      </c>
      <c r="R279" s="31">
        <v>10177529</v>
      </c>
      <c r="S279" s="31">
        <v>4177336</v>
      </c>
      <c r="T279" s="36">
        <f t="shared" si="70"/>
        <v>0.41044697588186679</v>
      </c>
      <c r="U279" s="36">
        <f t="shared" si="71"/>
        <v>-0.16547313782488715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6986359</v>
      </c>
      <c r="E280" s="31">
        <v>6986359</v>
      </c>
      <c r="F280" s="31">
        <v>404569</v>
      </c>
      <c r="G280" s="36">
        <f t="shared" si="64"/>
        <v>5.7908418390752607E-2</v>
      </c>
      <c r="H280" s="31">
        <v>3093148</v>
      </c>
      <c r="I280" s="36">
        <f t="shared" si="65"/>
        <v>0.44274106154579229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3497717</v>
      </c>
      <c r="O280" s="36">
        <f t="shared" si="69"/>
        <v>0.50064947993654496</v>
      </c>
      <c r="P280" s="31">
        <v>1182290</v>
      </c>
      <c r="Q280" s="31">
        <v>12632707</v>
      </c>
      <c r="R280" s="31">
        <v>9805344</v>
      </c>
      <c r="S280" s="31">
        <v>3791412</v>
      </c>
      <c r="T280" s="36">
        <f t="shared" si="70"/>
        <v>0.3001266474398559</v>
      </c>
      <c r="U280" s="36">
        <f t="shared" si="71"/>
        <v>1.616234595572998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22546913</v>
      </c>
      <c r="E281" s="31">
        <v>22546913</v>
      </c>
      <c r="F281" s="31">
        <v>915079</v>
      </c>
      <c r="G281" s="36">
        <f t="shared" si="64"/>
        <v>4.0585555991633979E-2</v>
      </c>
      <c r="H281" s="31">
        <v>2947190</v>
      </c>
      <c r="I281" s="36">
        <f t="shared" si="65"/>
        <v>0.13071368129197997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3862269</v>
      </c>
      <c r="O281" s="36">
        <f t="shared" si="69"/>
        <v>0.17129923728361396</v>
      </c>
      <c r="P281" s="31">
        <v>2364927</v>
      </c>
      <c r="Q281" s="31">
        <v>21240194</v>
      </c>
      <c r="R281" s="31">
        <v>14633469</v>
      </c>
      <c r="S281" s="31">
        <v>4628123</v>
      </c>
      <c r="T281" s="36">
        <f t="shared" si="70"/>
        <v>0.21789457290267689</v>
      </c>
      <c r="U281" s="36">
        <f t="shared" si="71"/>
        <v>0.24620759964261052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30412096</v>
      </c>
      <c r="E282" s="31">
        <v>30412096</v>
      </c>
      <c r="F282" s="31">
        <v>5320674</v>
      </c>
      <c r="G282" s="36">
        <f t="shared" si="64"/>
        <v>0.17495255835046686</v>
      </c>
      <c r="H282" s="31">
        <v>11268545</v>
      </c>
      <c r="I282" s="36">
        <f t="shared" si="65"/>
        <v>0.37052839107176305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16589219</v>
      </c>
      <c r="O282" s="36">
        <f t="shared" si="69"/>
        <v>0.54548094942222991</v>
      </c>
      <c r="P282" s="31">
        <v>5019927</v>
      </c>
      <c r="Q282" s="31">
        <v>31128106</v>
      </c>
      <c r="R282" s="31">
        <v>26559271</v>
      </c>
      <c r="S282" s="31">
        <v>10222873</v>
      </c>
      <c r="T282" s="36">
        <f t="shared" si="70"/>
        <v>0.32841294616511524</v>
      </c>
      <c r="U282" s="36">
        <f t="shared" si="71"/>
        <v>1.2447627226451701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68624864</v>
      </c>
      <c r="E283" s="31">
        <v>68624864</v>
      </c>
      <c r="F283" s="31">
        <v>28870569</v>
      </c>
      <c r="G283" s="36">
        <f t="shared" si="64"/>
        <v>0.42070129275593171</v>
      </c>
      <c r="H283" s="31">
        <v>33320330</v>
      </c>
      <c r="I283" s="36">
        <f t="shared" si="65"/>
        <v>0.48554311160456359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62190899</v>
      </c>
      <c r="O283" s="36">
        <f t="shared" si="69"/>
        <v>0.90624440436049536</v>
      </c>
      <c r="P283" s="31">
        <v>11104298</v>
      </c>
      <c r="Q283" s="31">
        <v>52536770</v>
      </c>
      <c r="R283" s="31">
        <v>48755151</v>
      </c>
      <c r="S283" s="31">
        <v>23298615</v>
      </c>
      <c r="T283" s="36">
        <f t="shared" si="70"/>
        <v>0.44347254313502715</v>
      </c>
      <c r="U283" s="36">
        <f t="shared" si="71"/>
        <v>2.000669650616365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340042786</v>
      </c>
      <c r="E285" s="32">
        <f>SUM(E276:E284)</f>
        <v>340042786</v>
      </c>
      <c r="F285" s="32">
        <f>SUM(F276:F284)</f>
        <v>63355871</v>
      </c>
      <c r="G285" s="37">
        <f t="shared" si="64"/>
        <v>0.18631735066421906</v>
      </c>
      <c r="H285" s="32">
        <f>SUM(H276:H284)</f>
        <v>101773005</v>
      </c>
      <c r="I285" s="37">
        <f t="shared" si="65"/>
        <v>0.29929470404938985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165128876</v>
      </c>
      <c r="O285" s="37">
        <f t="shared" si="69"/>
        <v>0.48561205471360891</v>
      </c>
      <c r="P285" s="32">
        <f>SUM(P276:P284)</f>
        <v>58842290</v>
      </c>
      <c r="Q285" s="32">
        <f>SUM(Q276:Q284)</f>
        <v>311176924</v>
      </c>
      <c r="R285" s="32">
        <f>SUM(R276:R284)</f>
        <v>313642646</v>
      </c>
      <c r="S285" s="32">
        <f>SUM(S276:S284)</f>
        <v>150957869</v>
      </c>
      <c r="T285" s="37">
        <f t="shared" si="70"/>
        <v>0.48511909899848488</v>
      </c>
      <c r="U285" s="37">
        <f t="shared" si="71"/>
        <v>0.72958946703127969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118574884</v>
      </c>
      <c r="E286" s="31">
        <v>118574884</v>
      </c>
      <c r="F286" s="31">
        <v>14637882</v>
      </c>
      <c r="G286" s="36">
        <f t="shared" si="64"/>
        <v>0.12344841931281164</v>
      </c>
      <c r="H286" s="31">
        <v>24160141</v>
      </c>
      <c r="I286" s="36">
        <f t="shared" si="65"/>
        <v>0.20375428745939148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38798023</v>
      </c>
      <c r="O286" s="36">
        <f t="shared" si="69"/>
        <v>0.32720270677220314</v>
      </c>
      <c r="P286" s="31">
        <v>16143569</v>
      </c>
      <c r="Q286" s="31">
        <v>78886986</v>
      </c>
      <c r="R286" s="31">
        <v>106570000</v>
      </c>
      <c r="S286" s="31">
        <v>28407855</v>
      </c>
      <c r="T286" s="36">
        <f t="shared" si="70"/>
        <v>0.36010825663944113</v>
      </c>
      <c r="U286" s="36">
        <f t="shared" si="71"/>
        <v>0.49657990745416947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72374476</v>
      </c>
      <c r="E288" s="31">
        <v>72374476</v>
      </c>
      <c r="F288" s="31">
        <v>-21280658</v>
      </c>
      <c r="G288" s="36">
        <f t="shared" si="64"/>
        <v>-0.29403539999377681</v>
      </c>
      <c r="H288" s="31">
        <v>14831715</v>
      </c>
      <c r="I288" s="36">
        <f t="shared" si="65"/>
        <v>0.20493018837193377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-6448943</v>
      </c>
      <c r="O288" s="36">
        <f t="shared" si="69"/>
        <v>-8.9105211621843039E-2</v>
      </c>
      <c r="P288" s="31">
        <v>7360824</v>
      </c>
      <c r="Q288" s="31">
        <v>70444936</v>
      </c>
      <c r="R288" s="31">
        <v>68308886</v>
      </c>
      <c r="S288" s="31">
        <v>19426012</v>
      </c>
      <c r="T288" s="36">
        <f t="shared" si="70"/>
        <v>0.27576165304486899</v>
      </c>
      <c r="U288" s="36">
        <f t="shared" si="71"/>
        <v>1.0149530813398067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25517599</v>
      </c>
      <c r="E289" s="31">
        <v>25517599</v>
      </c>
      <c r="F289" s="31">
        <v>7678268</v>
      </c>
      <c r="G289" s="36">
        <f t="shared" si="64"/>
        <v>0.30090088021212341</v>
      </c>
      <c r="H289" s="31">
        <v>6590490</v>
      </c>
      <c r="I289" s="36">
        <f t="shared" si="65"/>
        <v>0.25827233980751874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14268758</v>
      </c>
      <c r="O289" s="36">
        <f t="shared" si="69"/>
        <v>0.55917322001964209</v>
      </c>
      <c r="P289" s="31">
        <v>2718507</v>
      </c>
      <c r="Q289" s="31">
        <v>38663979</v>
      </c>
      <c r="R289" s="31">
        <v>29618174</v>
      </c>
      <c r="S289" s="31">
        <v>6295622</v>
      </c>
      <c r="T289" s="36">
        <f t="shared" si="70"/>
        <v>0.16282912837294888</v>
      </c>
      <c r="U289" s="36">
        <f t="shared" si="71"/>
        <v>1.4243049585673311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393251271</v>
      </c>
      <c r="E290" s="31">
        <v>393251271</v>
      </c>
      <c r="F290" s="31">
        <v>87510874</v>
      </c>
      <c r="G290" s="36">
        <f t="shared" si="64"/>
        <v>0.22253170034891001</v>
      </c>
      <c r="H290" s="31">
        <v>98001840</v>
      </c>
      <c r="I290" s="36">
        <f t="shared" si="65"/>
        <v>0.24920921361751938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185512714</v>
      </c>
      <c r="O290" s="36">
        <f t="shared" si="69"/>
        <v>0.47174091396642936</v>
      </c>
      <c r="P290" s="31">
        <v>84831059</v>
      </c>
      <c r="Q290" s="31">
        <v>374605318</v>
      </c>
      <c r="R290" s="31">
        <v>343620540</v>
      </c>
      <c r="S290" s="31">
        <v>166548397</v>
      </c>
      <c r="T290" s="36">
        <f t="shared" si="70"/>
        <v>0.4445969904783893</v>
      </c>
      <c r="U290" s="36">
        <f t="shared" si="71"/>
        <v>0.15525894825856179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609718230</v>
      </c>
      <c r="E292" s="32">
        <f>SUM(E286:E291)</f>
        <v>609718230</v>
      </c>
      <c r="F292" s="32">
        <f>SUM(F286:F291)</f>
        <v>88546366</v>
      </c>
      <c r="G292" s="37">
        <f t="shared" si="64"/>
        <v>0.1452250591228017</v>
      </c>
      <c r="H292" s="32">
        <f>SUM(H286:H291)</f>
        <v>143584186</v>
      </c>
      <c r="I292" s="37">
        <f t="shared" si="65"/>
        <v>0.23549268979541582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232130552</v>
      </c>
      <c r="O292" s="37">
        <f t="shared" si="69"/>
        <v>0.38071774891821752</v>
      </c>
      <c r="P292" s="32">
        <f>SUM(P286:P291)</f>
        <v>111053959</v>
      </c>
      <c r="Q292" s="32">
        <f>SUM(Q286:Q291)</f>
        <v>562601219</v>
      </c>
      <c r="R292" s="32">
        <f>SUM(R286:R291)</f>
        <v>548117600</v>
      </c>
      <c r="S292" s="32">
        <f>SUM(S286:S291)</f>
        <v>220677886</v>
      </c>
      <c r="T292" s="37">
        <f t="shared" si="70"/>
        <v>0.39224565917622017</v>
      </c>
      <c r="U292" s="37">
        <f t="shared" si="71"/>
        <v>0.29292271336314979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1052251624</v>
      </c>
      <c r="E293" s="31">
        <v>1052251624</v>
      </c>
      <c r="F293" s="31">
        <v>260831345</v>
      </c>
      <c r="G293" s="36">
        <f t="shared" si="64"/>
        <v>0.2478792515505778</v>
      </c>
      <c r="H293" s="31">
        <v>229795839</v>
      </c>
      <c r="I293" s="36">
        <f t="shared" si="65"/>
        <v>0.21838487464287346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490627184</v>
      </c>
      <c r="O293" s="36">
        <f t="shared" si="69"/>
        <v>0.46626412619345126</v>
      </c>
      <c r="P293" s="31">
        <v>197558785</v>
      </c>
      <c r="Q293" s="31">
        <v>935853944</v>
      </c>
      <c r="R293" s="31">
        <v>915853944</v>
      </c>
      <c r="S293" s="31">
        <v>381801365</v>
      </c>
      <c r="T293" s="36">
        <f t="shared" si="70"/>
        <v>0.40797110216591659</v>
      </c>
      <c r="U293" s="36">
        <f t="shared" si="71"/>
        <v>0.16317702095606634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42956075</v>
      </c>
      <c r="E294" s="31">
        <v>42956075</v>
      </c>
      <c r="F294" s="31">
        <v>12474838</v>
      </c>
      <c r="G294" s="36">
        <f t="shared" si="64"/>
        <v>0.29040916796983895</v>
      </c>
      <c r="H294" s="31">
        <v>3133080</v>
      </c>
      <c r="I294" s="36">
        <f t="shared" si="65"/>
        <v>7.2936831402775973E-2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15607918</v>
      </c>
      <c r="O294" s="36">
        <f t="shared" si="69"/>
        <v>0.36334599937261491</v>
      </c>
      <c r="P294" s="31">
        <v>8089668</v>
      </c>
      <c r="Q294" s="31">
        <v>59226098</v>
      </c>
      <c r="R294" s="31">
        <v>40502958</v>
      </c>
      <c r="S294" s="31">
        <v>17365278</v>
      </c>
      <c r="T294" s="36">
        <f t="shared" si="70"/>
        <v>0.29320314162854355</v>
      </c>
      <c r="U294" s="36">
        <f t="shared" si="71"/>
        <v>-0.61270598496749185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35847970</v>
      </c>
      <c r="E295" s="31">
        <v>35847970</v>
      </c>
      <c r="F295" s="31">
        <v>2751081</v>
      </c>
      <c r="G295" s="36">
        <f t="shared" si="64"/>
        <v>7.6743006647238321E-2</v>
      </c>
      <c r="H295" s="31">
        <v>4727231</v>
      </c>
      <c r="I295" s="36">
        <f t="shared" si="65"/>
        <v>0.13186886175144646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7478312</v>
      </c>
      <c r="O295" s="36">
        <f t="shared" si="69"/>
        <v>0.20861186839868479</v>
      </c>
      <c r="P295" s="31">
        <v>1326636</v>
      </c>
      <c r="Q295" s="31">
        <v>21360803</v>
      </c>
      <c r="R295" s="31">
        <v>21610840</v>
      </c>
      <c r="S295" s="31">
        <v>4996492</v>
      </c>
      <c r="T295" s="36">
        <f t="shared" si="70"/>
        <v>0.23390937129095754</v>
      </c>
      <c r="U295" s="36">
        <f t="shared" si="71"/>
        <v>2.5633218154791519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138253587</v>
      </c>
      <c r="E296" s="31">
        <v>138253587</v>
      </c>
      <c r="F296" s="31">
        <v>27393174</v>
      </c>
      <c r="G296" s="36">
        <f t="shared" si="64"/>
        <v>0.19813716659662509</v>
      </c>
      <c r="H296" s="31">
        <v>24305605</v>
      </c>
      <c r="I296" s="36">
        <f t="shared" si="65"/>
        <v>0.17580451637757508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51698779</v>
      </c>
      <c r="O296" s="36">
        <f t="shared" si="69"/>
        <v>0.37394168297420016</v>
      </c>
      <c r="P296" s="31">
        <v>18270958</v>
      </c>
      <c r="Q296" s="31">
        <v>123406032</v>
      </c>
      <c r="R296" s="31">
        <v>121406032</v>
      </c>
      <c r="S296" s="31">
        <v>44265418</v>
      </c>
      <c r="T296" s="36">
        <f t="shared" si="70"/>
        <v>0.35869736091992649</v>
      </c>
      <c r="U296" s="36">
        <f t="shared" si="71"/>
        <v>0.3302862936907851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1269309256</v>
      </c>
      <c r="E298" s="32">
        <f>SUM(E293:E297)</f>
        <v>1269309256</v>
      </c>
      <c r="F298" s="32">
        <f>SUM(F293:F297)</f>
        <v>303450438</v>
      </c>
      <c r="G298" s="37">
        <f t="shared" si="64"/>
        <v>0.23906737980960568</v>
      </c>
      <c r="H298" s="32">
        <f>SUM(H293:H297)</f>
        <v>261961755</v>
      </c>
      <c r="I298" s="37">
        <f t="shared" si="65"/>
        <v>0.20638134777770817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565412193</v>
      </c>
      <c r="O298" s="37">
        <f t="shared" si="69"/>
        <v>0.44544872758731385</v>
      </c>
      <c r="P298" s="32">
        <f>SUM(P293:P297)</f>
        <v>225246047</v>
      </c>
      <c r="Q298" s="32">
        <f>SUM(Q293:Q297)</f>
        <v>1139846877</v>
      </c>
      <c r="R298" s="32">
        <f>SUM(R293:R297)</f>
        <v>1099373774</v>
      </c>
      <c r="S298" s="32">
        <f>SUM(S293:S297)</f>
        <v>448428553</v>
      </c>
      <c r="T298" s="37">
        <f t="shared" si="70"/>
        <v>0.39341122219875152</v>
      </c>
      <c r="U298" s="37">
        <f t="shared" si="71"/>
        <v>0.16300267413793956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3002557800</v>
      </c>
      <c r="E299" s="32">
        <f>SUM(E263:E266,E268:E274,E276:E284,E286:E291,E293:E297)</f>
        <v>3002557800</v>
      </c>
      <c r="F299" s="32">
        <f>SUM(F263:F266,F268:F274,F276:F284,F286:F291,F293:F297)</f>
        <v>598438946</v>
      </c>
      <c r="G299" s="37">
        <f t="shared" si="64"/>
        <v>0.19930971720178042</v>
      </c>
      <c r="H299" s="32">
        <f>SUM(H263:H266,H268:H274,H276:H284,H286:H291,H293:H297)</f>
        <v>675528163</v>
      </c>
      <c r="I299" s="37">
        <f t="shared" si="65"/>
        <v>0.22498423277646812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1273967109</v>
      </c>
      <c r="O299" s="37">
        <f t="shared" si="69"/>
        <v>0.42429394997824854</v>
      </c>
      <c r="P299" s="32">
        <f>SUM(P263:P266,P268:P274,P276:P284,P286:P291,P293:P297)</f>
        <v>533466390</v>
      </c>
      <c r="Q299" s="32">
        <f>SUM(Q263:Q266,Q268:Q274,Q276:Q284,Q286:Q291,Q293:Q297)</f>
        <v>2689896747</v>
      </c>
      <c r="R299" s="32">
        <f>SUM(R263:R266,R268:R274,R276:R284,R286:R291,R293:R297)</f>
        <v>2639325050</v>
      </c>
      <c r="S299" s="32">
        <f>SUM(S263:S266,S268:S274,S276:S284,S286:S291,S293:S297)</f>
        <v>1114098475</v>
      </c>
      <c r="T299" s="37">
        <f t="shared" si="70"/>
        <v>0.41417889970778121</v>
      </c>
      <c r="U299" s="37">
        <f t="shared" si="71"/>
        <v>0.26629938767088968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20127337395</v>
      </c>
      <c r="E302" s="31">
        <v>20127337395</v>
      </c>
      <c r="F302" s="31">
        <v>5679210497</v>
      </c>
      <c r="G302" s="36">
        <f t="shared" ref="G302:G339" si="72">IF(($D302     =0),0,($F302     /$D302     ))</f>
        <v>0.28216402326573115</v>
      </c>
      <c r="H302" s="31">
        <v>4809550593</v>
      </c>
      <c r="I302" s="36">
        <f t="shared" ref="I302:I339" si="73">IF(($D302     =0),0,($H302     /$D302     ))</f>
        <v>0.23895612711270894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10488761090</v>
      </c>
      <c r="O302" s="36">
        <f t="shared" ref="O302:O339" si="77">IF(($D302     =0),0,($N302     /$D302     ))</f>
        <v>0.52112015037844006</v>
      </c>
      <c r="P302" s="31">
        <v>3909509782</v>
      </c>
      <c r="Q302" s="31">
        <v>17635038761</v>
      </c>
      <c r="R302" s="31">
        <v>17628591443</v>
      </c>
      <c r="S302" s="31">
        <v>8967517314</v>
      </c>
      <c r="T302" s="36">
        <f t="shared" ref="T302:T339" si="78">IF(($Q302     =0),0,($S302     /$Q302     ))</f>
        <v>0.50850567642820954</v>
      </c>
      <c r="U302" s="36">
        <f t="shared" ref="U302:U339" si="79">IF(($P302     =0),0,(($H302     /$P302     )-1))</f>
        <v>0.23021832945499465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20127337395</v>
      </c>
      <c r="E303" s="32">
        <f>E302</f>
        <v>20127337395</v>
      </c>
      <c r="F303" s="32">
        <f>F302</f>
        <v>5679210497</v>
      </c>
      <c r="G303" s="37">
        <f t="shared" si="72"/>
        <v>0.28216402326573115</v>
      </c>
      <c r="H303" s="32">
        <f>H302</f>
        <v>4809550593</v>
      </c>
      <c r="I303" s="37">
        <f t="shared" si="73"/>
        <v>0.23895612711270894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10488761090</v>
      </c>
      <c r="O303" s="37">
        <f t="shared" si="77"/>
        <v>0.52112015037844006</v>
      </c>
      <c r="P303" s="32">
        <f>P302</f>
        <v>3909509782</v>
      </c>
      <c r="Q303" s="32">
        <f>Q302</f>
        <v>17635038761</v>
      </c>
      <c r="R303" s="32">
        <f>R302</f>
        <v>17628591443</v>
      </c>
      <c r="S303" s="32">
        <f>S302</f>
        <v>8967517314</v>
      </c>
      <c r="T303" s="37">
        <f t="shared" si="78"/>
        <v>0.50850567642820954</v>
      </c>
      <c r="U303" s="37">
        <f t="shared" si="79"/>
        <v>0.23021832945499465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181768359</v>
      </c>
      <c r="E304" s="31">
        <v>183971221</v>
      </c>
      <c r="F304" s="31">
        <v>34438964</v>
      </c>
      <c r="G304" s="36">
        <f t="shared" si="72"/>
        <v>0.18946622057582641</v>
      </c>
      <c r="H304" s="31">
        <v>35541222</v>
      </c>
      <c r="I304" s="36">
        <f t="shared" si="73"/>
        <v>0.19553030128857576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69980186</v>
      </c>
      <c r="O304" s="36">
        <f t="shared" si="77"/>
        <v>0.38499652186440214</v>
      </c>
      <c r="P304" s="31">
        <v>34265875</v>
      </c>
      <c r="Q304" s="31">
        <v>163952702</v>
      </c>
      <c r="R304" s="31">
        <v>149956148</v>
      </c>
      <c r="S304" s="31">
        <v>70454706</v>
      </c>
      <c r="T304" s="36">
        <f t="shared" si="78"/>
        <v>0.42972579982243903</v>
      </c>
      <c r="U304" s="36">
        <f t="shared" si="79"/>
        <v>3.7219157543766146E-2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115874125</v>
      </c>
      <c r="E305" s="31">
        <v>116582821</v>
      </c>
      <c r="F305" s="31">
        <v>35309635</v>
      </c>
      <c r="G305" s="36">
        <f t="shared" si="72"/>
        <v>0.30472407019254732</v>
      </c>
      <c r="H305" s="31">
        <v>27425912</v>
      </c>
      <c r="I305" s="36">
        <f t="shared" si="73"/>
        <v>0.23668711198466438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62735547</v>
      </c>
      <c r="O305" s="36">
        <f t="shared" si="77"/>
        <v>0.54141118217721174</v>
      </c>
      <c r="P305" s="31">
        <v>26592631</v>
      </c>
      <c r="Q305" s="31">
        <v>140686530</v>
      </c>
      <c r="R305" s="31">
        <v>125670142</v>
      </c>
      <c r="S305" s="31">
        <v>57720784</v>
      </c>
      <c r="T305" s="36">
        <f t="shared" si="78"/>
        <v>0.41027939206404479</v>
      </c>
      <c r="U305" s="36">
        <f t="shared" si="79"/>
        <v>3.1335034130319794E-2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168801528</v>
      </c>
      <c r="E306" s="31">
        <v>168801528</v>
      </c>
      <c r="F306" s="31">
        <v>42343974</v>
      </c>
      <c r="G306" s="36">
        <f t="shared" si="72"/>
        <v>0.25085065580685978</v>
      </c>
      <c r="H306" s="31">
        <v>34555027</v>
      </c>
      <c r="I306" s="36">
        <f t="shared" si="73"/>
        <v>0.20470802254823192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76899001</v>
      </c>
      <c r="O306" s="36">
        <f t="shared" si="77"/>
        <v>0.45555867835509167</v>
      </c>
      <c r="P306" s="31">
        <v>31419892</v>
      </c>
      <c r="Q306" s="31">
        <v>160753000</v>
      </c>
      <c r="R306" s="31">
        <v>149923000</v>
      </c>
      <c r="S306" s="31">
        <v>70200296</v>
      </c>
      <c r="T306" s="36">
        <f t="shared" si="78"/>
        <v>0.43669664640784311</v>
      </c>
      <c r="U306" s="36">
        <f t="shared" si="79"/>
        <v>9.9781851573519154E-2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539804237</v>
      </c>
      <c r="E307" s="31">
        <v>539804237</v>
      </c>
      <c r="F307" s="31">
        <v>115933082</v>
      </c>
      <c r="G307" s="36">
        <f t="shared" si="72"/>
        <v>0.21476875143534674</v>
      </c>
      <c r="H307" s="31">
        <v>124806989</v>
      </c>
      <c r="I307" s="36">
        <f t="shared" si="73"/>
        <v>0.23120787212346389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240740071</v>
      </c>
      <c r="O307" s="36">
        <f t="shared" si="77"/>
        <v>0.44597662355881063</v>
      </c>
      <c r="P307" s="31">
        <v>104713944</v>
      </c>
      <c r="Q307" s="31">
        <v>474844011</v>
      </c>
      <c r="R307" s="31">
        <v>455892643</v>
      </c>
      <c r="S307" s="31">
        <v>206537999</v>
      </c>
      <c r="T307" s="36">
        <f t="shared" si="78"/>
        <v>0.43495967984315592</v>
      </c>
      <c r="U307" s="36">
        <f t="shared" si="79"/>
        <v>0.19188509411888832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432766894</v>
      </c>
      <c r="E308" s="31">
        <v>425258804</v>
      </c>
      <c r="F308" s="31">
        <v>117014318</v>
      </c>
      <c r="G308" s="36">
        <f t="shared" si="72"/>
        <v>0.27038648201218463</v>
      </c>
      <c r="H308" s="31">
        <v>109930195</v>
      </c>
      <c r="I308" s="36">
        <f t="shared" si="73"/>
        <v>0.25401710834193336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226944513</v>
      </c>
      <c r="O308" s="36">
        <f t="shared" si="77"/>
        <v>0.52440359035411799</v>
      </c>
      <c r="P308" s="31">
        <v>90797110</v>
      </c>
      <c r="Q308" s="31">
        <v>407353218</v>
      </c>
      <c r="R308" s="31">
        <v>392688864</v>
      </c>
      <c r="S308" s="31">
        <v>191778226</v>
      </c>
      <c r="T308" s="36">
        <f t="shared" si="78"/>
        <v>0.47079099299026528</v>
      </c>
      <c r="U308" s="36">
        <f t="shared" si="79"/>
        <v>0.210723502102655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1439015143</v>
      </c>
      <c r="E310" s="32">
        <f>SUM(E304:E309)</f>
        <v>1434418611</v>
      </c>
      <c r="F310" s="32">
        <f>SUM(F304:F309)</f>
        <v>345039973</v>
      </c>
      <c r="G310" s="37">
        <f t="shared" si="72"/>
        <v>0.23977508136618686</v>
      </c>
      <c r="H310" s="32">
        <f>SUM(H304:H309)</f>
        <v>332259345</v>
      </c>
      <c r="I310" s="37">
        <f t="shared" si="73"/>
        <v>0.23089357093721702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677299318</v>
      </c>
      <c r="O310" s="37">
        <f t="shared" si="77"/>
        <v>0.47066865230340388</v>
      </c>
      <c r="P310" s="32">
        <f>SUM(P304:P309)</f>
        <v>287789452</v>
      </c>
      <c r="Q310" s="32">
        <f>SUM(Q304:Q309)</f>
        <v>1347589461</v>
      </c>
      <c r="R310" s="32">
        <f>SUM(R304:R309)</f>
        <v>1274130797</v>
      </c>
      <c r="S310" s="32">
        <f>SUM(S304:S309)</f>
        <v>596692011</v>
      </c>
      <c r="T310" s="37">
        <f t="shared" si="78"/>
        <v>0.44278471171569961</v>
      </c>
      <c r="U310" s="37">
        <f t="shared" si="79"/>
        <v>0.15452231723906262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397310761</v>
      </c>
      <c r="E311" s="31">
        <v>397310761</v>
      </c>
      <c r="F311" s="31">
        <v>97596598</v>
      </c>
      <c r="G311" s="36">
        <f t="shared" si="72"/>
        <v>0.24564297668242618</v>
      </c>
      <c r="H311" s="31">
        <v>62818171</v>
      </c>
      <c r="I311" s="36">
        <f t="shared" si="73"/>
        <v>0.15810840572727403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160414769</v>
      </c>
      <c r="O311" s="36">
        <f t="shared" si="77"/>
        <v>0.40375138240970021</v>
      </c>
      <c r="P311" s="31">
        <v>63348664</v>
      </c>
      <c r="Q311" s="31">
        <v>335872879</v>
      </c>
      <c r="R311" s="31">
        <v>337405053</v>
      </c>
      <c r="S311" s="31">
        <v>159768757</v>
      </c>
      <c r="T311" s="36">
        <f t="shared" si="78"/>
        <v>0.47568222083212619</v>
      </c>
      <c r="U311" s="36">
        <f t="shared" si="79"/>
        <v>-8.3741781831421225E-3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1581002155</v>
      </c>
      <c r="E312" s="31">
        <v>1581802155</v>
      </c>
      <c r="F312" s="31">
        <v>417971272</v>
      </c>
      <c r="G312" s="36">
        <f t="shared" si="72"/>
        <v>0.26437109568645717</v>
      </c>
      <c r="H312" s="31">
        <v>363649501</v>
      </c>
      <c r="I312" s="36">
        <f t="shared" si="73"/>
        <v>0.23001202107785867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781620773</v>
      </c>
      <c r="O312" s="36">
        <f t="shared" si="77"/>
        <v>0.49438311676431584</v>
      </c>
      <c r="P312" s="31">
        <v>317583894</v>
      </c>
      <c r="Q312" s="31">
        <v>1559004982</v>
      </c>
      <c r="R312" s="31">
        <v>1409345450</v>
      </c>
      <c r="S312" s="31">
        <v>785914554</v>
      </c>
      <c r="T312" s="36">
        <f t="shared" si="78"/>
        <v>0.50411292014716602</v>
      </c>
      <c r="U312" s="36">
        <f t="shared" si="79"/>
        <v>0.14505019892476034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956423812</v>
      </c>
      <c r="E313" s="31">
        <v>993715100</v>
      </c>
      <c r="F313" s="31">
        <v>264126730</v>
      </c>
      <c r="G313" s="36">
        <f t="shared" si="72"/>
        <v>0.27616076334159695</v>
      </c>
      <c r="H313" s="31">
        <v>224068659</v>
      </c>
      <c r="I313" s="36">
        <f t="shared" si="73"/>
        <v>0.23427758300103887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488195389</v>
      </c>
      <c r="O313" s="36">
        <f t="shared" si="77"/>
        <v>0.51043834634263585</v>
      </c>
      <c r="P313" s="31">
        <v>183591690</v>
      </c>
      <c r="Q313" s="31">
        <v>891849827</v>
      </c>
      <c r="R313" s="31">
        <v>853616885</v>
      </c>
      <c r="S313" s="31">
        <v>427747483</v>
      </c>
      <c r="T313" s="36">
        <f t="shared" si="78"/>
        <v>0.47961828331441725</v>
      </c>
      <c r="U313" s="36">
        <f t="shared" si="79"/>
        <v>0.22047277303237411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555186950</v>
      </c>
      <c r="E314" s="31">
        <v>555186950</v>
      </c>
      <c r="F314" s="31">
        <v>111990668</v>
      </c>
      <c r="G314" s="36">
        <f t="shared" si="72"/>
        <v>0.20171703963862983</v>
      </c>
      <c r="H314" s="31">
        <v>125425523</v>
      </c>
      <c r="I314" s="36">
        <f t="shared" si="73"/>
        <v>0.22591583429689766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237416191</v>
      </c>
      <c r="O314" s="36">
        <f t="shared" si="77"/>
        <v>0.42763287393552746</v>
      </c>
      <c r="P314" s="31">
        <v>74828122</v>
      </c>
      <c r="Q314" s="31">
        <v>546318000</v>
      </c>
      <c r="R314" s="31">
        <v>546318000</v>
      </c>
      <c r="S314" s="31">
        <v>181632300</v>
      </c>
      <c r="T314" s="36">
        <f t="shared" si="78"/>
        <v>0.33246625591688356</v>
      </c>
      <c r="U314" s="36">
        <f t="shared" si="79"/>
        <v>0.6761816232672524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657831028</v>
      </c>
      <c r="E315" s="31">
        <v>657831027</v>
      </c>
      <c r="F315" s="31">
        <v>126716778</v>
      </c>
      <c r="G315" s="36">
        <f t="shared" si="72"/>
        <v>0.19262815617751616</v>
      </c>
      <c r="H315" s="31">
        <v>128619255</v>
      </c>
      <c r="I315" s="36">
        <f t="shared" si="73"/>
        <v>0.19552020127575984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255336033</v>
      </c>
      <c r="O315" s="36">
        <f t="shared" si="77"/>
        <v>0.38814835745327597</v>
      </c>
      <c r="P315" s="31">
        <v>134387264</v>
      </c>
      <c r="Q315" s="31">
        <v>571619022</v>
      </c>
      <c r="R315" s="31">
        <v>567912404</v>
      </c>
      <c r="S315" s="31">
        <v>256902277</v>
      </c>
      <c r="T315" s="36">
        <f t="shared" si="78"/>
        <v>0.44942919516768637</v>
      </c>
      <c r="U315" s="36">
        <f t="shared" si="79"/>
        <v>-4.2920800887798372E-2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4147754706</v>
      </c>
      <c r="E317" s="32">
        <f>SUM(E311:E316)</f>
        <v>4185845993</v>
      </c>
      <c r="F317" s="32">
        <f>SUM(F311:F316)</f>
        <v>1018402046</v>
      </c>
      <c r="G317" s="37">
        <f t="shared" si="72"/>
        <v>0.24553092412307181</v>
      </c>
      <c r="H317" s="32">
        <f>SUM(H311:H316)</f>
        <v>904581109</v>
      </c>
      <c r="I317" s="37">
        <f t="shared" si="73"/>
        <v>0.21808934546960165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1922983155</v>
      </c>
      <c r="O317" s="37">
        <f t="shared" si="77"/>
        <v>0.46362026959267344</v>
      </c>
      <c r="P317" s="32">
        <f>SUM(P311:P316)</f>
        <v>773739634</v>
      </c>
      <c r="Q317" s="32">
        <f>SUM(Q311:Q316)</f>
        <v>3904664710</v>
      </c>
      <c r="R317" s="32">
        <f>SUM(R311:R316)</f>
        <v>3714597792</v>
      </c>
      <c r="S317" s="32">
        <f>SUM(S311:S316)</f>
        <v>1811965371</v>
      </c>
      <c r="T317" s="37">
        <f t="shared" si="78"/>
        <v>0.46405146294878669</v>
      </c>
      <c r="U317" s="37">
        <f t="shared" si="79"/>
        <v>0.16910271782717023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142018286</v>
      </c>
      <c r="E318" s="31">
        <v>142018286</v>
      </c>
      <c r="F318" s="31">
        <v>42571710</v>
      </c>
      <c r="G318" s="36">
        <f t="shared" si="72"/>
        <v>0.29976217287962481</v>
      </c>
      <c r="H318" s="31">
        <v>29535369</v>
      </c>
      <c r="I318" s="36">
        <f t="shared" si="73"/>
        <v>0.20796877523222609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72107079</v>
      </c>
      <c r="O318" s="36">
        <f t="shared" si="77"/>
        <v>0.50773094811185093</v>
      </c>
      <c r="P318" s="31">
        <v>23978362</v>
      </c>
      <c r="Q318" s="31">
        <v>130262417</v>
      </c>
      <c r="R318" s="31">
        <v>125601098</v>
      </c>
      <c r="S318" s="31">
        <v>60563847</v>
      </c>
      <c r="T318" s="36">
        <f t="shared" si="78"/>
        <v>0.46493722744297</v>
      </c>
      <c r="U318" s="36">
        <f t="shared" si="79"/>
        <v>0.23175090108323504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629855957</v>
      </c>
      <c r="E319" s="31">
        <v>629855957</v>
      </c>
      <c r="F319" s="31">
        <v>170123759</v>
      </c>
      <c r="G319" s="36">
        <f t="shared" si="72"/>
        <v>0.2700994681550658</v>
      </c>
      <c r="H319" s="31">
        <v>162046481</v>
      </c>
      <c r="I319" s="36">
        <f t="shared" si="73"/>
        <v>0.25727545988741041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332170240</v>
      </c>
      <c r="O319" s="36">
        <f t="shared" si="77"/>
        <v>0.52737492804247621</v>
      </c>
      <c r="P319" s="31">
        <v>136580980</v>
      </c>
      <c r="Q319" s="31">
        <v>583502339</v>
      </c>
      <c r="R319" s="31">
        <v>567854373</v>
      </c>
      <c r="S319" s="31">
        <v>284989606</v>
      </c>
      <c r="T319" s="36">
        <f t="shared" si="78"/>
        <v>0.48841210557683812</v>
      </c>
      <c r="U319" s="36">
        <f t="shared" si="79"/>
        <v>0.18644983364447953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165992533</v>
      </c>
      <c r="E320" s="31">
        <v>165992533</v>
      </c>
      <c r="F320" s="31">
        <v>43470218</v>
      </c>
      <c r="G320" s="36">
        <f t="shared" si="72"/>
        <v>0.261880563025085</v>
      </c>
      <c r="H320" s="31">
        <v>41070944</v>
      </c>
      <c r="I320" s="36">
        <f t="shared" si="73"/>
        <v>0.24742645502011829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84541162</v>
      </c>
      <c r="O320" s="36">
        <f t="shared" si="77"/>
        <v>0.50930701804520329</v>
      </c>
      <c r="P320" s="31">
        <v>34605455</v>
      </c>
      <c r="Q320" s="31">
        <v>171011145</v>
      </c>
      <c r="R320" s="31">
        <v>161250295</v>
      </c>
      <c r="S320" s="31">
        <v>74251249</v>
      </c>
      <c r="T320" s="36">
        <f t="shared" si="78"/>
        <v>0.43418953191618009</v>
      </c>
      <c r="U320" s="36">
        <f t="shared" si="79"/>
        <v>0.18683438781544703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118186801</v>
      </c>
      <c r="E321" s="31">
        <v>118526095</v>
      </c>
      <c r="F321" s="31">
        <v>30295325</v>
      </c>
      <c r="G321" s="36">
        <f t="shared" si="72"/>
        <v>0.25633425004878507</v>
      </c>
      <c r="H321" s="31">
        <v>28859874</v>
      </c>
      <c r="I321" s="36">
        <f t="shared" si="73"/>
        <v>0.24418863828965132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59155199</v>
      </c>
      <c r="O321" s="36">
        <f t="shared" si="77"/>
        <v>0.50052288833843639</v>
      </c>
      <c r="P321" s="31">
        <v>22414137</v>
      </c>
      <c r="Q321" s="31">
        <v>115903712</v>
      </c>
      <c r="R321" s="31">
        <v>107553049</v>
      </c>
      <c r="S321" s="31">
        <v>49955664</v>
      </c>
      <c r="T321" s="36">
        <f t="shared" si="78"/>
        <v>0.43101004392335596</v>
      </c>
      <c r="U321" s="36">
        <f t="shared" si="79"/>
        <v>0.287574623105052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1056053577</v>
      </c>
      <c r="E323" s="32">
        <f>SUM(E318:E322)</f>
        <v>1056392871</v>
      </c>
      <c r="F323" s="32">
        <f>SUM(F318:F322)</f>
        <v>286461012</v>
      </c>
      <c r="G323" s="37">
        <f t="shared" si="72"/>
        <v>0.27125613533147475</v>
      </c>
      <c r="H323" s="32">
        <f>SUM(H318:H322)</f>
        <v>261512668</v>
      </c>
      <c r="I323" s="37">
        <f t="shared" si="73"/>
        <v>0.24763200816278283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547973680</v>
      </c>
      <c r="O323" s="37">
        <f t="shared" si="77"/>
        <v>0.5188881434942576</v>
      </c>
      <c r="P323" s="32">
        <f>SUM(P318:P322)</f>
        <v>217578934</v>
      </c>
      <c r="Q323" s="32">
        <f>SUM(Q318:Q322)</f>
        <v>1000679613</v>
      </c>
      <c r="R323" s="32">
        <f>SUM(R318:R322)</f>
        <v>962258815</v>
      </c>
      <c r="S323" s="32">
        <f>SUM(S318:S322)</f>
        <v>469760366</v>
      </c>
      <c r="T323" s="37">
        <f t="shared" si="78"/>
        <v>0.46944132757104545</v>
      </c>
      <c r="U323" s="37">
        <f t="shared" si="79"/>
        <v>0.20192089919881684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81031800</v>
      </c>
      <c r="E324" s="31">
        <v>81031800</v>
      </c>
      <c r="F324" s="31">
        <v>19922289</v>
      </c>
      <c r="G324" s="36">
        <f t="shared" si="72"/>
        <v>0.2458576632877463</v>
      </c>
      <c r="H324" s="31">
        <v>17229634</v>
      </c>
      <c r="I324" s="36">
        <f t="shared" si="73"/>
        <v>0.21262805466495868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37151923</v>
      </c>
      <c r="O324" s="36">
        <f t="shared" si="77"/>
        <v>0.45848571795270499</v>
      </c>
      <c r="P324" s="31">
        <v>14887707</v>
      </c>
      <c r="Q324" s="31">
        <v>75292440</v>
      </c>
      <c r="R324" s="31">
        <v>75292440</v>
      </c>
      <c r="S324" s="31">
        <v>33299228</v>
      </c>
      <c r="T324" s="36">
        <f t="shared" si="78"/>
        <v>0.44226522609706898</v>
      </c>
      <c r="U324" s="36">
        <f t="shared" si="79"/>
        <v>0.1573060915290716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228648958</v>
      </c>
      <c r="E325" s="31">
        <v>228648958</v>
      </c>
      <c r="F325" s="31">
        <v>53945912</v>
      </c>
      <c r="G325" s="36">
        <f t="shared" si="72"/>
        <v>0.23593333847600564</v>
      </c>
      <c r="H325" s="31">
        <v>44724618</v>
      </c>
      <c r="I325" s="36">
        <f t="shared" si="73"/>
        <v>0.19560385663336372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98670530</v>
      </c>
      <c r="O325" s="36">
        <f t="shared" si="77"/>
        <v>0.43153719510936933</v>
      </c>
      <c r="P325" s="31">
        <v>42747685</v>
      </c>
      <c r="Q325" s="31">
        <v>203415374</v>
      </c>
      <c r="R325" s="31">
        <v>190391979</v>
      </c>
      <c r="S325" s="31">
        <v>87983321</v>
      </c>
      <c r="T325" s="36">
        <f t="shared" si="78"/>
        <v>0.4325303406024758</v>
      </c>
      <c r="U325" s="36">
        <f t="shared" si="79"/>
        <v>4.6246551129025981E-2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651373939</v>
      </c>
      <c r="E326" s="31">
        <v>651373939</v>
      </c>
      <c r="F326" s="31">
        <v>143949006</v>
      </c>
      <c r="G326" s="36">
        <f t="shared" si="72"/>
        <v>0.22099288501009556</v>
      </c>
      <c r="H326" s="31">
        <v>156298034</v>
      </c>
      <c r="I326" s="36">
        <f t="shared" si="73"/>
        <v>0.23995131619780694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300247040</v>
      </c>
      <c r="O326" s="36">
        <f t="shared" si="77"/>
        <v>0.46094420120790247</v>
      </c>
      <c r="P326" s="31">
        <v>139208335</v>
      </c>
      <c r="Q326" s="31">
        <v>612429280</v>
      </c>
      <c r="R326" s="31">
        <v>592815640</v>
      </c>
      <c r="S326" s="31">
        <v>271520677</v>
      </c>
      <c r="T326" s="36">
        <f t="shared" si="78"/>
        <v>0.44335025425302982</v>
      </c>
      <c r="U326" s="36">
        <f t="shared" si="79"/>
        <v>0.12276347533357113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970060194</v>
      </c>
      <c r="E327" s="31">
        <v>970060194</v>
      </c>
      <c r="F327" s="31">
        <v>249062239</v>
      </c>
      <c r="G327" s="36">
        <f t="shared" si="72"/>
        <v>0.25674926209785287</v>
      </c>
      <c r="H327" s="31">
        <v>197123034</v>
      </c>
      <c r="I327" s="36">
        <f t="shared" si="73"/>
        <v>0.20320701253307999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446185273</v>
      </c>
      <c r="O327" s="36">
        <f t="shared" si="77"/>
        <v>0.45995627463093286</v>
      </c>
      <c r="P327" s="31">
        <v>175273023</v>
      </c>
      <c r="Q327" s="31">
        <v>1001687760</v>
      </c>
      <c r="R327" s="31">
        <v>905306503</v>
      </c>
      <c r="S327" s="31">
        <v>373958905</v>
      </c>
      <c r="T327" s="36">
        <f t="shared" si="78"/>
        <v>0.37332881555825342</v>
      </c>
      <c r="U327" s="36">
        <f t="shared" si="79"/>
        <v>0.12466271549387264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329402200</v>
      </c>
      <c r="E328" s="31">
        <v>329402200</v>
      </c>
      <c r="F328" s="31">
        <v>83182028</v>
      </c>
      <c r="G328" s="36">
        <f t="shared" si="72"/>
        <v>0.25252420293489236</v>
      </c>
      <c r="H328" s="31">
        <v>74941412</v>
      </c>
      <c r="I328" s="36">
        <f t="shared" si="73"/>
        <v>0.22750732083756575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158123440</v>
      </c>
      <c r="O328" s="36">
        <f t="shared" si="77"/>
        <v>0.48003152377245811</v>
      </c>
      <c r="P328" s="31">
        <v>66009482</v>
      </c>
      <c r="Q328" s="31">
        <v>310878600</v>
      </c>
      <c r="R328" s="31">
        <v>287224600</v>
      </c>
      <c r="S328" s="31">
        <v>142685104</v>
      </c>
      <c r="T328" s="36">
        <f t="shared" si="78"/>
        <v>0.45897370870815812</v>
      </c>
      <c r="U328" s="36">
        <f t="shared" si="79"/>
        <v>0.13531283278362949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266162496</v>
      </c>
      <c r="E329" s="31">
        <v>266162496</v>
      </c>
      <c r="F329" s="31">
        <v>71916464</v>
      </c>
      <c r="G329" s="36">
        <f t="shared" si="72"/>
        <v>0.27019758636468455</v>
      </c>
      <c r="H329" s="31">
        <v>54194449</v>
      </c>
      <c r="I329" s="36">
        <f t="shared" si="73"/>
        <v>0.20361414479671847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126110913</v>
      </c>
      <c r="O329" s="36">
        <f t="shared" si="77"/>
        <v>0.47381173116140302</v>
      </c>
      <c r="P329" s="31">
        <v>47569971</v>
      </c>
      <c r="Q329" s="31">
        <v>230362507</v>
      </c>
      <c r="R329" s="31">
        <v>225069067</v>
      </c>
      <c r="S329" s="31">
        <v>98821532</v>
      </c>
      <c r="T329" s="36">
        <f t="shared" si="78"/>
        <v>0.42898270767647095</v>
      </c>
      <c r="U329" s="36">
        <f t="shared" si="79"/>
        <v>0.13925755809268825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425837307</v>
      </c>
      <c r="E330" s="31">
        <v>425837307</v>
      </c>
      <c r="F330" s="31">
        <v>111912963</v>
      </c>
      <c r="G330" s="36">
        <f t="shared" si="72"/>
        <v>0.26280685407396681</v>
      </c>
      <c r="H330" s="31">
        <v>92881134</v>
      </c>
      <c r="I330" s="36">
        <f t="shared" si="73"/>
        <v>0.2181141306156156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204794097</v>
      </c>
      <c r="O330" s="36">
        <f t="shared" si="77"/>
        <v>0.48092098468958239</v>
      </c>
      <c r="P330" s="31">
        <v>81586921</v>
      </c>
      <c r="Q330" s="31">
        <v>378816127</v>
      </c>
      <c r="R330" s="31">
        <v>361092923</v>
      </c>
      <c r="S330" s="31">
        <v>177383150</v>
      </c>
      <c r="T330" s="36">
        <f t="shared" si="78"/>
        <v>0.46825659563326882</v>
      </c>
      <c r="U330" s="36">
        <f t="shared" si="79"/>
        <v>0.13843166112372352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2952516894</v>
      </c>
      <c r="E332" s="32">
        <f>SUM(E324:E331)</f>
        <v>2952516894</v>
      </c>
      <c r="F332" s="32">
        <f>SUM(F324:F331)</f>
        <v>733890901</v>
      </c>
      <c r="G332" s="37">
        <f t="shared" si="72"/>
        <v>0.24856450525021112</v>
      </c>
      <c r="H332" s="32">
        <f>SUM(H324:H331)</f>
        <v>637392315</v>
      </c>
      <c r="I332" s="37">
        <f t="shared" si="73"/>
        <v>0.21588100521805176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1371283216</v>
      </c>
      <c r="O332" s="37">
        <f t="shared" si="77"/>
        <v>0.46444551046826288</v>
      </c>
      <c r="P332" s="32">
        <f>SUM(P324:P331)</f>
        <v>567283124</v>
      </c>
      <c r="Q332" s="32">
        <f>SUM(Q324:Q331)</f>
        <v>2812882088</v>
      </c>
      <c r="R332" s="32">
        <f>SUM(R324:R331)</f>
        <v>2637193152</v>
      </c>
      <c r="S332" s="32">
        <f>SUM(S324:S331)</f>
        <v>1185651917</v>
      </c>
      <c r="T332" s="37">
        <f t="shared" si="78"/>
        <v>0.42150786272133284</v>
      </c>
      <c r="U332" s="37">
        <f t="shared" si="79"/>
        <v>0.12358765497138258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20622827</v>
      </c>
      <c r="E333" s="31">
        <v>20622827</v>
      </c>
      <c r="F333" s="31">
        <v>4809623</v>
      </c>
      <c r="G333" s="36">
        <f t="shared" si="72"/>
        <v>0.23321841375093724</v>
      </c>
      <c r="H333" s="31">
        <v>4461753</v>
      </c>
      <c r="I333" s="36">
        <f t="shared" si="73"/>
        <v>0.21635021231570239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9271376</v>
      </c>
      <c r="O333" s="36">
        <f t="shared" si="77"/>
        <v>0.44956862606663966</v>
      </c>
      <c r="P333" s="31">
        <v>3615855</v>
      </c>
      <c r="Q333" s="31">
        <v>19733460</v>
      </c>
      <c r="R333" s="31">
        <v>18574884</v>
      </c>
      <c r="S333" s="31">
        <v>7452649</v>
      </c>
      <c r="T333" s="36">
        <f t="shared" si="78"/>
        <v>0.37766559944378736</v>
      </c>
      <c r="U333" s="36">
        <f t="shared" si="79"/>
        <v>0.23394134997116867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21123497</v>
      </c>
      <c r="E334" s="31">
        <v>21298497</v>
      </c>
      <c r="F334" s="31">
        <v>7123431</v>
      </c>
      <c r="G334" s="36">
        <f t="shared" si="72"/>
        <v>0.33722782738104395</v>
      </c>
      <c r="H334" s="31">
        <v>3708427</v>
      </c>
      <c r="I334" s="36">
        <f t="shared" si="73"/>
        <v>0.17555933091949691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10831858</v>
      </c>
      <c r="O334" s="36">
        <f t="shared" si="77"/>
        <v>0.51278715830054089</v>
      </c>
      <c r="P334" s="31">
        <v>4813161</v>
      </c>
      <c r="Q334" s="31">
        <v>20926259</v>
      </c>
      <c r="R334" s="31">
        <v>21101259</v>
      </c>
      <c r="S334" s="31">
        <v>10226971</v>
      </c>
      <c r="T334" s="36">
        <f t="shared" si="78"/>
        <v>0.48871472918308045</v>
      </c>
      <c r="U334" s="36">
        <f t="shared" si="79"/>
        <v>-0.22952359166875991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135232214</v>
      </c>
      <c r="E335" s="31">
        <v>135232214</v>
      </c>
      <c r="F335" s="31">
        <v>36956601</v>
      </c>
      <c r="G335" s="36">
        <f t="shared" si="72"/>
        <v>0.27328252571535949</v>
      </c>
      <c r="H335" s="31">
        <v>31355760</v>
      </c>
      <c r="I335" s="36">
        <f t="shared" si="73"/>
        <v>0.23186605522852713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68312361</v>
      </c>
      <c r="O335" s="36">
        <f t="shared" si="77"/>
        <v>0.50514858094388659</v>
      </c>
      <c r="P335" s="31">
        <v>21110829</v>
      </c>
      <c r="Q335" s="31">
        <v>116380504</v>
      </c>
      <c r="R335" s="31">
        <v>115366572</v>
      </c>
      <c r="S335" s="31">
        <v>48534724</v>
      </c>
      <c r="T335" s="36">
        <f t="shared" si="78"/>
        <v>0.41703483256955132</v>
      </c>
      <c r="U335" s="36">
        <f t="shared" si="79"/>
        <v>0.48529269030600353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176978538</v>
      </c>
      <c r="E337" s="32">
        <f>SUM(E333:E336)</f>
        <v>177153538</v>
      </c>
      <c r="F337" s="32">
        <f>SUM(F333:F336)</f>
        <v>48889655</v>
      </c>
      <c r="G337" s="37">
        <f t="shared" si="72"/>
        <v>0.27624623613966121</v>
      </c>
      <c r="H337" s="32">
        <f>SUM(H333:H336)</f>
        <v>39525940</v>
      </c>
      <c r="I337" s="37">
        <f t="shared" si="73"/>
        <v>0.2233374760955478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88415595</v>
      </c>
      <c r="O337" s="37">
        <f t="shared" si="77"/>
        <v>0.49958371223520898</v>
      </c>
      <c r="P337" s="32">
        <f>SUM(P333:P336)</f>
        <v>29539845</v>
      </c>
      <c r="Q337" s="32">
        <f>SUM(Q333:Q336)</f>
        <v>157040223</v>
      </c>
      <c r="R337" s="32">
        <f>SUM(R333:R336)</f>
        <v>155042715</v>
      </c>
      <c r="S337" s="32">
        <f>SUM(S333:S336)</f>
        <v>66214344</v>
      </c>
      <c r="T337" s="37">
        <f t="shared" si="78"/>
        <v>0.42163939107498594</v>
      </c>
      <c r="U337" s="37">
        <f t="shared" si="79"/>
        <v>0.3380550913520366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29899656253</v>
      </c>
      <c r="E338" s="32">
        <f>SUM(E302,E304:E309,E311:E316,E318:E322,E324:E331,E333:E336)</f>
        <v>29933665302</v>
      </c>
      <c r="F338" s="32">
        <f>SUM(F302,F304:F309,F311:F316,F318:F322,F324:F331,F333:F336)</f>
        <v>8111894084</v>
      </c>
      <c r="G338" s="37">
        <f t="shared" si="72"/>
        <v>0.27130392454549002</v>
      </c>
      <c r="H338" s="32">
        <f>SUM(H302,H304:H309,H311:H316,H318:H322,H324:H331,H333:H336)</f>
        <v>6984821970</v>
      </c>
      <c r="I338" s="37">
        <f t="shared" si="73"/>
        <v>0.23360877164931199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15096716054</v>
      </c>
      <c r="O338" s="37">
        <f t="shared" si="77"/>
        <v>0.50491269619480195</v>
      </c>
      <c r="P338" s="32">
        <f>SUM(P302,P304:P309,P311:P316,P318:P322,P324:P331,P333:P336)</f>
        <v>5785440771</v>
      </c>
      <c r="Q338" s="32">
        <f>SUM(Q302,Q304:Q309,Q311:Q316,Q318:Q322,Q324:Q331,Q333:Q336)</f>
        <v>26857894856</v>
      </c>
      <c r="R338" s="32">
        <f>SUM(R302,R304:R309,R311:R316,R318:R322,R324:R331,R333:R336)</f>
        <v>26371814714</v>
      </c>
      <c r="S338" s="32">
        <f>SUM(S302,S304:S309,S311:S316,S318:S322,S324:S331,S333:S336)</f>
        <v>13097801323</v>
      </c>
      <c r="T338" s="37">
        <f t="shared" si="78"/>
        <v>0.48767043706234398</v>
      </c>
      <c r="U338" s="37">
        <f t="shared" si="79"/>
        <v>0.20731025456383501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174853063994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174836564034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43690734473</v>
      </c>
      <c r="G339" s="39">
        <f t="shared" si="72"/>
        <v>0.24987114023062945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38019017541</v>
      </c>
      <c r="I339" s="39">
        <f t="shared" si="73"/>
        <v>0.21743409393331881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81709752014</v>
      </c>
      <c r="O339" s="39">
        <f t="shared" si="77"/>
        <v>0.46730523416394826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31255092542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156556527227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153186334194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70207193525</v>
      </c>
      <c r="T339" s="39">
        <f t="shared" si="78"/>
        <v>0.44844628817808851</v>
      </c>
      <c r="U339" s="39">
        <f t="shared" si="79"/>
        <v>0.21641033344920557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1164265542</v>
      </c>
      <c r="E8" s="31">
        <v>1164265542</v>
      </c>
      <c r="F8" s="31">
        <v>295007936</v>
      </c>
      <c r="G8" s="36">
        <f>IF(($D8       =0),0,($F8       /$D8       ))</f>
        <v>0.25338543945329611</v>
      </c>
      <c r="H8" s="31">
        <v>290612680</v>
      </c>
      <c r="I8" s="36">
        <f>IF(($D8       =0),0,($H8       /$D8       ))</f>
        <v>0.24961030754271005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585620616</v>
      </c>
      <c r="O8" s="36">
        <f>IF(($D8       =0),0,($N8       /$D8       ))</f>
        <v>0.50299574699600613</v>
      </c>
      <c r="P8" s="31">
        <v>194903971</v>
      </c>
      <c r="Q8" s="31">
        <v>1057033799</v>
      </c>
      <c r="R8" s="31">
        <v>1057033799</v>
      </c>
      <c r="S8" s="31">
        <v>480815914</v>
      </c>
      <c r="T8" s="36">
        <f>IF(($Q8       =0),0,($S8       /$Q8       ))</f>
        <v>0.45487279068547554</v>
      </c>
      <c r="U8" s="36">
        <f>IF(($P8       =0),0,(($H8       /$P8       )-1))</f>
        <v>0.49105571584275221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3426437560</v>
      </c>
      <c r="E9" s="31">
        <v>3426437560</v>
      </c>
      <c r="F9" s="31">
        <v>591505620</v>
      </c>
      <c r="G9" s="36">
        <f>IF(($D9       =0),0,($F9       /$D9       ))</f>
        <v>0.17262991361792099</v>
      </c>
      <c r="H9" s="31">
        <v>484019212</v>
      </c>
      <c r="I9" s="36">
        <f>IF(($D9       =0),0,($H9       /$D9       ))</f>
        <v>0.14126018744669611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1075524832</v>
      </c>
      <c r="O9" s="36">
        <f>IF(($D9       =0),0,($N9       /$D9       ))</f>
        <v>0.31389010106461712</v>
      </c>
      <c r="P9" s="31">
        <v>1859781614</v>
      </c>
      <c r="Q9" s="31">
        <v>2992471790</v>
      </c>
      <c r="R9" s="31">
        <v>4680179090</v>
      </c>
      <c r="S9" s="31">
        <v>3249103652</v>
      </c>
      <c r="T9" s="36">
        <f>IF(($Q9       =0),0,($S9       /$Q9       ))</f>
        <v>1.0857591583177464</v>
      </c>
      <c r="U9" s="36">
        <f>IF(($P9       =0),0,(($H9       /$P9       )-1))</f>
        <v>-0.73974406007865823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4590703102</v>
      </c>
      <c r="E10" s="32">
        <f>SUM(E8:E9)</f>
        <v>4590703102</v>
      </c>
      <c r="F10" s="32">
        <f>SUM(F8:F9)</f>
        <v>886513556</v>
      </c>
      <c r="G10" s="37">
        <f t="shared" ref="G10:G54" si="0">IF(($D10      =0),0,($F10      /$D10      ))</f>
        <v>0.19311062734895201</v>
      </c>
      <c r="H10" s="32">
        <f>SUM(H8:H9)</f>
        <v>774631892</v>
      </c>
      <c r="I10" s="37">
        <f t="shared" ref="I10:I54" si="1">IF(($D10      =0),0,($H10      /$D10      ))</f>
        <v>0.16873927038812889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1661145448</v>
      </c>
      <c r="O10" s="37">
        <f t="shared" ref="O10:O54" si="5">IF(($D10      =0),0,($N10      /$D10      ))</f>
        <v>0.36184989773708087</v>
      </c>
      <c r="P10" s="32">
        <f>SUM(P8:P9)</f>
        <v>2054685585</v>
      </c>
      <c r="Q10" s="32">
        <f>SUM(Q8:Q9)</f>
        <v>4049505589</v>
      </c>
      <c r="R10" s="32">
        <f>SUM(R8:R9)</f>
        <v>5737212889</v>
      </c>
      <c r="S10" s="32">
        <f>SUM(S8:S9)</f>
        <v>3729919566</v>
      </c>
      <c r="T10" s="37">
        <f t="shared" ref="T10:T54" si="6">IF(($Q10      =0),0,($S10      /$Q10      ))</f>
        <v>0.92108023659280347</v>
      </c>
      <c r="U10" s="37">
        <f t="shared" ref="U10:U54" si="7">IF(($P10      =0),0,(($H10      /$P10      )-1))</f>
        <v>-0.62299249206053098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48414792</v>
      </c>
      <c r="E11" s="31">
        <v>48414792</v>
      </c>
      <c r="F11" s="31">
        <v>15648978</v>
      </c>
      <c r="G11" s="36">
        <f t="shared" si="0"/>
        <v>0.32322720708993236</v>
      </c>
      <c r="H11" s="31">
        <v>17092671</v>
      </c>
      <c r="I11" s="36">
        <f t="shared" si="1"/>
        <v>0.35304646150292252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32741649</v>
      </c>
      <c r="O11" s="36">
        <f t="shared" si="5"/>
        <v>0.67627366859285487</v>
      </c>
      <c r="P11" s="31">
        <v>13638012</v>
      </c>
      <c r="Q11" s="31">
        <v>58025089</v>
      </c>
      <c r="R11" s="31">
        <v>58025089</v>
      </c>
      <c r="S11" s="31">
        <v>25283817</v>
      </c>
      <c r="T11" s="36">
        <f t="shared" si="6"/>
        <v>0.43573939197232425</v>
      </c>
      <c r="U11" s="36">
        <f t="shared" si="7"/>
        <v>0.2533110397615137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32193351</v>
      </c>
      <c r="E12" s="31">
        <v>32193351</v>
      </c>
      <c r="F12" s="31">
        <v>4849684</v>
      </c>
      <c r="G12" s="36">
        <f t="shared" si="0"/>
        <v>0.1506424106021147</v>
      </c>
      <c r="H12" s="31">
        <v>5632812</v>
      </c>
      <c r="I12" s="36">
        <f t="shared" si="1"/>
        <v>0.17496817898826375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10482496</v>
      </c>
      <c r="O12" s="36">
        <f t="shared" si="5"/>
        <v>0.32561058959037847</v>
      </c>
      <c r="P12" s="31">
        <v>4545158</v>
      </c>
      <c r="Q12" s="31">
        <v>26391011</v>
      </c>
      <c r="R12" s="31">
        <v>27300584</v>
      </c>
      <c r="S12" s="31">
        <v>8576442</v>
      </c>
      <c r="T12" s="36">
        <f t="shared" si="6"/>
        <v>0.32497587909762155</v>
      </c>
      <c r="U12" s="36">
        <f t="shared" si="7"/>
        <v>0.23929949189885158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189875668</v>
      </c>
      <c r="E13" s="31">
        <v>189875668</v>
      </c>
      <c r="F13" s="31">
        <v>36199197</v>
      </c>
      <c r="G13" s="36">
        <f t="shared" si="0"/>
        <v>0.19064684475527427</v>
      </c>
      <c r="H13" s="31">
        <v>54341539</v>
      </c>
      <c r="I13" s="36">
        <f t="shared" si="1"/>
        <v>0.28619538023165769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90540736</v>
      </c>
      <c r="O13" s="36">
        <f t="shared" si="5"/>
        <v>0.47684222498693196</v>
      </c>
      <c r="P13" s="31">
        <v>46920598</v>
      </c>
      <c r="Q13" s="31">
        <v>131139372</v>
      </c>
      <c r="R13" s="31">
        <v>177313372</v>
      </c>
      <c r="S13" s="31">
        <v>102027605</v>
      </c>
      <c r="T13" s="36">
        <f t="shared" si="6"/>
        <v>0.77800894913542817</v>
      </c>
      <c r="U13" s="36">
        <f t="shared" si="7"/>
        <v>0.15815955713096419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107238193</v>
      </c>
      <c r="E14" s="31">
        <v>107238193</v>
      </c>
      <c r="F14" s="31">
        <v>30538676</v>
      </c>
      <c r="G14" s="36">
        <f t="shared" si="0"/>
        <v>0.28477425015917601</v>
      </c>
      <c r="H14" s="31">
        <v>31656710</v>
      </c>
      <c r="I14" s="36">
        <f t="shared" si="1"/>
        <v>0.29519995735101578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62195386</v>
      </c>
      <c r="O14" s="36">
        <f t="shared" si="5"/>
        <v>0.5799742075101918</v>
      </c>
      <c r="P14" s="31">
        <v>17702728</v>
      </c>
      <c r="Q14" s="31">
        <v>90155153</v>
      </c>
      <c r="R14" s="31">
        <v>87553029</v>
      </c>
      <c r="S14" s="31">
        <v>35323655</v>
      </c>
      <c r="T14" s="36">
        <f t="shared" si="6"/>
        <v>0.39180960626842926</v>
      </c>
      <c r="U14" s="36">
        <f t="shared" si="7"/>
        <v>0.78823907818049288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28850014</v>
      </c>
      <c r="E15" s="31">
        <v>28850014</v>
      </c>
      <c r="F15" s="31">
        <v>4197929</v>
      </c>
      <c r="G15" s="36">
        <f t="shared" si="0"/>
        <v>0.14550873354862151</v>
      </c>
      <c r="H15" s="31">
        <v>6683546</v>
      </c>
      <c r="I15" s="36">
        <f t="shared" si="1"/>
        <v>0.23166526019710076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10881475</v>
      </c>
      <c r="O15" s="36">
        <f t="shared" si="5"/>
        <v>0.37717399374572225</v>
      </c>
      <c r="P15" s="31">
        <v>4766845</v>
      </c>
      <c r="Q15" s="31">
        <v>23889538</v>
      </c>
      <c r="R15" s="31">
        <v>81602272</v>
      </c>
      <c r="S15" s="31">
        <v>11841888</v>
      </c>
      <c r="T15" s="36">
        <f t="shared" si="6"/>
        <v>0.4956934705057921</v>
      </c>
      <c r="U15" s="36">
        <f t="shared" si="7"/>
        <v>0.40209006166552519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131299510</v>
      </c>
      <c r="E16" s="31">
        <v>152887237</v>
      </c>
      <c r="F16" s="31">
        <v>32271223</v>
      </c>
      <c r="G16" s="36">
        <f t="shared" si="0"/>
        <v>0.24578327063063679</v>
      </c>
      <c r="H16" s="31">
        <v>32026695</v>
      </c>
      <c r="I16" s="36">
        <f t="shared" si="1"/>
        <v>0.24392090267511279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64297918</v>
      </c>
      <c r="O16" s="36">
        <f t="shared" si="5"/>
        <v>0.48970417330574956</v>
      </c>
      <c r="P16" s="31">
        <v>26533276</v>
      </c>
      <c r="Q16" s="31">
        <v>114284491</v>
      </c>
      <c r="R16" s="31">
        <v>115780622</v>
      </c>
      <c r="S16" s="31">
        <v>45458738</v>
      </c>
      <c r="T16" s="36">
        <f t="shared" si="6"/>
        <v>0.39776821511153249</v>
      </c>
      <c r="U16" s="36">
        <f t="shared" si="7"/>
        <v>0.20703885189299664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40636565</v>
      </c>
      <c r="E17" s="31">
        <v>40636565</v>
      </c>
      <c r="F17" s="31">
        <v>6544162</v>
      </c>
      <c r="G17" s="36">
        <f t="shared" si="0"/>
        <v>0.16104121989641595</v>
      </c>
      <c r="H17" s="31">
        <v>9907584</v>
      </c>
      <c r="I17" s="36">
        <f t="shared" si="1"/>
        <v>0.24380958380709589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16451746</v>
      </c>
      <c r="O17" s="36">
        <f t="shared" si="5"/>
        <v>0.40485080370351184</v>
      </c>
      <c r="P17" s="31">
        <v>17408330</v>
      </c>
      <c r="Q17" s="31">
        <v>36644903</v>
      </c>
      <c r="R17" s="31">
        <v>30243836</v>
      </c>
      <c r="S17" s="31">
        <v>22362727</v>
      </c>
      <c r="T17" s="36">
        <f t="shared" si="6"/>
        <v>0.61025477404047157</v>
      </c>
      <c r="U17" s="36">
        <f t="shared" si="7"/>
        <v>-0.4308710829815382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578508093</v>
      </c>
      <c r="E19" s="32">
        <f>SUM(E11:E18)</f>
        <v>600095820</v>
      </c>
      <c r="F19" s="32">
        <f>SUM(F11:F18)</f>
        <v>130249849</v>
      </c>
      <c r="G19" s="37">
        <f t="shared" si="0"/>
        <v>0.22514784248662187</v>
      </c>
      <c r="H19" s="32">
        <f>SUM(H11:H18)</f>
        <v>157341557</v>
      </c>
      <c r="I19" s="37">
        <f t="shared" si="1"/>
        <v>0.27197814326860248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287591406</v>
      </c>
      <c r="O19" s="37">
        <f t="shared" si="5"/>
        <v>0.49712598575522432</v>
      </c>
      <c r="P19" s="32">
        <f>SUM(P11:P18)</f>
        <v>131514947</v>
      </c>
      <c r="Q19" s="32">
        <f>SUM(Q11:Q18)</f>
        <v>480529557</v>
      </c>
      <c r="R19" s="32">
        <f>SUM(R11:R18)</f>
        <v>577818804</v>
      </c>
      <c r="S19" s="32">
        <f>SUM(S11:S18)</f>
        <v>250874872</v>
      </c>
      <c r="T19" s="37">
        <f t="shared" si="6"/>
        <v>0.52208000183430969</v>
      </c>
      <c r="U19" s="37">
        <f t="shared" si="7"/>
        <v>0.19637775468973873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1120266923</v>
      </c>
      <c r="E26" s="31">
        <v>1120266923</v>
      </c>
      <c r="F26" s="31">
        <v>564537150</v>
      </c>
      <c r="G26" s="36">
        <f t="shared" si="0"/>
        <v>0.50393092789726146</v>
      </c>
      <c r="H26" s="31">
        <v>476815037</v>
      </c>
      <c r="I26" s="36">
        <f t="shared" si="1"/>
        <v>0.42562627460527103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1041352187</v>
      </c>
      <c r="O26" s="36">
        <f t="shared" si="5"/>
        <v>0.92955720250253249</v>
      </c>
      <c r="P26" s="31">
        <v>465628807</v>
      </c>
      <c r="Q26" s="31">
        <v>1131886831</v>
      </c>
      <c r="R26" s="31">
        <v>1141879745</v>
      </c>
      <c r="S26" s="31">
        <v>949715719</v>
      </c>
      <c r="T26" s="36">
        <f t="shared" si="6"/>
        <v>0.83905536577446049</v>
      </c>
      <c r="U26" s="36">
        <f t="shared" si="7"/>
        <v>2.4023921698641759E-2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1120266923</v>
      </c>
      <c r="E27" s="32">
        <f>SUM(E20:E26)</f>
        <v>1120266923</v>
      </c>
      <c r="F27" s="32">
        <f>SUM(F20:F26)</f>
        <v>564537150</v>
      </c>
      <c r="G27" s="37">
        <f t="shared" si="0"/>
        <v>0.50393092789726146</v>
      </c>
      <c r="H27" s="32">
        <f>SUM(H20:H26)</f>
        <v>476815037</v>
      </c>
      <c r="I27" s="37">
        <f t="shared" si="1"/>
        <v>0.42562627460527103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1041352187</v>
      </c>
      <c r="O27" s="37">
        <f t="shared" si="5"/>
        <v>0.92955720250253249</v>
      </c>
      <c r="P27" s="32">
        <f>SUM(P20:P26)</f>
        <v>465628807</v>
      </c>
      <c r="Q27" s="32">
        <f>SUM(Q20:Q26)</f>
        <v>1131886831</v>
      </c>
      <c r="R27" s="32">
        <f>SUM(R20:R26)</f>
        <v>1141879745</v>
      </c>
      <c r="S27" s="32">
        <f>SUM(S20:S26)</f>
        <v>949715719</v>
      </c>
      <c r="T27" s="37">
        <f t="shared" si="6"/>
        <v>0.83905536577446049</v>
      </c>
      <c r="U27" s="37">
        <f t="shared" si="7"/>
        <v>2.4023921698641759E-2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340633801</v>
      </c>
      <c r="E34" s="31">
        <v>340633801</v>
      </c>
      <c r="F34" s="31">
        <v>90374001</v>
      </c>
      <c r="G34" s="36">
        <f t="shared" si="0"/>
        <v>0.26531131301323796</v>
      </c>
      <c r="H34" s="31">
        <v>105654211</v>
      </c>
      <c r="I34" s="36">
        <f t="shared" si="1"/>
        <v>0.31016948608690775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196028212</v>
      </c>
      <c r="O34" s="36">
        <f t="shared" si="5"/>
        <v>0.57548079910014571</v>
      </c>
      <c r="P34" s="31">
        <v>85671968</v>
      </c>
      <c r="Q34" s="31">
        <v>310488891</v>
      </c>
      <c r="R34" s="31">
        <v>323488891</v>
      </c>
      <c r="S34" s="31">
        <v>207032196</v>
      </c>
      <c r="T34" s="36">
        <f t="shared" si="6"/>
        <v>0.66679421390313121</v>
      </c>
      <c r="U34" s="36">
        <f t="shared" si="7"/>
        <v>0.2332413211285167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340633801</v>
      </c>
      <c r="E35" s="32">
        <f>SUM(E28:E34)</f>
        <v>340633801</v>
      </c>
      <c r="F35" s="32">
        <f>SUM(F28:F34)</f>
        <v>90374001</v>
      </c>
      <c r="G35" s="37">
        <f t="shared" si="0"/>
        <v>0.26531131301323796</v>
      </c>
      <c r="H35" s="32">
        <f>SUM(H28:H34)</f>
        <v>105654211</v>
      </c>
      <c r="I35" s="37">
        <f t="shared" si="1"/>
        <v>0.31016948608690775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196028212</v>
      </c>
      <c r="O35" s="37">
        <f t="shared" si="5"/>
        <v>0.57548079910014571</v>
      </c>
      <c r="P35" s="32">
        <f>SUM(P28:P34)</f>
        <v>85671968</v>
      </c>
      <c r="Q35" s="32">
        <f>SUM(Q28:Q34)</f>
        <v>310488891</v>
      </c>
      <c r="R35" s="32">
        <f>SUM(R28:R34)</f>
        <v>323488891</v>
      </c>
      <c r="S35" s="32">
        <f>SUM(S28:S34)</f>
        <v>207032196</v>
      </c>
      <c r="T35" s="37">
        <f t="shared" si="6"/>
        <v>0.66679421390313121</v>
      </c>
      <c r="U35" s="37">
        <f t="shared" si="7"/>
        <v>0.2332413211285167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235008671</v>
      </c>
      <c r="E39" s="31">
        <v>235008671</v>
      </c>
      <c r="F39" s="31">
        <v>34499841</v>
      </c>
      <c r="G39" s="36">
        <f t="shared" si="0"/>
        <v>0.14680241734569871</v>
      </c>
      <c r="H39" s="31">
        <v>61298479</v>
      </c>
      <c r="I39" s="36">
        <f t="shared" si="1"/>
        <v>0.26083496723403876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95798320</v>
      </c>
      <c r="O39" s="36">
        <f t="shared" si="5"/>
        <v>0.40763738457973747</v>
      </c>
      <c r="P39" s="31">
        <v>35687879</v>
      </c>
      <c r="Q39" s="31">
        <v>215574213</v>
      </c>
      <c r="R39" s="31">
        <v>222074217</v>
      </c>
      <c r="S39" s="31">
        <v>50943520</v>
      </c>
      <c r="T39" s="36">
        <f t="shared" si="6"/>
        <v>0.23631546320431193</v>
      </c>
      <c r="U39" s="36">
        <f t="shared" si="7"/>
        <v>0.71762740509179612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235008671</v>
      </c>
      <c r="E40" s="32">
        <f>SUM(E36:E39)</f>
        <v>235008671</v>
      </c>
      <c r="F40" s="32">
        <f>SUM(F36:F39)</f>
        <v>34499841</v>
      </c>
      <c r="G40" s="37">
        <f t="shared" si="0"/>
        <v>0.14680241734569871</v>
      </c>
      <c r="H40" s="32">
        <f>SUM(H36:H39)</f>
        <v>61298479</v>
      </c>
      <c r="I40" s="37">
        <f t="shared" si="1"/>
        <v>0.26083496723403876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95798320</v>
      </c>
      <c r="O40" s="37">
        <f t="shared" si="5"/>
        <v>0.40763738457973747</v>
      </c>
      <c r="P40" s="32">
        <f>SUM(P36:P39)</f>
        <v>35687879</v>
      </c>
      <c r="Q40" s="32">
        <f>SUM(Q36:Q39)</f>
        <v>215574213</v>
      </c>
      <c r="R40" s="32">
        <f>SUM(R36:R39)</f>
        <v>222074217</v>
      </c>
      <c r="S40" s="32">
        <f>SUM(S36:S39)</f>
        <v>50943520</v>
      </c>
      <c r="T40" s="37">
        <f t="shared" si="6"/>
        <v>0.23631546320431193</v>
      </c>
      <c r="U40" s="37">
        <f t="shared" si="7"/>
        <v>0.71762740509179612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793296240</v>
      </c>
      <c r="E46" s="31">
        <v>793296240</v>
      </c>
      <c r="F46" s="31">
        <v>33083475</v>
      </c>
      <c r="G46" s="36">
        <f t="shared" si="0"/>
        <v>4.1703809159614823E-2</v>
      </c>
      <c r="H46" s="31">
        <v>151129845</v>
      </c>
      <c r="I46" s="36">
        <f t="shared" si="1"/>
        <v>0.19050871210482481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184213320</v>
      </c>
      <c r="O46" s="36">
        <f t="shared" si="5"/>
        <v>0.23221252126443961</v>
      </c>
      <c r="P46" s="31">
        <v>81198314</v>
      </c>
      <c r="Q46" s="31">
        <v>725243622</v>
      </c>
      <c r="R46" s="31">
        <v>663756778</v>
      </c>
      <c r="S46" s="31">
        <v>164608715</v>
      </c>
      <c r="T46" s="36">
        <f t="shared" si="6"/>
        <v>0.22697023456209037</v>
      </c>
      <c r="U46" s="36">
        <f t="shared" si="7"/>
        <v>0.86124363370401991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793296240</v>
      </c>
      <c r="E47" s="32">
        <f>SUM(E41:E46)</f>
        <v>793296240</v>
      </c>
      <c r="F47" s="32">
        <f>SUM(F41:F46)</f>
        <v>33083475</v>
      </c>
      <c r="G47" s="37">
        <f t="shared" si="0"/>
        <v>4.1703809159614823E-2</v>
      </c>
      <c r="H47" s="32">
        <f>SUM(H41:H46)</f>
        <v>151129845</v>
      </c>
      <c r="I47" s="37">
        <f t="shared" si="1"/>
        <v>0.19050871210482481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184213320</v>
      </c>
      <c r="O47" s="37">
        <f t="shared" si="5"/>
        <v>0.23221252126443961</v>
      </c>
      <c r="P47" s="32">
        <f>SUM(P41:P46)</f>
        <v>81198314</v>
      </c>
      <c r="Q47" s="32">
        <f>SUM(Q41:Q46)</f>
        <v>725243622</v>
      </c>
      <c r="R47" s="32">
        <f>SUM(R41:R46)</f>
        <v>663756778</v>
      </c>
      <c r="S47" s="32">
        <f>SUM(S41:S46)</f>
        <v>164608715</v>
      </c>
      <c r="T47" s="37">
        <f t="shared" si="6"/>
        <v>0.22697023456209037</v>
      </c>
      <c r="U47" s="37">
        <f t="shared" si="7"/>
        <v>0.86124363370401991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56620714</v>
      </c>
      <c r="E52" s="31">
        <v>51172244</v>
      </c>
      <c r="F52" s="31">
        <v>6293752</v>
      </c>
      <c r="G52" s="36">
        <f t="shared" si="0"/>
        <v>0.11115635171961978</v>
      </c>
      <c r="H52" s="31">
        <v>14431920</v>
      </c>
      <c r="I52" s="36">
        <f t="shared" si="1"/>
        <v>0.25488763705805617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20725672</v>
      </c>
      <c r="O52" s="36">
        <f t="shared" si="5"/>
        <v>0.36604398877767597</v>
      </c>
      <c r="P52" s="31">
        <v>10986941</v>
      </c>
      <c r="Q52" s="31">
        <v>44883770</v>
      </c>
      <c r="R52" s="31">
        <v>51395754</v>
      </c>
      <c r="S52" s="31">
        <v>20050915</v>
      </c>
      <c r="T52" s="36">
        <f t="shared" si="6"/>
        <v>0.44672974217629224</v>
      </c>
      <c r="U52" s="36">
        <f t="shared" si="7"/>
        <v>0.31355215250541524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56620714</v>
      </c>
      <c r="E53" s="32">
        <f>SUM(E48:E52)</f>
        <v>51172244</v>
      </c>
      <c r="F53" s="32">
        <f>SUM(F48:F52)</f>
        <v>6293752</v>
      </c>
      <c r="G53" s="37">
        <f t="shared" si="0"/>
        <v>0.11115635171961978</v>
      </c>
      <c r="H53" s="32">
        <f>SUM(H48:H52)</f>
        <v>14431920</v>
      </c>
      <c r="I53" s="37">
        <f t="shared" si="1"/>
        <v>0.25488763705805617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20725672</v>
      </c>
      <c r="O53" s="37">
        <f t="shared" si="5"/>
        <v>0.36604398877767597</v>
      </c>
      <c r="P53" s="32">
        <f>SUM(P48:P52)</f>
        <v>10986941</v>
      </c>
      <c r="Q53" s="32">
        <f>SUM(Q48:Q52)</f>
        <v>44883770</v>
      </c>
      <c r="R53" s="32">
        <f>SUM(R48:R52)</f>
        <v>51395754</v>
      </c>
      <c r="S53" s="32">
        <f>SUM(S48:S52)</f>
        <v>20050915</v>
      </c>
      <c r="T53" s="37">
        <f t="shared" si="6"/>
        <v>0.44672974217629224</v>
      </c>
      <c r="U53" s="37">
        <f t="shared" si="7"/>
        <v>0.31355215250541524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7715037544</v>
      </c>
      <c r="E54" s="32">
        <f>SUM(E8:E9,E11:E18,E20:E26,E28:E34,E36:E39,E41:E46,E48:E52)</f>
        <v>7731176801</v>
      </c>
      <c r="F54" s="32">
        <f>SUM(F8:F9,F11:F18,F20:F26,F28:F34,F36:F39,F41:F46,F48:F52)</f>
        <v>1745551624</v>
      </c>
      <c r="G54" s="37">
        <f t="shared" si="0"/>
        <v>0.22625316001961895</v>
      </c>
      <c r="H54" s="32">
        <f>SUM(H8:H9,H11:H18,H20:H26,H28:H34,H36:H39,H41:H46,H48:H52)</f>
        <v>1741302941</v>
      </c>
      <c r="I54" s="37">
        <f t="shared" si="1"/>
        <v>0.22570245848696027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3486854565</v>
      </c>
      <c r="O54" s="37">
        <f t="shared" si="5"/>
        <v>0.45195561850657923</v>
      </c>
      <c r="P54" s="32">
        <f>SUM(P8:P9,P11:P18,P20:P26,P28:P34,P36:P39,P41:P46,P48:P52)</f>
        <v>2865374441</v>
      </c>
      <c r="Q54" s="32">
        <f>SUM(Q8:Q9,Q11:Q18,Q20:Q26,Q28:Q34,Q36:Q39,Q41:Q46,Q48:Q52)</f>
        <v>6958112473</v>
      </c>
      <c r="R54" s="32">
        <f>SUM(R8:R9,R11:R18,R20:R26,R28:R34,R36:R39,R41:R46,R48:R52)</f>
        <v>8717627078</v>
      </c>
      <c r="S54" s="32">
        <f>SUM(S8:S9,S11:S18,S20:S26,S28:S34,S36:S39,S41:S46,S48:S52)</f>
        <v>5373145503</v>
      </c>
      <c r="T54" s="37">
        <f t="shared" si="6"/>
        <v>0.77221308563920943</v>
      </c>
      <c r="U54" s="37">
        <f t="shared" si="7"/>
        <v>-0.39229480235319791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1844878166</v>
      </c>
      <c r="E57" s="31">
        <v>1844878166</v>
      </c>
      <c r="F57" s="31">
        <v>510590348</v>
      </c>
      <c r="G57" s="36">
        <f t="shared" ref="G57:G85" si="8">IF(($D57      =0),0,($F57      /$D57      ))</f>
        <v>0.27676101187052587</v>
      </c>
      <c r="H57" s="31">
        <v>406152216</v>
      </c>
      <c r="I57" s="36">
        <f t="shared" ref="I57:I85" si="9">IF(($D57      =0),0,($H57      /$D57      ))</f>
        <v>0.22015124005755077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916742564</v>
      </c>
      <c r="O57" s="36">
        <f t="shared" ref="O57:O85" si="13">IF(($D57      =0),0,($N57      /$D57      ))</f>
        <v>0.49691225192807664</v>
      </c>
      <c r="P57" s="31">
        <v>348156067</v>
      </c>
      <c r="Q57" s="31">
        <v>1629229442</v>
      </c>
      <c r="R57" s="31">
        <v>1629229442</v>
      </c>
      <c r="S57" s="31">
        <v>863847647</v>
      </c>
      <c r="T57" s="36">
        <f t="shared" ref="T57:T85" si="14">IF(($Q57      =0),0,($S57      /$Q57      ))</f>
        <v>0.53021853443770506</v>
      </c>
      <c r="U57" s="36">
        <f t="shared" ref="U57:U85" si="15">IF(($P57      =0),0,(($H57      /$P57      )-1))</f>
        <v>0.16658089430910294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1844878166</v>
      </c>
      <c r="E58" s="32">
        <f>E57</f>
        <v>1844878166</v>
      </c>
      <c r="F58" s="32">
        <f>F57</f>
        <v>510590348</v>
      </c>
      <c r="G58" s="37">
        <f t="shared" si="8"/>
        <v>0.27676101187052587</v>
      </c>
      <c r="H58" s="32">
        <f>H57</f>
        <v>406152216</v>
      </c>
      <c r="I58" s="37">
        <f t="shared" si="9"/>
        <v>0.22015124005755077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916742564</v>
      </c>
      <c r="O58" s="37">
        <f t="shared" si="13"/>
        <v>0.49691225192807664</v>
      </c>
      <c r="P58" s="32">
        <f>P57</f>
        <v>348156067</v>
      </c>
      <c r="Q58" s="32">
        <f>Q57</f>
        <v>1629229442</v>
      </c>
      <c r="R58" s="32">
        <f>R57</f>
        <v>1629229442</v>
      </c>
      <c r="S58" s="32">
        <f>S57</f>
        <v>863847647</v>
      </c>
      <c r="T58" s="37">
        <f t="shared" si="14"/>
        <v>0.53021853443770506</v>
      </c>
      <c r="U58" s="37">
        <f t="shared" si="15"/>
        <v>0.16658089430910294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4267914</v>
      </c>
      <c r="Q59" s="31">
        <v>29685926</v>
      </c>
      <c r="R59" s="31">
        <v>0</v>
      </c>
      <c r="S59" s="31">
        <v>9563389</v>
      </c>
      <c r="T59" s="36">
        <f t="shared" si="14"/>
        <v>0.32215228859628631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51266000</v>
      </c>
      <c r="E60" s="31">
        <v>51266000</v>
      </c>
      <c r="F60" s="31">
        <v>0</v>
      </c>
      <c r="G60" s="36">
        <f t="shared" si="8"/>
        <v>0</v>
      </c>
      <c r="H60" s="31">
        <v>57</v>
      </c>
      <c r="I60" s="36">
        <f t="shared" si="9"/>
        <v>1.1118480084266375E-6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57</v>
      </c>
      <c r="O60" s="36">
        <f t="shared" si="13"/>
        <v>1.1118480084266375E-6</v>
      </c>
      <c r="P60" s="31">
        <v>12816501</v>
      </c>
      <c r="Q60" s="31">
        <v>51266000</v>
      </c>
      <c r="R60" s="31">
        <v>51266000</v>
      </c>
      <c r="S60" s="31">
        <v>25633002</v>
      </c>
      <c r="T60" s="36">
        <f t="shared" si="14"/>
        <v>0.5000000390122108</v>
      </c>
      <c r="U60" s="36">
        <f t="shared" si="15"/>
        <v>-0.9999955526083133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67550074</v>
      </c>
      <c r="E61" s="31">
        <v>67550074</v>
      </c>
      <c r="F61" s="31">
        <v>5390423</v>
      </c>
      <c r="G61" s="36">
        <f t="shared" si="8"/>
        <v>7.9798920723610167E-2</v>
      </c>
      <c r="H61" s="31">
        <v>8032702</v>
      </c>
      <c r="I61" s="36">
        <f t="shared" si="9"/>
        <v>0.11891477720660973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13423125</v>
      </c>
      <c r="O61" s="36">
        <f t="shared" si="13"/>
        <v>0.1987136979302199</v>
      </c>
      <c r="P61" s="31">
        <v>9011965</v>
      </c>
      <c r="Q61" s="31">
        <v>45041099</v>
      </c>
      <c r="R61" s="31">
        <v>46396321</v>
      </c>
      <c r="S61" s="31">
        <v>17851880</v>
      </c>
      <c r="T61" s="36">
        <f t="shared" si="14"/>
        <v>0.39634645682157976</v>
      </c>
      <c r="U61" s="36">
        <f t="shared" si="15"/>
        <v>-0.10866253919095337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118816074</v>
      </c>
      <c r="E63" s="32">
        <f>SUM(E59:E62)</f>
        <v>118816074</v>
      </c>
      <c r="F63" s="32">
        <f>SUM(F59:F62)</f>
        <v>5390423</v>
      </c>
      <c r="G63" s="37">
        <f t="shared" si="8"/>
        <v>4.5367792576617202E-2</v>
      </c>
      <c r="H63" s="32">
        <f>SUM(H59:H62)</f>
        <v>8032759</v>
      </c>
      <c r="I63" s="37">
        <f t="shared" si="9"/>
        <v>6.7606669111117068E-2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13423182</v>
      </c>
      <c r="O63" s="37">
        <f t="shared" si="13"/>
        <v>0.11297446168773427</v>
      </c>
      <c r="P63" s="32">
        <f>SUM(P59:P62)</f>
        <v>26096380</v>
      </c>
      <c r="Q63" s="32">
        <f>SUM(Q59:Q62)</f>
        <v>125993025</v>
      </c>
      <c r="R63" s="32">
        <f>SUM(R59:R62)</f>
        <v>97662321</v>
      </c>
      <c r="S63" s="32">
        <f>SUM(S59:S62)</f>
        <v>53048271</v>
      </c>
      <c r="T63" s="37">
        <f t="shared" si="14"/>
        <v>0.42104133145465789</v>
      </c>
      <c r="U63" s="37">
        <f t="shared" si="15"/>
        <v>-0.69218876334572077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31596670</v>
      </c>
      <c r="E64" s="31">
        <v>31596670</v>
      </c>
      <c r="F64" s="31">
        <v>12332451</v>
      </c>
      <c r="G64" s="36">
        <f t="shared" si="8"/>
        <v>0.39030856732687336</v>
      </c>
      <c r="H64" s="31">
        <v>-575314284</v>
      </c>
      <c r="I64" s="36">
        <f t="shared" si="9"/>
        <v>-18.208066989337802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-562981833</v>
      </c>
      <c r="O64" s="36">
        <f t="shared" si="13"/>
        <v>-17.817758422010929</v>
      </c>
      <c r="P64" s="31">
        <v>10772450</v>
      </c>
      <c r="Q64" s="31">
        <v>39223893</v>
      </c>
      <c r="R64" s="31">
        <v>39223893</v>
      </c>
      <c r="S64" s="31">
        <v>22495521</v>
      </c>
      <c r="T64" s="36">
        <f t="shared" si="14"/>
        <v>0.57351576499558576</v>
      </c>
      <c r="U64" s="36">
        <f t="shared" si="15"/>
        <v>-54.406076055122092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7486750</v>
      </c>
      <c r="E65" s="31">
        <v>7486750</v>
      </c>
      <c r="F65" s="31">
        <v>1471225</v>
      </c>
      <c r="G65" s="36">
        <f t="shared" si="8"/>
        <v>0.19651050188666644</v>
      </c>
      <c r="H65" s="31">
        <v>1875085</v>
      </c>
      <c r="I65" s="36">
        <f t="shared" si="9"/>
        <v>0.25045380171636555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3346310</v>
      </c>
      <c r="O65" s="36">
        <f t="shared" si="13"/>
        <v>0.44696430360303202</v>
      </c>
      <c r="P65" s="31">
        <v>1786327</v>
      </c>
      <c r="Q65" s="31">
        <v>4496683</v>
      </c>
      <c r="R65" s="31">
        <v>4496683</v>
      </c>
      <c r="S65" s="31">
        <v>2625150</v>
      </c>
      <c r="T65" s="36">
        <f t="shared" si="14"/>
        <v>0.58379698991456597</v>
      </c>
      <c r="U65" s="36">
        <f t="shared" si="15"/>
        <v>4.9687431248589986E-2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5759689</v>
      </c>
      <c r="E66" s="31">
        <v>5759689</v>
      </c>
      <c r="F66" s="31">
        <v>1637431</v>
      </c>
      <c r="G66" s="36">
        <f t="shared" si="8"/>
        <v>0.28429156504804337</v>
      </c>
      <c r="H66" s="31">
        <v>1781114</v>
      </c>
      <c r="I66" s="36">
        <f t="shared" si="9"/>
        <v>0.30923787725344198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3418545</v>
      </c>
      <c r="O66" s="36">
        <f t="shared" si="13"/>
        <v>0.59352944230148541</v>
      </c>
      <c r="P66" s="31">
        <v>1316060</v>
      </c>
      <c r="Q66" s="31">
        <v>5332635</v>
      </c>
      <c r="R66" s="31">
        <v>5332635</v>
      </c>
      <c r="S66" s="31">
        <v>2731547</v>
      </c>
      <c r="T66" s="36">
        <f t="shared" si="14"/>
        <v>0.51223213289490088</v>
      </c>
      <c r="U66" s="36">
        <f t="shared" si="15"/>
        <v>0.35336838745953836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784980806</v>
      </c>
      <c r="E67" s="31">
        <v>784980806</v>
      </c>
      <c r="F67" s="31">
        <v>176879353</v>
      </c>
      <c r="G67" s="36">
        <f t="shared" si="8"/>
        <v>0.22532952608270526</v>
      </c>
      <c r="H67" s="31">
        <v>187100110</v>
      </c>
      <c r="I67" s="36">
        <f t="shared" si="9"/>
        <v>0.23834991705516936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363979463</v>
      </c>
      <c r="O67" s="36">
        <f t="shared" si="13"/>
        <v>0.46367944313787463</v>
      </c>
      <c r="P67" s="31">
        <v>167577312</v>
      </c>
      <c r="Q67" s="31">
        <v>592911582</v>
      </c>
      <c r="R67" s="31">
        <v>592911582</v>
      </c>
      <c r="S67" s="31">
        <v>322109394</v>
      </c>
      <c r="T67" s="36">
        <f t="shared" si="14"/>
        <v>0.54326716458036739</v>
      </c>
      <c r="U67" s="36">
        <f t="shared" si="15"/>
        <v>0.11650024557023575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85243013</v>
      </c>
      <c r="E68" s="31">
        <v>85243013</v>
      </c>
      <c r="F68" s="31">
        <v>10363611</v>
      </c>
      <c r="G68" s="36">
        <f t="shared" si="8"/>
        <v>0.12157724880043834</v>
      </c>
      <c r="H68" s="31">
        <v>10916601</v>
      </c>
      <c r="I68" s="36">
        <f t="shared" si="9"/>
        <v>0.12806446670297775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21280212</v>
      </c>
      <c r="O68" s="36">
        <f t="shared" si="13"/>
        <v>0.2496417155034161</v>
      </c>
      <c r="P68" s="31">
        <v>16684600</v>
      </c>
      <c r="Q68" s="31">
        <v>59540324</v>
      </c>
      <c r="R68" s="31">
        <v>59540324</v>
      </c>
      <c r="S68" s="31">
        <v>21392761</v>
      </c>
      <c r="T68" s="36">
        <f t="shared" si="14"/>
        <v>0.35929869981896639</v>
      </c>
      <c r="U68" s="36">
        <f t="shared" si="15"/>
        <v>-0.34570795823693701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915066928</v>
      </c>
      <c r="E70" s="32">
        <f>SUM(E64:E69)</f>
        <v>915066928</v>
      </c>
      <c r="F70" s="32">
        <f>SUM(F64:F69)</f>
        <v>202684071</v>
      </c>
      <c r="G70" s="37">
        <f t="shared" si="8"/>
        <v>0.22149644446553532</v>
      </c>
      <c r="H70" s="32">
        <f>SUM(H64:H69)</f>
        <v>-373641374</v>
      </c>
      <c r="I70" s="37">
        <f t="shared" si="9"/>
        <v>-0.40832136160427385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-170957303</v>
      </c>
      <c r="O70" s="37">
        <f t="shared" si="13"/>
        <v>-0.1868249171387385</v>
      </c>
      <c r="P70" s="32">
        <f>SUM(P64:P69)</f>
        <v>198136749</v>
      </c>
      <c r="Q70" s="32">
        <f>SUM(Q64:Q69)</f>
        <v>701505117</v>
      </c>
      <c r="R70" s="32">
        <f>SUM(R64:R69)</f>
        <v>701505117</v>
      </c>
      <c r="S70" s="32">
        <f>SUM(S64:S69)</f>
        <v>371354373</v>
      </c>
      <c r="T70" s="37">
        <f t="shared" si="14"/>
        <v>0.52936801742530981</v>
      </c>
      <c r="U70" s="37">
        <f t="shared" si="15"/>
        <v>-2.8857752329427795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129092004</v>
      </c>
      <c r="E71" s="31">
        <v>129092004</v>
      </c>
      <c r="F71" s="31">
        <v>45061988</v>
      </c>
      <c r="G71" s="36">
        <f t="shared" si="8"/>
        <v>0.34906877733496183</v>
      </c>
      <c r="H71" s="31">
        <v>35034905</v>
      </c>
      <c r="I71" s="36">
        <f t="shared" si="9"/>
        <v>0.27139484952143123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80096893</v>
      </c>
      <c r="O71" s="36">
        <f t="shared" si="13"/>
        <v>0.620463626856393</v>
      </c>
      <c r="P71" s="31">
        <v>34781655</v>
      </c>
      <c r="Q71" s="31">
        <v>115217076</v>
      </c>
      <c r="R71" s="31">
        <v>114776996</v>
      </c>
      <c r="S71" s="31">
        <v>71555954</v>
      </c>
      <c r="T71" s="36">
        <f t="shared" si="14"/>
        <v>0.6210533758034269</v>
      </c>
      <c r="U71" s="36">
        <f t="shared" si="15"/>
        <v>7.2811371396790392E-3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157238296</v>
      </c>
      <c r="E72" s="31">
        <v>157238296</v>
      </c>
      <c r="F72" s="31">
        <v>47807414</v>
      </c>
      <c r="G72" s="36">
        <f t="shared" si="8"/>
        <v>0.30404434044490025</v>
      </c>
      <c r="H72" s="31">
        <v>44076916</v>
      </c>
      <c r="I72" s="36">
        <f t="shared" si="9"/>
        <v>0.28031921689103018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91884330</v>
      </c>
      <c r="O72" s="36">
        <f t="shared" si="13"/>
        <v>0.58436355733593037</v>
      </c>
      <c r="P72" s="31">
        <v>26119007</v>
      </c>
      <c r="Q72" s="31">
        <v>89570313</v>
      </c>
      <c r="R72" s="31">
        <v>106929385</v>
      </c>
      <c r="S72" s="31">
        <v>49749580</v>
      </c>
      <c r="T72" s="36">
        <f t="shared" si="14"/>
        <v>0.55542487609706126</v>
      </c>
      <c r="U72" s="36">
        <f t="shared" si="15"/>
        <v>0.68754179666937576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91808896</v>
      </c>
      <c r="E73" s="31">
        <v>91808896</v>
      </c>
      <c r="F73" s="31">
        <v>20505772</v>
      </c>
      <c r="G73" s="36">
        <f t="shared" si="8"/>
        <v>0.22335277836256739</v>
      </c>
      <c r="H73" s="31">
        <v>25814810</v>
      </c>
      <c r="I73" s="36">
        <f t="shared" si="9"/>
        <v>0.28117983250773432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46320582</v>
      </c>
      <c r="O73" s="36">
        <f t="shared" si="13"/>
        <v>0.50453261087030177</v>
      </c>
      <c r="P73" s="31">
        <v>18009801</v>
      </c>
      <c r="Q73" s="31">
        <v>116032803</v>
      </c>
      <c r="R73" s="31">
        <v>116902720</v>
      </c>
      <c r="S73" s="31">
        <v>34038933</v>
      </c>
      <c r="T73" s="36">
        <f t="shared" si="14"/>
        <v>0.29335612102725811</v>
      </c>
      <c r="U73" s="36">
        <f t="shared" si="15"/>
        <v>0.43337563807617863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126615980</v>
      </c>
      <c r="E74" s="31">
        <v>126615980</v>
      </c>
      <c r="F74" s="31">
        <v>27062858</v>
      </c>
      <c r="G74" s="36">
        <f t="shared" si="8"/>
        <v>0.21373967172232131</v>
      </c>
      <c r="H74" s="31">
        <v>21662859</v>
      </c>
      <c r="I74" s="36">
        <f t="shared" si="9"/>
        <v>0.17109103448079777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48725717</v>
      </c>
      <c r="O74" s="36">
        <f t="shared" si="13"/>
        <v>0.38483070620311904</v>
      </c>
      <c r="P74" s="31">
        <v>21086857</v>
      </c>
      <c r="Q74" s="31">
        <v>118081594</v>
      </c>
      <c r="R74" s="31">
        <v>111980334</v>
      </c>
      <c r="S74" s="31">
        <v>46456026</v>
      </c>
      <c r="T74" s="36">
        <f t="shared" si="14"/>
        <v>0.39342309352632893</v>
      </c>
      <c r="U74" s="36">
        <f t="shared" si="15"/>
        <v>2.7315687681668255E-2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43685982</v>
      </c>
      <c r="E75" s="31">
        <v>43685982</v>
      </c>
      <c r="F75" s="31">
        <v>6807917</v>
      </c>
      <c r="G75" s="36">
        <f t="shared" si="8"/>
        <v>0.15583756363769047</v>
      </c>
      <c r="H75" s="31">
        <v>6660286</v>
      </c>
      <c r="I75" s="36">
        <f t="shared" si="9"/>
        <v>0.15245819585788412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13468203</v>
      </c>
      <c r="O75" s="36">
        <f t="shared" si="13"/>
        <v>0.30829575949557458</v>
      </c>
      <c r="P75" s="31">
        <v>4668177</v>
      </c>
      <c r="Q75" s="31">
        <v>15884827</v>
      </c>
      <c r="R75" s="31">
        <v>22827311</v>
      </c>
      <c r="S75" s="31">
        <v>7617120</v>
      </c>
      <c r="T75" s="36">
        <f t="shared" si="14"/>
        <v>0.47952174738824666</v>
      </c>
      <c r="U75" s="36">
        <f t="shared" si="15"/>
        <v>0.42674238787432439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37300000</v>
      </c>
      <c r="E76" s="31">
        <v>37300000</v>
      </c>
      <c r="F76" s="31">
        <v>238</v>
      </c>
      <c r="G76" s="36">
        <f t="shared" si="8"/>
        <v>6.3806970509383379E-6</v>
      </c>
      <c r="H76" s="31">
        <v>3956698</v>
      </c>
      <c r="I76" s="36">
        <f t="shared" si="9"/>
        <v>0.10607769436997319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3956936</v>
      </c>
      <c r="O76" s="36">
        <f t="shared" si="13"/>
        <v>0.10608407506702412</v>
      </c>
      <c r="P76" s="31">
        <v>82862</v>
      </c>
      <c r="Q76" s="31">
        <v>48445296</v>
      </c>
      <c r="R76" s="31">
        <v>27280361</v>
      </c>
      <c r="S76" s="31">
        <v>2881941</v>
      </c>
      <c r="T76" s="36">
        <f t="shared" si="14"/>
        <v>5.9488562109311915E-2</v>
      </c>
      <c r="U76" s="36">
        <f t="shared" si="15"/>
        <v>46.750452559677534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585741158</v>
      </c>
      <c r="E78" s="32">
        <f>SUM(E71:E77)</f>
        <v>585741158</v>
      </c>
      <c r="F78" s="32">
        <f>SUM(F71:F77)</f>
        <v>147246187</v>
      </c>
      <c r="G78" s="37">
        <f t="shared" si="8"/>
        <v>0.25138439563094522</v>
      </c>
      <c r="H78" s="32">
        <f>SUM(H71:H77)</f>
        <v>137206474</v>
      </c>
      <c r="I78" s="37">
        <f t="shared" si="9"/>
        <v>0.234244208599731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284452661</v>
      </c>
      <c r="O78" s="37">
        <f t="shared" si="13"/>
        <v>0.48562860423067622</v>
      </c>
      <c r="P78" s="32">
        <f>SUM(P71:P77)</f>
        <v>104748359</v>
      </c>
      <c r="Q78" s="32">
        <f>SUM(Q71:Q77)</f>
        <v>503231909</v>
      </c>
      <c r="R78" s="32">
        <f>SUM(R71:R77)</f>
        <v>500697107</v>
      </c>
      <c r="S78" s="32">
        <f>SUM(S71:S77)</f>
        <v>212299554</v>
      </c>
      <c r="T78" s="37">
        <f t="shared" si="14"/>
        <v>0.42187220286144456</v>
      </c>
      <c r="U78" s="37">
        <f t="shared" si="15"/>
        <v>0.30986752737577494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235404339</v>
      </c>
      <c r="E79" s="31">
        <v>235404339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38261418</v>
      </c>
      <c r="Q79" s="31">
        <v>221385157</v>
      </c>
      <c r="R79" s="31">
        <v>221906774</v>
      </c>
      <c r="S79" s="31">
        <v>75560726</v>
      </c>
      <c r="T79" s="36">
        <f t="shared" si="14"/>
        <v>0.34130890717303147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100669323</v>
      </c>
      <c r="E80" s="31">
        <v>100669323</v>
      </c>
      <c r="F80" s="31">
        <v>21895660</v>
      </c>
      <c r="G80" s="36">
        <f t="shared" si="8"/>
        <v>0.21750081700658699</v>
      </c>
      <c r="H80" s="31">
        <v>40912417</v>
      </c>
      <c r="I80" s="36">
        <f t="shared" si="9"/>
        <v>0.40640401445830721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62808077</v>
      </c>
      <c r="O80" s="36">
        <f t="shared" si="13"/>
        <v>0.62390483146489417</v>
      </c>
      <c r="P80" s="31">
        <v>26539637</v>
      </c>
      <c r="Q80" s="31">
        <v>94035991</v>
      </c>
      <c r="R80" s="31">
        <v>94035991</v>
      </c>
      <c r="S80" s="31">
        <v>53383606</v>
      </c>
      <c r="T80" s="36">
        <f t="shared" si="14"/>
        <v>0.56769334200986943</v>
      </c>
      <c r="U80" s="36">
        <f t="shared" si="15"/>
        <v>0.54155902735218264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587653560</v>
      </c>
      <c r="E81" s="31">
        <v>587653560</v>
      </c>
      <c r="F81" s="31">
        <v>145826086</v>
      </c>
      <c r="G81" s="36">
        <f t="shared" si="8"/>
        <v>0.24814975340232773</v>
      </c>
      <c r="H81" s="31">
        <v>142751027</v>
      </c>
      <c r="I81" s="36">
        <f t="shared" si="9"/>
        <v>0.24291697815971711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288577113</v>
      </c>
      <c r="O81" s="36">
        <f t="shared" si="13"/>
        <v>0.49106673156204483</v>
      </c>
      <c r="P81" s="31">
        <v>140002851</v>
      </c>
      <c r="Q81" s="31">
        <v>575147500</v>
      </c>
      <c r="R81" s="31">
        <v>539039900</v>
      </c>
      <c r="S81" s="31">
        <v>248454767</v>
      </c>
      <c r="T81" s="36">
        <f t="shared" si="14"/>
        <v>0.43198443355834809</v>
      </c>
      <c r="U81" s="36">
        <f t="shared" si="15"/>
        <v>1.9629428832131479E-2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40616354</v>
      </c>
      <c r="E82" s="31">
        <v>40616354</v>
      </c>
      <c r="F82" s="31">
        <v>18644815</v>
      </c>
      <c r="G82" s="36">
        <f t="shared" si="8"/>
        <v>0.4590469888065285</v>
      </c>
      <c r="H82" s="31">
        <v>18622212</v>
      </c>
      <c r="I82" s="36">
        <f t="shared" si="9"/>
        <v>0.45849048883117377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37267027</v>
      </c>
      <c r="O82" s="36">
        <f t="shared" si="13"/>
        <v>0.91753747763770233</v>
      </c>
      <c r="P82" s="31">
        <v>21195228</v>
      </c>
      <c r="Q82" s="31">
        <v>73497946</v>
      </c>
      <c r="R82" s="31">
        <v>46401913</v>
      </c>
      <c r="S82" s="31">
        <v>33968009</v>
      </c>
      <c r="T82" s="36">
        <f t="shared" si="14"/>
        <v>0.46216269771674978</v>
      </c>
      <c r="U82" s="36">
        <f t="shared" si="15"/>
        <v>-0.12139600479881607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964343576</v>
      </c>
      <c r="E84" s="32">
        <f>SUM(E79:E83)</f>
        <v>964343576</v>
      </c>
      <c r="F84" s="32">
        <f>SUM(F79:F83)</f>
        <v>186366561</v>
      </c>
      <c r="G84" s="37">
        <f t="shared" si="8"/>
        <v>0.19325742986024724</v>
      </c>
      <c r="H84" s="32">
        <f>SUM(H79:H83)</f>
        <v>202285656</v>
      </c>
      <c r="I84" s="37">
        <f t="shared" si="9"/>
        <v>0.20976513043106537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388652217</v>
      </c>
      <c r="O84" s="37">
        <f t="shared" si="13"/>
        <v>0.40302256029131261</v>
      </c>
      <c r="P84" s="32">
        <f>SUM(P79:P83)</f>
        <v>225999134</v>
      </c>
      <c r="Q84" s="32">
        <f>SUM(Q79:Q83)</f>
        <v>964066594</v>
      </c>
      <c r="R84" s="32">
        <f>SUM(R79:R83)</f>
        <v>901384578</v>
      </c>
      <c r="S84" s="32">
        <f>SUM(S79:S83)</f>
        <v>411367108</v>
      </c>
      <c r="T84" s="37">
        <f t="shared" si="14"/>
        <v>0.426699888327424</v>
      </c>
      <c r="U84" s="37">
        <f t="shared" si="15"/>
        <v>-0.10492729587185057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4428845902</v>
      </c>
      <c r="E85" s="32">
        <f>SUM(E57,E59:E62,E64:E69,E71:E77,E79:E83)</f>
        <v>4428845902</v>
      </c>
      <c r="F85" s="32">
        <f>SUM(F57,F59:F62,F64:F69,F71:F77,F79:F83)</f>
        <v>1052277590</v>
      </c>
      <c r="G85" s="37">
        <f t="shared" si="8"/>
        <v>0.23759634299418891</v>
      </c>
      <c r="H85" s="32">
        <f>SUM(H57,H59:H62,H64:H69,H71:H77,H79:H83)</f>
        <v>380035731</v>
      </c>
      <c r="I85" s="37">
        <f t="shared" si="9"/>
        <v>8.5809201631599233E-2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1432313321</v>
      </c>
      <c r="O85" s="37">
        <f t="shared" si="13"/>
        <v>0.32340554462578813</v>
      </c>
      <c r="P85" s="32">
        <f>SUM(P57,P59:P62,P64:P69,P71:P77,P79:P83)</f>
        <v>903136689</v>
      </c>
      <c r="Q85" s="32">
        <f>SUM(Q57,Q59:Q62,Q64:Q69,Q71:Q77,Q79:Q83)</f>
        <v>3924026087</v>
      </c>
      <c r="R85" s="32">
        <f>SUM(R57,R59:R62,R64:R69,R71:R77,R79:R83)</f>
        <v>3830478565</v>
      </c>
      <c r="S85" s="32">
        <f>SUM(S57,S59:S62,S64:S69,S71:S77,S79:S83)</f>
        <v>1911916953</v>
      </c>
      <c r="T85" s="37">
        <f t="shared" si="14"/>
        <v>0.48723349707944996</v>
      </c>
      <c r="U85" s="37">
        <f t="shared" si="15"/>
        <v>-0.57920463687418633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13700076061</v>
      </c>
      <c r="E88" s="31">
        <v>13700076061</v>
      </c>
      <c r="F88" s="31">
        <v>3781602908</v>
      </c>
      <c r="G88" s="36">
        <f t="shared" ref="G88:G99" si="16">IF(($D88      =0),0,($F88      /$D88      ))</f>
        <v>0.27602787686450059</v>
      </c>
      <c r="H88" s="31">
        <v>3636900148</v>
      </c>
      <c r="I88" s="36">
        <f t="shared" ref="I88:I99" si="17">IF(($D88      =0),0,($H88      /$D88      ))</f>
        <v>0.26546569024920685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7418503056</v>
      </c>
      <c r="O88" s="36">
        <f t="shared" ref="O88:O99" si="21">IF(($D88      =0),0,($N88      /$D88      ))</f>
        <v>0.54149356711370744</v>
      </c>
      <c r="P88" s="31">
        <v>2508936211</v>
      </c>
      <c r="Q88" s="31">
        <v>8629552815</v>
      </c>
      <c r="R88" s="31">
        <v>8969552815</v>
      </c>
      <c r="S88" s="31">
        <v>4985480443</v>
      </c>
      <c r="T88" s="36">
        <f t="shared" ref="T88:T99" si="22">IF(($Q88      =0),0,($S88      /$Q88      ))</f>
        <v>0.57772176031348621</v>
      </c>
      <c r="U88" s="36">
        <f t="shared" ref="U88:U99" si="23">IF(($P88      =0),0,(($H88      /$P88      )-1))</f>
        <v>0.44957856323912737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9796266170</v>
      </c>
      <c r="E89" s="31">
        <v>9796266170</v>
      </c>
      <c r="F89" s="31">
        <v>2527031323</v>
      </c>
      <c r="G89" s="36">
        <f t="shared" si="16"/>
        <v>0.25795862210632442</v>
      </c>
      <c r="H89" s="31">
        <v>2892448352</v>
      </c>
      <c r="I89" s="36">
        <f t="shared" si="17"/>
        <v>0.29526028609326771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5419479675</v>
      </c>
      <c r="O89" s="36">
        <f t="shared" si="21"/>
        <v>0.55321890819959219</v>
      </c>
      <c r="P89" s="31">
        <v>753939027</v>
      </c>
      <c r="Q89" s="31">
        <v>0</v>
      </c>
      <c r="R89" s="31">
        <v>9124093445</v>
      </c>
      <c r="S89" s="31">
        <v>3988148642</v>
      </c>
      <c r="T89" s="36">
        <f t="shared" si="22"/>
        <v>0</v>
      </c>
      <c r="U89" s="36">
        <f t="shared" si="23"/>
        <v>2.8364486363165811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6021317412</v>
      </c>
      <c r="E90" s="31">
        <v>6021317412</v>
      </c>
      <c r="F90" s="31">
        <v>1861390979</v>
      </c>
      <c r="G90" s="36">
        <f t="shared" si="16"/>
        <v>0.30913350877175116</v>
      </c>
      <c r="H90" s="31">
        <v>1137911443</v>
      </c>
      <c r="I90" s="36">
        <f t="shared" si="17"/>
        <v>0.18898047804824808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2999302422</v>
      </c>
      <c r="O90" s="36">
        <f t="shared" si="21"/>
        <v>0.49811398681999924</v>
      </c>
      <c r="P90" s="31">
        <v>524082996</v>
      </c>
      <c r="Q90" s="31">
        <v>6093160449</v>
      </c>
      <c r="R90" s="31">
        <v>5770786603</v>
      </c>
      <c r="S90" s="31">
        <v>1980194506</v>
      </c>
      <c r="T90" s="36">
        <f t="shared" si="22"/>
        <v>0.32498643726425858</v>
      </c>
      <c r="U90" s="36">
        <f t="shared" si="23"/>
        <v>1.1712428216236193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29517659643</v>
      </c>
      <c r="E91" s="32">
        <f>SUM(E88:E90)</f>
        <v>29517659643</v>
      </c>
      <c r="F91" s="32">
        <f>SUM(F88:F90)</f>
        <v>8170025210</v>
      </c>
      <c r="G91" s="37">
        <f t="shared" si="16"/>
        <v>0.27678431517986185</v>
      </c>
      <c r="H91" s="32">
        <f>SUM(H88:H90)</f>
        <v>7667259943</v>
      </c>
      <c r="I91" s="37">
        <f t="shared" si="17"/>
        <v>0.25975162108823424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15837285153</v>
      </c>
      <c r="O91" s="37">
        <f t="shared" si="21"/>
        <v>0.53653593626809604</v>
      </c>
      <c r="P91" s="32">
        <f>SUM(P88:P90)</f>
        <v>3786958234</v>
      </c>
      <c r="Q91" s="32">
        <f>SUM(Q88:Q90)</f>
        <v>14722713264</v>
      </c>
      <c r="R91" s="32">
        <f>SUM(R88:R90)</f>
        <v>23864432863</v>
      </c>
      <c r="S91" s="32">
        <f>SUM(S88:S90)</f>
        <v>10953823591</v>
      </c>
      <c r="T91" s="37">
        <f t="shared" si="22"/>
        <v>0.74400848502458483</v>
      </c>
      <c r="U91" s="37">
        <f t="shared" si="23"/>
        <v>1.024648667672631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1377339716</v>
      </c>
      <c r="E92" s="31">
        <v>1377339716</v>
      </c>
      <c r="F92" s="31">
        <v>228579511</v>
      </c>
      <c r="G92" s="36">
        <f t="shared" si="16"/>
        <v>0.16595724957661789</v>
      </c>
      <c r="H92" s="31">
        <v>275160720</v>
      </c>
      <c r="I92" s="36">
        <f t="shared" si="17"/>
        <v>0.19977694449929012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503740231</v>
      </c>
      <c r="O92" s="36">
        <f t="shared" si="21"/>
        <v>0.36573419407590801</v>
      </c>
      <c r="P92" s="31">
        <v>260208581</v>
      </c>
      <c r="Q92" s="31">
        <v>903753916</v>
      </c>
      <c r="R92" s="31">
        <v>941459461</v>
      </c>
      <c r="S92" s="31">
        <v>506274711</v>
      </c>
      <c r="T92" s="36">
        <f t="shared" si="22"/>
        <v>0.56019089050342774</v>
      </c>
      <c r="U92" s="36">
        <f t="shared" si="23"/>
        <v>5.7462128814268487E-2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308433288</v>
      </c>
      <c r="E93" s="31">
        <v>308433288</v>
      </c>
      <c r="F93" s="31">
        <v>78659008</v>
      </c>
      <c r="G93" s="36">
        <f t="shared" si="16"/>
        <v>0.25502762205096358</v>
      </c>
      <c r="H93" s="31">
        <v>80135393</v>
      </c>
      <c r="I93" s="36">
        <f t="shared" si="17"/>
        <v>0.25981434597941322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158794401</v>
      </c>
      <c r="O93" s="36">
        <f t="shared" si="21"/>
        <v>0.51484196803037685</v>
      </c>
      <c r="P93" s="31">
        <v>74614187</v>
      </c>
      <c r="Q93" s="31">
        <v>304799651</v>
      </c>
      <c r="R93" s="31">
        <v>285028897</v>
      </c>
      <c r="S93" s="31">
        <v>146680102</v>
      </c>
      <c r="T93" s="36">
        <f t="shared" si="22"/>
        <v>0.4812344814659909</v>
      </c>
      <c r="U93" s="36">
        <f t="shared" si="23"/>
        <v>7.3996732015588318E-2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186318568</v>
      </c>
      <c r="E94" s="31">
        <v>186318568</v>
      </c>
      <c r="F94" s="31">
        <v>41453654</v>
      </c>
      <c r="G94" s="36">
        <f t="shared" si="16"/>
        <v>0.22248804531387339</v>
      </c>
      <c r="H94" s="31">
        <v>44880317</v>
      </c>
      <c r="I94" s="36">
        <f t="shared" si="17"/>
        <v>0.24087946511053049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86333971</v>
      </c>
      <c r="O94" s="36">
        <f t="shared" si="21"/>
        <v>0.46336751042440388</v>
      </c>
      <c r="P94" s="31">
        <v>45780541</v>
      </c>
      <c r="Q94" s="31">
        <v>174938069</v>
      </c>
      <c r="R94" s="31">
        <v>178535033</v>
      </c>
      <c r="S94" s="31">
        <v>91294925</v>
      </c>
      <c r="T94" s="36">
        <f t="shared" si="22"/>
        <v>0.5218699710238599</v>
      </c>
      <c r="U94" s="36">
        <f t="shared" si="23"/>
        <v>-1.966390043315569E-2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1872091572</v>
      </c>
      <c r="E96" s="32">
        <f>SUM(E92:E95)</f>
        <v>1872091572</v>
      </c>
      <c r="F96" s="32">
        <f>SUM(F92:F95)</f>
        <v>348692173</v>
      </c>
      <c r="G96" s="37">
        <f t="shared" si="16"/>
        <v>0.18625807530744015</v>
      </c>
      <c r="H96" s="32">
        <f>SUM(H92:H95)</f>
        <v>400176430</v>
      </c>
      <c r="I96" s="37">
        <f t="shared" si="17"/>
        <v>0.2137590040921353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748868603</v>
      </c>
      <c r="O96" s="37">
        <f t="shared" si="21"/>
        <v>0.40001707939957543</v>
      </c>
      <c r="P96" s="32">
        <f>SUM(P92:P95)</f>
        <v>380603309</v>
      </c>
      <c r="Q96" s="32">
        <f>SUM(Q92:Q95)</f>
        <v>1383491636</v>
      </c>
      <c r="R96" s="32">
        <f>SUM(R92:R95)</f>
        <v>1405023391</v>
      </c>
      <c r="S96" s="32">
        <f>SUM(S92:S95)</f>
        <v>744249738</v>
      </c>
      <c r="T96" s="37">
        <f t="shared" si="22"/>
        <v>0.53795029809634498</v>
      </c>
      <c r="U96" s="37">
        <f t="shared" si="23"/>
        <v>5.1426565500511723E-2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525683099</v>
      </c>
      <c r="E97" s="31">
        <v>525683099</v>
      </c>
      <c r="F97" s="31">
        <v>131993582</v>
      </c>
      <c r="G97" s="36">
        <f t="shared" si="16"/>
        <v>0.25108964364859676</v>
      </c>
      <c r="H97" s="31">
        <v>145273617</v>
      </c>
      <c r="I97" s="36">
        <f t="shared" si="17"/>
        <v>0.27635207842206089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277267199</v>
      </c>
      <c r="O97" s="36">
        <f t="shared" si="21"/>
        <v>0.52744172207065765</v>
      </c>
      <c r="P97" s="31">
        <v>125599024</v>
      </c>
      <c r="Q97" s="31">
        <v>469398029</v>
      </c>
      <c r="R97" s="31">
        <v>480744156</v>
      </c>
      <c r="S97" s="31">
        <v>223347606</v>
      </c>
      <c r="T97" s="36">
        <f t="shared" si="22"/>
        <v>0.47581709381229637</v>
      </c>
      <c r="U97" s="36">
        <f t="shared" si="23"/>
        <v>0.15664606597579933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518232102</v>
      </c>
      <c r="E98" s="31">
        <v>518232102</v>
      </c>
      <c r="F98" s="31">
        <v>90262197</v>
      </c>
      <c r="G98" s="36">
        <f t="shared" si="16"/>
        <v>0.17417330314284543</v>
      </c>
      <c r="H98" s="31">
        <v>90134143</v>
      </c>
      <c r="I98" s="36">
        <f t="shared" si="17"/>
        <v>0.17392620536656758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180396340</v>
      </c>
      <c r="O98" s="36">
        <f t="shared" si="21"/>
        <v>0.34809950850941301</v>
      </c>
      <c r="P98" s="31">
        <v>104444526</v>
      </c>
      <c r="Q98" s="31">
        <v>485271482</v>
      </c>
      <c r="R98" s="31">
        <v>488256442</v>
      </c>
      <c r="S98" s="31">
        <v>204014873</v>
      </c>
      <c r="T98" s="36">
        <f t="shared" si="22"/>
        <v>0.42041389318649475</v>
      </c>
      <c r="U98" s="36">
        <f t="shared" si="23"/>
        <v>-0.13701419833146644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391506928</v>
      </c>
      <c r="E99" s="31">
        <v>391506928</v>
      </c>
      <c r="F99" s="31">
        <v>116481586</v>
      </c>
      <c r="G99" s="36">
        <f t="shared" si="16"/>
        <v>0.29752113607552816</v>
      </c>
      <c r="H99" s="31">
        <v>119934151</v>
      </c>
      <c r="I99" s="36">
        <f t="shared" si="17"/>
        <v>0.30633979228076391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236415737</v>
      </c>
      <c r="O99" s="36">
        <f t="shared" si="21"/>
        <v>0.60386092835629213</v>
      </c>
      <c r="P99" s="31">
        <v>94497247</v>
      </c>
      <c r="Q99" s="31">
        <v>392003047</v>
      </c>
      <c r="R99" s="31">
        <v>367741757</v>
      </c>
      <c r="S99" s="31">
        <v>186820500</v>
      </c>
      <c r="T99" s="36">
        <f t="shared" si="22"/>
        <v>0.4765792037325669</v>
      </c>
      <c r="U99" s="36">
        <f t="shared" si="23"/>
        <v>0.26918142916904242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1435422129</v>
      </c>
      <c r="E101" s="32">
        <f>SUM(E97:E100)</f>
        <v>1435422129</v>
      </c>
      <c r="F101" s="32">
        <f>SUM(F97:F100)</f>
        <v>338737365</v>
      </c>
      <c r="G101" s="37">
        <f>IF(($D101     =0),0,($F101     /$D101     ))</f>
        <v>0.23598449414736589</v>
      </c>
      <c r="H101" s="32">
        <f>SUM(H97:H100)</f>
        <v>355341911</v>
      </c>
      <c r="I101" s="37">
        <f>IF(($D101     =0),0,($H101     /$D101     ))</f>
        <v>0.24755220350932738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694079276</v>
      </c>
      <c r="O101" s="37">
        <f>IF(($D101     =0),0,($N101     /$D101     ))</f>
        <v>0.48353669765669327</v>
      </c>
      <c r="P101" s="32">
        <f>SUM(P97:P100)</f>
        <v>324540797</v>
      </c>
      <c r="Q101" s="32">
        <f>SUM(Q97:Q100)</f>
        <v>1346672558</v>
      </c>
      <c r="R101" s="32">
        <f>SUM(R97:R100)</f>
        <v>1336742355</v>
      </c>
      <c r="S101" s="32">
        <f>SUM(S97:S100)</f>
        <v>614182979</v>
      </c>
      <c r="T101" s="37">
        <f>IF(($Q101     =0),0,($S101     /$Q101     ))</f>
        <v>0.45607447434151993</v>
      </c>
      <c r="U101" s="37">
        <f>IF(($P101     =0),0,(($H101     /$P101     )-1))</f>
        <v>9.4906755282295086E-2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32825173344</v>
      </c>
      <c r="E102" s="32">
        <f>SUM(E88:E90,E92:E95,E97:E100)</f>
        <v>32825173344</v>
      </c>
      <c r="F102" s="32">
        <f>SUM(F88:F90,F92:F95,F97:F100)</f>
        <v>8857454748</v>
      </c>
      <c r="G102" s="37">
        <f>IF(($D102     =0),0,($F102     /$D102     ))</f>
        <v>0.26983725737488068</v>
      </c>
      <c r="H102" s="32">
        <f>SUM(H88:H90,H92:H95,H97:H100)</f>
        <v>8422778284</v>
      </c>
      <c r="I102" s="37">
        <f>IF(($D102     =0),0,($H102     /$D102     ))</f>
        <v>0.25659508925455743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17280233032</v>
      </c>
      <c r="O102" s="37">
        <f>IF(($D102     =0),0,($N102     /$D102     ))</f>
        <v>0.52643234662943805</v>
      </c>
      <c r="P102" s="32">
        <f>SUM(P88:P90,P92:P95,P97:P100)</f>
        <v>4492102340</v>
      </c>
      <c r="Q102" s="32">
        <f>SUM(Q88:Q90,Q92:Q95,Q97:Q100)</f>
        <v>17452877458</v>
      </c>
      <c r="R102" s="32">
        <f>SUM(R88:R90,R92:R95,R97:R100)</f>
        <v>26606198609</v>
      </c>
      <c r="S102" s="32">
        <f>SUM(S88:S90,S92:S95,S97:S100)</f>
        <v>12312256308</v>
      </c>
      <c r="T102" s="37">
        <f>IF(($Q102     =0),0,($S102     /$Q102     ))</f>
        <v>0.70545709941694135</v>
      </c>
      <c r="U102" s="37">
        <f>IF(($P102     =0),0,(($H102     /$P102     )-1))</f>
        <v>0.8750192329767803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9683332880</v>
      </c>
      <c r="E105" s="31">
        <v>9683332880</v>
      </c>
      <c r="F105" s="31">
        <v>2105659105</v>
      </c>
      <c r="G105" s="36">
        <f t="shared" ref="G105:G136" si="24">IF(($D105     =0),0,($F105     /$D105     ))</f>
        <v>0.21745189709929708</v>
      </c>
      <c r="H105" s="31">
        <v>2177064957</v>
      </c>
      <c r="I105" s="36">
        <f t="shared" ref="I105:I136" si="25">IF(($D105     =0),0,($H105     /$D105     ))</f>
        <v>0.22482599575777468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4282724062</v>
      </c>
      <c r="O105" s="36">
        <f t="shared" ref="O105:O136" si="29">IF(($D105     =0),0,($N105     /$D105     ))</f>
        <v>0.44227789285707175</v>
      </c>
      <c r="P105" s="31">
        <v>1663457674</v>
      </c>
      <c r="Q105" s="31">
        <v>7281636340</v>
      </c>
      <c r="R105" s="31">
        <v>7559839260</v>
      </c>
      <c r="S105" s="31">
        <v>3748910031</v>
      </c>
      <c r="T105" s="36">
        <f t="shared" ref="T105:T136" si="30">IF(($Q105     =0),0,($S105     /$Q105     ))</f>
        <v>0.51484444648879568</v>
      </c>
      <c r="U105" s="36">
        <f t="shared" ref="U105:U136" si="31">IF(($P105     =0),0,(($H105     /$P105     )-1))</f>
        <v>0.30875885273651993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9683332880</v>
      </c>
      <c r="E106" s="32">
        <f>E105</f>
        <v>9683332880</v>
      </c>
      <c r="F106" s="32">
        <f>F105</f>
        <v>2105659105</v>
      </c>
      <c r="G106" s="37">
        <f t="shared" si="24"/>
        <v>0.21745189709929708</v>
      </c>
      <c r="H106" s="32">
        <f>H105</f>
        <v>2177064957</v>
      </c>
      <c r="I106" s="37">
        <f t="shared" si="25"/>
        <v>0.22482599575777468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4282724062</v>
      </c>
      <c r="O106" s="37">
        <f t="shared" si="29"/>
        <v>0.44227789285707175</v>
      </c>
      <c r="P106" s="32">
        <f>P105</f>
        <v>1663457674</v>
      </c>
      <c r="Q106" s="32">
        <f>Q105</f>
        <v>7281636340</v>
      </c>
      <c r="R106" s="32">
        <f>R105</f>
        <v>7559839260</v>
      </c>
      <c r="S106" s="32">
        <f>S105</f>
        <v>3748910031</v>
      </c>
      <c r="T106" s="37">
        <f t="shared" si="30"/>
        <v>0.51484444648879568</v>
      </c>
      <c r="U106" s="37">
        <f t="shared" si="31"/>
        <v>0.30875885273651993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484041567</v>
      </c>
      <c r="E111" s="31">
        <v>484041567</v>
      </c>
      <c r="F111" s="31">
        <v>67287259</v>
      </c>
      <c r="G111" s="36">
        <f t="shared" si="24"/>
        <v>0.13901132379401623</v>
      </c>
      <c r="H111" s="31">
        <v>85131351</v>
      </c>
      <c r="I111" s="36">
        <f t="shared" si="25"/>
        <v>0.17587611644104936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152418610</v>
      </c>
      <c r="O111" s="36">
        <f t="shared" si="29"/>
        <v>0.3148874402350656</v>
      </c>
      <c r="P111" s="31">
        <v>69403804</v>
      </c>
      <c r="Q111" s="31">
        <v>506873051</v>
      </c>
      <c r="R111" s="31">
        <v>426225526</v>
      </c>
      <c r="S111" s="31">
        <v>120159260</v>
      </c>
      <c r="T111" s="36">
        <f t="shared" si="30"/>
        <v>0.2370598708353899</v>
      </c>
      <c r="U111" s="36">
        <f t="shared" si="31"/>
        <v>0.2266092936346833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484041567</v>
      </c>
      <c r="E112" s="32">
        <f>SUM(E107:E111)</f>
        <v>484041567</v>
      </c>
      <c r="F112" s="32">
        <f>SUM(F107:F111)</f>
        <v>67287259</v>
      </c>
      <c r="G112" s="37">
        <f t="shared" si="24"/>
        <v>0.13901132379401623</v>
      </c>
      <c r="H112" s="32">
        <f>SUM(H107:H111)</f>
        <v>85131351</v>
      </c>
      <c r="I112" s="37">
        <f t="shared" si="25"/>
        <v>0.17587611644104936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152418610</v>
      </c>
      <c r="O112" s="37">
        <f t="shared" si="29"/>
        <v>0.3148874402350656</v>
      </c>
      <c r="P112" s="32">
        <f>SUM(P107:P111)</f>
        <v>69403804</v>
      </c>
      <c r="Q112" s="32">
        <f>SUM(Q107:Q111)</f>
        <v>506873051</v>
      </c>
      <c r="R112" s="32">
        <f>SUM(R107:R111)</f>
        <v>426225526</v>
      </c>
      <c r="S112" s="32">
        <f>SUM(S107:S111)</f>
        <v>120159260</v>
      </c>
      <c r="T112" s="37">
        <f t="shared" si="30"/>
        <v>0.2370598708353899</v>
      </c>
      <c r="U112" s="37">
        <f t="shared" si="31"/>
        <v>0.2266092936346833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1264764918</v>
      </c>
      <c r="E117" s="31">
        <v>1264764918</v>
      </c>
      <c r="F117" s="31">
        <v>369256301</v>
      </c>
      <c r="G117" s="36">
        <f t="shared" si="24"/>
        <v>0.29195647012720194</v>
      </c>
      <c r="H117" s="31">
        <v>313022287</v>
      </c>
      <c r="I117" s="36">
        <f t="shared" si="25"/>
        <v>0.24749444149272332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682278588</v>
      </c>
      <c r="O117" s="36">
        <f t="shared" si="29"/>
        <v>0.5394509116199252</v>
      </c>
      <c r="P117" s="31">
        <v>50540460</v>
      </c>
      <c r="Q117" s="31">
        <v>144697795</v>
      </c>
      <c r="R117" s="31">
        <v>1145340481</v>
      </c>
      <c r="S117" s="31">
        <v>93069585</v>
      </c>
      <c r="T117" s="36">
        <f t="shared" si="30"/>
        <v>0.64319974606385677</v>
      </c>
      <c r="U117" s="36">
        <f t="shared" si="31"/>
        <v>5.1934989709234936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583398231</v>
      </c>
      <c r="E120" s="31">
        <v>583398231</v>
      </c>
      <c r="F120" s="31">
        <v>124490928</v>
      </c>
      <c r="G120" s="36">
        <f t="shared" si="24"/>
        <v>0.21338927920060835</v>
      </c>
      <c r="H120" s="31">
        <v>130788855</v>
      </c>
      <c r="I120" s="36">
        <f t="shared" si="25"/>
        <v>0.22418452448135723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255279783</v>
      </c>
      <c r="O120" s="36">
        <f t="shared" si="29"/>
        <v>0.43757380368196558</v>
      </c>
      <c r="P120" s="31">
        <v>102173810</v>
      </c>
      <c r="Q120" s="31">
        <v>577558553</v>
      </c>
      <c r="R120" s="31">
        <v>578108553</v>
      </c>
      <c r="S120" s="31">
        <v>210345997</v>
      </c>
      <c r="T120" s="36">
        <f t="shared" si="30"/>
        <v>0.36419856637462</v>
      </c>
      <c r="U120" s="36">
        <f t="shared" si="31"/>
        <v>0.28006242499912659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1848163149</v>
      </c>
      <c r="E121" s="32">
        <f>SUM(E113:E120)</f>
        <v>1848163149</v>
      </c>
      <c r="F121" s="32">
        <f>SUM(F113:F120)</f>
        <v>493747229</v>
      </c>
      <c r="G121" s="37">
        <f t="shared" si="24"/>
        <v>0.26715565087809245</v>
      </c>
      <c r="H121" s="32">
        <f>SUM(H113:H120)</f>
        <v>443811142</v>
      </c>
      <c r="I121" s="37">
        <f t="shared" si="25"/>
        <v>0.24013634415345655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937558371</v>
      </c>
      <c r="O121" s="37">
        <f t="shared" si="29"/>
        <v>0.50729199503154898</v>
      </c>
      <c r="P121" s="32">
        <f>SUM(P113:P120)</f>
        <v>152714270</v>
      </c>
      <c r="Q121" s="32">
        <f>SUM(Q113:Q120)</f>
        <v>722256348</v>
      </c>
      <c r="R121" s="32">
        <f>SUM(R113:R120)</f>
        <v>1723449034</v>
      </c>
      <c r="S121" s="32">
        <f>SUM(S113:S120)</f>
        <v>303415582</v>
      </c>
      <c r="T121" s="37">
        <f t="shared" si="30"/>
        <v>0.42009403287376851</v>
      </c>
      <c r="U121" s="37">
        <f t="shared" si="31"/>
        <v>1.9061537078362094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286657248</v>
      </c>
      <c r="E125" s="31">
        <v>286657248</v>
      </c>
      <c r="F125" s="31">
        <v>80750501</v>
      </c>
      <c r="G125" s="36">
        <f t="shared" si="24"/>
        <v>0.28169704957189851</v>
      </c>
      <c r="H125" s="31">
        <v>80683916</v>
      </c>
      <c r="I125" s="36">
        <f t="shared" si="25"/>
        <v>0.28146476868430692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161434417</v>
      </c>
      <c r="O125" s="36">
        <f t="shared" si="29"/>
        <v>0.56316181825620537</v>
      </c>
      <c r="P125" s="31">
        <v>60647671</v>
      </c>
      <c r="Q125" s="31">
        <v>316140362</v>
      </c>
      <c r="R125" s="31">
        <v>356184122</v>
      </c>
      <c r="S125" s="31">
        <v>135874363</v>
      </c>
      <c r="T125" s="36">
        <f t="shared" si="30"/>
        <v>0.42979125518936429</v>
      </c>
      <c r="U125" s="36">
        <f t="shared" si="31"/>
        <v>0.33037121903658928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286657248</v>
      </c>
      <c r="E126" s="32">
        <f>SUM(E122:E125)</f>
        <v>286657248</v>
      </c>
      <c r="F126" s="32">
        <f>SUM(F122:F125)</f>
        <v>80750501</v>
      </c>
      <c r="G126" s="37">
        <f t="shared" si="24"/>
        <v>0.28169704957189851</v>
      </c>
      <c r="H126" s="32">
        <f>SUM(H122:H125)</f>
        <v>80683916</v>
      </c>
      <c r="I126" s="37">
        <f t="shared" si="25"/>
        <v>0.28146476868430692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161434417</v>
      </c>
      <c r="O126" s="37">
        <f t="shared" si="29"/>
        <v>0.56316181825620537</v>
      </c>
      <c r="P126" s="32">
        <f>SUM(P122:P125)</f>
        <v>60647671</v>
      </c>
      <c r="Q126" s="32">
        <f>SUM(Q122:Q125)</f>
        <v>316140362</v>
      </c>
      <c r="R126" s="32">
        <f>SUM(R122:R125)</f>
        <v>356184122</v>
      </c>
      <c r="S126" s="32">
        <f>SUM(S122:S125)</f>
        <v>135874363</v>
      </c>
      <c r="T126" s="37">
        <f t="shared" si="30"/>
        <v>0.42979125518936429</v>
      </c>
      <c r="U126" s="37">
        <f t="shared" si="31"/>
        <v>0.33037121903658928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183124932</v>
      </c>
      <c r="E131" s="31">
        <v>183124932</v>
      </c>
      <c r="F131" s="31">
        <v>27158634</v>
      </c>
      <c r="G131" s="36">
        <f t="shared" si="24"/>
        <v>0.14830658885923845</v>
      </c>
      <c r="H131" s="31">
        <v>25760544</v>
      </c>
      <c r="I131" s="36">
        <f t="shared" si="25"/>
        <v>0.14067196486385589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52919178</v>
      </c>
      <c r="O131" s="36">
        <f t="shared" si="29"/>
        <v>0.28897855372309433</v>
      </c>
      <c r="P131" s="31">
        <v>27208982</v>
      </c>
      <c r="Q131" s="31">
        <v>109715174</v>
      </c>
      <c r="R131" s="31">
        <v>101052217</v>
      </c>
      <c r="S131" s="31">
        <v>51448938</v>
      </c>
      <c r="T131" s="36">
        <f t="shared" si="30"/>
        <v>0.46893183617427431</v>
      </c>
      <c r="U131" s="36">
        <f t="shared" si="31"/>
        <v>-5.3233818156077972E-2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183124932</v>
      </c>
      <c r="E132" s="32">
        <f>SUM(E127:E131)</f>
        <v>183124932</v>
      </c>
      <c r="F132" s="32">
        <f>SUM(F127:F131)</f>
        <v>27158634</v>
      </c>
      <c r="G132" s="37">
        <f t="shared" si="24"/>
        <v>0.14830658885923845</v>
      </c>
      <c r="H132" s="32">
        <f>SUM(H127:H131)</f>
        <v>25760544</v>
      </c>
      <c r="I132" s="37">
        <f t="shared" si="25"/>
        <v>0.14067196486385589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52919178</v>
      </c>
      <c r="O132" s="37">
        <f t="shared" si="29"/>
        <v>0.28897855372309433</v>
      </c>
      <c r="P132" s="32">
        <f>SUM(P127:P131)</f>
        <v>27208982</v>
      </c>
      <c r="Q132" s="32">
        <f>SUM(Q127:Q131)</f>
        <v>109715174</v>
      </c>
      <c r="R132" s="32">
        <f>SUM(R127:R131)</f>
        <v>101052217</v>
      </c>
      <c r="S132" s="32">
        <f>SUM(S127:S131)</f>
        <v>51448938</v>
      </c>
      <c r="T132" s="37">
        <f t="shared" si="30"/>
        <v>0.46893183617427431</v>
      </c>
      <c r="U132" s="37">
        <f t="shared" si="31"/>
        <v>-5.3233818156077972E-2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317295299</v>
      </c>
      <c r="E133" s="31">
        <v>317295299</v>
      </c>
      <c r="F133" s="31">
        <v>97063772</v>
      </c>
      <c r="G133" s="36">
        <f t="shared" si="24"/>
        <v>0.30590989625724019</v>
      </c>
      <c r="H133" s="31">
        <v>88091024</v>
      </c>
      <c r="I133" s="36">
        <f t="shared" si="25"/>
        <v>0.27763104047753318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185154796</v>
      </c>
      <c r="O133" s="36">
        <f t="shared" si="29"/>
        <v>0.58354093673477336</v>
      </c>
      <c r="P133" s="31">
        <v>56678434</v>
      </c>
      <c r="Q133" s="31">
        <v>289580886</v>
      </c>
      <c r="R133" s="31">
        <v>302483455</v>
      </c>
      <c r="S133" s="31">
        <v>143319835</v>
      </c>
      <c r="T133" s="36">
        <f t="shared" si="30"/>
        <v>0.49492159852014544</v>
      </c>
      <c r="U133" s="36">
        <f t="shared" si="31"/>
        <v>0.5542247338732047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94764270</v>
      </c>
      <c r="E136" s="31">
        <v>94764270</v>
      </c>
      <c r="F136" s="31">
        <v>34261934</v>
      </c>
      <c r="G136" s="36">
        <f t="shared" si="24"/>
        <v>0.36154907329524094</v>
      </c>
      <c r="H136" s="31">
        <v>26102349</v>
      </c>
      <c r="I136" s="36">
        <f t="shared" si="25"/>
        <v>0.27544504906754413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60364283</v>
      </c>
      <c r="O136" s="36">
        <f t="shared" si="29"/>
        <v>0.63699412236278508</v>
      </c>
      <c r="P136" s="31">
        <v>24471185</v>
      </c>
      <c r="Q136" s="31">
        <v>84714342</v>
      </c>
      <c r="R136" s="31">
        <v>87714342</v>
      </c>
      <c r="S136" s="31">
        <v>53606909</v>
      </c>
      <c r="T136" s="36">
        <f t="shared" si="30"/>
        <v>0.6327961444828315</v>
      </c>
      <c r="U136" s="36">
        <f t="shared" si="31"/>
        <v>6.6656518676966314E-2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412059569</v>
      </c>
      <c r="E137" s="32">
        <f>SUM(E133:E136)</f>
        <v>412059569</v>
      </c>
      <c r="F137" s="32">
        <f>SUM(F133:F136)</f>
        <v>131325706</v>
      </c>
      <c r="G137" s="37">
        <f t="shared" ref="G137:G170" si="32">IF(($D137     =0),0,($F137     /$D137     ))</f>
        <v>0.31870563355367681</v>
      </c>
      <c r="H137" s="32">
        <f>SUM(H133:H136)</f>
        <v>114193373</v>
      </c>
      <c r="I137" s="37">
        <f t="shared" ref="I137:I170" si="33">IF(($D137     =0),0,($H137     /$D137     ))</f>
        <v>0.27712831248435343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245519079</v>
      </c>
      <c r="O137" s="37">
        <f t="shared" ref="O137:O170" si="37">IF(($D137     =0),0,($N137     /$D137     ))</f>
        <v>0.59583394603803019</v>
      </c>
      <c r="P137" s="32">
        <f>SUM(P133:P136)</f>
        <v>81149619</v>
      </c>
      <c r="Q137" s="32">
        <f>SUM(Q133:Q136)</f>
        <v>374295228</v>
      </c>
      <c r="R137" s="32">
        <f>SUM(R133:R136)</f>
        <v>390197797</v>
      </c>
      <c r="S137" s="32">
        <f>SUM(S133:S136)</f>
        <v>196926744</v>
      </c>
      <c r="T137" s="37">
        <f t="shared" ref="T137:T170" si="38">IF(($Q137     =0),0,($S137     /$Q137     ))</f>
        <v>0.52612678246595224</v>
      </c>
      <c r="U137" s="37">
        <f t="shared" ref="U137:U170" si="39">IF(($P137     =0),0,(($H137     /$P137     )-1))</f>
        <v>0.407195429962524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62253388</v>
      </c>
      <c r="E140" s="31">
        <v>62253388</v>
      </c>
      <c r="F140" s="31">
        <v>16538734</v>
      </c>
      <c r="G140" s="36">
        <f t="shared" si="32"/>
        <v>0.26566801472716634</v>
      </c>
      <c r="H140" s="31">
        <v>15136348</v>
      </c>
      <c r="I140" s="36">
        <f t="shared" si="33"/>
        <v>0.24314095162178162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31675082</v>
      </c>
      <c r="O140" s="36">
        <f t="shared" si="37"/>
        <v>0.5088089663489479</v>
      </c>
      <c r="P140" s="31">
        <v>12338200</v>
      </c>
      <c r="Q140" s="31">
        <v>59158550</v>
      </c>
      <c r="R140" s="31">
        <v>59158550</v>
      </c>
      <c r="S140" s="31">
        <v>21083051</v>
      </c>
      <c r="T140" s="36">
        <f t="shared" si="38"/>
        <v>0.3563821459450916</v>
      </c>
      <c r="U140" s="36">
        <f t="shared" si="39"/>
        <v>0.22678737579225494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59499000</v>
      </c>
      <c r="E143" s="31">
        <v>59499000</v>
      </c>
      <c r="F143" s="31">
        <v>16892905</v>
      </c>
      <c r="G143" s="36">
        <f t="shared" si="32"/>
        <v>0.28391914149817643</v>
      </c>
      <c r="H143" s="31">
        <v>13986514</v>
      </c>
      <c r="I143" s="36">
        <f t="shared" si="33"/>
        <v>0.23507141296492379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30879419</v>
      </c>
      <c r="O143" s="36">
        <f t="shared" si="37"/>
        <v>0.51899055446310027</v>
      </c>
      <c r="P143" s="31">
        <v>15922025</v>
      </c>
      <c r="Q143" s="31">
        <v>76602000</v>
      </c>
      <c r="R143" s="31">
        <v>49664110</v>
      </c>
      <c r="S143" s="31">
        <v>25968311</v>
      </c>
      <c r="T143" s="36">
        <f t="shared" si="38"/>
        <v>0.33900304169603929</v>
      </c>
      <c r="U143" s="36">
        <f t="shared" si="39"/>
        <v>-0.12156186163506211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121752388</v>
      </c>
      <c r="E144" s="32">
        <f>SUM(E138:E143)</f>
        <v>121752388</v>
      </c>
      <c r="F144" s="32">
        <f>SUM(F138:F143)</f>
        <v>33431639</v>
      </c>
      <c r="G144" s="37">
        <f t="shared" si="32"/>
        <v>0.27458713171194638</v>
      </c>
      <c r="H144" s="32">
        <f>SUM(H138:H143)</f>
        <v>29122862</v>
      </c>
      <c r="I144" s="37">
        <f t="shared" si="33"/>
        <v>0.23919746034057254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62554501</v>
      </c>
      <c r="O144" s="37">
        <f t="shared" si="37"/>
        <v>0.51378459205251892</v>
      </c>
      <c r="P144" s="32">
        <f>SUM(P138:P143)</f>
        <v>28260225</v>
      </c>
      <c r="Q144" s="32">
        <f>SUM(Q138:Q143)</f>
        <v>135760550</v>
      </c>
      <c r="R144" s="32">
        <f>SUM(R138:R143)</f>
        <v>108822660</v>
      </c>
      <c r="S144" s="32">
        <f>SUM(S138:S143)</f>
        <v>47051362</v>
      </c>
      <c r="T144" s="37">
        <f t="shared" si="38"/>
        <v>0.34657610034726583</v>
      </c>
      <c r="U144" s="37">
        <f t="shared" si="39"/>
        <v>3.0524774661206733E-2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47046000</v>
      </c>
      <c r="E149" s="31">
        <v>47046000</v>
      </c>
      <c r="F149" s="31">
        <v>12899009</v>
      </c>
      <c r="G149" s="36">
        <f t="shared" si="32"/>
        <v>0.27417865493346938</v>
      </c>
      <c r="H149" s="31">
        <v>12185944</v>
      </c>
      <c r="I149" s="36">
        <f t="shared" si="33"/>
        <v>0.25902189346596949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25084953</v>
      </c>
      <c r="O149" s="36">
        <f t="shared" si="37"/>
        <v>0.53320054839943887</v>
      </c>
      <c r="P149" s="31">
        <v>11144988</v>
      </c>
      <c r="Q149" s="31">
        <v>44501633</v>
      </c>
      <c r="R149" s="31">
        <v>43451635</v>
      </c>
      <c r="S149" s="31">
        <v>17326450</v>
      </c>
      <c r="T149" s="36">
        <f t="shared" si="38"/>
        <v>0.38934413934877399</v>
      </c>
      <c r="U149" s="36">
        <f t="shared" si="39"/>
        <v>9.3401267008990985E-2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47046000</v>
      </c>
      <c r="E150" s="32">
        <f>SUM(E145:E149)</f>
        <v>47046000</v>
      </c>
      <c r="F150" s="32">
        <f>SUM(F145:F149)</f>
        <v>12899009</v>
      </c>
      <c r="G150" s="37">
        <f t="shared" si="32"/>
        <v>0.27417865493346938</v>
      </c>
      <c r="H150" s="32">
        <f>SUM(H145:H149)</f>
        <v>12185944</v>
      </c>
      <c r="I150" s="37">
        <f t="shared" si="33"/>
        <v>0.25902189346596949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25084953</v>
      </c>
      <c r="O150" s="37">
        <f t="shared" si="37"/>
        <v>0.53320054839943887</v>
      </c>
      <c r="P150" s="32">
        <f>SUM(P145:P149)</f>
        <v>11144988</v>
      </c>
      <c r="Q150" s="32">
        <f>SUM(Q145:Q149)</f>
        <v>44501633</v>
      </c>
      <c r="R150" s="32">
        <f>SUM(R145:R149)</f>
        <v>43451635</v>
      </c>
      <c r="S150" s="32">
        <f>SUM(S145:S149)</f>
        <v>17326450</v>
      </c>
      <c r="T150" s="37">
        <f t="shared" si="38"/>
        <v>0.38934413934877399</v>
      </c>
      <c r="U150" s="37">
        <f t="shared" si="39"/>
        <v>9.3401267008990985E-2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1156968900</v>
      </c>
      <c r="E152" s="31">
        <v>1151498600</v>
      </c>
      <c r="F152" s="31">
        <v>331561282</v>
      </c>
      <c r="G152" s="36">
        <f t="shared" si="32"/>
        <v>0.28657752338891734</v>
      </c>
      <c r="H152" s="31">
        <v>286868038</v>
      </c>
      <c r="I152" s="36">
        <f t="shared" si="33"/>
        <v>0.24794792496150933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618429320</v>
      </c>
      <c r="O152" s="36">
        <f t="shared" si="37"/>
        <v>0.5345254483504267</v>
      </c>
      <c r="P152" s="31">
        <v>292345711</v>
      </c>
      <c r="Q152" s="31">
        <v>1166809200</v>
      </c>
      <c r="R152" s="31">
        <v>1167756602</v>
      </c>
      <c r="S152" s="31">
        <v>621945894</v>
      </c>
      <c r="T152" s="36">
        <f t="shared" si="38"/>
        <v>0.5330313593687811</v>
      </c>
      <c r="U152" s="36">
        <f t="shared" si="39"/>
        <v>-1.8736970627217464E-2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400941413</v>
      </c>
      <c r="E156" s="31">
        <v>400614413</v>
      </c>
      <c r="F156" s="31">
        <v>157850577</v>
      </c>
      <c r="G156" s="36">
        <f t="shared" si="32"/>
        <v>0.39369985709109079</v>
      </c>
      <c r="H156" s="31">
        <v>125443609</v>
      </c>
      <c r="I156" s="36">
        <f t="shared" si="33"/>
        <v>0.3128726665110047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283294186</v>
      </c>
      <c r="O156" s="36">
        <f t="shared" si="37"/>
        <v>0.70657252360209544</v>
      </c>
      <c r="P156" s="31">
        <v>121260713</v>
      </c>
      <c r="Q156" s="31">
        <v>370021583</v>
      </c>
      <c r="R156" s="31">
        <v>385441479</v>
      </c>
      <c r="S156" s="31">
        <v>262971458</v>
      </c>
      <c r="T156" s="36">
        <f t="shared" si="38"/>
        <v>0.7106922138647247</v>
      </c>
      <c r="U156" s="36">
        <f t="shared" si="39"/>
        <v>3.4495063541313709E-2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1557910313</v>
      </c>
      <c r="E157" s="32">
        <f>SUM(E151:E156)</f>
        <v>1552113013</v>
      </c>
      <c r="F157" s="32">
        <f>SUM(F151:F156)</f>
        <v>489411859</v>
      </c>
      <c r="G157" s="37">
        <f t="shared" si="32"/>
        <v>0.31414636318669775</v>
      </c>
      <c r="H157" s="32">
        <f>SUM(H151:H156)</f>
        <v>412311647</v>
      </c>
      <c r="I157" s="37">
        <f t="shared" si="33"/>
        <v>0.26465685704720027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901723506</v>
      </c>
      <c r="O157" s="37">
        <f t="shared" si="37"/>
        <v>0.57880322023389807</v>
      </c>
      <c r="P157" s="32">
        <f>SUM(P151:P156)</f>
        <v>413606424</v>
      </c>
      <c r="Q157" s="32">
        <f>SUM(Q151:Q156)</f>
        <v>1536830783</v>
      </c>
      <c r="R157" s="32">
        <f>SUM(R151:R156)</f>
        <v>1553198081</v>
      </c>
      <c r="S157" s="32">
        <f>SUM(S151:S156)</f>
        <v>884917352</v>
      </c>
      <c r="T157" s="37">
        <f t="shared" si="38"/>
        <v>0.57580662867292398</v>
      </c>
      <c r="U157" s="37">
        <f t="shared" si="39"/>
        <v>-3.130456697161943E-3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868495210</v>
      </c>
      <c r="E162" s="31">
        <v>887280252</v>
      </c>
      <c r="F162" s="31">
        <v>214696633</v>
      </c>
      <c r="G162" s="36">
        <f t="shared" si="32"/>
        <v>0.24720531619282046</v>
      </c>
      <c r="H162" s="31">
        <v>128133024</v>
      </c>
      <c r="I162" s="36">
        <f t="shared" si="33"/>
        <v>0.1475345200810031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342829657</v>
      </c>
      <c r="O162" s="36">
        <f t="shared" si="37"/>
        <v>0.39473983627382353</v>
      </c>
      <c r="P162" s="31">
        <v>187274584</v>
      </c>
      <c r="Q162" s="31">
        <v>666398360</v>
      </c>
      <c r="R162" s="31">
        <v>812484953</v>
      </c>
      <c r="S162" s="31">
        <v>374011239</v>
      </c>
      <c r="T162" s="36">
        <f t="shared" si="38"/>
        <v>0.56124273625163179</v>
      </c>
      <c r="U162" s="36">
        <f t="shared" si="39"/>
        <v>-0.31580131556986935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868495210</v>
      </c>
      <c r="E163" s="32">
        <f>SUM(E158:E162)</f>
        <v>887280252</v>
      </c>
      <c r="F163" s="32">
        <f>SUM(F158:F162)</f>
        <v>214696633</v>
      </c>
      <c r="G163" s="37">
        <f t="shared" si="32"/>
        <v>0.24720531619282046</v>
      </c>
      <c r="H163" s="32">
        <f>SUM(H158:H162)</f>
        <v>128133024</v>
      </c>
      <c r="I163" s="37">
        <f t="shared" si="33"/>
        <v>0.1475345200810031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342829657</v>
      </c>
      <c r="O163" s="37">
        <f t="shared" si="37"/>
        <v>0.39473983627382353</v>
      </c>
      <c r="P163" s="32">
        <f>SUM(P158:P162)</f>
        <v>187274584</v>
      </c>
      <c r="Q163" s="32">
        <f>SUM(Q158:Q162)</f>
        <v>666398360</v>
      </c>
      <c r="R163" s="32">
        <f>SUM(R158:R162)</f>
        <v>812484953</v>
      </c>
      <c r="S163" s="32">
        <f>SUM(S158:S162)</f>
        <v>374011239</v>
      </c>
      <c r="T163" s="37">
        <f t="shared" si="38"/>
        <v>0.56124273625163179</v>
      </c>
      <c r="U163" s="37">
        <f t="shared" si="39"/>
        <v>-0.31580131556986935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102382691</v>
      </c>
      <c r="E168" s="31">
        <v>102382691</v>
      </c>
      <c r="F168" s="31">
        <v>20568492</v>
      </c>
      <c r="G168" s="36">
        <f t="shared" si="32"/>
        <v>0.20089813814329222</v>
      </c>
      <c r="H168" s="31">
        <v>19692213</v>
      </c>
      <c r="I168" s="36">
        <f t="shared" si="33"/>
        <v>0.19233927930259226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40260705</v>
      </c>
      <c r="O168" s="36">
        <f t="shared" si="37"/>
        <v>0.39323741744588447</v>
      </c>
      <c r="P168" s="31">
        <v>23158561</v>
      </c>
      <c r="Q168" s="31">
        <v>76453684</v>
      </c>
      <c r="R168" s="31">
        <v>84304715</v>
      </c>
      <c r="S168" s="31">
        <v>50452701</v>
      </c>
      <c r="T168" s="36">
        <f t="shared" si="38"/>
        <v>0.65991196709369815</v>
      </c>
      <c r="U168" s="36">
        <f t="shared" si="39"/>
        <v>-0.14967890276084084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102382691</v>
      </c>
      <c r="E169" s="32">
        <f>SUM(E164:E168)</f>
        <v>102382691</v>
      </c>
      <c r="F169" s="32">
        <f>SUM(F164:F168)</f>
        <v>20568492</v>
      </c>
      <c r="G169" s="37">
        <f t="shared" si="32"/>
        <v>0.20089813814329222</v>
      </c>
      <c r="H169" s="32">
        <f>SUM(H164:H168)</f>
        <v>19692213</v>
      </c>
      <c r="I169" s="37">
        <f t="shared" si="33"/>
        <v>0.19233927930259226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40260705</v>
      </c>
      <c r="O169" s="37">
        <f t="shared" si="37"/>
        <v>0.39323741744588447</v>
      </c>
      <c r="P169" s="32">
        <f>SUM(P164:P168)</f>
        <v>23158561</v>
      </c>
      <c r="Q169" s="32">
        <f>SUM(Q164:Q168)</f>
        <v>76453684</v>
      </c>
      <c r="R169" s="32">
        <f>SUM(R164:R168)</f>
        <v>84304715</v>
      </c>
      <c r="S169" s="32">
        <f>SUM(S164:S168)</f>
        <v>50452701</v>
      </c>
      <c r="T169" s="37">
        <f t="shared" si="38"/>
        <v>0.65991196709369815</v>
      </c>
      <c r="U169" s="37">
        <f t="shared" si="39"/>
        <v>-0.14967890276084084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15594965947</v>
      </c>
      <c r="E170" s="32">
        <f>SUM(E105,E107:E111,E113:E120,E122:E125,E127:E131,E133:E136,E138:E143,E145:E149,E151:E156,E158:E162,E164:E168)</f>
        <v>15607953689</v>
      </c>
      <c r="F170" s="32">
        <f>SUM(F105,F107:F111,F113:F120,F122:F125,F127:F131,F133:F136,F138:F143,F145:F149,F151:F156,F158:F162,F164:F168)</f>
        <v>3676936066</v>
      </c>
      <c r="G170" s="37">
        <f t="shared" si="32"/>
        <v>0.23577711413389341</v>
      </c>
      <c r="H170" s="32">
        <f>SUM(H105,H107:H111,H113:H120,H122:H125,H127:H131,H133:H136,H138:H143,H145:H149,H151:H156,H158:H162,H164:H168)</f>
        <v>3528090973</v>
      </c>
      <c r="I170" s="37">
        <f t="shared" si="33"/>
        <v>0.22623268207127428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7205027039</v>
      </c>
      <c r="O170" s="37">
        <f t="shared" si="37"/>
        <v>0.46200979620516769</v>
      </c>
      <c r="P170" s="32">
        <f>SUM(P105,P107:P111,P113:P120,P122:P125,P127:P131,P133:P136,P138:P143,P145:P149,P151:P156,P158:P162,P164:P168)</f>
        <v>2718026802</v>
      </c>
      <c r="Q170" s="32">
        <f>SUM(Q105,Q107:Q111,Q113:Q120,Q122:Q125,Q127:Q131,Q133:Q136,Q138:Q143,Q145:Q149,Q151:Q156,Q158:Q162,Q164:Q168)</f>
        <v>11770861513</v>
      </c>
      <c r="R170" s="32">
        <f>SUM(R105,R107:R111,R113:R120,R122:R125,R127:R131,R133:R136,R138:R143,R145:R149,R151:R156,R158:R162,R164:R168)</f>
        <v>13159210000</v>
      </c>
      <c r="S170" s="32">
        <f>SUM(S105,S107:S111,S113:S120,S122:S125,S127:S131,S133:S136,S138:S143,S145:S149,S151:S156,S158:S162,S164:S168)</f>
        <v>5930494022</v>
      </c>
      <c r="T170" s="37">
        <f t="shared" si="38"/>
        <v>0.50382837445247586</v>
      </c>
      <c r="U170" s="37">
        <f t="shared" si="39"/>
        <v>0.29803391578182081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818574</v>
      </c>
      <c r="G177" s="36">
        <f t="shared" si="40"/>
        <v>0</v>
      </c>
      <c r="H177" s="31">
        <v>1007976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1826550</v>
      </c>
      <c r="O177" s="36">
        <f t="shared" si="45"/>
        <v>0</v>
      </c>
      <c r="P177" s="31">
        <v>1027449</v>
      </c>
      <c r="Q177" s="31">
        <v>0</v>
      </c>
      <c r="R177" s="31">
        <v>0</v>
      </c>
      <c r="S177" s="31">
        <v>2555708</v>
      </c>
      <c r="T177" s="36">
        <f t="shared" si="46"/>
        <v>0</v>
      </c>
      <c r="U177" s="36">
        <f t="shared" si="47"/>
        <v>-1.895276553872749E-2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351369011</v>
      </c>
      <c r="E178" s="31">
        <v>351369011</v>
      </c>
      <c r="F178" s="31">
        <v>10978028</v>
      </c>
      <c r="G178" s="36">
        <f t="shared" si="40"/>
        <v>3.1243586247849273E-2</v>
      </c>
      <c r="H178" s="31">
        <v>34261641</v>
      </c>
      <c r="I178" s="36">
        <f t="shared" si="41"/>
        <v>9.7509000302818394E-2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45239669</v>
      </c>
      <c r="O178" s="36">
        <f t="shared" si="45"/>
        <v>0.12875258655066768</v>
      </c>
      <c r="P178" s="31">
        <v>70091103</v>
      </c>
      <c r="Q178" s="31">
        <v>329886518</v>
      </c>
      <c r="R178" s="31">
        <v>314736518</v>
      </c>
      <c r="S178" s="31">
        <v>98534059</v>
      </c>
      <c r="T178" s="36">
        <f t="shared" si="46"/>
        <v>0.29869077280690809</v>
      </c>
      <c r="U178" s="36">
        <f t="shared" si="47"/>
        <v>-0.51118416555664703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351369011</v>
      </c>
      <c r="E179" s="32">
        <f>SUM(E173:E178)</f>
        <v>351369011</v>
      </c>
      <c r="F179" s="32">
        <f>SUM(F173:F178)</f>
        <v>11796603</v>
      </c>
      <c r="G179" s="37">
        <f t="shared" si="40"/>
        <v>3.3573259538246532E-2</v>
      </c>
      <c r="H179" s="32">
        <f>SUM(H173:H178)</f>
        <v>35269617</v>
      </c>
      <c r="I179" s="37">
        <f t="shared" si="41"/>
        <v>0.10037771088469723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47066220</v>
      </c>
      <c r="O179" s="37">
        <f t="shared" si="45"/>
        <v>0.13395097042294377</v>
      </c>
      <c r="P179" s="32">
        <f>SUM(P173:P178)</f>
        <v>71118552</v>
      </c>
      <c r="Q179" s="32">
        <f>SUM(Q173:Q178)</f>
        <v>329886518</v>
      </c>
      <c r="R179" s="32">
        <f>SUM(R173:R178)</f>
        <v>314736518</v>
      </c>
      <c r="S179" s="32">
        <f>SUM(S173:S178)</f>
        <v>101089767</v>
      </c>
      <c r="T179" s="37">
        <f t="shared" si="46"/>
        <v>0.30643800666021764</v>
      </c>
      <c r="U179" s="37">
        <f t="shared" si="47"/>
        <v>-0.50407290350905909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9584807</v>
      </c>
      <c r="G180" s="36">
        <f t="shared" si="40"/>
        <v>0</v>
      </c>
      <c r="H180" s="31">
        <v>7861163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17445970</v>
      </c>
      <c r="O180" s="36">
        <f t="shared" si="45"/>
        <v>0</v>
      </c>
      <c r="P180" s="31">
        <v>6987443</v>
      </c>
      <c r="Q180" s="31">
        <v>0</v>
      </c>
      <c r="R180" s="31">
        <v>0</v>
      </c>
      <c r="S180" s="31">
        <v>16879471</v>
      </c>
      <c r="T180" s="36">
        <f t="shared" si="46"/>
        <v>0</v>
      </c>
      <c r="U180" s="36">
        <f t="shared" si="47"/>
        <v>0.12504144935422024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1121075582</v>
      </c>
      <c r="E184" s="31">
        <v>1121075582</v>
      </c>
      <c r="F184" s="31">
        <v>103105875</v>
      </c>
      <c r="G184" s="36">
        <f t="shared" si="40"/>
        <v>9.1970493921613217E-2</v>
      </c>
      <c r="H184" s="31">
        <v>60981639</v>
      </c>
      <c r="I184" s="36">
        <f t="shared" si="41"/>
        <v>5.4395653584041762E-2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164087514</v>
      </c>
      <c r="O184" s="36">
        <f t="shared" si="45"/>
        <v>0.14636614750565496</v>
      </c>
      <c r="P184" s="31">
        <v>316077</v>
      </c>
      <c r="Q184" s="31">
        <v>1325505700</v>
      </c>
      <c r="R184" s="31">
        <v>846024690</v>
      </c>
      <c r="S184" s="31">
        <v>324156542</v>
      </c>
      <c r="T184" s="36">
        <f t="shared" si="46"/>
        <v>0.24455311055999232</v>
      </c>
      <c r="U184" s="36">
        <f t="shared" si="47"/>
        <v>191.93285813267019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1121075582</v>
      </c>
      <c r="E185" s="32">
        <f>SUM(E180:E184)</f>
        <v>1121075582</v>
      </c>
      <c r="F185" s="32">
        <f>SUM(F180:F184)</f>
        <v>112690682</v>
      </c>
      <c r="G185" s="37">
        <f t="shared" si="40"/>
        <v>0.10052014673173035</v>
      </c>
      <c r="H185" s="32">
        <f>SUM(H180:H184)</f>
        <v>68842802</v>
      </c>
      <c r="I185" s="37">
        <f t="shared" si="41"/>
        <v>6.1407815053097822E-2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181533484</v>
      </c>
      <c r="O185" s="37">
        <f t="shared" si="45"/>
        <v>0.16192796178482818</v>
      </c>
      <c r="P185" s="32">
        <f>SUM(P180:P184)</f>
        <v>7303520</v>
      </c>
      <c r="Q185" s="32">
        <f>SUM(Q180:Q184)</f>
        <v>1325505700</v>
      </c>
      <c r="R185" s="32">
        <f>SUM(R180:R184)</f>
        <v>846024690</v>
      </c>
      <c r="S185" s="32">
        <f>SUM(S180:S184)</f>
        <v>341036013</v>
      </c>
      <c r="T185" s="37">
        <f t="shared" si="46"/>
        <v>0.25728747375435657</v>
      </c>
      <c r="U185" s="37">
        <f t="shared" si="47"/>
        <v>8.4259756939119761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1159559</v>
      </c>
      <c r="G186" s="36">
        <f t="shared" si="40"/>
        <v>0</v>
      </c>
      <c r="H186" s="31">
        <v>629207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1788766</v>
      </c>
      <c r="O186" s="36">
        <f t="shared" si="45"/>
        <v>0</v>
      </c>
      <c r="P186" s="31">
        <v>1023164</v>
      </c>
      <c r="Q186" s="31">
        <v>0</v>
      </c>
      <c r="R186" s="31">
        <v>0</v>
      </c>
      <c r="S186" s="31">
        <v>2168581</v>
      </c>
      <c r="T186" s="36">
        <f t="shared" si="46"/>
        <v>0</v>
      </c>
      <c r="U186" s="36">
        <f t="shared" si="47"/>
        <v>-0.38503798022604396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68588</v>
      </c>
      <c r="E187" s="31">
        <v>68588</v>
      </c>
      <c r="F187" s="31">
        <v>317437</v>
      </c>
      <c r="G187" s="36">
        <f t="shared" si="40"/>
        <v>4.6281711086487434</v>
      </c>
      <c r="H187" s="31">
        <v>190378</v>
      </c>
      <c r="I187" s="36">
        <f t="shared" si="41"/>
        <v>2.7756750451974108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507815</v>
      </c>
      <c r="O187" s="36">
        <f t="shared" si="45"/>
        <v>7.4038461538461542</v>
      </c>
      <c r="P187" s="31">
        <v>6987673</v>
      </c>
      <c r="Q187" s="31">
        <v>459174</v>
      </c>
      <c r="R187" s="31">
        <v>459174</v>
      </c>
      <c r="S187" s="31">
        <v>7320073</v>
      </c>
      <c r="T187" s="36">
        <f t="shared" si="46"/>
        <v>15.941828152290853</v>
      </c>
      <c r="U187" s="36">
        <f t="shared" si="47"/>
        <v>-0.97275516470218337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373505118</v>
      </c>
      <c r="E188" s="31">
        <v>373505118</v>
      </c>
      <c r="F188" s="31">
        <v>70605113</v>
      </c>
      <c r="G188" s="36">
        <f t="shared" si="40"/>
        <v>0.1890338568265616</v>
      </c>
      <c r="H188" s="31">
        <v>62621124</v>
      </c>
      <c r="I188" s="36">
        <f t="shared" si="41"/>
        <v>0.16765800783484847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133226237</v>
      </c>
      <c r="O188" s="36">
        <f t="shared" si="45"/>
        <v>0.35669186466141006</v>
      </c>
      <c r="P188" s="31">
        <v>60599576</v>
      </c>
      <c r="Q188" s="31">
        <v>300018818</v>
      </c>
      <c r="R188" s="31">
        <v>300018818</v>
      </c>
      <c r="S188" s="31">
        <v>117944870</v>
      </c>
      <c r="T188" s="36">
        <f t="shared" si="46"/>
        <v>0.39312490725165111</v>
      </c>
      <c r="U188" s="36">
        <f t="shared" si="47"/>
        <v>3.3359111291471732E-2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269751000</v>
      </c>
      <c r="E190" s="31">
        <v>269751000</v>
      </c>
      <c r="F190" s="31">
        <v>103859854</v>
      </c>
      <c r="G190" s="36">
        <f t="shared" si="40"/>
        <v>0.38502120103354576</v>
      </c>
      <c r="H190" s="31">
        <v>82312851</v>
      </c>
      <c r="I190" s="36">
        <f t="shared" si="41"/>
        <v>0.30514382152429465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186172705</v>
      </c>
      <c r="O190" s="36">
        <f t="shared" si="45"/>
        <v>0.6901650225578404</v>
      </c>
      <c r="P190" s="31">
        <v>77716301</v>
      </c>
      <c r="Q190" s="31">
        <v>254482000</v>
      </c>
      <c r="R190" s="31">
        <v>263205000</v>
      </c>
      <c r="S190" s="31">
        <v>168433429</v>
      </c>
      <c r="T190" s="36">
        <f t="shared" si="46"/>
        <v>0.66186775096077521</v>
      </c>
      <c r="U190" s="36">
        <f t="shared" si="47"/>
        <v>5.9145249334499272E-2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643324706</v>
      </c>
      <c r="E191" s="32">
        <f>SUM(E186:E190)</f>
        <v>643324706</v>
      </c>
      <c r="F191" s="32">
        <f>SUM(F186:F190)</f>
        <v>175941963</v>
      </c>
      <c r="G191" s="37">
        <f t="shared" si="40"/>
        <v>0.27348858416141725</v>
      </c>
      <c r="H191" s="32">
        <f>SUM(H186:H190)</f>
        <v>145753560</v>
      </c>
      <c r="I191" s="37">
        <f t="shared" si="41"/>
        <v>0.22656297611551701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321695523</v>
      </c>
      <c r="O191" s="37">
        <f t="shared" si="45"/>
        <v>0.5000515602769342</v>
      </c>
      <c r="P191" s="32">
        <f>SUM(P186:P190)</f>
        <v>146326714</v>
      </c>
      <c r="Q191" s="32">
        <f>SUM(Q186:Q190)</f>
        <v>554959992</v>
      </c>
      <c r="R191" s="32">
        <f>SUM(R186:R190)</f>
        <v>563682992</v>
      </c>
      <c r="S191" s="32">
        <f>SUM(S186:S190)</f>
        <v>295866953</v>
      </c>
      <c r="T191" s="37">
        <f t="shared" si="46"/>
        <v>0.53313204062465103</v>
      </c>
      <c r="U191" s="37">
        <f t="shared" si="47"/>
        <v>-3.9169471132933786E-3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84282031</v>
      </c>
      <c r="E192" s="31">
        <v>84282031</v>
      </c>
      <c r="F192" s="31">
        <v>3525781</v>
      </c>
      <c r="G192" s="36">
        <f t="shared" si="40"/>
        <v>4.1833128107698306E-2</v>
      </c>
      <c r="H192" s="31">
        <v>10301783</v>
      </c>
      <c r="I192" s="36">
        <f t="shared" si="41"/>
        <v>0.12222988551379356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13827564</v>
      </c>
      <c r="O192" s="36">
        <f t="shared" si="45"/>
        <v>0.16406301362149187</v>
      </c>
      <c r="P192" s="31">
        <v>11803772</v>
      </c>
      <c r="Q192" s="31">
        <v>61314765</v>
      </c>
      <c r="R192" s="31">
        <v>61330218</v>
      </c>
      <c r="S192" s="31">
        <v>25053323</v>
      </c>
      <c r="T192" s="36">
        <f t="shared" si="46"/>
        <v>0.40860179436388611</v>
      </c>
      <c r="U192" s="36">
        <f t="shared" si="47"/>
        <v>-0.12724652763540334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84436739</v>
      </c>
      <c r="E193" s="31">
        <v>84436739</v>
      </c>
      <c r="F193" s="31">
        <v>19568920</v>
      </c>
      <c r="G193" s="36">
        <f t="shared" si="40"/>
        <v>0.23175835817155374</v>
      </c>
      <c r="H193" s="31">
        <v>21125692</v>
      </c>
      <c r="I193" s="36">
        <f t="shared" si="41"/>
        <v>0.25019549843107985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40694612</v>
      </c>
      <c r="O193" s="36">
        <f t="shared" si="45"/>
        <v>0.48195385660263362</v>
      </c>
      <c r="P193" s="31">
        <v>15800971</v>
      </c>
      <c r="Q193" s="31">
        <v>76801901</v>
      </c>
      <c r="R193" s="31">
        <v>71801901</v>
      </c>
      <c r="S193" s="31">
        <v>25951039</v>
      </c>
      <c r="T193" s="36">
        <f t="shared" si="46"/>
        <v>0.33789578984509772</v>
      </c>
      <c r="U193" s="36">
        <f t="shared" si="47"/>
        <v>0.3369869484603194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46431586</v>
      </c>
      <c r="E194" s="31">
        <v>46431586</v>
      </c>
      <c r="F194" s="31">
        <v>12933663</v>
      </c>
      <c r="G194" s="36">
        <f t="shared" si="40"/>
        <v>0.27855311683731848</v>
      </c>
      <c r="H194" s="31">
        <v>10334952</v>
      </c>
      <c r="I194" s="36">
        <f t="shared" si="41"/>
        <v>0.22258451391257666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23268615</v>
      </c>
      <c r="O194" s="36">
        <f t="shared" si="45"/>
        <v>0.50113763074989515</v>
      </c>
      <c r="P194" s="31">
        <v>10452756</v>
      </c>
      <c r="Q194" s="31">
        <v>47748956</v>
      </c>
      <c r="R194" s="31">
        <v>47748956</v>
      </c>
      <c r="S194" s="31">
        <v>21717276</v>
      </c>
      <c r="T194" s="36">
        <f t="shared" si="46"/>
        <v>0.45482200699843572</v>
      </c>
      <c r="U194" s="36">
        <f t="shared" si="47"/>
        <v>-1.1270137751230425E-2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222838611</v>
      </c>
      <c r="E195" s="31">
        <v>222838611</v>
      </c>
      <c r="F195" s="31">
        <v>-1820302</v>
      </c>
      <c r="G195" s="36">
        <f t="shared" si="40"/>
        <v>-8.1687010694928442E-3</v>
      </c>
      <c r="H195" s="31">
        <v>24981762</v>
      </c>
      <c r="I195" s="36">
        <f t="shared" si="41"/>
        <v>0.11210697234152119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23161460</v>
      </c>
      <c r="O195" s="36">
        <f t="shared" si="45"/>
        <v>0.10393827127202834</v>
      </c>
      <c r="P195" s="31">
        <v>34064448</v>
      </c>
      <c r="Q195" s="31">
        <v>159663166</v>
      </c>
      <c r="R195" s="31">
        <v>159729466</v>
      </c>
      <c r="S195" s="31">
        <v>69496408</v>
      </c>
      <c r="T195" s="36">
        <f t="shared" si="46"/>
        <v>0.43526888349439347</v>
      </c>
      <c r="U195" s="36">
        <f t="shared" si="47"/>
        <v>-0.26663241394664605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120131191</v>
      </c>
      <c r="E196" s="31">
        <v>120131191</v>
      </c>
      <c r="F196" s="31">
        <v>24330738</v>
      </c>
      <c r="G196" s="36">
        <f t="shared" si="40"/>
        <v>0.20253472722167551</v>
      </c>
      <c r="H196" s="31">
        <v>27869819</v>
      </c>
      <c r="I196" s="36">
        <f t="shared" si="41"/>
        <v>0.23199486135120395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52200557</v>
      </c>
      <c r="O196" s="36">
        <f t="shared" si="45"/>
        <v>0.43452958857287949</v>
      </c>
      <c r="P196" s="31">
        <v>18014412</v>
      </c>
      <c r="Q196" s="31">
        <v>82879214</v>
      </c>
      <c r="R196" s="31">
        <v>82879214</v>
      </c>
      <c r="S196" s="31">
        <v>37657647</v>
      </c>
      <c r="T196" s="36">
        <f t="shared" si="46"/>
        <v>0.45436781048623359</v>
      </c>
      <c r="U196" s="36">
        <f t="shared" si="47"/>
        <v>0.54708457872507865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558120158</v>
      </c>
      <c r="E198" s="32">
        <f>SUM(E192:E197)</f>
        <v>558120158</v>
      </c>
      <c r="F198" s="32">
        <f>SUM(F192:F197)</f>
        <v>58538800</v>
      </c>
      <c r="G198" s="37">
        <f t="shared" si="40"/>
        <v>0.10488565797331406</v>
      </c>
      <c r="H198" s="32">
        <f>SUM(H192:H197)</f>
        <v>94614008</v>
      </c>
      <c r="I198" s="37">
        <f t="shared" si="41"/>
        <v>0.1695226496370339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153152808</v>
      </c>
      <c r="O198" s="37">
        <f t="shared" si="45"/>
        <v>0.27440830761034796</v>
      </c>
      <c r="P198" s="32">
        <f>SUM(P192:P197)</f>
        <v>90136359</v>
      </c>
      <c r="Q198" s="32">
        <f>SUM(Q192:Q197)</f>
        <v>428408002</v>
      </c>
      <c r="R198" s="32">
        <f>SUM(R192:R197)</f>
        <v>423489755</v>
      </c>
      <c r="S198" s="32">
        <f>SUM(S192:S197)</f>
        <v>179875693</v>
      </c>
      <c r="T198" s="37">
        <f t="shared" si="46"/>
        <v>0.41987005882303757</v>
      </c>
      <c r="U198" s="37">
        <f t="shared" si="47"/>
        <v>4.9676390855770025E-2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1826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1826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-71548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20000000</v>
      </c>
      <c r="F204" s="32">
        <f>SUM(F199:F203)</f>
        <v>0</v>
      </c>
      <c r="G204" s="37">
        <f t="shared" si="40"/>
        <v>0</v>
      </c>
      <c r="H204" s="32">
        <f>SUM(H199:H203)</f>
        <v>1826</v>
      </c>
      <c r="I204" s="37">
        <f t="shared" si="41"/>
        <v>9.1299999999999997E-5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1826</v>
      </c>
      <c r="O204" s="37">
        <f t="shared" si="45"/>
        <v>9.1299999999999997E-5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-71548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2693889457</v>
      </c>
      <c r="E205" s="32">
        <f>SUM(E173:E178,E180:E184,E186:E190,E192:E197,E199:E203)</f>
        <v>2693889457</v>
      </c>
      <c r="F205" s="32">
        <f>SUM(F173:F178,F180:F184,F186:F190,F192:F197,F199:F203)</f>
        <v>358968048</v>
      </c>
      <c r="G205" s="37">
        <f t="shared" si="40"/>
        <v>0.13325270161595945</v>
      </c>
      <c r="H205" s="32">
        <f>SUM(H173:H178,H180:H184,H186:H190,H192:H197,H199:H203)</f>
        <v>344481813</v>
      </c>
      <c r="I205" s="37">
        <f t="shared" si="41"/>
        <v>0.12787525935961225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703449861</v>
      </c>
      <c r="O205" s="37">
        <f t="shared" si="45"/>
        <v>0.26112796097557167</v>
      </c>
      <c r="P205" s="32">
        <f>SUM(P173:P178,P180:P184,P186:P190,P192:P197,P199:P203)</f>
        <v>314885145</v>
      </c>
      <c r="Q205" s="32">
        <f>SUM(Q173:Q178,Q180:Q184,Q186:Q190,Q192:Q197,Q199:Q203)</f>
        <v>2638760212</v>
      </c>
      <c r="R205" s="32">
        <f>SUM(R173:R178,R180:R184,R186:R190,R192:R197,R199:R203)</f>
        <v>2147933955</v>
      </c>
      <c r="S205" s="32">
        <f>SUM(S173:S178,S180:S184,S186:S190,S192:S197,S199:S203)</f>
        <v>917796878</v>
      </c>
      <c r="T205" s="37">
        <f t="shared" si="46"/>
        <v>0.3478136716728697</v>
      </c>
      <c r="U205" s="37">
        <f t="shared" si="47"/>
        <v>9.3991947444837409E-2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55151246</v>
      </c>
      <c r="E208" s="31">
        <v>55151246</v>
      </c>
      <c r="F208" s="31">
        <v>1462450</v>
      </c>
      <c r="G208" s="36">
        <f t="shared" ref="G208:G231" si="48">IF(($D208     =0),0,($F208     /$D208     ))</f>
        <v>2.6517079958628679E-2</v>
      </c>
      <c r="H208" s="31">
        <v>3554781</v>
      </c>
      <c r="I208" s="36">
        <f t="shared" ref="I208:I231" si="49">IF(($D208     =0),0,($H208     /$D208     ))</f>
        <v>6.445513488489453E-2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5017231</v>
      </c>
      <c r="O208" s="36">
        <f t="shared" ref="O208:O231" si="53">IF(($D208     =0),0,($N208     /$D208     ))</f>
        <v>9.0972214843523205E-2</v>
      </c>
      <c r="P208" s="31">
        <v>320434880</v>
      </c>
      <c r="Q208" s="31">
        <v>52375353</v>
      </c>
      <c r="R208" s="31">
        <v>52375354</v>
      </c>
      <c r="S208" s="31">
        <v>321541248</v>
      </c>
      <c r="T208" s="36">
        <f t="shared" ref="T208:T231" si="54">IF(($Q208     =0),0,($S208     /$Q208     ))</f>
        <v>6.1391709951816456</v>
      </c>
      <c r="U208" s="36">
        <f t="shared" ref="U208:U231" si="55">IF(($P208     =0),0,(($H208     /$P208     )-1))</f>
        <v>-0.98890638559697375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91011763</v>
      </c>
      <c r="E209" s="31">
        <v>91011763</v>
      </c>
      <c r="F209" s="31">
        <v>25722628</v>
      </c>
      <c r="G209" s="36">
        <f t="shared" si="48"/>
        <v>0.28262970798620835</v>
      </c>
      <c r="H209" s="31">
        <v>20870591</v>
      </c>
      <c r="I209" s="36">
        <f t="shared" si="49"/>
        <v>0.22931751140783857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46593219</v>
      </c>
      <c r="O209" s="36">
        <f t="shared" si="53"/>
        <v>0.51194721939404686</v>
      </c>
      <c r="P209" s="31">
        <v>19843545</v>
      </c>
      <c r="Q209" s="31">
        <v>77635209</v>
      </c>
      <c r="R209" s="31">
        <v>86314180</v>
      </c>
      <c r="S209" s="31">
        <v>42105591</v>
      </c>
      <c r="T209" s="36">
        <f t="shared" si="54"/>
        <v>0.54235174403922837</v>
      </c>
      <c r="U209" s="36">
        <f t="shared" si="55"/>
        <v>5.1757183507281646E-2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43164181</v>
      </c>
      <c r="E210" s="31">
        <v>43164181</v>
      </c>
      <c r="F210" s="31">
        <v>6078280</v>
      </c>
      <c r="G210" s="36">
        <f t="shared" si="48"/>
        <v>0.14081768399590391</v>
      </c>
      <c r="H210" s="31">
        <v>9851879</v>
      </c>
      <c r="I210" s="36">
        <f t="shared" si="49"/>
        <v>0.22824200000458714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15930159</v>
      </c>
      <c r="O210" s="36">
        <f t="shared" si="53"/>
        <v>0.36905968400049105</v>
      </c>
      <c r="P210" s="31">
        <v>7228417</v>
      </c>
      <c r="Q210" s="31">
        <v>32633150</v>
      </c>
      <c r="R210" s="31">
        <v>40252750</v>
      </c>
      <c r="S210" s="31">
        <v>15048140</v>
      </c>
      <c r="T210" s="36">
        <f t="shared" si="54"/>
        <v>0.46113047621820141</v>
      </c>
      <c r="U210" s="36">
        <f t="shared" si="55"/>
        <v>0.36293727935175846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78112248</v>
      </c>
      <c r="E211" s="31">
        <v>78112248</v>
      </c>
      <c r="F211" s="31">
        <v>8720827</v>
      </c>
      <c r="G211" s="36">
        <f t="shared" si="48"/>
        <v>0.1116448088909181</v>
      </c>
      <c r="H211" s="31">
        <v>7172710</v>
      </c>
      <c r="I211" s="36">
        <f t="shared" si="49"/>
        <v>9.182567630110966E-2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15893537</v>
      </c>
      <c r="O211" s="36">
        <f t="shared" si="53"/>
        <v>0.20347048519202776</v>
      </c>
      <c r="P211" s="31">
        <v>8154041</v>
      </c>
      <c r="Q211" s="31">
        <v>26343940</v>
      </c>
      <c r="R211" s="31">
        <v>59687880</v>
      </c>
      <c r="S211" s="31">
        <v>14156995</v>
      </c>
      <c r="T211" s="36">
        <f t="shared" si="54"/>
        <v>0.53739095215066535</v>
      </c>
      <c r="U211" s="36">
        <f t="shared" si="55"/>
        <v>-0.1203490392064499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116593149</v>
      </c>
      <c r="E212" s="31">
        <v>116593149</v>
      </c>
      <c r="F212" s="31">
        <v>-18283331</v>
      </c>
      <c r="G212" s="36">
        <f t="shared" si="48"/>
        <v>-0.15681308170173874</v>
      </c>
      <c r="H212" s="31">
        <v>16823832</v>
      </c>
      <c r="I212" s="36">
        <f t="shared" si="49"/>
        <v>0.14429520211346208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-1459499</v>
      </c>
      <c r="O212" s="36">
        <f t="shared" si="53"/>
        <v>-1.2517879588276666E-2</v>
      </c>
      <c r="P212" s="31">
        <v>15839802</v>
      </c>
      <c r="Q212" s="31">
        <v>114320918</v>
      </c>
      <c r="R212" s="31">
        <v>114320918</v>
      </c>
      <c r="S212" s="31">
        <v>35851217</v>
      </c>
      <c r="T212" s="36">
        <f t="shared" si="54"/>
        <v>0.31360154928077116</v>
      </c>
      <c r="U212" s="36">
        <f t="shared" si="55"/>
        <v>6.2123882609138592E-2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27610272</v>
      </c>
      <c r="E213" s="31">
        <v>27610272</v>
      </c>
      <c r="F213" s="31">
        <v>6880920</v>
      </c>
      <c r="G213" s="36">
        <f t="shared" si="48"/>
        <v>0.24921594397911037</v>
      </c>
      <c r="H213" s="31">
        <v>6956769</v>
      </c>
      <c r="I213" s="36">
        <f t="shared" si="49"/>
        <v>0.25196307374298954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13837689</v>
      </c>
      <c r="O213" s="36">
        <f t="shared" si="53"/>
        <v>0.50117901772209994</v>
      </c>
      <c r="P213" s="31">
        <v>6720620</v>
      </c>
      <c r="Q213" s="31">
        <v>26220000</v>
      </c>
      <c r="R213" s="31">
        <v>26220000</v>
      </c>
      <c r="S213" s="31">
        <v>13460089</v>
      </c>
      <c r="T213" s="36">
        <f t="shared" si="54"/>
        <v>0.51335198321891684</v>
      </c>
      <c r="U213" s="36">
        <f t="shared" si="55"/>
        <v>3.513797834128396E-2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773326242</v>
      </c>
      <c r="E214" s="31">
        <v>773326242</v>
      </c>
      <c r="F214" s="31">
        <v>122072542</v>
      </c>
      <c r="G214" s="36">
        <f t="shared" si="48"/>
        <v>0.15785387249279456</v>
      </c>
      <c r="H214" s="31">
        <v>125151348</v>
      </c>
      <c r="I214" s="36">
        <f t="shared" si="49"/>
        <v>0.16183512365535371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247223890</v>
      </c>
      <c r="O214" s="36">
        <f t="shared" si="53"/>
        <v>0.31968899614814827</v>
      </c>
      <c r="P214" s="31">
        <v>141618103</v>
      </c>
      <c r="Q214" s="31">
        <v>723517307</v>
      </c>
      <c r="R214" s="31">
        <v>723517307</v>
      </c>
      <c r="S214" s="31">
        <v>288752162</v>
      </c>
      <c r="T214" s="36">
        <f t="shared" si="54"/>
        <v>0.39909503090850046</v>
      </c>
      <c r="U214" s="36">
        <f t="shared" si="55"/>
        <v>-0.11627577725709259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1000800</v>
      </c>
      <c r="E215" s="31">
        <v>1000800</v>
      </c>
      <c r="F215" s="31">
        <v>936779</v>
      </c>
      <c r="G215" s="36">
        <f t="shared" si="48"/>
        <v>0.93603017585931259</v>
      </c>
      <c r="H215" s="31">
        <v>208518</v>
      </c>
      <c r="I215" s="36">
        <f t="shared" si="49"/>
        <v>0.20835131894484413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1145297</v>
      </c>
      <c r="O215" s="36">
        <f t="shared" si="53"/>
        <v>1.1443814948041566</v>
      </c>
      <c r="P215" s="31">
        <v>2801</v>
      </c>
      <c r="Q215" s="31">
        <v>142550</v>
      </c>
      <c r="R215" s="31">
        <v>370550</v>
      </c>
      <c r="S215" s="31">
        <v>29610</v>
      </c>
      <c r="T215" s="36">
        <f t="shared" si="54"/>
        <v>0.20771659066994036</v>
      </c>
      <c r="U215" s="36">
        <f t="shared" si="55"/>
        <v>73.444127097465184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1185969901</v>
      </c>
      <c r="E216" s="32">
        <f>SUM(E208:E215)</f>
        <v>1185969901</v>
      </c>
      <c r="F216" s="32">
        <f>SUM(F208:F215)</f>
        <v>153591095</v>
      </c>
      <c r="G216" s="37">
        <f t="shared" si="48"/>
        <v>0.12950673948006039</v>
      </c>
      <c r="H216" s="32">
        <f>SUM(H208:H215)</f>
        <v>190590428</v>
      </c>
      <c r="I216" s="37">
        <f t="shared" si="49"/>
        <v>0.16070427068958135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344181523</v>
      </c>
      <c r="O216" s="37">
        <f t="shared" si="53"/>
        <v>0.29021101016964174</v>
      </c>
      <c r="P216" s="32">
        <f>SUM(P208:P215)</f>
        <v>519842209</v>
      </c>
      <c r="Q216" s="32">
        <f>SUM(Q208:Q215)</f>
        <v>1053188427</v>
      </c>
      <c r="R216" s="32">
        <f>SUM(R208:R215)</f>
        <v>1103058939</v>
      </c>
      <c r="S216" s="32">
        <f>SUM(S208:S215)</f>
        <v>730945052</v>
      </c>
      <c r="T216" s="37">
        <f t="shared" si="54"/>
        <v>0.69403065326315061</v>
      </c>
      <c r="U216" s="37">
        <f t="shared" si="55"/>
        <v>-0.63336869399922091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85750010</v>
      </c>
      <c r="E217" s="31">
        <v>85750010</v>
      </c>
      <c r="F217" s="31">
        <v>14056262</v>
      </c>
      <c r="G217" s="36">
        <f t="shared" si="48"/>
        <v>0.16392140362432611</v>
      </c>
      <c r="H217" s="31">
        <v>9092403</v>
      </c>
      <c r="I217" s="36">
        <f t="shared" si="49"/>
        <v>0.10603384186194265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23148665</v>
      </c>
      <c r="O217" s="36">
        <f t="shared" si="53"/>
        <v>0.26995524548626876</v>
      </c>
      <c r="P217" s="31">
        <v>11895656</v>
      </c>
      <c r="Q217" s="31">
        <v>72540499</v>
      </c>
      <c r="R217" s="31">
        <v>72540499</v>
      </c>
      <c r="S217" s="31">
        <v>22226419</v>
      </c>
      <c r="T217" s="36">
        <f t="shared" si="54"/>
        <v>0.30640013932079513</v>
      </c>
      <c r="U217" s="36">
        <f t="shared" si="55"/>
        <v>-0.23565350242138816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628502909</v>
      </c>
      <c r="E218" s="31">
        <v>628502909</v>
      </c>
      <c r="F218" s="31">
        <v>106850548</v>
      </c>
      <c r="G218" s="36">
        <f t="shared" si="48"/>
        <v>0.17000804048784443</v>
      </c>
      <c r="H218" s="31">
        <v>104618478</v>
      </c>
      <c r="I218" s="36">
        <f t="shared" si="49"/>
        <v>0.16645663290000778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211469026</v>
      </c>
      <c r="O218" s="36">
        <f t="shared" si="53"/>
        <v>0.33646467338785219</v>
      </c>
      <c r="P218" s="31">
        <v>111447135</v>
      </c>
      <c r="Q218" s="31">
        <v>635414708</v>
      </c>
      <c r="R218" s="31">
        <v>598410970</v>
      </c>
      <c r="S218" s="31">
        <v>223432825</v>
      </c>
      <c r="T218" s="36">
        <f t="shared" si="54"/>
        <v>0.3516330707913044</v>
      </c>
      <c r="U218" s="36">
        <f t="shared" si="55"/>
        <v>-6.1272611449365688E-2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186025276</v>
      </c>
      <c r="E219" s="31">
        <v>186025276</v>
      </c>
      <c r="F219" s="31">
        <v>37515821</v>
      </c>
      <c r="G219" s="36">
        <f t="shared" si="48"/>
        <v>0.20167055685486526</v>
      </c>
      <c r="H219" s="31">
        <v>43968262</v>
      </c>
      <c r="I219" s="36">
        <f t="shared" si="49"/>
        <v>0.23635638632246941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81484083</v>
      </c>
      <c r="O219" s="36">
        <f t="shared" si="53"/>
        <v>0.43802694317733465</v>
      </c>
      <c r="P219" s="31">
        <v>44298650</v>
      </c>
      <c r="Q219" s="31">
        <v>171071065</v>
      </c>
      <c r="R219" s="31">
        <v>172000930</v>
      </c>
      <c r="S219" s="31">
        <v>84428386</v>
      </c>
      <c r="T219" s="36">
        <f t="shared" si="54"/>
        <v>0.49352814866733891</v>
      </c>
      <c r="U219" s="36">
        <f t="shared" si="55"/>
        <v>-7.4581956786493597E-3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20134134</v>
      </c>
      <c r="E220" s="31">
        <v>20134134</v>
      </c>
      <c r="F220" s="31">
        <v>5373165</v>
      </c>
      <c r="G220" s="36">
        <f t="shared" si="48"/>
        <v>0.26686844341057825</v>
      </c>
      <c r="H220" s="31">
        <v>4126618</v>
      </c>
      <c r="I220" s="36">
        <f t="shared" si="49"/>
        <v>0.20495631945232906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9499783</v>
      </c>
      <c r="O220" s="36">
        <f t="shared" si="53"/>
        <v>0.47182476286290737</v>
      </c>
      <c r="P220" s="31">
        <v>4635272</v>
      </c>
      <c r="Q220" s="31">
        <v>20218764</v>
      </c>
      <c r="R220" s="31">
        <v>19120734</v>
      </c>
      <c r="S220" s="31">
        <v>9549707</v>
      </c>
      <c r="T220" s="36">
        <f t="shared" si="54"/>
        <v>0.4723190299862049</v>
      </c>
      <c r="U220" s="36">
        <f t="shared" si="55"/>
        <v>-0.10973552361112793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155501570</v>
      </c>
      <c r="E221" s="31">
        <v>155501570</v>
      </c>
      <c r="F221" s="31">
        <v>69988159</v>
      </c>
      <c r="G221" s="36">
        <f t="shared" si="48"/>
        <v>0.45008007957733159</v>
      </c>
      <c r="H221" s="31">
        <v>67719930</v>
      </c>
      <c r="I221" s="36">
        <f t="shared" si="49"/>
        <v>0.43549354517771105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137708089</v>
      </c>
      <c r="O221" s="36">
        <f t="shared" si="53"/>
        <v>0.88557362475504264</v>
      </c>
      <c r="P221" s="31">
        <v>24126963</v>
      </c>
      <c r="Q221" s="31">
        <v>127712916</v>
      </c>
      <c r="R221" s="31">
        <v>146725138</v>
      </c>
      <c r="S221" s="31">
        <v>72094338</v>
      </c>
      <c r="T221" s="36">
        <f t="shared" si="54"/>
        <v>0.564503107892392</v>
      </c>
      <c r="U221" s="36">
        <f t="shared" si="55"/>
        <v>1.8068153459679115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85380010</v>
      </c>
      <c r="E222" s="31">
        <v>85380010</v>
      </c>
      <c r="F222" s="31">
        <v>9986031</v>
      </c>
      <c r="G222" s="36">
        <f t="shared" si="48"/>
        <v>0.11695982467090364</v>
      </c>
      <c r="H222" s="31">
        <v>19912395</v>
      </c>
      <c r="I222" s="36">
        <f t="shared" si="49"/>
        <v>0.23322080894579422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29898426</v>
      </c>
      <c r="O222" s="36">
        <f t="shared" si="53"/>
        <v>0.35018063361669788</v>
      </c>
      <c r="P222" s="31">
        <v>22266197</v>
      </c>
      <c r="Q222" s="31">
        <v>81999996</v>
      </c>
      <c r="R222" s="31">
        <v>81610304</v>
      </c>
      <c r="S222" s="31">
        <v>44369028</v>
      </c>
      <c r="T222" s="36">
        <f t="shared" si="54"/>
        <v>0.54108573371149915</v>
      </c>
      <c r="U222" s="36">
        <f t="shared" si="55"/>
        <v>-0.10571190042017498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1161293909</v>
      </c>
      <c r="E224" s="32">
        <f>SUM(E217:E223)</f>
        <v>1161293909</v>
      </c>
      <c r="F224" s="32">
        <f>SUM(F217:F223)</f>
        <v>243769986</v>
      </c>
      <c r="G224" s="37">
        <f t="shared" si="48"/>
        <v>0.20991239522638364</v>
      </c>
      <c r="H224" s="32">
        <f>SUM(H217:H223)</f>
        <v>249438086</v>
      </c>
      <c r="I224" s="37">
        <f t="shared" si="49"/>
        <v>0.21479324404172001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493208072</v>
      </c>
      <c r="O224" s="37">
        <f t="shared" si="53"/>
        <v>0.42470563926810367</v>
      </c>
      <c r="P224" s="32">
        <f>SUM(P217:P223)</f>
        <v>218669873</v>
      </c>
      <c r="Q224" s="32">
        <f>SUM(Q217:Q223)</f>
        <v>1108957948</v>
      </c>
      <c r="R224" s="32">
        <f>SUM(R217:R223)</f>
        <v>1090408575</v>
      </c>
      <c r="S224" s="32">
        <f>SUM(S217:S223)</f>
        <v>456100703</v>
      </c>
      <c r="T224" s="37">
        <f t="shared" si="54"/>
        <v>0.4112876451470277</v>
      </c>
      <c r="U224" s="37">
        <f t="shared" si="55"/>
        <v>0.14070622796767251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72153865</v>
      </c>
      <c r="E225" s="31">
        <v>72153865</v>
      </c>
      <c r="F225" s="31">
        <v>17047469</v>
      </c>
      <c r="G225" s="36">
        <f t="shared" si="48"/>
        <v>0.2362655001225506</v>
      </c>
      <c r="H225" s="31">
        <v>22493116</v>
      </c>
      <c r="I225" s="36">
        <f t="shared" si="49"/>
        <v>0.31173820002573666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39540585</v>
      </c>
      <c r="O225" s="36">
        <f t="shared" si="53"/>
        <v>0.54800370014828725</v>
      </c>
      <c r="P225" s="31">
        <v>14554305</v>
      </c>
      <c r="Q225" s="31">
        <v>62882460</v>
      </c>
      <c r="R225" s="31">
        <v>62882460</v>
      </c>
      <c r="S225" s="31">
        <v>28882547</v>
      </c>
      <c r="T225" s="36">
        <f t="shared" si="54"/>
        <v>0.45931006834020172</v>
      </c>
      <c r="U225" s="36">
        <f t="shared" si="55"/>
        <v>0.54546136005807222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229674685</v>
      </c>
      <c r="E226" s="31">
        <v>234799685</v>
      </c>
      <c r="F226" s="31">
        <v>91370480</v>
      </c>
      <c r="G226" s="36">
        <f t="shared" si="48"/>
        <v>0.39782564630490297</v>
      </c>
      <c r="H226" s="31">
        <v>71640804</v>
      </c>
      <c r="I226" s="36">
        <f t="shared" si="49"/>
        <v>0.31192294440286267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163011284</v>
      </c>
      <c r="O226" s="36">
        <f t="shared" si="53"/>
        <v>0.70974859070776564</v>
      </c>
      <c r="P226" s="31">
        <v>65283863</v>
      </c>
      <c r="Q226" s="31">
        <v>205813062</v>
      </c>
      <c r="R226" s="31">
        <v>208615127</v>
      </c>
      <c r="S226" s="31">
        <v>141817029</v>
      </c>
      <c r="T226" s="36">
        <f t="shared" si="54"/>
        <v>0.68905747585641575</v>
      </c>
      <c r="U226" s="36">
        <f t="shared" si="55"/>
        <v>9.7373848725832879E-2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40133755</v>
      </c>
      <c r="E227" s="31">
        <v>40133755</v>
      </c>
      <c r="F227" s="31">
        <v>18798966</v>
      </c>
      <c r="G227" s="36">
        <f t="shared" si="48"/>
        <v>0.46840785269158092</v>
      </c>
      <c r="H227" s="31">
        <v>18842724</v>
      </c>
      <c r="I227" s="36">
        <f t="shared" si="49"/>
        <v>0.46949815685076068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37641690</v>
      </c>
      <c r="O227" s="36">
        <f t="shared" si="53"/>
        <v>0.9379060095423416</v>
      </c>
      <c r="P227" s="31">
        <v>2002</v>
      </c>
      <c r="Q227" s="31">
        <v>6931997</v>
      </c>
      <c r="R227" s="31">
        <v>87172822</v>
      </c>
      <c r="S227" s="31">
        <v>2002</v>
      </c>
      <c r="T227" s="36">
        <f t="shared" si="54"/>
        <v>2.8880566451485769E-4</v>
      </c>
      <c r="U227" s="36">
        <f t="shared" si="55"/>
        <v>9410.95004995005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449732690</v>
      </c>
      <c r="E228" s="31">
        <v>449732690</v>
      </c>
      <c r="F228" s="31">
        <v>147045196</v>
      </c>
      <c r="G228" s="36">
        <f t="shared" si="48"/>
        <v>0.32696132451479121</v>
      </c>
      <c r="H228" s="31">
        <v>30906880</v>
      </c>
      <c r="I228" s="36">
        <f t="shared" si="49"/>
        <v>6.8722778413105798E-2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177952076</v>
      </c>
      <c r="O228" s="36">
        <f t="shared" si="53"/>
        <v>0.39568410292789702</v>
      </c>
      <c r="P228" s="31">
        <v>262716987</v>
      </c>
      <c r="Q228" s="31">
        <v>438253619</v>
      </c>
      <c r="R228" s="31">
        <v>443353619</v>
      </c>
      <c r="S228" s="31">
        <v>367030041</v>
      </c>
      <c r="T228" s="36">
        <f t="shared" si="54"/>
        <v>0.83748319486210565</v>
      </c>
      <c r="U228" s="36">
        <f t="shared" si="55"/>
        <v>-0.88235675068852704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791694995</v>
      </c>
      <c r="E230" s="32">
        <f>SUM(E225:E229)</f>
        <v>796819995</v>
      </c>
      <c r="F230" s="32">
        <f>SUM(F225:F229)</f>
        <v>274262111</v>
      </c>
      <c r="G230" s="37">
        <f t="shared" si="48"/>
        <v>0.34642395459377634</v>
      </c>
      <c r="H230" s="32">
        <f>SUM(H225:H229)</f>
        <v>143883524</v>
      </c>
      <c r="I230" s="37">
        <f t="shared" si="49"/>
        <v>0.18174110599246621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418145635</v>
      </c>
      <c r="O230" s="37">
        <f t="shared" si="53"/>
        <v>0.52816506058624257</v>
      </c>
      <c r="P230" s="32">
        <f>SUM(P225:P229)</f>
        <v>342557157</v>
      </c>
      <c r="Q230" s="32">
        <f>SUM(Q225:Q229)</f>
        <v>713881138</v>
      </c>
      <c r="R230" s="32">
        <f>SUM(R225:R229)</f>
        <v>802024028</v>
      </c>
      <c r="S230" s="32">
        <f>SUM(S225:S229)</f>
        <v>537731619</v>
      </c>
      <c r="T230" s="37">
        <f t="shared" si="54"/>
        <v>0.75325091303925162</v>
      </c>
      <c r="U230" s="37">
        <f t="shared" si="55"/>
        <v>-0.5799722146806584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3138958805</v>
      </c>
      <c r="E231" s="32">
        <f>SUM(E208:E215,E217:E223,E225:E229)</f>
        <v>3144083805</v>
      </c>
      <c r="F231" s="32">
        <f>SUM(F208:F215,F217:F223,F225:F229)</f>
        <v>671623192</v>
      </c>
      <c r="G231" s="37">
        <f t="shared" si="48"/>
        <v>0.21396368468747712</v>
      </c>
      <c r="H231" s="32">
        <f>SUM(H208:H215,H217:H223,H225:H229)</f>
        <v>583912038</v>
      </c>
      <c r="I231" s="37">
        <f t="shared" si="49"/>
        <v>0.18602093059325767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1255535230</v>
      </c>
      <c r="O231" s="37">
        <f t="shared" si="53"/>
        <v>0.39998461528073481</v>
      </c>
      <c r="P231" s="32">
        <f>SUM(P208:P215,P217:P223,P225:P229)</f>
        <v>1081069239</v>
      </c>
      <c r="Q231" s="32">
        <f>SUM(Q208:Q215,Q217:Q223,Q225:Q229)</f>
        <v>2876027513</v>
      </c>
      <c r="R231" s="32">
        <f>SUM(R208:R215,R217:R223,R225:R229)</f>
        <v>2995491542</v>
      </c>
      <c r="S231" s="32">
        <f>SUM(S208:S215,S217:S223,S225:S229)</f>
        <v>1724777374</v>
      </c>
      <c r="T231" s="37">
        <f t="shared" si="54"/>
        <v>0.59970823165070331</v>
      </c>
      <c r="U231" s="37">
        <f t="shared" si="55"/>
        <v>-0.45987544836617078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61618576</v>
      </c>
      <c r="E234" s="31">
        <v>61618576</v>
      </c>
      <c r="F234" s="31">
        <v>11944570</v>
      </c>
      <c r="G234" s="36">
        <f t="shared" ref="G234:G260" si="56">IF(($D234     =0),0,($F234     /$D234     ))</f>
        <v>0.19384690097349863</v>
      </c>
      <c r="H234" s="31">
        <v>12500718</v>
      </c>
      <c r="I234" s="36">
        <f t="shared" ref="I234:I260" si="57">IF(($D234     =0),0,($H234     /$D234     ))</f>
        <v>0.20287255583446134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24445288</v>
      </c>
      <c r="O234" s="36">
        <f t="shared" ref="O234:O260" si="61">IF(($D234     =0),0,($N234     /$D234     ))</f>
        <v>0.39671945680796</v>
      </c>
      <c r="P234" s="31">
        <v>14086007</v>
      </c>
      <c r="Q234" s="31">
        <v>56666747</v>
      </c>
      <c r="R234" s="31">
        <v>56666747</v>
      </c>
      <c r="S234" s="31">
        <v>28457616</v>
      </c>
      <c r="T234" s="36">
        <f t="shared" ref="T234:T260" si="62">IF(($Q234     =0),0,($S234     /$Q234     ))</f>
        <v>0.50219251159767475</v>
      </c>
      <c r="U234" s="36">
        <f t="shared" ref="U234:U260" si="63">IF(($P234     =0),0,(($H234     /$P234     )-1))</f>
        <v>-0.11254353345131807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193706142</v>
      </c>
      <c r="E235" s="31">
        <v>193706142</v>
      </c>
      <c r="F235" s="31">
        <v>-6764285</v>
      </c>
      <c r="G235" s="36">
        <f t="shared" si="56"/>
        <v>-3.4920343413788087E-2</v>
      </c>
      <c r="H235" s="31">
        <v>46269131</v>
      </c>
      <c r="I235" s="36">
        <f t="shared" si="57"/>
        <v>0.23886248790190659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39504846</v>
      </c>
      <c r="O235" s="36">
        <f t="shared" si="61"/>
        <v>0.20394214448811851</v>
      </c>
      <c r="P235" s="31">
        <v>48627310</v>
      </c>
      <c r="Q235" s="31">
        <v>239022609</v>
      </c>
      <c r="R235" s="31">
        <v>229022609</v>
      </c>
      <c r="S235" s="31">
        <v>97061680</v>
      </c>
      <c r="T235" s="36">
        <f t="shared" si="62"/>
        <v>0.40607740165701228</v>
      </c>
      <c r="U235" s="36">
        <f t="shared" si="63"/>
        <v>-4.8494950676893245E-2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1138619122</v>
      </c>
      <c r="E236" s="31">
        <v>1138619122</v>
      </c>
      <c r="F236" s="31">
        <v>93741416</v>
      </c>
      <c r="G236" s="36">
        <f t="shared" si="56"/>
        <v>8.2329037154533227E-2</v>
      </c>
      <c r="H236" s="31">
        <v>594377768</v>
      </c>
      <c r="I236" s="36">
        <f t="shared" si="57"/>
        <v>0.52201632355863425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688119184</v>
      </c>
      <c r="O236" s="36">
        <f t="shared" si="61"/>
        <v>0.60434536071316747</v>
      </c>
      <c r="P236" s="31">
        <v>304333702</v>
      </c>
      <c r="Q236" s="31">
        <v>1038092874</v>
      </c>
      <c r="R236" s="31">
        <v>1038092874</v>
      </c>
      <c r="S236" s="31">
        <v>629511803</v>
      </c>
      <c r="T236" s="36">
        <f t="shared" si="62"/>
        <v>0.60641183343678362</v>
      </c>
      <c r="U236" s="36">
        <f t="shared" si="63"/>
        <v>0.9530461598367439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1225141</v>
      </c>
      <c r="E237" s="31">
        <v>1225141</v>
      </c>
      <c r="F237" s="31">
        <v>1428393</v>
      </c>
      <c r="G237" s="36">
        <f t="shared" si="56"/>
        <v>1.1659009044673225</v>
      </c>
      <c r="H237" s="31">
        <v>1498602</v>
      </c>
      <c r="I237" s="36">
        <f t="shared" si="57"/>
        <v>1.2232077777170138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2926995</v>
      </c>
      <c r="O237" s="36">
        <f t="shared" si="61"/>
        <v>2.3891086821843364</v>
      </c>
      <c r="P237" s="31">
        <v>1667062</v>
      </c>
      <c r="Q237" s="31">
        <v>5999666</v>
      </c>
      <c r="R237" s="31">
        <v>24789767</v>
      </c>
      <c r="S237" s="31">
        <v>3172922</v>
      </c>
      <c r="T237" s="36">
        <f t="shared" si="62"/>
        <v>0.52884977263734345</v>
      </c>
      <c r="U237" s="36">
        <f t="shared" si="63"/>
        <v>-0.1010520304583753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363759248</v>
      </c>
      <c r="E238" s="31">
        <v>363759248</v>
      </c>
      <c r="F238" s="31">
        <v>44791417</v>
      </c>
      <c r="G238" s="36">
        <f t="shared" si="56"/>
        <v>0.12313478556564424</v>
      </c>
      <c r="H238" s="31">
        <v>48026267</v>
      </c>
      <c r="I238" s="36">
        <f t="shared" si="57"/>
        <v>0.13202761789303016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92817684</v>
      </c>
      <c r="O238" s="36">
        <f t="shared" si="61"/>
        <v>0.25516240345867441</v>
      </c>
      <c r="P238" s="31">
        <v>83092882</v>
      </c>
      <c r="Q238" s="31">
        <v>357660331</v>
      </c>
      <c r="R238" s="31">
        <v>357660331</v>
      </c>
      <c r="S238" s="31">
        <v>203032410</v>
      </c>
      <c r="T238" s="36">
        <f t="shared" si="62"/>
        <v>0.56766823827605306</v>
      </c>
      <c r="U238" s="36">
        <f t="shared" si="63"/>
        <v>-0.42201707481995876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1758928229</v>
      </c>
      <c r="E240" s="32">
        <f>SUM(E234:E239)</f>
        <v>1758928229</v>
      </c>
      <c r="F240" s="32">
        <f>SUM(F234:F239)</f>
        <v>145141511</v>
      </c>
      <c r="G240" s="37">
        <f t="shared" si="56"/>
        <v>8.2517017242094648E-2</v>
      </c>
      <c r="H240" s="32">
        <f>SUM(H234:H239)</f>
        <v>702672486</v>
      </c>
      <c r="I240" s="37">
        <f t="shared" si="57"/>
        <v>0.39948900382336178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847813997</v>
      </c>
      <c r="O240" s="37">
        <f t="shared" si="61"/>
        <v>0.48200602106545642</v>
      </c>
      <c r="P240" s="32">
        <f>SUM(P234:P239)</f>
        <v>451806963</v>
      </c>
      <c r="Q240" s="32">
        <f>SUM(Q234:Q239)</f>
        <v>1697442227</v>
      </c>
      <c r="R240" s="32">
        <f>SUM(R234:R239)</f>
        <v>1706232328</v>
      </c>
      <c r="S240" s="32">
        <f>SUM(S234:S239)</f>
        <v>961236431</v>
      </c>
      <c r="T240" s="37">
        <f t="shared" si="62"/>
        <v>0.56628521177940505</v>
      </c>
      <c r="U240" s="37">
        <f t="shared" si="63"/>
        <v>0.55524935103755801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15453591</v>
      </c>
      <c r="E242" s="31">
        <v>15453591</v>
      </c>
      <c r="F242" s="31">
        <v>1222004</v>
      </c>
      <c r="G242" s="36">
        <f t="shared" si="56"/>
        <v>7.9075730682920231E-2</v>
      </c>
      <c r="H242" s="31">
        <v>1147572</v>
      </c>
      <c r="I242" s="36">
        <f t="shared" si="57"/>
        <v>7.4259244987136E-2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2369576</v>
      </c>
      <c r="O242" s="36">
        <f t="shared" si="61"/>
        <v>0.15333497567005624</v>
      </c>
      <c r="P242" s="31">
        <v>1212311</v>
      </c>
      <c r="Q242" s="31">
        <v>8221385</v>
      </c>
      <c r="R242" s="31">
        <v>8460058</v>
      </c>
      <c r="S242" s="31">
        <v>2576626</v>
      </c>
      <c r="T242" s="36">
        <f t="shared" si="62"/>
        <v>0.31340534471989817</v>
      </c>
      <c r="U242" s="36">
        <f t="shared" si="63"/>
        <v>-5.3401313689309116E-2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198519214</v>
      </c>
      <c r="E243" s="31">
        <v>198519214</v>
      </c>
      <c r="F243" s="31">
        <v>43850397</v>
      </c>
      <c r="G243" s="36">
        <f t="shared" si="56"/>
        <v>0.2208874199955275</v>
      </c>
      <c r="H243" s="31">
        <v>47847011</v>
      </c>
      <c r="I243" s="36">
        <f t="shared" si="57"/>
        <v>0.2410195468535353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91697408</v>
      </c>
      <c r="O243" s="36">
        <f t="shared" si="61"/>
        <v>0.46190696684906279</v>
      </c>
      <c r="P243" s="31">
        <v>41201912</v>
      </c>
      <c r="Q243" s="31">
        <v>187641312</v>
      </c>
      <c r="R243" s="31">
        <v>187641312</v>
      </c>
      <c r="S243" s="31">
        <v>81756612</v>
      </c>
      <c r="T243" s="36">
        <f t="shared" si="62"/>
        <v>0.43570688740441127</v>
      </c>
      <c r="U243" s="36">
        <f t="shared" si="63"/>
        <v>0.16128132597341605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73102000</v>
      </c>
      <c r="E244" s="31">
        <v>73102000</v>
      </c>
      <c r="F244" s="31">
        <v>0</v>
      </c>
      <c r="G244" s="36">
        <f t="shared" si="56"/>
        <v>0</v>
      </c>
      <c r="H244" s="31">
        <v>1468612</v>
      </c>
      <c r="I244" s="36">
        <f t="shared" si="57"/>
        <v>2.0089901781073023E-2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1468612</v>
      </c>
      <c r="O244" s="36">
        <f t="shared" si="61"/>
        <v>2.0089901781073023E-2</v>
      </c>
      <c r="P244" s="31">
        <v>0</v>
      </c>
      <c r="Q244" s="31">
        <v>69422315</v>
      </c>
      <c r="R244" s="31">
        <v>69422315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24373404</v>
      </c>
      <c r="E245" s="31">
        <v>24373404</v>
      </c>
      <c r="F245" s="31">
        <v>2484277</v>
      </c>
      <c r="G245" s="36">
        <f t="shared" si="56"/>
        <v>0.10192573019345184</v>
      </c>
      <c r="H245" s="31">
        <v>3388985</v>
      </c>
      <c r="I245" s="36">
        <f t="shared" si="57"/>
        <v>0.13904438624986482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5873262</v>
      </c>
      <c r="O245" s="36">
        <f t="shared" si="61"/>
        <v>0.24097011644331665</v>
      </c>
      <c r="P245" s="31">
        <v>4228810</v>
      </c>
      <c r="Q245" s="31">
        <v>20452622</v>
      </c>
      <c r="R245" s="31">
        <v>20452627</v>
      </c>
      <c r="S245" s="31">
        <v>6330546</v>
      </c>
      <c r="T245" s="36">
        <f t="shared" si="62"/>
        <v>0.30952246611705825</v>
      </c>
      <c r="U245" s="36">
        <f t="shared" si="63"/>
        <v>-0.19859605893856669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311448209</v>
      </c>
      <c r="E247" s="32">
        <f>SUM(E241:E246)</f>
        <v>311448209</v>
      </c>
      <c r="F247" s="32">
        <f>SUM(F241:F246)</f>
        <v>47556678</v>
      </c>
      <c r="G247" s="37">
        <f t="shared" si="56"/>
        <v>0.15269530093846198</v>
      </c>
      <c r="H247" s="32">
        <f>SUM(H241:H246)</f>
        <v>53852180</v>
      </c>
      <c r="I247" s="37">
        <f t="shared" si="57"/>
        <v>0.1729089410175417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101408858</v>
      </c>
      <c r="O247" s="37">
        <f t="shared" si="61"/>
        <v>0.32560424195600368</v>
      </c>
      <c r="P247" s="32">
        <f>SUM(P241:P246)</f>
        <v>46643033</v>
      </c>
      <c r="Q247" s="32">
        <f>SUM(Q241:Q246)</f>
        <v>285737634</v>
      </c>
      <c r="R247" s="32">
        <f>SUM(R241:R246)</f>
        <v>285976312</v>
      </c>
      <c r="S247" s="32">
        <f>SUM(S241:S246)</f>
        <v>90663784</v>
      </c>
      <c r="T247" s="37">
        <f t="shared" si="62"/>
        <v>0.31729731478073342</v>
      </c>
      <c r="U247" s="37">
        <f t="shared" si="63"/>
        <v>0.15455999613061189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37335639</v>
      </c>
      <c r="E248" s="31">
        <v>37335639</v>
      </c>
      <c r="F248" s="31">
        <v>769847</v>
      </c>
      <c r="G248" s="36">
        <f t="shared" si="56"/>
        <v>2.0619628339560492E-2</v>
      </c>
      <c r="H248" s="31">
        <v>16677244</v>
      </c>
      <c r="I248" s="36">
        <f t="shared" si="57"/>
        <v>0.44668430611298765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17447091</v>
      </c>
      <c r="O248" s="36">
        <f t="shared" si="61"/>
        <v>0.46730393445254814</v>
      </c>
      <c r="P248" s="31">
        <v>9161023</v>
      </c>
      <c r="Q248" s="31">
        <v>40839720</v>
      </c>
      <c r="R248" s="31">
        <v>40839720</v>
      </c>
      <c r="S248" s="31">
        <v>18277209</v>
      </c>
      <c r="T248" s="36">
        <f t="shared" si="62"/>
        <v>0.4475351202211964</v>
      </c>
      <c r="U248" s="36">
        <f t="shared" si="63"/>
        <v>0.82045651451808377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7533816</v>
      </c>
      <c r="E249" s="31">
        <v>7533816</v>
      </c>
      <c r="F249" s="31">
        <v>1903472</v>
      </c>
      <c r="G249" s="36">
        <f t="shared" si="56"/>
        <v>0.25265708639552653</v>
      </c>
      <c r="H249" s="31">
        <v>845772</v>
      </c>
      <c r="I249" s="36">
        <f t="shared" si="57"/>
        <v>0.11226342666186698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2749244</v>
      </c>
      <c r="O249" s="36">
        <f t="shared" si="61"/>
        <v>0.36492051305739348</v>
      </c>
      <c r="P249" s="31">
        <v>1833789</v>
      </c>
      <c r="Q249" s="31">
        <v>10766354</v>
      </c>
      <c r="R249" s="31">
        <v>11022680</v>
      </c>
      <c r="S249" s="31">
        <v>3321941</v>
      </c>
      <c r="T249" s="36">
        <f t="shared" si="62"/>
        <v>0.3085483720858519</v>
      </c>
      <c r="U249" s="36">
        <f t="shared" si="63"/>
        <v>-0.5387844512100356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1689802</v>
      </c>
      <c r="E250" s="31">
        <v>1689802</v>
      </c>
      <c r="F250" s="31">
        <v>195403</v>
      </c>
      <c r="G250" s="36">
        <f t="shared" si="56"/>
        <v>0.11563662488267856</v>
      </c>
      <c r="H250" s="31">
        <v>431070</v>
      </c>
      <c r="I250" s="36">
        <f t="shared" si="57"/>
        <v>0.25510089347746068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626473</v>
      </c>
      <c r="O250" s="36">
        <f t="shared" si="61"/>
        <v>0.37073751836013924</v>
      </c>
      <c r="P250" s="31">
        <v>466599</v>
      </c>
      <c r="Q250" s="31">
        <v>1604751</v>
      </c>
      <c r="R250" s="31">
        <v>1604751</v>
      </c>
      <c r="S250" s="31">
        <v>929816</v>
      </c>
      <c r="T250" s="36">
        <f t="shared" si="62"/>
        <v>0.57941450106589742</v>
      </c>
      <c r="U250" s="36">
        <f t="shared" si="63"/>
        <v>-7.6144612397369027E-2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17904669</v>
      </c>
      <c r="E251" s="31">
        <v>17904669</v>
      </c>
      <c r="F251" s="31">
        <v>6071273</v>
      </c>
      <c r="G251" s="36">
        <f t="shared" si="56"/>
        <v>0.33908881532520929</v>
      </c>
      <c r="H251" s="31">
        <v>5506923</v>
      </c>
      <c r="I251" s="36">
        <f t="shared" si="57"/>
        <v>0.30756910390245135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11578196</v>
      </c>
      <c r="O251" s="36">
        <f t="shared" si="61"/>
        <v>0.64665791922766069</v>
      </c>
      <c r="P251" s="31">
        <v>5478746</v>
      </c>
      <c r="Q251" s="31">
        <v>52763693</v>
      </c>
      <c r="R251" s="31">
        <v>30309646</v>
      </c>
      <c r="S251" s="31">
        <v>11238349</v>
      </c>
      <c r="T251" s="36">
        <f t="shared" si="62"/>
        <v>0.21299398053885274</v>
      </c>
      <c r="U251" s="36">
        <f t="shared" si="63"/>
        <v>5.1429651967804801E-3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187969465</v>
      </c>
      <c r="E253" s="31">
        <v>187969465</v>
      </c>
      <c r="F253" s="31">
        <v>78320382</v>
      </c>
      <c r="G253" s="36">
        <f t="shared" si="56"/>
        <v>0.41666545148702744</v>
      </c>
      <c r="H253" s="31">
        <v>38613689</v>
      </c>
      <c r="I253" s="36">
        <f t="shared" si="57"/>
        <v>0.20542532799143734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116934071</v>
      </c>
      <c r="O253" s="36">
        <f t="shared" si="61"/>
        <v>0.62209077947846481</v>
      </c>
      <c r="P253" s="31">
        <v>9359967</v>
      </c>
      <c r="Q253" s="31">
        <v>178397834</v>
      </c>
      <c r="R253" s="31">
        <v>175782834</v>
      </c>
      <c r="S253" s="31">
        <v>85654650</v>
      </c>
      <c r="T253" s="36">
        <f t="shared" si="62"/>
        <v>0.48013279129835174</v>
      </c>
      <c r="U253" s="36">
        <f t="shared" si="63"/>
        <v>3.1254086686416738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252433391</v>
      </c>
      <c r="E254" s="32">
        <f>SUM(E248:E253)</f>
        <v>252433391</v>
      </c>
      <c r="F254" s="32">
        <f>SUM(F248:F253)</f>
        <v>87260377</v>
      </c>
      <c r="G254" s="37">
        <f t="shared" si="56"/>
        <v>0.34567684035112456</v>
      </c>
      <c r="H254" s="32">
        <f>SUM(H248:H253)</f>
        <v>62074698</v>
      </c>
      <c r="I254" s="37">
        <f t="shared" si="57"/>
        <v>0.24590525743878314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149335075</v>
      </c>
      <c r="O254" s="37">
        <f t="shared" si="61"/>
        <v>0.59158209778990767</v>
      </c>
      <c r="P254" s="32">
        <f>SUM(P248:P253)</f>
        <v>26300124</v>
      </c>
      <c r="Q254" s="32">
        <f>SUM(Q248:Q253)</f>
        <v>284372352</v>
      </c>
      <c r="R254" s="32">
        <f>SUM(R248:R253)</f>
        <v>259559631</v>
      </c>
      <c r="S254" s="32">
        <f>SUM(S248:S253)</f>
        <v>119421965</v>
      </c>
      <c r="T254" s="37">
        <f t="shared" si="62"/>
        <v>0.41994928184860952</v>
      </c>
      <c r="U254" s="37">
        <f t="shared" si="63"/>
        <v>1.3602435486615958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1029742393</v>
      </c>
      <c r="E255" s="31">
        <v>1029742393</v>
      </c>
      <c r="F255" s="31">
        <v>236604481</v>
      </c>
      <c r="G255" s="36">
        <f t="shared" si="56"/>
        <v>0.22977055485759729</v>
      </c>
      <c r="H255" s="31">
        <v>253187856</v>
      </c>
      <c r="I255" s="36">
        <f t="shared" si="57"/>
        <v>0.24587494670620985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489792337</v>
      </c>
      <c r="O255" s="36">
        <f t="shared" si="61"/>
        <v>0.47564550156380714</v>
      </c>
      <c r="P255" s="31">
        <v>263362574</v>
      </c>
      <c r="Q255" s="31">
        <v>993372672</v>
      </c>
      <c r="R255" s="31">
        <v>973675536</v>
      </c>
      <c r="S255" s="31">
        <v>495463234</v>
      </c>
      <c r="T255" s="36">
        <f t="shared" si="62"/>
        <v>0.49876873802302468</v>
      </c>
      <c r="U255" s="36">
        <f t="shared" si="63"/>
        <v>-3.8633879694690454E-2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74400119</v>
      </c>
      <c r="E256" s="31">
        <v>74400119</v>
      </c>
      <c r="F256" s="31">
        <v>32177394</v>
      </c>
      <c r="G256" s="36">
        <f t="shared" si="56"/>
        <v>0.43249116308537089</v>
      </c>
      <c r="H256" s="31">
        <v>32011167</v>
      </c>
      <c r="I256" s="36">
        <f t="shared" si="57"/>
        <v>0.43025693278797039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64188561</v>
      </c>
      <c r="O256" s="36">
        <f t="shared" si="61"/>
        <v>0.86274809587334123</v>
      </c>
      <c r="P256" s="31">
        <v>27389276</v>
      </c>
      <c r="Q256" s="31">
        <v>85291667</v>
      </c>
      <c r="R256" s="31">
        <v>68256991</v>
      </c>
      <c r="S256" s="31">
        <v>47405100</v>
      </c>
      <c r="T256" s="36">
        <f t="shared" si="62"/>
        <v>0.55579990012388902</v>
      </c>
      <c r="U256" s="36">
        <f t="shared" si="63"/>
        <v>0.16874819911267469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142940475</v>
      </c>
      <c r="E257" s="31">
        <v>142940475</v>
      </c>
      <c r="F257" s="31">
        <v>39256389</v>
      </c>
      <c r="G257" s="36">
        <f t="shared" si="56"/>
        <v>0.27463452181756076</v>
      </c>
      <c r="H257" s="31">
        <v>49639205</v>
      </c>
      <c r="I257" s="36">
        <f t="shared" si="57"/>
        <v>0.34727186264072513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88895594</v>
      </c>
      <c r="O257" s="36">
        <f t="shared" si="61"/>
        <v>0.62190638445828583</v>
      </c>
      <c r="P257" s="31">
        <v>6917628</v>
      </c>
      <c r="Q257" s="31">
        <v>135811805</v>
      </c>
      <c r="R257" s="31">
        <v>134949505</v>
      </c>
      <c r="S257" s="31">
        <v>58034967</v>
      </c>
      <c r="T257" s="36">
        <f t="shared" si="62"/>
        <v>0.42731901692934571</v>
      </c>
      <c r="U257" s="36">
        <f t="shared" si="63"/>
        <v>6.1757551866044258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1247082987</v>
      </c>
      <c r="E259" s="32">
        <f>SUM(E255:E258)</f>
        <v>1247082987</v>
      </c>
      <c r="F259" s="32">
        <f>SUM(F255:F258)</f>
        <v>308038264</v>
      </c>
      <c r="G259" s="37">
        <f t="shared" si="56"/>
        <v>0.24700702937261704</v>
      </c>
      <c r="H259" s="32">
        <f>SUM(H255:H258)</f>
        <v>334838228</v>
      </c>
      <c r="I259" s="37">
        <f t="shared" si="57"/>
        <v>0.26849715014194159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642876492</v>
      </c>
      <c r="O259" s="37">
        <f t="shared" si="61"/>
        <v>0.51550417951455862</v>
      </c>
      <c r="P259" s="32">
        <f>SUM(P255:P258)</f>
        <v>297669478</v>
      </c>
      <c r="Q259" s="32">
        <f>SUM(Q255:Q258)</f>
        <v>1214476144</v>
      </c>
      <c r="R259" s="32">
        <f>SUM(R255:R258)</f>
        <v>1176882032</v>
      </c>
      <c r="S259" s="32">
        <f>SUM(S255:S258)</f>
        <v>600903301</v>
      </c>
      <c r="T259" s="37">
        <f t="shared" si="62"/>
        <v>0.49478394776933554</v>
      </c>
      <c r="U259" s="37">
        <f t="shared" si="63"/>
        <v>0.12486584197255191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3569892816</v>
      </c>
      <c r="E260" s="32">
        <f>SUM(E234:E239,E241:E246,E248:E253,E255:E258)</f>
        <v>3569892816</v>
      </c>
      <c r="F260" s="32">
        <f>SUM(F234:F239,F241:F246,F248:F253,F255:F258)</f>
        <v>587996830</v>
      </c>
      <c r="G260" s="37">
        <f t="shared" si="56"/>
        <v>0.16470993957147423</v>
      </c>
      <c r="H260" s="32">
        <f>SUM(H234:H239,H241:H246,H248:H253,H255:H258)</f>
        <v>1153437592</v>
      </c>
      <c r="I260" s="37">
        <f t="shared" si="57"/>
        <v>0.3231014631112667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1741434422</v>
      </c>
      <c r="O260" s="37">
        <f t="shared" si="61"/>
        <v>0.48781140268274092</v>
      </c>
      <c r="P260" s="32">
        <f>SUM(P234:P239,P241:P246,P248:P253,P255:P258)</f>
        <v>822419598</v>
      </c>
      <c r="Q260" s="32">
        <f>SUM(Q234:Q239,Q241:Q246,Q248:Q253,Q255:Q258)</f>
        <v>3482028357</v>
      </c>
      <c r="R260" s="32">
        <f>SUM(R234:R239,R241:R246,R248:R253,R255:R258)</f>
        <v>3428650303</v>
      </c>
      <c r="S260" s="32">
        <f>SUM(S234:S239,S241:S246,S248:S253,S255:S258)</f>
        <v>1772225481</v>
      </c>
      <c r="T260" s="37">
        <f t="shared" si="62"/>
        <v>0.50896354058612281</v>
      </c>
      <c r="U260" s="37">
        <f t="shared" si="63"/>
        <v>0.40249283310488426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33873762</v>
      </c>
      <c r="E263" s="31">
        <v>33873762</v>
      </c>
      <c r="F263" s="31">
        <v>7943768</v>
      </c>
      <c r="G263" s="36">
        <f t="shared" ref="G263:G299" si="64">IF(($D263     =0),0,($F263     /$D263     ))</f>
        <v>0.23451094685024945</v>
      </c>
      <c r="H263" s="31">
        <v>3595364</v>
      </c>
      <c r="I263" s="36">
        <f t="shared" ref="I263:I299" si="65">IF(($D263     =0),0,($H263     /$D263     ))</f>
        <v>0.10614008565095309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11539132</v>
      </c>
      <c r="O263" s="36">
        <f t="shared" ref="O263:O299" si="69">IF(($D263     =0),0,($N263     /$D263     ))</f>
        <v>0.34065103250120254</v>
      </c>
      <c r="P263" s="31">
        <v>9159689</v>
      </c>
      <c r="Q263" s="31">
        <v>32001700</v>
      </c>
      <c r="R263" s="31">
        <v>30889092</v>
      </c>
      <c r="S263" s="31">
        <v>10947777</v>
      </c>
      <c r="T263" s="36">
        <f t="shared" ref="T263:T299" si="70">IF(($Q263     =0),0,($S263     /$Q263     ))</f>
        <v>0.34209985719508651</v>
      </c>
      <c r="U263" s="36">
        <f t="shared" ref="U263:U299" si="71">IF(($P263     =0),0,(($H263     /$P263     )-1))</f>
        <v>-0.60747968626445725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96196511</v>
      </c>
      <c r="E264" s="31">
        <v>96196511</v>
      </c>
      <c r="F264" s="31">
        <v>33648592</v>
      </c>
      <c r="G264" s="36">
        <f t="shared" si="64"/>
        <v>0.34979014987352297</v>
      </c>
      <c r="H264" s="31">
        <v>29455823</v>
      </c>
      <c r="I264" s="36">
        <f t="shared" si="65"/>
        <v>0.30620469176891457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63104415</v>
      </c>
      <c r="O264" s="36">
        <f t="shared" si="69"/>
        <v>0.65599484164243749</v>
      </c>
      <c r="P264" s="31">
        <v>22078484</v>
      </c>
      <c r="Q264" s="31">
        <v>95866685</v>
      </c>
      <c r="R264" s="31">
        <v>89236685</v>
      </c>
      <c r="S264" s="31">
        <v>48153681</v>
      </c>
      <c r="T264" s="36">
        <f t="shared" si="70"/>
        <v>0.50229838447005859</v>
      </c>
      <c r="U264" s="36">
        <f t="shared" si="71"/>
        <v>0.33414155609597107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72612970</v>
      </c>
      <c r="E265" s="31">
        <v>72612970</v>
      </c>
      <c r="F265" s="31">
        <v>13907849</v>
      </c>
      <c r="G265" s="36">
        <f t="shared" si="64"/>
        <v>0.19153395047744226</v>
      </c>
      <c r="H265" s="31">
        <v>16833968</v>
      </c>
      <c r="I265" s="36">
        <f t="shared" si="65"/>
        <v>0.23183142075031499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30741817</v>
      </c>
      <c r="O265" s="36">
        <f t="shared" si="69"/>
        <v>0.42336537122775725</v>
      </c>
      <c r="P265" s="31">
        <v>9520901</v>
      </c>
      <c r="Q265" s="31">
        <v>66974454</v>
      </c>
      <c r="R265" s="31">
        <v>66974454</v>
      </c>
      <c r="S265" s="31">
        <v>21193737</v>
      </c>
      <c r="T265" s="36">
        <f t="shared" si="70"/>
        <v>0.31644508815256633</v>
      </c>
      <c r="U265" s="36">
        <f t="shared" si="71"/>
        <v>0.76810661091844135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202683243</v>
      </c>
      <c r="E267" s="32">
        <f>SUM(E263:E266)</f>
        <v>202683243</v>
      </c>
      <c r="F267" s="32">
        <f>SUM(F263:F266)</f>
        <v>55500209</v>
      </c>
      <c r="G267" s="37">
        <f t="shared" si="64"/>
        <v>0.27382731881786598</v>
      </c>
      <c r="H267" s="32">
        <f>SUM(H263:H266)</f>
        <v>49885155</v>
      </c>
      <c r="I267" s="37">
        <f t="shared" si="65"/>
        <v>0.24612372617306108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105385364</v>
      </c>
      <c r="O267" s="37">
        <f t="shared" si="69"/>
        <v>0.51995104499092704</v>
      </c>
      <c r="P267" s="32">
        <f>SUM(P263:P266)</f>
        <v>40759074</v>
      </c>
      <c r="Q267" s="32">
        <f>SUM(Q263:Q266)</f>
        <v>194842839</v>
      </c>
      <c r="R267" s="32">
        <f>SUM(R263:R266)</f>
        <v>187100231</v>
      </c>
      <c r="S267" s="32">
        <f>SUM(S263:S266)</f>
        <v>80295195</v>
      </c>
      <c r="T267" s="37">
        <f t="shared" si="70"/>
        <v>0.41210236625632418</v>
      </c>
      <c r="U267" s="37">
        <f t="shared" si="71"/>
        <v>0.22390305039805369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12016069</v>
      </c>
      <c r="E268" s="31">
        <v>12016069</v>
      </c>
      <c r="F268" s="31">
        <v>0</v>
      </c>
      <c r="G268" s="36">
        <f t="shared" si="64"/>
        <v>0</v>
      </c>
      <c r="H268" s="31">
        <v>1633543</v>
      </c>
      <c r="I268" s="36">
        <f t="shared" si="65"/>
        <v>0.13594653958794678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1633543</v>
      </c>
      <c r="O268" s="36">
        <f t="shared" si="69"/>
        <v>0.13594653958794678</v>
      </c>
      <c r="P268" s="31">
        <v>-44572</v>
      </c>
      <c r="Q268" s="31">
        <v>8121343</v>
      </c>
      <c r="R268" s="31">
        <v>8696740</v>
      </c>
      <c r="S268" s="31">
        <v>550515</v>
      </c>
      <c r="T268" s="36">
        <f t="shared" si="70"/>
        <v>6.7786202355940392E-2</v>
      </c>
      <c r="U268" s="36">
        <f t="shared" si="71"/>
        <v>-37.649533339316164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57162542</v>
      </c>
      <c r="E269" s="31">
        <v>57162542</v>
      </c>
      <c r="F269" s="31">
        <v>10023376</v>
      </c>
      <c r="G269" s="36">
        <f t="shared" si="64"/>
        <v>0.1753486750116886</v>
      </c>
      <c r="H269" s="31">
        <v>11032907</v>
      </c>
      <c r="I269" s="36">
        <f t="shared" si="65"/>
        <v>0.19300938366246903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21056283</v>
      </c>
      <c r="O269" s="36">
        <f t="shared" si="69"/>
        <v>0.36835805867415761</v>
      </c>
      <c r="P269" s="31">
        <v>9835235</v>
      </c>
      <c r="Q269" s="31">
        <v>49718036</v>
      </c>
      <c r="R269" s="31">
        <v>49706036</v>
      </c>
      <c r="S269" s="31">
        <v>24107801</v>
      </c>
      <c r="T269" s="36">
        <f t="shared" si="70"/>
        <v>0.48489045303398548</v>
      </c>
      <c r="U269" s="36">
        <f t="shared" si="71"/>
        <v>0.12177360276597349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4978491</v>
      </c>
      <c r="E270" s="31">
        <v>4978491</v>
      </c>
      <c r="F270" s="31">
        <v>1409173</v>
      </c>
      <c r="G270" s="36">
        <f t="shared" si="64"/>
        <v>0.28305223410065422</v>
      </c>
      <c r="H270" s="31">
        <v>1022572</v>
      </c>
      <c r="I270" s="36">
        <f t="shared" si="65"/>
        <v>0.20539798103481557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2431745</v>
      </c>
      <c r="O270" s="36">
        <f t="shared" si="69"/>
        <v>0.48845021513546977</v>
      </c>
      <c r="P270" s="31">
        <v>1137151</v>
      </c>
      <c r="Q270" s="31">
        <v>4616495</v>
      </c>
      <c r="R270" s="31">
        <v>4616495</v>
      </c>
      <c r="S270" s="31">
        <v>2065418</v>
      </c>
      <c r="T270" s="36">
        <f t="shared" si="70"/>
        <v>0.4473995964470881</v>
      </c>
      <c r="U270" s="36">
        <f t="shared" si="71"/>
        <v>-0.10075970561517333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15114839</v>
      </c>
      <c r="E271" s="31">
        <v>15114839</v>
      </c>
      <c r="F271" s="31">
        <v>2791131</v>
      </c>
      <c r="G271" s="36">
        <f t="shared" si="64"/>
        <v>0.18466164277370073</v>
      </c>
      <c r="H271" s="31">
        <v>2556602</v>
      </c>
      <c r="I271" s="36">
        <f t="shared" si="65"/>
        <v>0.16914516919432618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5347733</v>
      </c>
      <c r="O271" s="36">
        <f t="shared" si="69"/>
        <v>0.35380681196802694</v>
      </c>
      <c r="P271" s="31">
        <v>2619773</v>
      </c>
      <c r="Q271" s="31">
        <v>14336686</v>
      </c>
      <c r="R271" s="31">
        <v>14336686</v>
      </c>
      <c r="S271" s="31">
        <v>5447280</v>
      </c>
      <c r="T271" s="36">
        <f t="shared" si="70"/>
        <v>0.37995391682568763</v>
      </c>
      <c r="U271" s="36">
        <f t="shared" si="71"/>
        <v>-2.4113157895741311E-2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11860946</v>
      </c>
      <c r="E272" s="31">
        <v>11860946</v>
      </c>
      <c r="F272" s="31">
        <v>892554</v>
      </c>
      <c r="G272" s="36">
        <f t="shared" si="64"/>
        <v>7.5251501861655898E-2</v>
      </c>
      <c r="H272" s="31">
        <v>1210766</v>
      </c>
      <c r="I272" s="36">
        <f t="shared" si="65"/>
        <v>0.1020800533110934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2103320</v>
      </c>
      <c r="O272" s="36">
        <f t="shared" si="69"/>
        <v>0.17733155517274929</v>
      </c>
      <c r="P272" s="31">
        <v>1314519</v>
      </c>
      <c r="Q272" s="31">
        <v>10718645</v>
      </c>
      <c r="R272" s="31">
        <v>11089591</v>
      </c>
      <c r="S272" s="31">
        <v>2771801</v>
      </c>
      <c r="T272" s="36">
        <f t="shared" si="70"/>
        <v>0.25859621248767917</v>
      </c>
      <c r="U272" s="36">
        <f t="shared" si="71"/>
        <v>-7.8928490192990752E-2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18479312</v>
      </c>
      <c r="E273" s="31">
        <v>18479312</v>
      </c>
      <c r="F273" s="31">
        <v>2418766</v>
      </c>
      <c r="G273" s="36">
        <f t="shared" si="64"/>
        <v>0.1308904790394794</v>
      </c>
      <c r="H273" s="31">
        <v>5258255</v>
      </c>
      <c r="I273" s="36">
        <f t="shared" si="65"/>
        <v>0.28454820179452567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7677021</v>
      </c>
      <c r="O273" s="36">
        <f t="shared" si="69"/>
        <v>0.41543868083400509</v>
      </c>
      <c r="P273" s="31">
        <v>2950932</v>
      </c>
      <c r="Q273" s="31">
        <v>12169678</v>
      </c>
      <c r="R273" s="31">
        <v>8769678</v>
      </c>
      <c r="S273" s="31">
        <v>5499656</v>
      </c>
      <c r="T273" s="36">
        <f t="shared" si="70"/>
        <v>0.45191466857216767</v>
      </c>
      <c r="U273" s="36">
        <f t="shared" si="71"/>
        <v>0.78189636358953707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119612199</v>
      </c>
      <c r="E275" s="32">
        <f>SUM(E268:E274)</f>
        <v>119612199</v>
      </c>
      <c r="F275" s="32">
        <f>SUM(F268:F274)</f>
        <v>17535000</v>
      </c>
      <c r="G275" s="37">
        <f t="shared" si="64"/>
        <v>0.14659875954625665</v>
      </c>
      <c r="H275" s="32">
        <f>SUM(H268:H274)</f>
        <v>22714645</v>
      </c>
      <c r="I275" s="37">
        <f t="shared" si="65"/>
        <v>0.18990241120807419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40249645</v>
      </c>
      <c r="O275" s="37">
        <f t="shared" si="69"/>
        <v>0.33650117075433084</v>
      </c>
      <c r="P275" s="32">
        <f>SUM(P268:P274)</f>
        <v>17813038</v>
      </c>
      <c r="Q275" s="32">
        <f>SUM(Q268:Q274)</f>
        <v>99680883</v>
      </c>
      <c r="R275" s="32">
        <f>SUM(R268:R274)</f>
        <v>97215226</v>
      </c>
      <c r="S275" s="32">
        <f>SUM(S268:S274)</f>
        <v>40442471</v>
      </c>
      <c r="T275" s="37">
        <f t="shared" si="70"/>
        <v>0.40571942967238761</v>
      </c>
      <c r="U275" s="37">
        <f t="shared" si="71"/>
        <v>0.27516962575390003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12434903</v>
      </c>
      <c r="E276" s="31">
        <v>12434903</v>
      </c>
      <c r="F276" s="31">
        <v>871905</v>
      </c>
      <c r="G276" s="36">
        <f t="shared" si="64"/>
        <v>7.0117555400311532E-2</v>
      </c>
      <c r="H276" s="31">
        <v>2064038</v>
      </c>
      <c r="I276" s="36">
        <f t="shared" si="65"/>
        <v>0.16598746286963398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2935943</v>
      </c>
      <c r="O276" s="36">
        <f t="shared" si="69"/>
        <v>0.23610501826994548</v>
      </c>
      <c r="P276" s="31">
        <v>4956201</v>
      </c>
      <c r="Q276" s="31">
        <v>12202886</v>
      </c>
      <c r="R276" s="31">
        <v>10203283</v>
      </c>
      <c r="S276" s="31">
        <v>3711941</v>
      </c>
      <c r="T276" s="36">
        <f t="shared" si="70"/>
        <v>0.30418550169197678</v>
      </c>
      <c r="U276" s="36">
        <f t="shared" si="71"/>
        <v>-0.5835443316362674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27375400</v>
      </c>
      <c r="E277" s="31">
        <v>27375400</v>
      </c>
      <c r="F277" s="31">
        <v>4566691</v>
      </c>
      <c r="G277" s="36">
        <f t="shared" si="64"/>
        <v>0.16681732504365232</v>
      </c>
      <c r="H277" s="31">
        <v>4554272</v>
      </c>
      <c r="I277" s="36">
        <f t="shared" si="65"/>
        <v>0.16636366957195145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9120963</v>
      </c>
      <c r="O277" s="36">
        <f t="shared" si="69"/>
        <v>0.3331809946156038</v>
      </c>
      <c r="P277" s="31">
        <v>4419209</v>
      </c>
      <c r="Q277" s="31">
        <v>21537300</v>
      </c>
      <c r="R277" s="31">
        <v>20156400</v>
      </c>
      <c r="S277" s="31">
        <v>8113653</v>
      </c>
      <c r="T277" s="36">
        <f t="shared" si="70"/>
        <v>0.37672563413241217</v>
      </c>
      <c r="U277" s="36">
        <f t="shared" si="71"/>
        <v>3.0562709299333912E-2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38903485</v>
      </c>
      <c r="E278" s="31">
        <v>38903485</v>
      </c>
      <c r="F278" s="31">
        <v>-201628369</v>
      </c>
      <c r="G278" s="36">
        <f t="shared" si="64"/>
        <v>-5.1827842415660195</v>
      </c>
      <c r="H278" s="31">
        <v>7822310</v>
      </c>
      <c r="I278" s="36">
        <f t="shared" si="65"/>
        <v>0.20106964710230973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-193806059</v>
      </c>
      <c r="O278" s="36">
        <f t="shared" si="69"/>
        <v>-4.9817145944637096</v>
      </c>
      <c r="P278" s="31">
        <v>9216214</v>
      </c>
      <c r="Q278" s="31">
        <v>39771695</v>
      </c>
      <c r="R278" s="31">
        <v>40259377</v>
      </c>
      <c r="S278" s="31">
        <v>39292412</v>
      </c>
      <c r="T278" s="36">
        <f t="shared" si="70"/>
        <v>0.98794914322862026</v>
      </c>
      <c r="U278" s="36">
        <f t="shared" si="71"/>
        <v>-0.15124475191222775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3227940</v>
      </c>
      <c r="E279" s="31">
        <v>3227940</v>
      </c>
      <c r="F279" s="31">
        <v>637971</v>
      </c>
      <c r="G279" s="36">
        <f t="shared" si="64"/>
        <v>0.19764029071172326</v>
      </c>
      <c r="H279" s="31">
        <v>127772</v>
      </c>
      <c r="I279" s="36">
        <f t="shared" si="65"/>
        <v>3.9583139711394884E-2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765743</v>
      </c>
      <c r="O279" s="36">
        <f t="shared" si="69"/>
        <v>0.23722343042311814</v>
      </c>
      <c r="P279" s="31">
        <v>920820</v>
      </c>
      <c r="Q279" s="31">
        <v>3262285</v>
      </c>
      <c r="R279" s="31">
        <v>3262285</v>
      </c>
      <c r="S279" s="31">
        <v>2607565</v>
      </c>
      <c r="T279" s="36">
        <f t="shared" si="70"/>
        <v>0.79930631443911249</v>
      </c>
      <c r="U279" s="36">
        <f t="shared" si="71"/>
        <v>-0.86124106774396736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5288237</v>
      </c>
      <c r="E280" s="31">
        <v>5288237</v>
      </c>
      <c r="F280" s="31">
        <v>1220900</v>
      </c>
      <c r="G280" s="36">
        <f t="shared" si="64"/>
        <v>0.23087089326745378</v>
      </c>
      <c r="H280" s="31">
        <v>1852748</v>
      </c>
      <c r="I280" s="36">
        <f t="shared" si="65"/>
        <v>0.35035267897410799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3073648</v>
      </c>
      <c r="O280" s="36">
        <f t="shared" si="69"/>
        <v>0.58122357224156174</v>
      </c>
      <c r="P280" s="31">
        <v>891126</v>
      </c>
      <c r="Q280" s="31">
        <v>7772766</v>
      </c>
      <c r="R280" s="31">
        <v>5022068</v>
      </c>
      <c r="S280" s="31">
        <v>1925510</v>
      </c>
      <c r="T280" s="36">
        <f t="shared" si="70"/>
        <v>0.24772519846860178</v>
      </c>
      <c r="U280" s="36">
        <f t="shared" si="71"/>
        <v>1.0791089026692071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415820</v>
      </c>
      <c r="E281" s="31">
        <v>415820</v>
      </c>
      <c r="F281" s="31">
        <v>205138</v>
      </c>
      <c r="G281" s="36">
        <f t="shared" si="64"/>
        <v>0.49333365398489731</v>
      </c>
      <c r="H281" s="31">
        <v>621396</v>
      </c>
      <c r="I281" s="36">
        <f t="shared" si="65"/>
        <v>1.4943869943725649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826534</v>
      </c>
      <c r="O281" s="36">
        <f t="shared" si="69"/>
        <v>1.9877206483574623</v>
      </c>
      <c r="P281" s="31">
        <v>580217</v>
      </c>
      <c r="Q281" s="31">
        <v>398295</v>
      </c>
      <c r="R281" s="31">
        <v>1217296</v>
      </c>
      <c r="S281" s="31">
        <v>1139578</v>
      </c>
      <c r="T281" s="36">
        <f t="shared" si="70"/>
        <v>2.8611406118580449</v>
      </c>
      <c r="U281" s="36">
        <f t="shared" si="71"/>
        <v>7.0971722648595303E-2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21349591</v>
      </c>
      <c r="E282" s="31">
        <v>21349591</v>
      </c>
      <c r="F282" s="31">
        <v>3378434</v>
      </c>
      <c r="G282" s="36">
        <f t="shared" si="64"/>
        <v>0.15824349984034822</v>
      </c>
      <c r="H282" s="31">
        <v>3360249</v>
      </c>
      <c r="I282" s="36">
        <f t="shared" si="65"/>
        <v>0.15739172708273427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6738683</v>
      </c>
      <c r="O282" s="36">
        <f t="shared" si="69"/>
        <v>0.31563522692308249</v>
      </c>
      <c r="P282" s="31">
        <v>3608255</v>
      </c>
      <c r="Q282" s="31">
        <v>20546959</v>
      </c>
      <c r="R282" s="31">
        <v>20272563</v>
      </c>
      <c r="S282" s="31">
        <v>6951033</v>
      </c>
      <c r="T282" s="36">
        <f t="shared" si="70"/>
        <v>0.33829984281372244</v>
      </c>
      <c r="U282" s="36">
        <f t="shared" si="71"/>
        <v>-6.873294708938249E-2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45373210</v>
      </c>
      <c r="E283" s="31">
        <v>45373210</v>
      </c>
      <c r="F283" s="31">
        <v>6118257</v>
      </c>
      <c r="G283" s="36">
        <f t="shared" si="64"/>
        <v>0.13484293925865065</v>
      </c>
      <c r="H283" s="31">
        <v>6344385</v>
      </c>
      <c r="I283" s="36">
        <f t="shared" si="65"/>
        <v>0.13982667305222618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12462642</v>
      </c>
      <c r="O283" s="36">
        <f t="shared" si="69"/>
        <v>0.27466961231087683</v>
      </c>
      <c r="P283" s="31">
        <v>5274344</v>
      </c>
      <c r="Q283" s="31">
        <v>28179125</v>
      </c>
      <c r="R283" s="31">
        <v>28891171</v>
      </c>
      <c r="S283" s="31">
        <v>10849330</v>
      </c>
      <c r="T283" s="36">
        <f t="shared" si="70"/>
        <v>0.38501301938935295</v>
      </c>
      <c r="U283" s="36">
        <f t="shared" si="71"/>
        <v>0.20287660418053877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154368586</v>
      </c>
      <c r="E285" s="32">
        <f>SUM(E276:E284)</f>
        <v>154368586</v>
      </c>
      <c r="F285" s="32">
        <f>SUM(F276:F284)</f>
        <v>-184629073</v>
      </c>
      <c r="G285" s="37">
        <f t="shared" si="64"/>
        <v>-1.196027493573077</v>
      </c>
      <c r="H285" s="32">
        <f>SUM(H276:H284)</f>
        <v>26747170</v>
      </c>
      <c r="I285" s="37">
        <f t="shared" si="65"/>
        <v>0.17326821922175281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-157881903</v>
      </c>
      <c r="O285" s="37">
        <f t="shared" si="69"/>
        <v>-1.0227592743513243</v>
      </c>
      <c r="P285" s="32">
        <f>SUM(P276:P284)</f>
        <v>29866386</v>
      </c>
      <c r="Q285" s="32">
        <f>SUM(Q276:Q284)</f>
        <v>133671311</v>
      </c>
      <c r="R285" s="32">
        <f>SUM(R276:R284)</f>
        <v>129284443</v>
      </c>
      <c r="S285" s="32">
        <f>SUM(S276:S284)</f>
        <v>74591022</v>
      </c>
      <c r="T285" s="37">
        <f t="shared" si="70"/>
        <v>0.55801818237572309</v>
      </c>
      <c r="U285" s="37">
        <f t="shared" si="71"/>
        <v>-0.10443901716129966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30880638</v>
      </c>
      <c r="E286" s="31">
        <v>30880638</v>
      </c>
      <c r="F286" s="31">
        <v>1742376</v>
      </c>
      <c r="G286" s="36">
        <f t="shared" si="64"/>
        <v>5.6422927531484292E-2</v>
      </c>
      <c r="H286" s="31">
        <v>4840679</v>
      </c>
      <c r="I286" s="36">
        <f t="shared" si="65"/>
        <v>0.15675450099185126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6583055</v>
      </c>
      <c r="O286" s="36">
        <f t="shared" si="69"/>
        <v>0.21317742852333557</v>
      </c>
      <c r="P286" s="31">
        <v>2801322</v>
      </c>
      <c r="Q286" s="31">
        <v>13485279</v>
      </c>
      <c r="R286" s="31">
        <v>15397500</v>
      </c>
      <c r="S286" s="31">
        <v>-240065483</v>
      </c>
      <c r="T286" s="36">
        <f t="shared" si="70"/>
        <v>-17.802040506540504</v>
      </c>
      <c r="U286" s="36">
        <f t="shared" si="71"/>
        <v>0.72799806662711397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9115430</v>
      </c>
      <c r="E287" s="31">
        <v>9115430</v>
      </c>
      <c r="F287" s="31">
        <v>747587</v>
      </c>
      <c r="G287" s="36">
        <f t="shared" si="64"/>
        <v>8.2013355376542849E-2</v>
      </c>
      <c r="H287" s="31">
        <v>2136126</v>
      </c>
      <c r="I287" s="36">
        <f t="shared" si="65"/>
        <v>0.23434176994393024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2883713</v>
      </c>
      <c r="O287" s="36">
        <f t="shared" si="69"/>
        <v>0.31635512532047311</v>
      </c>
      <c r="P287" s="31">
        <v>765338</v>
      </c>
      <c r="Q287" s="31">
        <v>8046858</v>
      </c>
      <c r="R287" s="31">
        <v>8046858</v>
      </c>
      <c r="S287" s="31">
        <v>1358954</v>
      </c>
      <c r="T287" s="36">
        <f t="shared" si="70"/>
        <v>0.16888007716800768</v>
      </c>
      <c r="U287" s="36">
        <f t="shared" si="71"/>
        <v>1.7910883818652672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17795956</v>
      </c>
      <c r="E288" s="31">
        <v>17795956</v>
      </c>
      <c r="F288" s="31">
        <v>491791</v>
      </c>
      <c r="G288" s="36">
        <f t="shared" si="64"/>
        <v>2.7634986285648269E-2</v>
      </c>
      <c r="H288" s="31">
        <v>2636943</v>
      </c>
      <c r="I288" s="36">
        <f t="shared" si="65"/>
        <v>0.14817652954412788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3128734</v>
      </c>
      <c r="O288" s="36">
        <f t="shared" si="69"/>
        <v>0.17581151582977617</v>
      </c>
      <c r="P288" s="31">
        <v>2029349</v>
      </c>
      <c r="Q288" s="31">
        <v>23571643</v>
      </c>
      <c r="R288" s="31">
        <v>18142182</v>
      </c>
      <c r="S288" s="31">
        <v>4465919</v>
      </c>
      <c r="T288" s="36">
        <f t="shared" si="70"/>
        <v>0.18946150677744442</v>
      </c>
      <c r="U288" s="36">
        <f t="shared" si="71"/>
        <v>0.2994034047371843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14518062</v>
      </c>
      <c r="E289" s="31">
        <v>14518062</v>
      </c>
      <c r="F289" s="31">
        <v>-57052</v>
      </c>
      <c r="G289" s="36">
        <f t="shared" si="64"/>
        <v>-3.9297256066271108E-3</v>
      </c>
      <c r="H289" s="31">
        <v>2366659</v>
      </c>
      <c r="I289" s="36">
        <f t="shared" si="65"/>
        <v>0.16301480183787614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2309607</v>
      </c>
      <c r="O289" s="36">
        <f t="shared" si="69"/>
        <v>0.15908507623124904</v>
      </c>
      <c r="P289" s="31">
        <v>3006000</v>
      </c>
      <c r="Q289" s="31">
        <v>18419608</v>
      </c>
      <c r="R289" s="31">
        <v>12320231</v>
      </c>
      <c r="S289" s="31">
        <v>5440997</v>
      </c>
      <c r="T289" s="36">
        <f t="shared" si="70"/>
        <v>0.29539157402263932</v>
      </c>
      <c r="U289" s="36">
        <f t="shared" si="71"/>
        <v>-0.2126882900864937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84927434</v>
      </c>
      <c r="E290" s="31">
        <v>84927434</v>
      </c>
      <c r="F290" s="31">
        <v>15467714</v>
      </c>
      <c r="G290" s="36">
        <f t="shared" si="64"/>
        <v>0.18212859227561262</v>
      </c>
      <c r="H290" s="31">
        <v>18757273</v>
      </c>
      <c r="I290" s="36">
        <f t="shared" si="65"/>
        <v>0.22086235408925695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34224987</v>
      </c>
      <c r="O290" s="36">
        <f t="shared" si="69"/>
        <v>0.40299094636486954</v>
      </c>
      <c r="P290" s="31">
        <v>16520707</v>
      </c>
      <c r="Q290" s="31">
        <v>82233666</v>
      </c>
      <c r="R290" s="31">
        <v>77084417</v>
      </c>
      <c r="S290" s="31">
        <v>32871727</v>
      </c>
      <c r="T290" s="36">
        <f t="shared" si="70"/>
        <v>0.39973563868598538</v>
      </c>
      <c r="U290" s="36">
        <f t="shared" si="71"/>
        <v>0.13537955730344953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157237520</v>
      </c>
      <c r="E292" s="32">
        <f>SUM(E286:E291)</f>
        <v>157237520</v>
      </c>
      <c r="F292" s="32">
        <f>SUM(F286:F291)</f>
        <v>18392416</v>
      </c>
      <c r="G292" s="37">
        <f t="shared" si="64"/>
        <v>0.11697218322954979</v>
      </c>
      <c r="H292" s="32">
        <f>SUM(H286:H291)</f>
        <v>30737680</v>
      </c>
      <c r="I292" s="37">
        <f t="shared" si="65"/>
        <v>0.19548565762166689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49130096</v>
      </c>
      <c r="O292" s="37">
        <f t="shared" si="69"/>
        <v>0.31245784085121669</v>
      </c>
      <c r="P292" s="32">
        <f>SUM(P286:P291)</f>
        <v>25122716</v>
      </c>
      <c r="Q292" s="32">
        <f>SUM(Q286:Q291)</f>
        <v>145757054</v>
      </c>
      <c r="R292" s="32">
        <f>SUM(R286:R291)</f>
        <v>130991188</v>
      </c>
      <c r="S292" s="32">
        <f>SUM(S286:S291)</f>
        <v>-195927886</v>
      </c>
      <c r="T292" s="37">
        <f t="shared" si="70"/>
        <v>-1.3442086034477618</v>
      </c>
      <c r="U292" s="37">
        <f t="shared" si="71"/>
        <v>0.22350147173577883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364713993</v>
      </c>
      <c r="E293" s="31">
        <v>364713993</v>
      </c>
      <c r="F293" s="31">
        <v>91594070</v>
      </c>
      <c r="G293" s="36">
        <f t="shared" si="64"/>
        <v>0.25113944558743595</v>
      </c>
      <c r="H293" s="31">
        <v>89543435</v>
      </c>
      <c r="I293" s="36">
        <f t="shared" si="65"/>
        <v>0.24551686175638454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181137505</v>
      </c>
      <c r="O293" s="36">
        <f t="shared" si="69"/>
        <v>0.49665630734382049</v>
      </c>
      <c r="P293" s="31">
        <v>90672546</v>
      </c>
      <c r="Q293" s="31">
        <v>345167008</v>
      </c>
      <c r="R293" s="31">
        <v>340167008</v>
      </c>
      <c r="S293" s="31">
        <v>168954550</v>
      </c>
      <c r="T293" s="36">
        <f t="shared" si="70"/>
        <v>0.48948638219791851</v>
      </c>
      <c r="U293" s="36">
        <f t="shared" si="71"/>
        <v>-1.2452622649418044E-2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47346657</v>
      </c>
      <c r="E294" s="31">
        <v>47346657</v>
      </c>
      <c r="F294" s="31">
        <v>7936953</v>
      </c>
      <c r="G294" s="36">
        <f t="shared" si="64"/>
        <v>0.1676349187652256</v>
      </c>
      <c r="H294" s="31">
        <v>5573959</v>
      </c>
      <c r="I294" s="36">
        <f t="shared" si="65"/>
        <v>0.11772655881491274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13510912</v>
      </c>
      <c r="O294" s="36">
        <f t="shared" si="69"/>
        <v>0.28536147758013836</v>
      </c>
      <c r="P294" s="31">
        <v>8276922</v>
      </c>
      <c r="Q294" s="31">
        <v>54669239</v>
      </c>
      <c r="R294" s="31">
        <v>45295340</v>
      </c>
      <c r="S294" s="31">
        <v>14453795</v>
      </c>
      <c r="T294" s="36">
        <f t="shared" si="70"/>
        <v>0.26438624836171581</v>
      </c>
      <c r="U294" s="36">
        <f t="shared" si="71"/>
        <v>-0.32656620420006377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14693434</v>
      </c>
      <c r="E295" s="31">
        <v>14693434</v>
      </c>
      <c r="F295" s="31">
        <v>2440780</v>
      </c>
      <c r="G295" s="36">
        <f t="shared" si="64"/>
        <v>0.16611365321408189</v>
      </c>
      <c r="H295" s="31">
        <v>2644050</v>
      </c>
      <c r="I295" s="36">
        <f t="shared" si="65"/>
        <v>0.17994772358864511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5084830</v>
      </c>
      <c r="O295" s="36">
        <f t="shared" si="69"/>
        <v>0.34606137680272697</v>
      </c>
      <c r="P295" s="31">
        <v>1958168</v>
      </c>
      <c r="Q295" s="31">
        <v>9424846</v>
      </c>
      <c r="R295" s="31">
        <v>9713730</v>
      </c>
      <c r="S295" s="31">
        <v>3994534</v>
      </c>
      <c r="T295" s="36">
        <f t="shared" si="70"/>
        <v>0.42383016125674627</v>
      </c>
      <c r="U295" s="36">
        <f t="shared" si="71"/>
        <v>0.35026718851497929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73461474</v>
      </c>
      <c r="E296" s="31">
        <v>73461474</v>
      </c>
      <c r="F296" s="31">
        <v>19351561</v>
      </c>
      <c r="G296" s="36">
        <f t="shared" si="64"/>
        <v>0.2634246217275738</v>
      </c>
      <c r="H296" s="31">
        <v>16323333</v>
      </c>
      <c r="I296" s="36">
        <f t="shared" si="65"/>
        <v>0.22220263372335819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35674894</v>
      </c>
      <c r="O296" s="36">
        <f t="shared" si="69"/>
        <v>0.48562725545093199</v>
      </c>
      <c r="P296" s="31">
        <v>14071065</v>
      </c>
      <c r="Q296" s="31">
        <v>61149172</v>
      </c>
      <c r="R296" s="31">
        <v>72604511</v>
      </c>
      <c r="S296" s="31">
        <v>27493664</v>
      </c>
      <c r="T296" s="36">
        <f t="shared" si="70"/>
        <v>0.44961629243319928</v>
      </c>
      <c r="U296" s="36">
        <f t="shared" si="71"/>
        <v>0.16006379048067787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500215558</v>
      </c>
      <c r="E298" s="32">
        <f>SUM(E293:E297)</f>
        <v>500215558</v>
      </c>
      <c r="F298" s="32">
        <f>SUM(F293:F297)</f>
        <v>121323364</v>
      </c>
      <c r="G298" s="37">
        <f t="shared" si="64"/>
        <v>0.24254216419234206</v>
      </c>
      <c r="H298" s="32">
        <f>SUM(H293:H297)</f>
        <v>114084777</v>
      </c>
      <c r="I298" s="37">
        <f t="shared" si="65"/>
        <v>0.22807122884410563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235408141</v>
      </c>
      <c r="O298" s="37">
        <f t="shared" si="69"/>
        <v>0.47061339303644772</v>
      </c>
      <c r="P298" s="32">
        <f>SUM(P293:P297)</f>
        <v>114978701</v>
      </c>
      <c r="Q298" s="32">
        <f>SUM(Q293:Q297)</f>
        <v>470410265</v>
      </c>
      <c r="R298" s="32">
        <f>SUM(R293:R297)</f>
        <v>467780589</v>
      </c>
      <c r="S298" s="32">
        <f>SUM(S293:S297)</f>
        <v>214896543</v>
      </c>
      <c r="T298" s="37">
        <f t="shared" si="70"/>
        <v>0.45682792019855262</v>
      </c>
      <c r="U298" s="37">
        <f t="shared" si="71"/>
        <v>-7.7746921144986603E-3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1134117106</v>
      </c>
      <c r="E299" s="32">
        <f>SUM(E263:E266,E268:E274,E276:E284,E286:E291,E293:E297)</f>
        <v>1134117106</v>
      </c>
      <c r="F299" s="32">
        <f>SUM(F263:F266,F268:F274,F276:F284,F286:F291,F293:F297)</f>
        <v>28121916</v>
      </c>
      <c r="G299" s="37">
        <f t="shared" si="64"/>
        <v>2.4796307057906239E-2</v>
      </c>
      <c r="H299" s="32">
        <f>SUM(H263:H266,H268:H274,H276:H284,H286:H291,H293:H297)</f>
        <v>244169427</v>
      </c>
      <c r="I299" s="37">
        <f t="shared" si="65"/>
        <v>0.21529472195440105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272291343</v>
      </c>
      <c r="O299" s="37">
        <f t="shared" si="69"/>
        <v>0.24009102901230731</v>
      </c>
      <c r="P299" s="32">
        <f>SUM(P263:P266,P268:P274,P276:P284,P286:P291,P293:P297)</f>
        <v>228539915</v>
      </c>
      <c r="Q299" s="32">
        <f>SUM(Q263:Q266,Q268:Q274,Q276:Q284,Q286:Q291,Q293:Q297)</f>
        <v>1044362352</v>
      </c>
      <c r="R299" s="32">
        <f>SUM(R263:R266,R268:R274,R276:R284,R286:R291,R293:R297)</f>
        <v>1012371677</v>
      </c>
      <c r="S299" s="32">
        <f>SUM(S263:S266,S268:S274,S276:S284,S286:S291,S293:S297)</f>
        <v>214297345</v>
      </c>
      <c r="T299" s="37">
        <f t="shared" si="70"/>
        <v>0.20519443715067967</v>
      </c>
      <c r="U299" s="37">
        <f t="shared" si="71"/>
        <v>6.8388543856769957E-2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9627460255</v>
      </c>
      <c r="E302" s="31">
        <v>9627460256</v>
      </c>
      <c r="F302" s="31">
        <v>1273708014</v>
      </c>
      <c r="G302" s="36">
        <f t="shared" ref="G302:G339" si="72">IF(($D302     =0),0,($F302     /$D302     ))</f>
        <v>0.13229948296473129</v>
      </c>
      <c r="H302" s="31">
        <v>2957489451</v>
      </c>
      <c r="I302" s="36">
        <f t="shared" ref="I302:I339" si="73">IF(($D302     =0),0,($H302     /$D302     ))</f>
        <v>0.30719310936277661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4231197465</v>
      </c>
      <c r="O302" s="36">
        <f t="shared" ref="O302:O339" si="77">IF(($D302     =0),0,($N302     /$D302     ))</f>
        <v>0.43949259232750787</v>
      </c>
      <c r="P302" s="31">
        <v>2150062737</v>
      </c>
      <c r="Q302" s="31">
        <v>8422005382</v>
      </c>
      <c r="R302" s="31">
        <v>8567100373</v>
      </c>
      <c r="S302" s="31">
        <v>3491221488</v>
      </c>
      <c r="T302" s="36">
        <f t="shared" ref="T302:T339" si="78">IF(($Q302     =0),0,($S302     /$Q302     ))</f>
        <v>0.41453565150428917</v>
      </c>
      <c r="U302" s="36">
        <f t="shared" ref="U302:U339" si="79">IF(($P302     =0),0,(($H302     /$P302     )-1))</f>
        <v>0.37553635068649638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9627460255</v>
      </c>
      <c r="E303" s="32">
        <f>E302</f>
        <v>9627460256</v>
      </c>
      <c r="F303" s="32">
        <f>F302</f>
        <v>1273708014</v>
      </c>
      <c r="G303" s="37">
        <f t="shared" si="72"/>
        <v>0.13229948296473129</v>
      </c>
      <c r="H303" s="32">
        <f>H302</f>
        <v>2957489451</v>
      </c>
      <c r="I303" s="37">
        <f t="shared" si="73"/>
        <v>0.30719310936277661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4231197465</v>
      </c>
      <c r="O303" s="37">
        <f t="shared" si="77"/>
        <v>0.43949259232750787</v>
      </c>
      <c r="P303" s="32">
        <f>P302</f>
        <v>2150062737</v>
      </c>
      <c r="Q303" s="32">
        <f>Q302</f>
        <v>8422005382</v>
      </c>
      <c r="R303" s="32">
        <f>R302</f>
        <v>8567100373</v>
      </c>
      <c r="S303" s="32">
        <f>S302</f>
        <v>3491221488</v>
      </c>
      <c r="T303" s="37">
        <f t="shared" si="78"/>
        <v>0.41453565150428917</v>
      </c>
      <c r="U303" s="37">
        <f t="shared" si="79"/>
        <v>0.37553635068649638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40688382</v>
      </c>
      <c r="E304" s="31">
        <v>45332051</v>
      </c>
      <c r="F304" s="31">
        <v>8197123</v>
      </c>
      <c r="G304" s="36">
        <f t="shared" si="72"/>
        <v>0.20146102147782627</v>
      </c>
      <c r="H304" s="31">
        <v>10602598</v>
      </c>
      <c r="I304" s="36">
        <f t="shared" si="73"/>
        <v>0.26058047724778044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18799721</v>
      </c>
      <c r="O304" s="36">
        <f t="shared" si="77"/>
        <v>0.46204149872560674</v>
      </c>
      <c r="P304" s="31">
        <v>7971773</v>
      </c>
      <c r="Q304" s="31">
        <v>34275270</v>
      </c>
      <c r="R304" s="31">
        <v>37489256</v>
      </c>
      <c r="S304" s="31">
        <v>15245504</v>
      </c>
      <c r="T304" s="36">
        <f t="shared" si="78"/>
        <v>0.44479602932376611</v>
      </c>
      <c r="U304" s="36">
        <f t="shared" si="79"/>
        <v>0.3300175506753642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40123478</v>
      </c>
      <c r="E305" s="31">
        <v>41166956</v>
      </c>
      <c r="F305" s="31">
        <v>7856147</v>
      </c>
      <c r="G305" s="36">
        <f t="shared" si="72"/>
        <v>0.19579925249750282</v>
      </c>
      <c r="H305" s="31">
        <v>7183015</v>
      </c>
      <c r="I305" s="36">
        <f t="shared" si="73"/>
        <v>0.17902274075044042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15039162</v>
      </c>
      <c r="O305" s="36">
        <f t="shared" si="77"/>
        <v>0.37482199324794324</v>
      </c>
      <c r="P305" s="31">
        <v>23550805</v>
      </c>
      <c r="Q305" s="31">
        <v>49524425</v>
      </c>
      <c r="R305" s="31">
        <v>47527360</v>
      </c>
      <c r="S305" s="31">
        <v>32092362</v>
      </c>
      <c r="T305" s="36">
        <f t="shared" si="78"/>
        <v>0.64801079467353739</v>
      </c>
      <c r="U305" s="36">
        <f t="shared" si="79"/>
        <v>-0.69499917306436021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42969660</v>
      </c>
      <c r="E306" s="31">
        <v>42969660</v>
      </c>
      <c r="F306" s="31">
        <v>9796028</v>
      </c>
      <c r="G306" s="36">
        <f t="shared" si="72"/>
        <v>0.22797545989426027</v>
      </c>
      <c r="H306" s="31">
        <v>11044830</v>
      </c>
      <c r="I306" s="36">
        <f t="shared" si="73"/>
        <v>0.25703787276883272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20840858</v>
      </c>
      <c r="O306" s="36">
        <f t="shared" si="77"/>
        <v>0.48501333266309299</v>
      </c>
      <c r="P306" s="31">
        <v>10178857</v>
      </c>
      <c r="Q306" s="31">
        <v>38004036</v>
      </c>
      <c r="R306" s="31">
        <v>39923036</v>
      </c>
      <c r="S306" s="31">
        <v>18732388</v>
      </c>
      <c r="T306" s="36">
        <f t="shared" si="78"/>
        <v>0.49290522722376118</v>
      </c>
      <c r="U306" s="36">
        <f t="shared" si="79"/>
        <v>8.5075662228087046E-2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212331056</v>
      </c>
      <c r="E307" s="31">
        <v>212331056</v>
      </c>
      <c r="F307" s="31">
        <v>37902639</v>
      </c>
      <c r="G307" s="36">
        <f t="shared" si="72"/>
        <v>0.17850727874682637</v>
      </c>
      <c r="H307" s="31">
        <v>54665217</v>
      </c>
      <c r="I307" s="36">
        <f t="shared" si="73"/>
        <v>0.25745276282146873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92567856</v>
      </c>
      <c r="O307" s="36">
        <f t="shared" si="77"/>
        <v>0.4359600415682951</v>
      </c>
      <c r="P307" s="31">
        <v>54701953</v>
      </c>
      <c r="Q307" s="31">
        <v>187964566</v>
      </c>
      <c r="R307" s="31">
        <v>201187633</v>
      </c>
      <c r="S307" s="31">
        <v>94865191</v>
      </c>
      <c r="T307" s="36">
        <f t="shared" si="78"/>
        <v>0.50469720447203859</v>
      </c>
      <c r="U307" s="36">
        <f t="shared" si="79"/>
        <v>-6.715665160985651E-4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113186530</v>
      </c>
      <c r="E308" s="31">
        <v>120588538</v>
      </c>
      <c r="F308" s="31">
        <v>25567174</v>
      </c>
      <c r="G308" s="36">
        <f t="shared" si="72"/>
        <v>0.22588530631692658</v>
      </c>
      <c r="H308" s="31">
        <v>31025307</v>
      </c>
      <c r="I308" s="36">
        <f t="shared" si="73"/>
        <v>0.27410776706380169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56592481</v>
      </c>
      <c r="O308" s="36">
        <f t="shared" si="77"/>
        <v>0.49999307338072824</v>
      </c>
      <c r="P308" s="31">
        <v>28032759</v>
      </c>
      <c r="Q308" s="31">
        <v>98350254</v>
      </c>
      <c r="R308" s="31">
        <v>98985254</v>
      </c>
      <c r="S308" s="31">
        <v>52718601</v>
      </c>
      <c r="T308" s="36">
        <f t="shared" si="78"/>
        <v>0.53602912911643319</v>
      </c>
      <c r="U308" s="36">
        <f t="shared" si="79"/>
        <v>0.10675181847066861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144609635</v>
      </c>
      <c r="E309" s="31">
        <v>144609635</v>
      </c>
      <c r="F309" s="31">
        <v>31996873</v>
      </c>
      <c r="G309" s="36">
        <f t="shared" si="72"/>
        <v>0.22126376987259527</v>
      </c>
      <c r="H309" s="31">
        <v>40862313</v>
      </c>
      <c r="I309" s="36">
        <f t="shared" si="73"/>
        <v>0.28256978174379599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72859186</v>
      </c>
      <c r="O309" s="36">
        <f t="shared" si="77"/>
        <v>0.50383355161639121</v>
      </c>
      <c r="P309" s="31">
        <v>35719762</v>
      </c>
      <c r="Q309" s="31">
        <v>124930695</v>
      </c>
      <c r="R309" s="31">
        <v>124930695</v>
      </c>
      <c r="S309" s="31">
        <v>60633365</v>
      </c>
      <c r="T309" s="36">
        <f t="shared" si="78"/>
        <v>0.48533600969721652</v>
      </c>
      <c r="U309" s="36">
        <f t="shared" si="79"/>
        <v>0.14396935231539332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593908741</v>
      </c>
      <c r="E310" s="32">
        <f>SUM(E304:E309)</f>
        <v>606997896</v>
      </c>
      <c r="F310" s="32">
        <f>SUM(F304:F309)</f>
        <v>121315984</v>
      </c>
      <c r="G310" s="37">
        <f t="shared" si="72"/>
        <v>0.20426704580190713</v>
      </c>
      <c r="H310" s="32">
        <f>SUM(H304:H309)</f>
        <v>155383280</v>
      </c>
      <c r="I310" s="37">
        <f t="shared" si="73"/>
        <v>0.2616282086341612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276699264</v>
      </c>
      <c r="O310" s="37">
        <f t="shared" si="77"/>
        <v>0.46589525443606833</v>
      </c>
      <c r="P310" s="32">
        <f>SUM(P304:P309)</f>
        <v>160155909</v>
      </c>
      <c r="Q310" s="32">
        <f>SUM(Q304:Q309)</f>
        <v>533049246</v>
      </c>
      <c r="R310" s="32">
        <f>SUM(R304:R309)</f>
        <v>550043234</v>
      </c>
      <c r="S310" s="32">
        <f>SUM(S304:S309)</f>
        <v>274287411</v>
      </c>
      <c r="T310" s="37">
        <f t="shared" si="78"/>
        <v>0.51456298467402761</v>
      </c>
      <c r="U310" s="37">
        <f t="shared" si="79"/>
        <v>-2.9799893302719149E-2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63462956</v>
      </c>
      <c r="E311" s="31">
        <v>64162955</v>
      </c>
      <c r="F311" s="31">
        <v>14820984</v>
      </c>
      <c r="G311" s="36">
        <f t="shared" si="72"/>
        <v>0.23353756166038028</v>
      </c>
      <c r="H311" s="31">
        <v>14134986</v>
      </c>
      <c r="I311" s="36">
        <f t="shared" si="73"/>
        <v>0.22272813765561125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28955970</v>
      </c>
      <c r="O311" s="36">
        <f t="shared" si="77"/>
        <v>0.45626569931599154</v>
      </c>
      <c r="P311" s="31">
        <v>14577286</v>
      </c>
      <c r="Q311" s="31">
        <v>52921470</v>
      </c>
      <c r="R311" s="31">
        <v>64040785</v>
      </c>
      <c r="S311" s="31">
        <v>27083193</v>
      </c>
      <c r="T311" s="36">
        <f t="shared" si="78"/>
        <v>0.51176191817800976</v>
      </c>
      <c r="U311" s="36">
        <f t="shared" si="79"/>
        <v>-3.0341724790197588E-2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238664860</v>
      </c>
      <c r="E312" s="31">
        <v>238664860</v>
      </c>
      <c r="F312" s="31">
        <v>54354196</v>
      </c>
      <c r="G312" s="36">
        <f t="shared" si="72"/>
        <v>0.22774276866732707</v>
      </c>
      <c r="H312" s="31">
        <v>56276339</v>
      </c>
      <c r="I312" s="36">
        <f t="shared" si="73"/>
        <v>0.23579650142044373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110630535</v>
      </c>
      <c r="O312" s="36">
        <f t="shared" si="77"/>
        <v>0.46353927008777079</v>
      </c>
      <c r="P312" s="31">
        <v>56570602</v>
      </c>
      <c r="Q312" s="31">
        <v>213258189</v>
      </c>
      <c r="R312" s="31">
        <v>211208189</v>
      </c>
      <c r="S312" s="31">
        <v>94118907</v>
      </c>
      <c r="T312" s="36">
        <f t="shared" si="78"/>
        <v>0.44133783298703716</v>
      </c>
      <c r="U312" s="36">
        <f t="shared" si="79"/>
        <v>-5.2016946894077876E-3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196564430</v>
      </c>
      <c r="E313" s="31">
        <v>202739954</v>
      </c>
      <c r="F313" s="31">
        <v>38752820</v>
      </c>
      <c r="G313" s="36">
        <f t="shared" si="72"/>
        <v>0.19715072559160374</v>
      </c>
      <c r="H313" s="31">
        <v>47197613</v>
      </c>
      <c r="I313" s="36">
        <f t="shared" si="73"/>
        <v>0.24011268468053962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85950433</v>
      </c>
      <c r="O313" s="36">
        <f t="shared" si="77"/>
        <v>0.43726341027214333</v>
      </c>
      <c r="P313" s="31">
        <v>48955122</v>
      </c>
      <c r="Q313" s="31">
        <v>181106860</v>
      </c>
      <c r="R313" s="31">
        <v>186865877</v>
      </c>
      <c r="S313" s="31">
        <v>92701735</v>
      </c>
      <c r="T313" s="36">
        <f t="shared" si="78"/>
        <v>0.5118620851799871</v>
      </c>
      <c r="U313" s="36">
        <f t="shared" si="79"/>
        <v>-3.5900410992745546E-2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134703330</v>
      </c>
      <c r="E314" s="31">
        <v>134703330</v>
      </c>
      <c r="F314" s="31">
        <v>17533933</v>
      </c>
      <c r="G314" s="36">
        <f t="shared" si="72"/>
        <v>0.13016703447494579</v>
      </c>
      <c r="H314" s="31">
        <v>26979105</v>
      </c>
      <c r="I314" s="36">
        <f t="shared" si="73"/>
        <v>0.20028536042872883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44513038</v>
      </c>
      <c r="O314" s="36">
        <f t="shared" si="77"/>
        <v>0.33045239490367462</v>
      </c>
      <c r="P314" s="31">
        <v>16790930</v>
      </c>
      <c r="Q314" s="31">
        <v>121071200</v>
      </c>
      <c r="R314" s="31">
        <v>126961800</v>
      </c>
      <c r="S314" s="31">
        <v>31831166</v>
      </c>
      <c r="T314" s="36">
        <f t="shared" si="78"/>
        <v>0.2629127819002372</v>
      </c>
      <c r="U314" s="36">
        <f t="shared" si="79"/>
        <v>0.60676656980881938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70786757</v>
      </c>
      <c r="E315" s="31">
        <v>71113111</v>
      </c>
      <c r="F315" s="31">
        <v>15864869</v>
      </c>
      <c r="G315" s="36">
        <f t="shared" si="72"/>
        <v>0.22412199219693027</v>
      </c>
      <c r="H315" s="31">
        <v>15806831</v>
      </c>
      <c r="I315" s="36">
        <f t="shared" si="73"/>
        <v>0.22330209307370869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31671700</v>
      </c>
      <c r="O315" s="36">
        <f t="shared" si="77"/>
        <v>0.44742408527063898</v>
      </c>
      <c r="P315" s="31">
        <v>17005802</v>
      </c>
      <c r="Q315" s="31">
        <v>69044891</v>
      </c>
      <c r="R315" s="31">
        <v>72205051</v>
      </c>
      <c r="S315" s="31">
        <v>31338947</v>
      </c>
      <c r="T315" s="36">
        <f t="shared" si="78"/>
        <v>0.45389233795734429</v>
      </c>
      <c r="U315" s="36">
        <f t="shared" si="79"/>
        <v>-7.0503643403586613E-2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704182333</v>
      </c>
      <c r="E317" s="32">
        <f>SUM(E311:E316)</f>
        <v>711384210</v>
      </c>
      <c r="F317" s="32">
        <f>SUM(F311:F316)</f>
        <v>141326802</v>
      </c>
      <c r="G317" s="37">
        <f t="shared" si="72"/>
        <v>0.20069631880412428</v>
      </c>
      <c r="H317" s="32">
        <f>SUM(H311:H316)</f>
        <v>160394874</v>
      </c>
      <c r="I317" s="37">
        <f t="shared" si="73"/>
        <v>0.22777463518102775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301721676</v>
      </c>
      <c r="O317" s="37">
        <f t="shared" si="77"/>
        <v>0.428470953985152</v>
      </c>
      <c r="P317" s="32">
        <f>SUM(P311:P316)</f>
        <v>153899742</v>
      </c>
      <c r="Q317" s="32">
        <f>SUM(Q311:Q316)</f>
        <v>637402610</v>
      </c>
      <c r="R317" s="32">
        <f>SUM(R311:R316)</f>
        <v>661281702</v>
      </c>
      <c r="S317" s="32">
        <f>SUM(S311:S316)</f>
        <v>277073948</v>
      </c>
      <c r="T317" s="37">
        <f t="shared" si="78"/>
        <v>0.43469220811631126</v>
      </c>
      <c r="U317" s="37">
        <f t="shared" si="79"/>
        <v>4.2203657495410329E-2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100808302</v>
      </c>
      <c r="E318" s="31">
        <v>100808302</v>
      </c>
      <c r="F318" s="31">
        <v>37401990</v>
      </c>
      <c r="G318" s="36">
        <f t="shared" si="72"/>
        <v>0.37102093039916495</v>
      </c>
      <c r="H318" s="31">
        <v>21888298</v>
      </c>
      <c r="I318" s="36">
        <f t="shared" si="73"/>
        <v>0.21712793059444649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59290288</v>
      </c>
      <c r="O318" s="36">
        <f t="shared" si="77"/>
        <v>0.58814886099361141</v>
      </c>
      <c r="P318" s="31">
        <v>20260082</v>
      </c>
      <c r="Q318" s="31">
        <v>96299339</v>
      </c>
      <c r="R318" s="31">
        <v>88678153</v>
      </c>
      <c r="S318" s="31">
        <v>48924378</v>
      </c>
      <c r="T318" s="36">
        <f t="shared" si="78"/>
        <v>0.50804479561381</v>
      </c>
      <c r="U318" s="36">
        <f t="shared" si="79"/>
        <v>8.0365716190092362E-2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164563559</v>
      </c>
      <c r="E319" s="31">
        <v>164563559</v>
      </c>
      <c r="F319" s="31">
        <v>46162571</v>
      </c>
      <c r="G319" s="36">
        <f t="shared" si="72"/>
        <v>0.28051514734194588</v>
      </c>
      <c r="H319" s="31">
        <v>48872725</v>
      </c>
      <c r="I319" s="36">
        <f t="shared" si="73"/>
        <v>0.29698388450628976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95035296</v>
      </c>
      <c r="O319" s="36">
        <f t="shared" si="77"/>
        <v>0.57749903184823559</v>
      </c>
      <c r="P319" s="31">
        <v>45470400</v>
      </c>
      <c r="Q319" s="31">
        <v>154432770</v>
      </c>
      <c r="R319" s="31">
        <v>160668001</v>
      </c>
      <c r="S319" s="31">
        <v>86074250</v>
      </c>
      <c r="T319" s="36">
        <f t="shared" si="78"/>
        <v>0.55735741837694164</v>
      </c>
      <c r="U319" s="36">
        <f t="shared" si="79"/>
        <v>7.4825051022203493E-2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42139590</v>
      </c>
      <c r="E320" s="31">
        <v>42139590</v>
      </c>
      <c r="F320" s="31">
        <v>11319244</v>
      </c>
      <c r="G320" s="36">
        <f t="shared" si="72"/>
        <v>0.26861305484937087</v>
      </c>
      <c r="H320" s="31">
        <v>11723938</v>
      </c>
      <c r="I320" s="36">
        <f t="shared" si="73"/>
        <v>0.27821670785121544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23043182</v>
      </c>
      <c r="O320" s="36">
        <f t="shared" si="77"/>
        <v>0.54682976270058636</v>
      </c>
      <c r="P320" s="31">
        <v>8880688</v>
      </c>
      <c r="Q320" s="31">
        <v>32443800</v>
      </c>
      <c r="R320" s="31">
        <v>32443800</v>
      </c>
      <c r="S320" s="31">
        <v>17262165</v>
      </c>
      <c r="T320" s="36">
        <f t="shared" si="78"/>
        <v>0.53206359920847746</v>
      </c>
      <c r="U320" s="36">
        <f t="shared" si="79"/>
        <v>0.32016100554371474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26034355</v>
      </c>
      <c r="E321" s="31">
        <v>26805324</v>
      </c>
      <c r="F321" s="31">
        <v>4626171</v>
      </c>
      <c r="G321" s="36">
        <f t="shared" si="72"/>
        <v>0.17769485742973082</v>
      </c>
      <c r="H321" s="31">
        <v>7853067</v>
      </c>
      <c r="I321" s="36">
        <f t="shared" si="73"/>
        <v>0.30164246435143105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12479238</v>
      </c>
      <c r="O321" s="36">
        <f t="shared" si="77"/>
        <v>0.47933732178116184</v>
      </c>
      <c r="P321" s="31">
        <v>7721008</v>
      </c>
      <c r="Q321" s="31">
        <v>21484897</v>
      </c>
      <c r="R321" s="31">
        <v>23541978</v>
      </c>
      <c r="S321" s="31">
        <v>11918152</v>
      </c>
      <c r="T321" s="36">
        <f t="shared" si="78"/>
        <v>0.55472232424479395</v>
      </c>
      <c r="U321" s="36">
        <f t="shared" si="79"/>
        <v>1.7103854833462107E-2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333545806</v>
      </c>
      <c r="E323" s="32">
        <f>SUM(E318:E322)</f>
        <v>334316775</v>
      </c>
      <c r="F323" s="32">
        <f>SUM(F318:F322)</f>
        <v>99509976</v>
      </c>
      <c r="G323" s="37">
        <f t="shared" si="72"/>
        <v>0.29833976086630815</v>
      </c>
      <c r="H323" s="32">
        <f>SUM(H318:H322)</f>
        <v>90338028</v>
      </c>
      <c r="I323" s="37">
        <f t="shared" si="73"/>
        <v>0.27084144478794614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189848004</v>
      </c>
      <c r="O323" s="37">
        <f t="shared" si="77"/>
        <v>0.56918120565425423</v>
      </c>
      <c r="P323" s="32">
        <f>SUM(P318:P322)</f>
        <v>82332178</v>
      </c>
      <c r="Q323" s="32">
        <f>SUM(Q318:Q322)</f>
        <v>304660806</v>
      </c>
      <c r="R323" s="32">
        <f>SUM(R318:R322)</f>
        <v>305331932</v>
      </c>
      <c r="S323" s="32">
        <f>SUM(S318:S322)</f>
        <v>164178945</v>
      </c>
      <c r="T323" s="37">
        <f t="shared" si="78"/>
        <v>0.5388909297377753</v>
      </c>
      <c r="U323" s="37">
        <f t="shared" si="79"/>
        <v>9.7238409021561445E-2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32354850</v>
      </c>
      <c r="E324" s="31">
        <v>32354850</v>
      </c>
      <c r="F324" s="31">
        <v>5731485</v>
      </c>
      <c r="G324" s="36">
        <f t="shared" si="72"/>
        <v>0.17714453938126742</v>
      </c>
      <c r="H324" s="31">
        <v>6720750</v>
      </c>
      <c r="I324" s="36">
        <f t="shared" si="73"/>
        <v>0.20772001724625519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12452235</v>
      </c>
      <c r="O324" s="36">
        <f t="shared" si="77"/>
        <v>0.38486455662752261</v>
      </c>
      <c r="P324" s="31">
        <v>5786962</v>
      </c>
      <c r="Q324" s="31">
        <v>30332240</v>
      </c>
      <c r="R324" s="31">
        <v>30332240</v>
      </c>
      <c r="S324" s="31">
        <v>11281531</v>
      </c>
      <c r="T324" s="36">
        <f t="shared" si="78"/>
        <v>0.37193201029663486</v>
      </c>
      <c r="U324" s="36">
        <f t="shared" si="79"/>
        <v>0.16136065866684457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68059897</v>
      </c>
      <c r="E325" s="31">
        <v>68369668</v>
      </c>
      <c r="F325" s="31">
        <v>14457341</v>
      </c>
      <c r="G325" s="36">
        <f t="shared" si="72"/>
        <v>0.21242084747792081</v>
      </c>
      <c r="H325" s="31">
        <v>12102111</v>
      </c>
      <c r="I325" s="36">
        <f t="shared" si="73"/>
        <v>0.17781559381437206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26559452</v>
      </c>
      <c r="O325" s="36">
        <f t="shared" si="77"/>
        <v>0.3902364412922929</v>
      </c>
      <c r="P325" s="31">
        <v>13166946</v>
      </c>
      <c r="Q325" s="31">
        <v>48482339</v>
      </c>
      <c r="R325" s="31">
        <v>51917029</v>
      </c>
      <c r="S325" s="31">
        <v>26034520</v>
      </c>
      <c r="T325" s="36">
        <f t="shared" si="78"/>
        <v>0.53698976858356606</v>
      </c>
      <c r="U325" s="36">
        <f t="shared" si="79"/>
        <v>-8.0871828592598449E-2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195578453</v>
      </c>
      <c r="E326" s="31">
        <v>195578453</v>
      </c>
      <c r="F326" s="31">
        <v>19879611</v>
      </c>
      <c r="G326" s="36">
        <f t="shared" si="72"/>
        <v>0.10164520014891415</v>
      </c>
      <c r="H326" s="31">
        <v>52904819</v>
      </c>
      <c r="I326" s="36">
        <f t="shared" si="73"/>
        <v>0.27050433311280975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72784430</v>
      </c>
      <c r="O326" s="36">
        <f t="shared" si="77"/>
        <v>0.3721495332617239</v>
      </c>
      <c r="P326" s="31">
        <v>39051447</v>
      </c>
      <c r="Q326" s="31">
        <v>178570672</v>
      </c>
      <c r="R326" s="31">
        <v>187664309</v>
      </c>
      <c r="S326" s="31">
        <v>69457334</v>
      </c>
      <c r="T326" s="36">
        <f t="shared" si="78"/>
        <v>0.38896271835724516</v>
      </c>
      <c r="U326" s="36">
        <f t="shared" si="79"/>
        <v>0.35474670119137963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534501648</v>
      </c>
      <c r="E327" s="31">
        <v>534501648</v>
      </c>
      <c r="F327" s="31">
        <v>71826136</v>
      </c>
      <c r="G327" s="36">
        <f t="shared" si="72"/>
        <v>0.13437963431686181</v>
      </c>
      <c r="H327" s="31">
        <v>62502920</v>
      </c>
      <c r="I327" s="36">
        <f t="shared" si="73"/>
        <v>0.11693681438377904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134329056</v>
      </c>
      <c r="O327" s="36">
        <f t="shared" si="77"/>
        <v>0.25131644870064085</v>
      </c>
      <c r="P327" s="31">
        <v>67291225</v>
      </c>
      <c r="Q327" s="31">
        <v>446859800</v>
      </c>
      <c r="R327" s="31">
        <v>491313510</v>
      </c>
      <c r="S327" s="31">
        <v>125570884</v>
      </c>
      <c r="T327" s="36">
        <f t="shared" si="78"/>
        <v>0.28100734055737392</v>
      </c>
      <c r="U327" s="36">
        <f t="shared" si="79"/>
        <v>-7.1157940727041291E-2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151179900</v>
      </c>
      <c r="E328" s="31">
        <v>176782000</v>
      </c>
      <c r="F328" s="31">
        <v>17257197</v>
      </c>
      <c r="G328" s="36">
        <f t="shared" si="72"/>
        <v>0.11415007550606926</v>
      </c>
      <c r="H328" s="31">
        <v>18982797</v>
      </c>
      <c r="I328" s="36">
        <f t="shared" si="73"/>
        <v>0.12556429128475413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36239994</v>
      </c>
      <c r="O328" s="36">
        <f t="shared" si="77"/>
        <v>0.23971436679082339</v>
      </c>
      <c r="P328" s="31">
        <v>19385773</v>
      </c>
      <c r="Q328" s="31">
        <v>77811600</v>
      </c>
      <c r="R328" s="31">
        <v>111905400</v>
      </c>
      <c r="S328" s="31">
        <v>36907638</v>
      </c>
      <c r="T328" s="36">
        <f t="shared" si="78"/>
        <v>0.47432051262279662</v>
      </c>
      <c r="U328" s="36">
        <f t="shared" si="79"/>
        <v>-2.0787203068972304E-2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110145177</v>
      </c>
      <c r="E329" s="31">
        <v>110145177</v>
      </c>
      <c r="F329" s="31">
        <v>33237643</v>
      </c>
      <c r="G329" s="36">
        <f t="shared" si="72"/>
        <v>0.30176212799585406</v>
      </c>
      <c r="H329" s="31">
        <v>22808106</v>
      </c>
      <c r="I329" s="36">
        <f t="shared" si="73"/>
        <v>0.20707312495398686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56045749</v>
      </c>
      <c r="O329" s="36">
        <f t="shared" si="77"/>
        <v>0.50883525294984089</v>
      </c>
      <c r="P329" s="31">
        <v>23082940</v>
      </c>
      <c r="Q329" s="31">
        <v>110935985</v>
      </c>
      <c r="R329" s="31">
        <v>105686761</v>
      </c>
      <c r="S329" s="31">
        <v>45351178</v>
      </c>
      <c r="T329" s="36">
        <f t="shared" si="78"/>
        <v>0.40880493376427857</v>
      </c>
      <c r="U329" s="36">
        <f t="shared" si="79"/>
        <v>-1.1906368946070112E-2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120228687</v>
      </c>
      <c r="E330" s="31">
        <v>120228687</v>
      </c>
      <c r="F330" s="31">
        <v>43036418</v>
      </c>
      <c r="G330" s="36">
        <f t="shared" si="72"/>
        <v>0.35795465353455952</v>
      </c>
      <c r="H330" s="31">
        <v>33775688</v>
      </c>
      <c r="I330" s="36">
        <f t="shared" si="73"/>
        <v>0.2809286938316144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76812106</v>
      </c>
      <c r="O330" s="36">
        <f t="shared" si="77"/>
        <v>0.63888334736617391</v>
      </c>
      <c r="P330" s="31">
        <v>28571199</v>
      </c>
      <c r="Q330" s="31">
        <v>109507765</v>
      </c>
      <c r="R330" s="31">
        <v>116313521</v>
      </c>
      <c r="S330" s="31">
        <v>68524679</v>
      </c>
      <c r="T330" s="36">
        <f t="shared" si="78"/>
        <v>0.62575178116364627</v>
      </c>
      <c r="U330" s="36">
        <f t="shared" si="79"/>
        <v>0.1821585786441795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1212048612</v>
      </c>
      <c r="E332" s="32">
        <f>SUM(E324:E331)</f>
        <v>1237960483</v>
      </c>
      <c r="F332" s="32">
        <f>SUM(F324:F331)</f>
        <v>205425831</v>
      </c>
      <c r="G332" s="37">
        <f t="shared" si="72"/>
        <v>0.16948646198358916</v>
      </c>
      <c r="H332" s="32">
        <f>SUM(H324:H331)</f>
        <v>209797191</v>
      </c>
      <c r="I332" s="37">
        <f t="shared" si="73"/>
        <v>0.17309305000053909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415223022</v>
      </c>
      <c r="O332" s="37">
        <f t="shared" si="77"/>
        <v>0.34257951198412823</v>
      </c>
      <c r="P332" s="32">
        <f>SUM(P324:P331)</f>
        <v>196336492</v>
      </c>
      <c r="Q332" s="32">
        <f>SUM(Q324:Q331)</f>
        <v>1002500401</v>
      </c>
      <c r="R332" s="32">
        <f>SUM(R324:R331)</f>
        <v>1095132770</v>
      </c>
      <c r="S332" s="32">
        <f>SUM(S324:S331)</f>
        <v>383127764</v>
      </c>
      <c r="T332" s="37">
        <f t="shared" si="78"/>
        <v>0.38217218029821015</v>
      </c>
      <c r="U332" s="37">
        <f t="shared" si="79"/>
        <v>6.8559333330657557E-2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5666856</v>
      </c>
      <c r="E333" s="31">
        <v>5666856</v>
      </c>
      <c r="F333" s="31">
        <v>975725</v>
      </c>
      <c r="G333" s="36">
        <f t="shared" si="72"/>
        <v>0.17218101183442813</v>
      </c>
      <c r="H333" s="31">
        <v>1067825</v>
      </c>
      <c r="I333" s="36">
        <f t="shared" si="73"/>
        <v>0.18843340998959565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2043550</v>
      </c>
      <c r="O333" s="36">
        <f t="shared" si="77"/>
        <v>0.36061442182402376</v>
      </c>
      <c r="P333" s="31">
        <v>909447</v>
      </c>
      <c r="Q333" s="31">
        <v>4996812</v>
      </c>
      <c r="R333" s="31">
        <v>4491492</v>
      </c>
      <c r="S333" s="31">
        <v>1765917</v>
      </c>
      <c r="T333" s="36">
        <f t="shared" si="78"/>
        <v>0.35340873340842122</v>
      </c>
      <c r="U333" s="36">
        <f t="shared" si="79"/>
        <v>0.17414758639041095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7676814</v>
      </c>
      <c r="E334" s="31">
        <v>7676814</v>
      </c>
      <c r="F334" s="31">
        <v>1526446</v>
      </c>
      <c r="G334" s="36">
        <f t="shared" si="72"/>
        <v>0.19883847648256164</v>
      </c>
      <c r="H334" s="31">
        <v>1679208</v>
      </c>
      <c r="I334" s="36">
        <f t="shared" si="73"/>
        <v>0.21873761693327468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3205654</v>
      </c>
      <c r="O334" s="36">
        <f t="shared" si="77"/>
        <v>0.41757609341583629</v>
      </c>
      <c r="P334" s="31">
        <v>1604412</v>
      </c>
      <c r="Q334" s="31">
        <v>6680262</v>
      </c>
      <c r="R334" s="31">
        <v>17775777</v>
      </c>
      <c r="S334" s="31">
        <v>9227027</v>
      </c>
      <c r="T334" s="36">
        <f t="shared" si="78"/>
        <v>1.3812372927888157</v>
      </c>
      <c r="U334" s="36">
        <f t="shared" si="79"/>
        <v>4.6618948250199965E-2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42426756</v>
      </c>
      <c r="E335" s="31">
        <v>42426756</v>
      </c>
      <c r="F335" s="31">
        <v>11143714</v>
      </c>
      <c r="G335" s="36">
        <f t="shared" si="72"/>
        <v>0.26265769647813753</v>
      </c>
      <c r="H335" s="31">
        <v>9819193</v>
      </c>
      <c r="I335" s="36">
        <f t="shared" si="73"/>
        <v>0.23143869401657766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20962907</v>
      </c>
      <c r="O335" s="36">
        <f t="shared" si="77"/>
        <v>0.49409639049471515</v>
      </c>
      <c r="P335" s="31">
        <v>27379972</v>
      </c>
      <c r="Q335" s="31">
        <v>53070743</v>
      </c>
      <c r="R335" s="31">
        <v>48252825</v>
      </c>
      <c r="S335" s="31">
        <v>59506086</v>
      </c>
      <c r="T335" s="36">
        <f t="shared" si="78"/>
        <v>1.121259711777542</v>
      </c>
      <c r="U335" s="36">
        <f t="shared" si="79"/>
        <v>-0.64137315407042783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55770426</v>
      </c>
      <c r="E337" s="32">
        <f>SUM(E333:E336)</f>
        <v>55770426</v>
      </c>
      <c r="F337" s="32">
        <f>SUM(F333:F336)</f>
        <v>13645885</v>
      </c>
      <c r="G337" s="37">
        <f t="shared" si="72"/>
        <v>0.24467959057727118</v>
      </c>
      <c r="H337" s="32">
        <f>SUM(H333:H336)</f>
        <v>12566226</v>
      </c>
      <c r="I337" s="37">
        <f t="shared" si="73"/>
        <v>0.22532060271513796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26212111</v>
      </c>
      <c r="O337" s="37">
        <f t="shared" si="77"/>
        <v>0.47000019329240911</v>
      </c>
      <c r="P337" s="32">
        <f>SUM(P333:P336)</f>
        <v>29893831</v>
      </c>
      <c r="Q337" s="32">
        <f>SUM(Q333:Q336)</f>
        <v>64747817</v>
      </c>
      <c r="R337" s="32">
        <f>SUM(R333:R336)</f>
        <v>70520094</v>
      </c>
      <c r="S337" s="32">
        <f>SUM(S333:S336)</f>
        <v>70499030</v>
      </c>
      <c r="T337" s="37">
        <f t="shared" si="78"/>
        <v>1.0888248170590833</v>
      </c>
      <c r="U337" s="37">
        <f t="shared" si="79"/>
        <v>-0.57963815343707537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12526916173</v>
      </c>
      <c r="E338" s="32">
        <f>SUM(E302,E304:E309,E311:E316,E318:E322,E324:E331,E333:E336)</f>
        <v>12573890046</v>
      </c>
      <c r="F338" s="32">
        <f>SUM(F302,F304:F309,F311:F316,F318:F322,F324:F331,F333:F336)</f>
        <v>1854932492</v>
      </c>
      <c r="G338" s="37">
        <f t="shared" si="72"/>
        <v>0.14807574876233667</v>
      </c>
      <c r="H338" s="32">
        <f>SUM(H302,H304:H309,H311:H316,H318:H322,H324:H331,H333:H336)</f>
        <v>3585969050</v>
      </c>
      <c r="I338" s="37">
        <f t="shared" si="73"/>
        <v>0.28626111969433071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5440901542</v>
      </c>
      <c r="O338" s="37">
        <f t="shared" si="77"/>
        <v>0.43433686845666736</v>
      </c>
      <c r="P338" s="32">
        <f>SUM(P302,P304:P309,P311:P316,P318:P322,P324:P331,P333:P336)</f>
        <v>2772680889</v>
      </c>
      <c r="Q338" s="32">
        <f>SUM(Q302,Q304:Q309,Q311:Q316,Q318:Q322,Q324:Q331,Q333:Q336)</f>
        <v>10964366262</v>
      </c>
      <c r="R338" s="32">
        <f>SUM(R302,R304:R309,R311:R316,R318:R322,R324:R331,R333:R336)</f>
        <v>11249410105</v>
      </c>
      <c r="S338" s="32">
        <f>SUM(S302,S304:S309,S311:S316,S318:S322,S324:S331,S333:S336)</f>
        <v>4660388586</v>
      </c>
      <c r="T338" s="37">
        <f t="shared" si="78"/>
        <v>0.42504860514846599</v>
      </c>
      <c r="U338" s="37">
        <f t="shared" si="79"/>
        <v>0.29332194852517701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83627797094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83709022966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18833862506</v>
      </c>
      <c r="G339" s="39">
        <f t="shared" si="72"/>
        <v>0.22521055391223815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19984177849</v>
      </c>
      <c r="I339" s="39">
        <f t="shared" si="73"/>
        <v>0.23896573320635509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38818040355</v>
      </c>
      <c r="O339" s="39">
        <f t="shared" si="77"/>
        <v>0.46417628711859321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16198235058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61111422227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73147371834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34817298450</v>
      </c>
      <c r="T339" s="39">
        <f t="shared" si="78"/>
        <v>0.56973471048784008</v>
      </c>
      <c r="U339" s="39">
        <f t="shared" si="79"/>
        <v>0.23372563599947238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628112438</v>
      </c>
      <c r="E8" s="31">
        <v>628112438</v>
      </c>
      <c r="F8" s="31">
        <v>197019526</v>
      </c>
      <c r="G8" s="36">
        <f>IF(($D8       =0),0,($F8       /$D8       ))</f>
        <v>0.31366920009948918</v>
      </c>
      <c r="H8" s="31">
        <v>178485524</v>
      </c>
      <c r="I8" s="36">
        <f>IF(($D8       =0),0,($H8       /$D8       ))</f>
        <v>0.28416174111807668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375505050</v>
      </c>
      <c r="O8" s="36">
        <f>IF(($D8       =0),0,($N8       /$D8       ))</f>
        <v>0.59783094121756586</v>
      </c>
      <c r="P8" s="31">
        <v>149507789</v>
      </c>
      <c r="Q8" s="31">
        <v>598008013</v>
      </c>
      <c r="R8" s="31">
        <v>598008013</v>
      </c>
      <c r="S8" s="31">
        <v>331463041</v>
      </c>
      <c r="T8" s="36">
        <f>IF(($Q8       =0),0,($S8       /$Q8       ))</f>
        <v>0.55427859459134032</v>
      </c>
      <c r="U8" s="36">
        <f>IF(($P8       =0),0,(($H8       /$P8       )-1))</f>
        <v>0.19382090521049711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1058186300</v>
      </c>
      <c r="E9" s="31">
        <v>1058186300</v>
      </c>
      <c r="F9" s="31">
        <v>253095622</v>
      </c>
      <c r="G9" s="36">
        <f>IF(($D9       =0),0,($F9       /$D9       ))</f>
        <v>0.23917869849571857</v>
      </c>
      <c r="H9" s="31">
        <v>192376267</v>
      </c>
      <c r="I9" s="36">
        <f>IF(($D9       =0),0,($H9       /$D9       ))</f>
        <v>0.1817981077623099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445471889</v>
      </c>
      <c r="O9" s="36">
        <f>IF(($D9       =0),0,($N9       /$D9       ))</f>
        <v>0.42097680625802847</v>
      </c>
      <c r="P9" s="31">
        <v>228585245</v>
      </c>
      <c r="Q9" s="31">
        <v>1319146050</v>
      </c>
      <c r="R9" s="31">
        <v>1023746120</v>
      </c>
      <c r="S9" s="31">
        <v>529555372</v>
      </c>
      <c r="T9" s="36">
        <f>IF(($Q9       =0),0,($S9       /$Q9       ))</f>
        <v>0.401438015146238</v>
      </c>
      <c r="U9" s="36">
        <f>IF(($P9       =0),0,(($H9       /$P9       )-1))</f>
        <v>-0.15840470368067716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1686298738</v>
      </c>
      <c r="E10" s="32">
        <f>SUM(E8:E9)</f>
        <v>1686298738</v>
      </c>
      <c r="F10" s="32">
        <f>SUM(F8:F9)</f>
        <v>450115148</v>
      </c>
      <c r="G10" s="37">
        <f t="shared" ref="G10:G54" si="0">IF(($D10      =0),0,($F10      /$D10      ))</f>
        <v>0.2669249154119927</v>
      </c>
      <c r="H10" s="32">
        <f>SUM(H8:H9)</f>
        <v>370861791</v>
      </c>
      <c r="I10" s="37">
        <f t="shared" ref="I10:I54" si="1">IF(($D10      =0),0,($H10      /$D10      ))</f>
        <v>0.219926506877336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820976939</v>
      </c>
      <c r="O10" s="37">
        <f t="shared" ref="O10:O54" si="5">IF(($D10      =0),0,($N10      /$D10      ))</f>
        <v>0.48685142228932865</v>
      </c>
      <c r="P10" s="32">
        <f>SUM(P8:P9)</f>
        <v>378093034</v>
      </c>
      <c r="Q10" s="32">
        <f>SUM(Q8:Q9)</f>
        <v>1917154063</v>
      </c>
      <c r="R10" s="32">
        <f>SUM(R8:R9)</f>
        <v>1621754133</v>
      </c>
      <c r="S10" s="32">
        <f>SUM(S8:S9)</f>
        <v>861018413</v>
      </c>
      <c r="T10" s="37">
        <f t="shared" ref="T10:T54" si="6">IF(($Q10      =0),0,($S10      /$Q10      ))</f>
        <v>0.44911279151591066</v>
      </c>
      <c r="U10" s="37">
        <f t="shared" ref="U10:U54" si="7">IF(($P10      =0),0,(($H10      /$P10      )-1))</f>
        <v>-1.9125565270266209E-2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70302509</v>
      </c>
      <c r="E11" s="31">
        <v>70302509</v>
      </c>
      <c r="F11" s="31">
        <v>29227818</v>
      </c>
      <c r="G11" s="36">
        <f t="shared" si="0"/>
        <v>0.41574359742978734</v>
      </c>
      <c r="H11" s="31">
        <v>11614663</v>
      </c>
      <c r="I11" s="36">
        <f t="shared" si="1"/>
        <v>0.16520979357934437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40842481</v>
      </c>
      <c r="O11" s="36">
        <f t="shared" si="5"/>
        <v>0.58095339100913168</v>
      </c>
      <c r="P11" s="31">
        <v>7594804</v>
      </c>
      <c r="Q11" s="31">
        <v>58901075</v>
      </c>
      <c r="R11" s="31">
        <v>58901075</v>
      </c>
      <c r="S11" s="31">
        <v>27246184</v>
      </c>
      <c r="T11" s="36">
        <f t="shared" si="6"/>
        <v>0.46257532651144312</v>
      </c>
      <c r="U11" s="36">
        <f t="shared" si="7"/>
        <v>0.5292906834725426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16210614</v>
      </c>
      <c r="E12" s="31">
        <v>16210614</v>
      </c>
      <c r="F12" s="31">
        <v>2070142</v>
      </c>
      <c r="G12" s="36">
        <f t="shared" si="0"/>
        <v>0.12770287417860915</v>
      </c>
      <c r="H12" s="31">
        <v>1820147</v>
      </c>
      <c r="I12" s="36">
        <f t="shared" si="1"/>
        <v>0.11228118811539156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3890289</v>
      </c>
      <c r="O12" s="36">
        <f t="shared" si="5"/>
        <v>0.23998406229400071</v>
      </c>
      <c r="P12" s="31">
        <v>1577315</v>
      </c>
      <c r="Q12" s="31">
        <v>14183530</v>
      </c>
      <c r="R12" s="31">
        <v>14310990</v>
      </c>
      <c r="S12" s="31">
        <v>3075978</v>
      </c>
      <c r="T12" s="36">
        <f t="shared" si="6"/>
        <v>0.2168697073295576</v>
      </c>
      <c r="U12" s="36">
        <f t="shared" si="7"/>
        <v>0.15395276149659387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46081920</v>
      </c>
      <c r="E13" s="31">
        <v>46081920</v>
      </c>
      <c r="F13" s="31">
        <v>20988883</v>
      </c>
      <c r="G13" s="36">
        <f t="shared" si="0"/>
        <v>0.45546893445411996</v>
      </c>
      <c r="H13" s="31">
        <v>13075687</v>
      </c>
      <c r="I13" s="36">
        <f t="shared" si="1"/>
        <v>0.28374874571198422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34064570</v>
      </c>
      <c r="O13" s="36">
        <f t="shared" si="5"/>
        <v>0.73921768016610423</v>
      </c>
      <c r="P13" s="31">
        <v>12356943</v>
      </c>
      <c r="Q13" s="31">
        <v>75408288</v>
      </c>
      <c r="R13" s="31">
        <v>72402840</v>
      </c>
      <c r="S13" s="31">
        <v>35603132</v>
      </c>
      <c r="T13" s="36">
        <f t="shared" si="6"/>
        <v>0.47213818194626034</v>
      </c>
      <c r="U13" s="36">
        <f t="shared" si="7"/>
        <v>5.8165195064831199E-2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37909842</v>
      </c>
      <c r="E14" s="31">
        <v>37909842</v>
      </c>
      <c r="F14" s="31">
        <v>12554493</v>
      </c>
      <c r="G14" s="36">
        <f t="shared" si="0"/>
        <v>0.33116711486162353</v>
      </c>
      <c r="H14" s="31">
        <v>11552891</v>
      </c>
      <c r="I14" s="36">
        <f t="shared" si="1"/>
        <v>0.30474648245698305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24107384</v>
      </c>
      <c r="O14" s="36">
        <f t="shared" si="5"/>
        <v>0.63591359731860664</v>
      </c>
      <c r="P14" s="31">
        <v>5687957</v>
      </c>
      <c r="Q14" s="31">
        <v>20126480</v>
      </c>
      <c r="R14" s="31">
        <v>19464768</v>
      </c>
      <c r="S14" s="31">
        <v>11773316</v>
      </c>
      <c r="T14" s="36">
        <f t="shared" si="6"/>
        <v>0.58496647203087671</v>
      </c>
      <c r="U14" s="36">
        <f t="shared" si="7"/>
        <v>1.0311143350767242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13701166</v>
      </c>
      <c r="E15" s="31">
        <v>13701166</v>
      </c>
      <c r="F15" s="31">
        <v>1150436</v>
      </c>
      <c r="G15" s="36">
        <f t="shared" si="0"/>
        <v>8.3966284329377514E-2</v>
      </c>
      <c r="H15" s="31">
        <v>1052879</v>
      </c>
      <c r="I15" s="36">
        <f t="shared" si="1"/>
        <v>7.6845941433013806E-2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2203315</v>
      </c>
      <c r="O15" s="36">
        <f t="shared" si="5"/>
        <v>0.16081222576239132</v>
      </c>
      <c r="P15" s="31">
        <v>3121019</v>
      </c>
      <c r="Q15" s="31">
        <v>11497147</v>
      </c>
      <c r="R15" s="31">
        <v>12539785</v>
      </c>
      <c r="S15" s="31">
        <v>7699427</v>
      </c>
      <c r="T15" s="36">
        <f t="shared" si="6"/>
        <v>0.66968153055710256</v>
      </c>
      <c r="U15" s="36">
        <f t="shared" si="7"/>
        <v>-0.66264896176537214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78212760</v>
      </c>
      <c r="E16" s="31">
        <v>82940775</v>
      </c>
      <c r="F16" s="31">
        <v>17355106</v>
      </c>
      <c r="G16" s="36">
        <f t="shared" si="0"/>
        <v>0.22189609470372865</v>
      </c>
      <c r="H16" s="31">
        <v>14514586</v>
      </c>
      <c r="I16" s="36">
        <f t="shared" si="1"/>
        <v>0.18557823557179162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31869692</v>
      </c>
      <c r="O16" s="36">
        <f t="shared" si="5"/>
        <v>0.40747433027552027</v>
      </c>
      <c r="P16" s="31">
        <v>15075752</v>
      </c>
      <c r="Q16" s="31">
        <v>75300835</v>
      </c>
      <c r="R16" s="31">
        <v>73058482</v>
      </c>
      <c r="S16" s="31">
        <v>31502562</v>
      </c>
      <c r="T16" s="36">
        <f t="shared" si="6"/>
        <v>0.41835607799037022</v>
      </c>
      <c r="U16" s="36">
        <f t="shared" si="7"/>
        <v>-3.7223085123713862E-2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18030680</v>
      </c>
      <c r="E17" s="31">
        <v>18030680</v>
      </c>
      <c r="F17" s="31">
        <v>3289431</v>
      </c>
      <c r="G17" s="36">
        <f t="shared" si="0"/>
        <v>0.18243521597632481</v>
      </c>
      <c r="H17" s="31">
        <v>6000321</v>
      </c>
      <c r="I17" s="36">
        <f t="shared" si="1"/>
        <v>0.33278395490353108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9289752</v>
      </c>
      <c r="O17" s="36">
        <f t="shared" si="5"/>
        <v>0.51521917087985591</v>
      </c>
      <c r="P17" s="31">
        <v>1936674</v>
      </c>
      <c r="Q17" s="31">
        <v>13955221</v>
      </c>
      <c r="R17" s="31">
        <v>14336763</v>
      </c>
      <c r="S17" s="31">
        <v>3865322</v>
      </c>
      <c r="T17" s="36">
        <f t="shared" si="6"/>
        <v>0.27698035022161238</v>
      </c>
      <c r="U17" s="36">
        <f t="shared" si="7"/>
        <v>2.0982607294774445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280449491</v>
      </c>
      <c r="E19" s="32">
        <f>SUM(E11:E18)</f>
        <v>285177506</v>
      </c>
      <c r="F19" s="32">
        <f>SUM(F11:F18)</f>
        <v>86636309</v>
      </c>
      <c r="G19" s="37">
        <f t="shared" si="0"/>
        <v>0.30891947313250784</v>
      </c>
      <c r="H19" s="32">
        <f>SUM(H11:H18)</f>
        <v>59631174</v>
      </c>
      <c r="I19" s="37">
        <f t="shared" si="1"/>
        <v>0.21262714290324741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146267483</v>
      </c>
      <c r="O19" s="37">
        <f t="shared" si="5"/>
        <v>0.52154661603575525</v>
      </c>
      <c r="P19" s="32">
        <f>SUM(P11:P18)</f>
        <v>47350464</v>
      </c>
      <c r="Q19" s="32">
        <f>SUM(Q11:Q18)</f>
        <v>269372576</v>
      </c>
      <c r="R19" s="32">
        <f>SUM(R11:R18)</f>
        <v>265014703</v>
      </c>
      <c r="S19" s="32">
        <f>SUM(S11:S18)</f>
        <v>120765921</v>
      </c>
      <c r="T19" s="37">
        <f t="shared" si="6"/>
        <v>0.44832299855201296</v>
      </c>
      <c r="U19" s="37">
        <f t="shared" si="7"/>
        <v>0.25935775412887185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63987</v>
      </c>
      <c r="E24" s="31">
        <v>63987</v>
      </c>
      <c r="F24" s="31">
        <v>5100</v>
      </c>
      <c r="G24" s="36">
        <f t="shared" si="0"/>
        <v>7.9703689811993064E-2</v>
      </c>
      <c r="H24" s="31">
        <v>4390</v>
      </c>
      <c r="I24" s="36">
        <f t="shared" si="1"/>
        <v>6.8607685936205795E-2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9490</v>
      </c>
      <c r="O24" s="36">
        <f t="shared" si="5"/>
        <v>0.14831137574819886</v>
      </c>
      <c r="P24" s="31">
        <v>9865</v>
      </c>
      <c r="Q24" s="31">
        <v>63987</v>
      </c>
      <c r="R24" s="31">
        <v>63987</v>
      </c>
      <c r="S24" s="31">
        <v>17660</v>
      </c>
      <c r="T24" s="36">
        <f t="shared" si="6"/>
        <v>0.27599356119211715</v>
      </c>
      <c r="U24" s="36">
        <f t="shared" si="7"/>
        <v>-0.55499239736441974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139505212</v>
      </c>
      <c r="E26" s="31">
        <v>139505212</v>
      </c>
      <c r="F26" s="31">
        <v>47457500</v>
      </c>
      <c r="G26" s="36">
        <f t="shared" si="0"/>
        <v>0.34018442264365006</v>
      </c>
      <c r="H26" s="31">
        <v>87697175</v>
      </c>
      <c r="I26" s="36">
        <f t="shared" si="1"/>
        <v>0.62863009734718733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135154675</v>
      </c>
      <c r="O26" s="36">
        <f t="shared" si="5"/>
        <v>0.96881451999083734</v>
      </c>
      <c r="P26" s="31">
        <v>36522075</v>
      </c>
      <c r="Q26" s="31">
        <v>178265843</v>
      </c>
      <c r="R26" s="31">
        <v>148222796</v>
      </c>
      <c r="S26" s="31">
        <v>70423612</v>
      </c>
      <c r="T26" s="36">
        <f t="shared" si="6"/>
        <v>0.39504826507902585</v>
      </c>
      <c r="U26" s="36">
        <f t="shared" si="7"/>
        <v>1.4012100900619693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139569199</v>
      </c>
      <c r="E27" s="32">
        <f>SUM(E20:E26)</f>
        <v>139569199</v>
      </c>
      <c r="F27" s="32">
        <f>SUM(F20:F26)</f>
        <v>47462600</v>
      </c>
      <c r="G27" s="37">
        <f t="shared" si="0"/>
        <v>0.34006500245086313</v>
      </c>
      <c r="H27" s="32">
        <f>SUM(H20:H26)</f>
        <v>87701565</v>
      </c>
      <c r="I27" s="37">
        <f t="shared" si="1"/>
        <v>0.62837334905103237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135164165</v>
      </c>
      <c r="O27" s="37">
        <f t="shared" si="5"/>
        <v>0.9684383515018955</v>
      </c>
      <c r="P27" s="32">
        <f>SUM(P20:P26)</f>
        <v>36531940</v>
      </c>
      <c r="Q27" s="32">
        <f>SUM(Q20:Q26)</f>
        <v>178329830</v>
      </c>
      <c r="R27" s="32">
        <f>SUM(R20:R26)</f>
        <v>148286783</v>
      </c>
      <c r="S27" s="32">
        <f>SUM(S20:S26)</f>
        <v>70441272</v>
      </c>
      <c r="T27" s="37">
        <f t="shared" si="6"/>
        <v>0.39500554674447902</v>
      </c>
      <c r="U27" s="37">
        <f t="shared" si="7"/>
        <v>1.4006818416979772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1177</v>
      </c>
      <c r="G31" s="36">
        <f t="shared" si="0"/>
        <v>0</v>
      </c>
      <c r="H31" s="31">
        <v>1035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2212</v>
      </c>
      <c r="O31" s="36">
        <f t="shared" si="5"/>
        <v>0</v>
      </c>
      <c r="P31" s="31">
        <v>3372</v>
      </c>
      <c r="Q31" s="31">
        <v>15000</v>
      </c>
      <c r="R31" s="31">
        <v>15000</v>
      </c>
      <c r="S31" s="31">
        <v>9197</v>
      </c>
      <c r="T31" s="36">
        <f t="shared" si="6"/>
        <v>0.61313333333333331</v>
      </c>
      <c r="U31" s="36">
        <f t="shared" si="7"/>
        <v>-0.69306049822064053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88167412</v>
      </c>
      <c r="E34" s="31">
        <v>88167412</v>
      </c>
      <c r="F34" s="31">
        <v>17686083</v>
      </c>
      <c r="G34" s="36">
        <f t="shared" si="0"/>
        <v>0.20059659911532846</v>
      </c>
      <c r="H34" s="31">
        <v>18132377</v>
      </c>
      <c r="I34" s="36">
        <f t="shared" si="1"/>
        <v>0.20565849205146228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35818460</v>
      </c>
      <c r="O34" s="36">
        <f t="shared" si="5"/>
        <v>0.40625509116679076</v>
      </c>
      <c r="P34" s="31">
        <v>19451196</v>
      </c>
      <c r="Q34" s="31">
        <v>76729737</v>
      </c>
      <c r="R34" s="31">
        <v>83729737</v>
      </c>
      <c r="S34" s="31">
        <v>36606653</v>
      </c>
      <c r="T34" s="36">
        <f t="shared" si="6"/>
        <v>0.47708560502429453</v>
      </c>
      <c r="U34" s="36">
        <f t="shared" si="7"/>
        <v>-6.7801434934900651E-2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88167412</v>
      </c>
      <c r="E35" s="32">
        <f>SUM(E28:E34)</f>
        <v>88167412</v>
      </c>
      <c r="F35" s="32">
        <f>SUM(F28:F34)</f>
        <v>17687260</v>
      </c>
      <c r="G35" s="37">
        <f t="shared" si="0"/>
        <v>0.20060994871892124</v>
      </c>
      <c r="H35" s="32">
        <f>SUM(H28:H34)</f>
        <v>18133412</v>
      </c>
      <c r="I35" s="37">
        <f t="shared" si="1"/>
        <v>0.20567023108265897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35820672</v>
      </c>
      <c r="O35" s="37">
        <f t="shared" si="5"/>
        <v>0.40628017980158021</v>
      </c>
      <c r="P35" s="32">
        <f>SUM(P28:P34)</f>
        <v>19454568</v>
      </c>
      <c r="Q35" s="32">
        <f>SUM(Q28:Q34)</f>
        <v>76744737</v>
      </c>
      <c r="R35" s="32">
        <f>SUM(R28:R34)</f>
        <v>83744737</v>
      </c>
      <c r="S35" s="32">
        <f>SUM(S28:S34)</f>
        <v>36615850</v>
      </c>
      <c r="T35" s="37">
        <f t="shared" si="6"/>
        <v>0.47711219598029242</v>
      </c>
      <c r="U35" s="37">
        <f t="shared" si="7"/>
        <v>-6.7909809151249223E-2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67678001</v>
      </c>
      <c r="E39" s="31">
        <v>67678001</v>
      </c>
      <c r="F39" s="31">
        <v>4908674</v>
      </c>
      <c r="G39" s="36">
        <f t="shared" si="0"/>
        <v>7.2529831370167094E-2</v>
      </c>
      <c r="H39" s="31">
        <v>12586450</v>
      </c>
      <c r="I39" s="36">
        <f t="shared" si="1"/>
        <v>0.18597549889217324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17495124</v>
      </c>
      <c r="O39" s="36">
        <f t="shared" si="5"/>
        <v>0.25850533026234035</v>
      </c>
      <c r="P39" s="31">
        <v>3336828</v>
      </c>
      <c r="Q39" s="31">
        <v>61016980</v>
      </c>
      <c r="R39" s="31">
        <v>64016982</v>
      </c>
      <c r="S39" s="31">
        <v>5992719</v>
      </c>
      <c r="T39" s="36">
        <f t="shared" si="6"/>
        <v>9.8213956180722151E-2</v>
      </c>
      <c r="U39" s="36">
        <f t="shared" si="7"/>
        <v>2.7719804556902545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67678001</v>
      </c>
      <c r="E40" s="32">
        <f>SUM(E36:E39)</f>
        <v>67678001</v>
      </c>
      <c r="F40" s="32">
        <f>SUM(F36:F39)</f>
        <v>4908674</v>
      </c>
      <c r="G40" s="37">
        <f t="shared" si="0"/>
        <v>7.2529831370167094E-2</v>
      </c>
      <c r="H40" s="32">
        <f>SUM(H36:H39)</f>
        <v>12586450</v>
      </c>
      <c r="I40" s="37">
        <f t="shared" si="1"/>
        <v>0.18597549889217324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17495124</v>
      </c>
      <c r="O40" s="37">
        <f t="shared" si="5"/>
        <v>0.25850533026234035</v>
      </c>
      <c r="P40" s="32">
        <f>SUM(P36:P39)</f>
        <v>3336828</v>
      </c>
      <c r="Q40" s="32">
        <f>SUM(Q36:Q39)</f>
        <v>61016980</v>
      </c>
      <c r="R40" s="32">
        <f>SUM(R36:R39)</f>
        <v>64016982</v>
      </c>
      <c r="S40" s="32">
        <f>SUM(S36:S39)</f>
        <v>5992719</v>
      </c>
      <c r="T40" s="37">
        <f t="shared" si="6"/>
        <v>9.8213956180722151E-2</v>
      </c>
      <c r="U40" s="37">
        <f t="shared" si="7"/>
        <v>2.7719804556902545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1164840</v>
      </c>
      <c r="E52" s="31">
        <v>7579503</v>
      </c>
      <c r="F52" s="31">
        <v>1011633</v>
      </c>
      <c r="G52" s="36">
        <f t="shared" si="0"/>
        <v>0.86847378180694346</v>
      </c>
      <c r="H52" s="31">
        <v>1163603</v>
      </c>
      <c r="I52" s="36">
        <f t="shared" si="1"/>
        <v>0.99893805157789906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2175236</v>
      </c>
      <c r="O52" s="36">
        <f t="shared" si="5"/>
        <v>1.8674118333848426</v>
      </c>
      <c r="P52" s="31">
        <v>1090669</v>
      </c>
      <c r="Q52" s="31">
        <v>3599239</v>
      </c>
      <c r="R52" s="31">
        <v>6180561</v>
      </c>
      <c r="S52" s="31">
        <v>2160485</v>
      </c>
      <c r="T52" s="36">
        <f t="shared" si="6"/>
        <v>0.60026161085718399</v>
      </c>
      <c r="U52" s="36">
        <f t="shared" si="7"/>
        <v>6.6870883833683781E-2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1164840</v>
      </c>
      <c r="E53" s="32">
        <f>SUM(E48:E52)</f>
        <v>7579503</v>
      </c>
      <c r="F53" s="32">
        <f>SUM(F48:F52)</f>
        <v>1011633</v>
      </c>
      <c r="G53" s="37">
        <f t="shared" si="0"/>
        <v>0.86847378180694346</v>
      </c>
      <c r="H53" s="32">
        <f>SUM(H48:H52)</f>
        <v>1163603</v>
      </c>
      <c r="I53" s="37">
        <f t="shared" si="1"/>
        <v>0.99893805157789906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2175236</v>
      </c>
      <c r="O53" s="37">
        <f t="shared" si="5"/>
        <v>1.8674118333848426</v>
      </c>
      <c r="P53" s="32">
        <f>SUM(P48:P52)</f>
        <v>1090669</v>
      </c>
      <c r="Q53" s="32">
        <f>SUM(Q48:Q52)</f>
        <v>3599239</v>
      </c>
      <c r="R53" s="32">
        <f>SUM(R48:R52)</f>
        <v>6180561</v>
      </c>
      <c r="S53" s="32">
        <f>SUM(S48:S52)</f>
        <v>2160485</v>
      </c>
      <c r="T53" s="37">
        <f t="shared" si="6"/>
        <v>0.60026161085718399</v>
      </c>
      <c r="U53" s="37">
        <f t="shared" si="7"/>
        <v>6.6870883833683781E-2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2263327681</v>
      </c>
      <c r="E54" s="32">
        <f>SUM(E8:E9,E11:E18,E20:E26,E28:E34,E36:E39,E41:E46,E48:E52)</f>
        <v>2274470359</v>
      </c>
      <c r="F54" s="32">
        <f>SUM(F8:F9,F11:F18,F20:F26,F28:F34,F36:F39,F41:F46,F48:F52)</f>
        <v>607821624</v>
      </c>
      <c r="G54" s="37">
        <f t="shared" si="0"/>
        <v>0.26855219820907583</v>
      </c>
      <c r="H54" s="32">
        <f>SUM(H8:H9,H11:H18,H20:H26,H28:H34,H36:H39,H41:H46,H48:H52)</f>
        <v>550077995</v>
      </c>
      <c r="I54" s="37">
        <f t="shared" si="1"/>
        <v>0.24303948545221721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1157899619</v>
      </c>
      <c r="O54" s="37">
        <f t="shared" si="5"/>
        <v>0.51159168366129304</v>
      </c>
      <c r="P54" s="32">
        <f>SUM(P8:P9,P11:P18,P20:P26,P28:P34,P36:P39,P41:P46,P48:P52)</f>
        <v>485857503</v>
      </c>
      <c r="Q54" s="32">
        <f>SUM(Q8:Q9,Q11:Q18,Q20:Q26,Q28:Q34,Q36:Q39,Q41:Q46,Q48:Q52)</f>
        <v>2506217425</v>
      </c>
      <c r="R54" s="32">
        <f>SUM(R8:R9,R11:R18,R20:R26,R28:R34,R36:R39,R41:R46,R48:R52)</f>
        <v>2188997899</v>
      </c>
      <c r="S54" s="32">
        <f>SUM(S8:S9,S11:S18,S20:S26,S28:S34,S36:S39,S41:S46,S48:S52)</f>
        <v>1096994660</v>
      </c>
      <c r="T54" s="37">
        <f t="shared" si="6"/>
        <v>0.43770929411681031</v>
      </c>
      <c r="U54" s="37">
        <f t="shared" si="7"/>
        <v>0.13217968561452875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695724656</v>
      </c>
      <c r="E57" s="31">
        <v>695724656</v>
      </c>
      <c r="F57" s="31">
        <v>208907788</v>
      </c>
      <c r="G57" s="36">
        <f t="shared" ref="G57:G85" si="8">IF(($D57      =0),0,($F57      /$D57      ))</f>
        <v>0.30027365883666485</v>
      </c>
      <c r="H57" s="31">
        <v>151636736</v>
      </c>
      <c r="I57" s="36">
        <f t="shared" ref="I57:I85" si="9">IF(($D57      =0),0,($H57      /$D57      ))</f>
        <v>0.21795509860441112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360544524</v>
      </c>
      <c r="O57" s="36">
        <f t="shared" ref="O57:O85" si="13">IF(($D57      =0),0,($N57      /$D57      ))</f>
        <v>0.51822875744107599</v>
      </c>
      <c r="P57" s="31">
        <v>137359370</v>
      </c>
      <c r="Q57" s="31">
        <v>666490254</v>
      </c>
      <c r="R57" s="31">
        <v>666490254</v>
      </c>
      <c r="S57" s="31">
        <v>326918447</v>
      </c>
      <c r="T57" s="36">
        <f t="shared" ref="T57:T85" si="14">IF(($Q57      =0),0,($S57      /$Q57      ))</f>
        <v>0.49050746809570001</v>
      </c>
      <c r="U57" s="36">
        <f t="shared" ref="U57:U85" si="15">IF(($P57      =0),0,(($H57      /$P57      )-1))</f>
        <v>0.10394169687877874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695724656</v>
      </c>
      <c r="E58" s="32">
        <f>E57</f>
        <v>695724656</v>
      </c>
      <c r="F58" s="32">
        <f>F57</f>
        <v>208907788</v>
      </c>
      <c r="G58" s="37">
        <f t="shared" si="8"/>
        <v>0.30027365883666485</v>
      </c>
      <c r="H58" s="32">
        <f>H57</f>
        <v>151636736</v>
      </c>
      <c r="I58" s="37">
        <f t="shared" si="9"/>
        <v>0.21795509860441112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360544524</v>
      </c>
      <c r="O58" s="37">
        <f t="shared" si="13"/>
        <v>0.51822875744107599</v>
      </c>
      <c r="P58" s="32">
        <f>P57</f>
        <v>137359370</v>
      </c>
      <c r="Q58" s="32">
        <f>Q57</f>
        <v>666490254</v>
      </c>
      <c r="R58" s="32">
        <f>R57</f>
        <v>666490254</v>
      </c>
      <c r="S58" s="32">
        <f>S57</f>
        <v>326918447</v>
      </c>
      <c r="T58" s="37">
        <f t="shared" si="14"/>
        <v>0.49050746809570001</v>
      </c>
      <c r="U58" s="37">
        <f t="shared" si="15"/>
        <v>0.10394169687877874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12360851</v>
      </c>
      <c r="E59" s="31">
        <v>12360851</v>
      </c>
      <c r="F59" s="31">
        <v>833228</v>
      </c>
      <c r="G59" s="36">
        <f t="shared" si="8"/>
        <v>6.7408627448061628E-2</v>
      </c>
      <c r="H59" s="31">
        <v>7215809</v>
      </c>
      <c r="I59" s="36">
        <f t="shared" si="9"/>
        <v>0.5837631243997683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8049037</v>
      </c>
      <c r="O59" s="36">
        <f t="shared" si="13"/>
        <v>0.65117175184782994</v>
      </c>
      <c r="P59" s="31">
        <v>7537593</v>
      </c>
      <c r="Q59" s="31">
        <v>83522637</v>
      </c>
      <c r="R59" s="31">
        <v>87507323</v>
      </c>
      <c r="S59" s="31">
        <v>13609080</v>
      </c>
      <c r="T59" s="36">
        <f t="shared" si="14"/>
        <v>0.16293882100489715</v>
      </c>
      <c r="U59" s="36">
        <f t="shared" si="15"/>
        <v>-4.2690551214426109E-2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25525000</v>
      </c>
      <c r="E60" s="31">
        <v>25525000</v>
      </c>
      <c r="F60" s="31">
        <v>0</v>
      </c>
      <c r="G60" s="36">
        <f t="shared" si="8"/>
        <v>0</v>
      </c>
      <c r="H60" s="31">
        <v>590</v>
      </c>
      <c r="I60" s="36">
        <f t="shared" si="9"/>
        <v>2.3114593535749266E-5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590</v>
      </c>
      <c r="O60" s="36">
        <f t="shared" si="13"/>
        <v>2.3114593535749266E-5</v>
      </c>
      <c r="P60" s="31">
        <v>6037248</v>
      </c>
      <c r="Q60" s="31">
        <v>24149000</v>
      </c>
      <c r="R60" s="31">
        <v>24149000</v>
      </c>
      <c r="S60" s="31">
        <v>12074496</v>
      </c>
      <c r="T60" s="36">
        <f t="shared" si="14"/>
        <v>0.49999983436167128</v>
      </c>
      <c r="U60" s="36">
        <f t="shared" si="15"/>
        <v>-0.99990227335368698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18213054</v>
      </c>
      <c r="E61" s="31">
        <v>18213054</v>
      </c>
      <c r="F61" s="31">
        <v>1029360</v>
      </c>
      <c r="G61" s="36">
        <f t="shared" si="8"/>
        <v>5.6517704279578813E-2</v>
      </c>
      <c r="H61" s="31">
        <v>3086855</v>
      </c>
      <c r="I61" s="36">
        <f t="shared" si="9"/>
        <v>0.16948585338845423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4116215</v>
      </c>
      <c r="O61" s="36">
        <f t="shared" si="13"/>
        <v>0.22600355766803304</v>
      </c>
      <c r="P61" s="31">
        <v>3290631</v>
      </c>
      <c r="Q61" s="31">
        <v>9902385</v>
      </c>
      <c r="R61" s="31">
        <v>11898803</v>
      </c>
      <c r="S61" s="31">
        <v>6562015</v>
      </c>
      <c r="T61" s="36">
        <f t="shared" si="14"/>
        <v>0.66267015471525292</v>
      </c>
      <c r="U61" s="36">
        <f t="shared" si="15"/>
        <v>-6.1926116905845707E-2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56098905</v>
      </c>
      <c r="E63" s="32">
        <f>SUM(E59:E62)</f>
        <v>56098905</v>
      </c>
      <c r="F63" s="32">
        <f>SUM(F59:F62)</f>
        <v>1862588</v>
      </c>
      <c r="G63" s="37">
        <f t="shared" si="8"/>
        <v>3.3201860178910803E-2</v>
      </c>
      <c r="H63" s="32">
        <f>SUM(H59:H62)</f>
        <v>10303254</v>
      </c>
      <c r="I63" s="37">
        <f t="shared" si="9"/>
        <v>0.18366230142994769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12165842</v>
      </c>
      <c r="O63" s="37">
        <f t="shared" si="13"/>
        <v>0.21686416160885849</v>
      </c>
      <c r="P63" s="32">
        <f>SUM(P59:P62)</f>
        <v>16865472</v>
      </c>
      <c r="Q63" s="32">
        <f>SUM(Q59:Q62)</f>
        <v>117574022</v>
      </c>
      <c r="R63" s="32">
        <f>SUM(R59:R62)</f>
        <v>123555126</v>
      </c>
      <c r="S63" s="32">
        <f>SUM(S59:S62)</f>
        <v>32245591</v>
      </c>
      <c r="T63" s="37">
        <f t="shared" si="14"/>
        <v>0.2742577862990857</v>
      </c>
      <c r="U63" s="37">
        <f t="shared" si="15"/>
        <v>-0.38909186769276305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25704324</v>
      </c>
      <c r="E64" s="31">
        <v>25704324</v>
      </c>
      <c r="F64" s="31">
        <v>7057878</v>
      </c>
      <c r="G64" s="36">
        <f t="shared" si="8"/>
        <v>0.27457940539498332</v>
      </c>
      <c r="H64" s="31">
        <v>2258245</v>
      </c>
      <c r="I64" s="36">
        <f t="shared" si="9"/>
        <v>8.7854673789514948E-2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9316123</v>
      </c>
      <c r="O64" s="36">
        <f t="shared" si="13"/>
        <v>0.36243407918449827</v>
      </c>
      <c r="P64" s="31">
        <v>6961661</v>
      </c>
      <c r="Q64" s="31">
        <v>21102968</v>
      </c>
      <c r="R64" s="31">
        <v>21102968</v>
      </c>
      <c r="S64" s="31">
        <v>14191790</v>
      </c>
      <c r="T64" s="36">
        <f t="shared" si="14"/>
        <v>0.67250208596250538</v>
      </c>
      <c r="U64" s="36">
        <f t="shared" si="15"/>
        <v>-0.67561692532859619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35055985</v>
      </c>
      <c r="E65" s="31">
        <v>35055985</v>
      </c>
      <c r="F65" s="31">
        <v>6971558</v>
      </c>
      <c r="G65" s="36">
        <f t="shared" si="8"/>
        <v>0.19886926583292411</v>
      </c>
      <c r="H65" s="31">
        <v>13409580</v>
      </c>
      <c r="I65" s="36">
        <f t="shared" si="9"/>
        <v>0.38251899069445633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20381138</v>
      </c>
      <c r="O65" s="36">
        <f t="shared" si="13"/>
        <v>0.58138825652738046</v>
      </c>
      <c r="P65" s="31">
        <v>8740898</v>
      </c>
      <c r="Q65" s="31">
        <v>24119160</v>
      </c>
      <c r="R65" s="31">
        <v>24119160</v>
      </c>
      <c r="S65" s="31">
        <v>13711529</v>
      </c>
      <c r="T65" s="36">
        <f t="shared" si="14"/>
        <v>0.56849114977470194</v>
      </c>
      <c r="U65" s="36">
        <f t="shared" si="15"/>
        <v>0.53411926326105164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7010652</v>
      </c>
      <c r="E66" s="31">
        <v>7010652</v>
      </c>
      <c r="F66" s="31">
        <v>1811922</v>
      </c>
      <c r="G66" s="36">
        <f t="shared" si="8"/>
        <v>0.25845270882080584</v>
      </c>
      <c r="H66" s="31">
        <v>1809657</v>
      </c>
      <c r="I66" s="36">
        <f t="shared" si="9"/>
        <v>0.25812962902737147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3621579</v>
      </c>
      <c r="O66" s="36">
        <f t="shared" si="13"/>
        <v>0.51658233784817731</v>
      </c>
      <c r="P66" s="31">
        <v>1657234</v>
      </c>
      <c r="Q66" s="31">
        <v>6407786</v>
      </c>
      <c r="R66" s="31">
        <v>6407786</v>
      </c>
      <c r="S66" s="31">
        <v>3317866</v>
      </c>
      <c r="T66" s="36">
        <f t="shared" si="14"/>
        <v>0.51778664268750552</v>
      </c>
      <c r="U66" s="36">
        <f t="shared" si="15"/>
        <v>9.1974337963136144E-2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244791847</v>
      </c>
      <c r="E67" s="31">
        <v>244791847</v>
      </c>
      <c r="F67" s="31">
        <v>82376190</v>
      </c>
      <c r="G67" s="36">
        <f t="shared" si="8"/>
        <v>0.33651525167012608</v>
      </c>
      <c r="H67" s="31">
        <v>82415024</v>
      </c>
      <c r="I67" s="36">
        <f t="shared" si="9"/>
        <v>0.33667389257453495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164791214</v>
      </c>
      <c r="O67" s="36">
        <f t="shared" si="13"/>
        <v>0.67318914424466103</v>
      </c>
      <c r="P67" s="31">
        <v>65522870</v>
      </c>
      <c r="Q67" s="31">
        <v>222239040</v>
      </c>
      <c r="R67" s="31">
        <v>222239040</v>
      </c>
      <c r="S67" s="31">
        <v>128311449</v>
      </c>
      <c r="T67" s="36">
        <f t="shared" si="14"/>
        <v>0.57735782605972386</v>
      </c>
      <c r="U67" s="36">
        <f t="shared" si="15"/>
        <v>0.25780546548098404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35858233</v>
      </c>
      <c r="E68" s="31">
        <v>35858233</v>
      </c>
      <c r="F68" s="31">
        <v>6607332</v>
      </c>
      <c r="G68" s="36">
        <f t="shared" si="8"/>
        <v>0.18426262108342037</v>
      </c>
      <c r="H68" s="31">
        <v>6562681</v>
      </c>
      <c r="I68" s="36">
        <f t="shared" si="9"/>
        <v>0.18301741192880308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13170013</v>
      </c>
      <c r="O68" s="36">
        <f t="shared" si="13"/>
        <v>0.36728003301222345</v>
      </c>
      <c r="P68" s="31">
        <v>10115042</v>
      </c>
      <c r="Q68" s="31">
        <v>20261246</v>
      </c>
      <c r="R68" s="31">
        <v>20261246</v>
      </c>
      <c r="S68" s="31">
        <v>13231571</v>
      </c>
      <c r="T68" s="36">
        <f t="shared" si="14"/>
        <v>0.65304823800076262</v>
      </c>
      <c r="U68" s="36">
        <f t="shared" si="15"/>
        <v>-0.35119587244422712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348421041</v>
      </c>
      <c r="E70" s="32">
        <f>SUM(E64:E69)</f>
        <v>348421041</v>
      </c>
      <c r="F70" s="32">
        <f>SUM(F64:F69)</f>
        <v>104824880</v>
      </c>
      <c r="G70" s="37">
        <f t="shared" si="8"/>
        <v>0.30085691638812362</v>
      </c>
      <c r="H70" s="32">
        <f>SUM(H64:H69)</f>
        <v>106455187</v>
      </c>
      <c r="I70" s="37">
        <f t="shared" si="9"/>
        <v>0.30553604539629398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211280067</v>
      </c>
      <c r="O70" s="37">
        <f t="shared" si="13"/>
        <v>0.60639296178441759</v>
      </c>
      <c r="P70" s="32">
        <f>SUM(P64:P69)</f>
        <v>92997705</v>
      </c>
      <c r="Q70" s="32">
        <f>SUM(Q64:Q69)</f>
        <v>294130200</v>
      </c>
      <c r="R70" s="32">
        <f>SUM(R64:R69)</f>
        <v>294130200</v>
      </c>
      <c r="S70" s="32">
        <f>SUM(S64:S69)</f>
        <v>172764205</v>
      </c>
      <c r="T70" s="37">
        <f t="shared" si="14"/>
        <v>0.58737322791063273</v>
      </c>
      <c r="U70" s="37">
        <f t="shared" si="15"/>
        <v>0.14470767853894895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98759040</v>
      </c>
      <c r="E71" s="31">
        <v>98759040</v>
      </c>
      <c r="F71" s="31">
        <v>34399084</v>
      </c>
      <c r="G71" s="36">
        <f t="shared" si="8"/>
        <v>0.34831326833472664</v>
      </c>
      <c r="H71" s="31">
        <v>23603923</v>
      </c>
      <c r="I71" s="36">
        <f t="shared" si="9"/>
        <v>0.23900518879081853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58003007</v>
      </c>
      <c r="O71" s="36">
        <f t="shared" si="13"/>
        <v>0.5873184571255452</v>
      </c>
      <c r="P71" s="31">
        <v>25071690</v>
      </c>
      <c r="Q71" s="31">
        <v>85087188</v>
      </c>
      <c r="R71" s="31">
        <v>85089188</v>
      </c>
      <c r="S71" s="31">
        <v>52866675</v>
      </c>
      <c r="T71" s="36">
        <f t="shared" si="14"/>
        <v>0.62132356518821608</v>
      </c>
      <c r="U71" s="36">
        <f t="shared" si="15"/>
        <v>-5.8542802659094728E-2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133083769</v>
      </c>
      <c r="E72" s="31">
        <v>133083769</v>
      </c>
      <c r="F72" s="31">
        <v>42592026</v>
      </c>
      <c r="G72" s="36">
        <f t="shared" si="8"/>
        <v>0.32003922281461689</v>
      </c>
      <c r="H72" s="31">
        <v>37581454</v>
      </c>
      <c r="I72" s="36">
        <f t="shared" si="9"/>
        <v>0.28238946253468372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80173480</v>
      </c>
      <c r="O72" s="36">
        <f t="shared" si="13"/>
        <v>0.60242868534930061</v>
      </c>
      <c r="P72" s="31">
        <v>18348407</v>
      </c>
      <c r="Q72" s="31">
        <v>69236533</v>
      </c>
      <c r="R72" s="31">
        <v>73889704</v>
      </c>
      <c r="S72" s="31">
        <v>36686725</v>
      </c>
      <c r="T72" s="36">
        <f t="shared" si="14"/>
        <v>0.52987524664182706</v>
      </c>
      <c r="U72" s="36">
        <f t="shared" si="15"/>
        <v>1.0482134498106568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37151490</v>
      </c>
      <c r="E73" s="31">
        <v>37151490</v>
      </c>
      <c r="F73" s="31">
        <v>7515770</v>
      </c>
      <c r="G73" s="36">
        <f t="shared" si="8"/>
        <v>0.20230063451021749</v>
      </c>
      <c r="H73" s="31">
        <v>7129291</v>
      </c>
      <c r="I73" s="36">
        <f t="shared" si="9"/>
        <v>0.19189784851159403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14645061</v>
      </c>
      <c r="O73" s="36">
        <f t="shared" si="13"/>
        <v>0.39419848302181149</v>
      </c>
      <c r="P73" s="31">
        <v>10214208</v>
      </c>
      <c r="Q73" s="31">
        <v>35083179</v>
      </c>
      <c r="R73" s="31">
        <v>35300658</v>
      </c>
      <c r="S73" s="31">
        <v>20372267</v>
      </c>
      <c r="T73" s="36">
        <f t="shared" si="14"/>
        <v>0.58068474923552393</v>
      </c>
      <c r="U73" s="36">
        <f t="shared" si="15"/>
        <v>-0.30202214405659256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55938364</v>
      </c>
      <c r="E74" s="31">
        <v>55938364</v>
      </c>
      <c r="F74" s="31">
        <v>11701426</v>
      </c>
      <c r="G74" s="36">
        <f t="shared" si="8"/>
        <v>0.2091842728900688</v>
      </c>
      <c r="H74" s="31">
        <v>10754345</v>
      </c>
      <c r="I74" s="36">
        <f t="shared" si="9"/>
        <v>0.19225347741667953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22455771</v>
      </c>
      <c r="O74" s="36">
        <f t="shared" si="13"/>
        <v>0.40143775030674833</v>
      </c>
      <c r="P74" s="31">
        <v>10917223</v>
      </c>
      <c r="Q74" s="31">
        <v>49206462</v>
      </c>
      <c r="R74" s="31">
        <v>47467323</v>
      </c>
      <c r="S74" s="31">
        <v>21800991</v>
      </c>
      <c r="T74" s="36">
        <f t="shared" si="14"/>
        <v>0.44305138215383177</v>
      </c>
      <c r="U74" s="36">
        <f t="shared" si="15"/>
        <v>-1.4919361819393129E-2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22241985</v>
      </c>
      <c r="E75" s="31">
        <v>22241985</v>
      </c>
      <c r="F75" s="31">
        <v>6387356</v>
      </c>
      <c r="G75" s="36">
        <f t="shared" si="8"/>
        <v>0.28717562753504239</v>
      </c>
      <c r="H75" s="31">
        <v>6555053</v>
      </c>
      <c r="I75" s="36">
        <f t="shared" si="9"/>
        <v>0.29471528732709784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12942409</v>
      </c>
      <c r="O75" s="36">
        <f t="shared" si="13"/>
        <v>0.58189091486214017</v>
      </c>
      <c r="P75" s="31">
        <v>3505555</v>
      </c>
      <c r="Q75" s="31">
        <v>17266376</v>
      </c>
      <c r="R75" s="31">
        <v>20410595</v>
      </c>
      <c r="S75" s="31">
        <v>6977489</v>
      </c>
      <c r="T75" s="36">
        <f t="shared" si="14"/>
        <v>0.4041084822895088</v>
      </c>
      <c r="U75" s="36">
        <f t="shared" si="15"/>
        <v>0.86990448017503641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39625480</v>
      </c>
      <c r="E76" s="31">
        <v>39625480</v>
      </c>
      <c r="F76" s="31">
        <v>3744</v>
      </c>
      <c r="G76" s="36">
        <f t="shared" si="8"/>
        <v>9.4484659870366233E-5</v>
      </c>
      <c r="H76" s="31">
        <v>5023186</v>
      </c>
      <c r="I76" s="36">
        <f t="shared" si="9"/>
        <v>0.12676656535138503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5026930</v>
      </c>
      <c r="O76" s="36">
        <f t="shared" si="13"/>
        <v>0.12686105001125539</v>
      </c>
      <c r="P76" s="31">
        <v>-2789</v>
      </c>
      <c r="Q76" s="31">
        <v>63128350</v>
      </c>
      <c r="R76" s="31">
        <v>60561736</v>
      </c>
      <c r="S76" s="31">
        <v>8477340</v>
      </c>
      <c r="T76" s="36">
        <f t="shared" si="14"/>
        <v>0.13428736851192846</v>
      </c>
      <c r="U76" s="36">
        <f t="shared" si="15"/>
        <v>-1802.0706346360703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386800128</v>
      </c>
      <c r="E78" s="32">
        <f>SUM(E71:E77)</f>
        <v>386800128</v>
      </c>
      <c r="F78" s="32">
        <f>SUM(F71:F77)</f>
        <v>102599406</v>
      </c>
      <c r="G78" s="37">
        <f t="shared" si="8"/>
        <v>0.2652517374554747</v>
      </c>
      <c r="H78" s="32">
        <f>SUM(H71:H77)</f>
        <v>90647252</v>
      </c>
      <c r="I78" s="37">
        <f t="shared" si="9"/>
        <v>0.23435165978021599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193246658</v>
      </c>
      <c r="O78" s="37">
        <f t="shared" si="13"/>
        <v>0.49960339723569069</v>
      </c>
      <c r="P78" s="32">
        <f>SUM(P71:P77)</f>
        <v>68054294</v>
      </c>
      <c r="Q78" s="32">
        <f>SUM(Q71:Q77)</f>
        <v>319008088</v>
      </c>
      <c r="R78" s="32">
        <f>SUM(R71:R77)</f>
        <v>322719204</v>
      </c>
      <c r="S78" s="32">
        <f>SUM(S71:S77)</f>
        <v>147181487</v>
      </c>
      <c r="T78" s="37">
        <f t="shared" si="14"/>
        <v>0.46137227404717085</v>
      </c>
      <c r="U78" s="37">
        <f t="shared" si="15"/>
        <v>0.33198431240797244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97958074</v>
      </c>
      <c r="E79" s="31">
        <v>97958074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16765924</v>
      </c>
      <c r="Q79" s="31">
        <v>92339510</v>
      </c>
      <c r="R79" s="31">
        <v>107339510</v>
      </c>
      <c r="S79" s="31">
        <v>33201930</v>
      </c>
      <c r="T79" s="36">
        <f t="shared" si="14"/>
        <v>0.35956363641089278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80337582</v>
      </c>
      <c r="E80" s="31">
        <v>80337582</v>
      </c>
      <c r="F80" s="31">
        <v>17922764</v>
      </c>
      <c r="G80" s="36">
        <f t="shared" si="8"/>
        <v>0.22309314711513226</v>
      </c>
      <c r="H80" s="31">
        <v>18082547</v>
      </c>
      <c r="I80" s="36">
        <f t="shared" si="9"/>
        <v>0.22508204192652947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36005311</v>
      </c>
      <c r="O80" s="36">
        <f t="shared" si="13"/>
        <v>0.4481751890416617</v>
      </c>
      <c r="P80" s="31">
        <v>18025181</v>
      </c>
      <c r="Q80" s="31">
        <v>76294002</v>
      </c>
      <c r="R80" s="31">
        <v>76294002</v>
      </c>
      <c r="S80" s="31">
        <v>38884573</v>
      </c>
      <c r="T80" s="36">
        <f t="shared" si="14"/>
        <v>0.50966749653531085</v>
      </c>
      <c r="U80" s="36">
        <f t="shared" si="15"/>
        <v>3.1825477924465329E-3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100213470</v>
      </c>
      <c r="E81" s="31">
        <v>100213470</v>
      </c>
      <c r="F81" s="31">
        <v>18356275</v>
      </c>
      <c r="G81" s="36">
        <f t="shared" si="8"/>
        <v>0.18317173330092251</v>
      </c>
      <c r="H81" s="31">
        <v>20647606</v>
      </c>
      <c r="I81" s="36">
        <f t="shared" si="9"/>
        <v>0.20603623445031891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39003881</v>
      </c>
      <c r="O81" s="36">
        <f t="shared" si="13"/>
        <v>0.38920796775124145</v>
      </c>
      <c r="P81" s="31">
        <v>21778820</v>
      </c>
      <c r="Q81" s="31">
        <v>107782250</v>
      </c>
      <c r="R81" s="31">
        <v>98866680</v>
      </c>
      <c r="S81" s="31">
        <v>37139510</v>
      </c>
      <c r="T81" s="36">
        <f t="shared" si="14"/>
        <v>0.34457909349637811</v>
      </c>
      <c r="U81" s="36">
        <f t="shared" si="15"/>
        <v>-5.1941014251460804E-2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15088798</v>
      </c>
      <c r="E82" s="31">
        <v>15088798</v>
      </c>
      <c r="F82" s="31">
        <v>11389862</v>
      </c>
      <c r="G82" s="36">
        <f t="shared" si="8"/>
        <v>0.75485548948299264</v>
      </c>
      <c r="H82" s="31">
        <v>11319698</v>
      </c>
      <c r="I82" s="36">
        <f t="shared" si="9"/>
        <v>0.75020541729036339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22709560</v>
      </c>
      <c r="O82" s="36">
        <f t="shared" si="13"/>
        <v>1.505060906773356</v>
      </c>
      <c r="P82" s="31">
        <v>7932178</v>
      </c>
      <c r="Q82" s="31">
        <v>27811655</v>
      </c>
      <c r="R82" s="31">
        <v>18489192</v>
      </c>
      <c r="S82" s="31">
        <v>16043703</v>
      </c>
      <c r="T82" s="36">
        <f t="shared" si="14"/>
        <v>0.57686976916691945</v>
      </c>
      <c r="U82" s="36">
        <f t="shared" si="15"/>
        <v>0.42706051225779351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293597924</v>
      </c>
      <c r="E84" s="32">
        <f>SUM(E79:E83)</f>
        <v>293597924</v>
      </c>
      <c r="F84" s="32">
        <f>SUM(F79:F83)</f>
        <v>47668901</v>
      </c>
      <c r="G84" s="37">
        <f t="shared" si="8"/>
        <v>0.16236116506055404</v>
      </c>
      <c r="H84" s="32">
        <f>SUM(H79:H83)</f>
        <v>50049851</v>
      </c>
      <c r="I84" s="37">
        <f t="shared" si="9"/>
        <v>0.17047072512678937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97718752</v>
      </c>
      <c r="O84" s="37">
        <f t="shared" si="13"/>
        <v>0.33283189018734344</v>
      </c>
      <c r="P84" s="32">
        <f>SUM(P79:P83)</f>
        <v>64502103</v>
      </c>
      <c r="Q84" s="32">
        <f>SUM(Q79:Q83)</f>
        <v>304227417</v>
      </c>
      <c r="R84" s="32">
        <f>SUM(R79:R83)</f>
        <v>300989384</v>
      </c>
      <c r="S84" s="32">
        <f>SUM(S79:S83)</f>
        <v>125269716</v>
      </c>
      <c r="T84" s="37">
        <f t="shared" si="14"/>
        <v>0.41176340132421396</v>
      </c>
      <c r="U84" s="37">
        <f t="shared" si="15"/>
        <v>-0.22405861712756869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1780642654</v>
      </c>
      <c r="E85" s="32">
        <f>SUM(E57,E59:E62,E64:E69,E71:E77,E79:E83)</f>
        <v>1780642654</v>
      </c>
      <c r="F85" s="32">
        <f>SUM(F57,F59:F62,F64:F69,F71:F77,F79:F83)</f>
        <v>465863563</v>
      </c>
      <c r="G85" s="37">
        <f t="shared" si="8"/>
        <v>0.26162664471363384</v>
      </c>
      <c r="H85" s="32">
        <f>SUM(H57,H59:H62,H64:H69,H71:H77,H79:H83)</f>
        <v>409092280</v>
      </c>
      <c r="I85" s="37">
        <f t="shared" si="9"/>
        <v>0.22974417639666403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874955843</v>
      </c>
      <c r="O85" s="37">
        <f t="shared" si="13"/>
        <v>0.49137082111029784</v>
      </c>
      <c r="P85" s="32">
        <f>SUM(P57,P59:P62,P64:P69,P71:P77,P79:P83)</f>
        <v>379778944</v>
      </c>
      <c r="Q85" s="32">
        <f>SUM(Q57,Q59:Q62,Q64:Q69,Q71:Q77,Q79:Q83)</f>
        <v>1701429981</v>
      </c>
      <c r="R85" s="32">
        <f>SUM(R57,R59:R62,R64:R69,R71:R77,R79:R83)</f>
        <v>1707884168</v>
      </c>
      <c r="S85" s="32">
        <f>SUM(S57,S59:S62,S64:S69,S71:S77,S79:S83)</f>
        <v>804379446</v>
      </c>
      <c r="T85" s="37">
        <f t="shared" si="14"/>
        <v>0.47276670505549295</v>
      </c>
      <c r="U85" s="37">
        <f t="shared" si="15"/>
        <v>7.7185258590850125E-2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1401629724</v>
      </c>
      <c r="E88" s="31">
        <v>1401629724</v>
      </c>
      <c r="F88" s="31">
        <v>371017047</v>
      </c>
      <c r="G88" s="36">
        <f t="shared" ref="G88:G99" si="16">IF(($D88      =0),0,($F88      /$D88      ))</f>
        <v>0.26470403748372562</v>
      </c>
      <c r="H88" s="31">
        <v>371317565</v>
      </c>
      <c r="I88" s="36">
        <f t="shared" ref="I88:I99" si="17">IF(($D88      =0),0,($H88      /$D88      ))</f>
        <v>0.26491844361028977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742334612</v>
      </c>
      <c r="O88" s="36">
        <f t="shared" ref="O88:O99" si="21">IF(($D88      =0),0,($N88      /$D88      ))</f>
        <v>0.52962248109401533</v>
      </c>
      <c r="P88" s="31">
        <v>1281860279</v>
      </c>
      <c r="Q88" s="31">
        <v>3520359328</v>
      </c>
      <c r="R88" s="31">
        <v>4190399959</v>
      </c>
      <c r="S88" s="31">
        <v>2250390085</v>
      </c>
      <c r="T88" s="36">
        <f t="shared" ref="T88:T99" si="22">IF(($Q88      =0),0,($S88      /$Q88      ))</f>
        <v>0.63925010924339365</v>
      </c>
      <c r="U88" s="36">
        <f t="shared" ref="U88:U99" si="23">IF(($P88      =0),0,(($H88      /$P88      )-1))</f>
        <v>-0.71032914344637399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6893057000</v>
      </c>
      <c r="E89" s="31">
        <v>6893057000</v>
      </c>
      <c r="F89" s="31">
        <v>1736353847</v>
      </c>
      <c r="G89" s="36">
        <f t="shared" si="16"/>
        <v>0.25189895383136973</v>
      </c>
      <c r="H89" s="31">
        <v>1774203826</v>
      </c>
      <c r="I89" s="36">
        <f t="shared" si="17"/>
        <v>0.25738998328317902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3510557673</v>
      </c>
      <c r="O89" s="36">
        <f t="shared" si="21"/>
        <v>0.5092889371145487</v>
      </c>
      <c r="P89" s="31">
        <v>3085393130</v>
      </c>
      <c r="Q89" s="31">
        <v>0</v>
      </c>
      <c r="R89" s="31">
        <v>6525723001</v>
      </c>
      <c r="S89" s="31">
        <v>3573262634</v>
      </c>
      <c r="T89" s="36">
        <f t="shared" si="22"/>
        <v>0</v>
      </c>
      <c r="U89" s="36">
        <f t="shared" si="23"/>
        <v>-0.42496668941503735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1792452861</v>
      </c>
      <c r="E90" s="31">
        <v>1792452861</v>
      </c>
      <c r="F90" s="31">
        <v>564222437</v>
      </c>
      <c r="G90" s="36">
        <f t="shared" si="16"/>
        <v>0.31477672259968015</v>
      </c>
      <c r="H90" s="31">
        <v>1802422958</v>
      </c>
      <c r="I90" s="36">
        <f t="shared" si="17"/>
        <v>1.0055622645464928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2366645395</v>
      </c>
      <c r="O90" s="36">
        <f t="shared" si="21"/>
        <v>1.320338987146173</v>
      </c>
      <c r="P90" s="31">
        <v>200762541</v>
      </c>
      <c r="Q90" s="31">
        <v>1641574370</v>
      </c>
      <c r="R90" s="31">
        <v>1685851628</v>
      </c>
      <c r="S90" s="31">
        <v>622847965</v>
      </c>
      <c r="T90" s="36">
        <f t="shared" si="22"/>
        <v>0.37942110718992278</v>
      </c>
      <c r="U90" s="36">
        <f t="shared" si="23"/>
        <v>7.9778847638713639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10087139585</v>
      </c>
      <c r="E91" s="32">
        <f>SUM(E88:E90)</f>
        <v>10087139585</v>
      </c>
      <c r="F91" s="32">
        <f>SUM(F88:F90)</f>
        <v>2671593331</v>
      </c>
      <c r="G91" s="37">
        <f t="shared" si="16"/>
        <v>0.26485142874128276</v>
      </c>
      <c r="H91" s="32">
        <f>SUM(H88:H90)</f>
        <v>3947944349</v>
      </c>
      <c r="I91" s="37">
        <f t="shared" si="17"/>
        <v>0.39138393156279494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6619537680</v>
      </c>
      <c r="O91" s="37">
        <f t="shared" si="21"/>
        <v>0.6562353603040777</v>
      </c>
      <c r="P91" s="32">
        <f>SUM(P88:P90)</f>
        <v>4568015950</v>
      </c>
      <c r="Q91" s="32">
        <f>SUM(Q88:Q90)</f>
        <v>5161933698</v>
      </c>
      <c r="R91" s="32">
        <f>SUM(R88:R90)</f>
        <v>12401974588</v>
      </c>
      <c r="S91" s="32">
        <f>SUM(S88:S90)</f>
        <v>6446500684</v>
      </c>
      <c r="T91" s="37">
        <f t="shared" si="22"/>
        <v>1.2488538329149226</v>
      </c>
      <c r="U91" s="37">
        <f t="shared" si="23"/>
        <v>-0.13574199560314582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603768132</v>
      </c>
      <c r="E92" s="31">
        <v>603768132</v>
      </c>
      <c r="F92" s="31">
        <v>86299834</v>
      </c>
      <c r="G92" s="36">
        <f t="shared" si="16"/>
        <v>0.14293539096561658</v>
      </c>
      <c r="H92" s="31">
        <v>93739309</v>
      </c>
      <c r="I92" s="36">
        <f t="shared" si="17"/>
        <v>0.15525713271663699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180039143</v>
      </c>
      <c r="O92" s="36">
        <f t="shared" si="21"/>
        <v>0.29819252368225357</v>
      </c>
      <c r="P92" s="31">
        <v>90336870</v>
      </c>
      <c r="Q92" s="31">
        <v>350992591</v>
      </c>
      <c r="R92" s="31">
        <v>349797185</v>
      </c>
      <c r="S92" s="31">
        <v>176594055</v>
      </c>
      <c r="T92" s="36">
        <f t="shared" si="22"/>
        <v>0.50312758596092422</v>
      </c>
      <c r="U92" s="36">
        <f t="shared" si="23"/>
        <v>3.7663901793365318E-2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77724639</v>
      </c>
      <c r="E93" s="31">
        <v>77724639</v>
      </c>
      <c r="F93" s="31">
        <v>24884258</v>
      </c>
      <c r="G93" s="36">
        <f t="shared" si="16"/>
        <v>0.32015919687964073</v>
      </c>
      <c r="H93" s="31">
        <v>23103207</v>
      </c>
      <c r="I93" s="36">
        <f t="shared" si="17"/>
        <v>0.29724431399417628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47987465</v>
      </c>
      <c r="O93" s="36">
        <f t="shared" si="21"/>
        <v>0.61740351087381695</v>
      </c>
      <c r="P93" s="31">
        <v>20940747</v>
      </c>
      <c r="Q93" s="31">
        <v>73978319</v>
      </c>
      <c r="R93" s="31">
        <v>73998319</v>
      </c>
      <c r="S93" s="31">
        <v>43484494</v>
      </c>
      <c r="T93" s="36">
        <f t="shared" si="22"/>
        <v>0.58780051490491425</v>
      </c>
      <c r="U93" s="36">
        <f t="shared" si="23"/>
        <v>0.10326565714203029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41947371</v>
      </c>
      <c r="E94" s="31">
        <v>41947371</v>
      </c>
      <c r="F94" s="31">
        <v>10098830</v>
      </c>
      <c r="G94" s="36">
        <f t="shared" si="16"/>
        <v>0.24075001029265936</v>
      </c>
      <c r="H94" s="31">
        <v>10036233</v>
      </c>
      <c r="I94" s="36">
        <f t="shared" si="17"/>
        <v>0.23925773560397862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20135063</v>
      </c>
      <c r="O94" s="36">
        <f t="shared" si="21"/>
        <v>0.48000774589663797</v>
      </c>
      <c r="P94" s="31">
        <v>9087314</v>
      </c>
      <c r="Q94" s="31">
        <v>40472155</v>
      </c>
      <c r="R94" s="31">
        <v>40959431</v>
      </c>
      <c r="S94" s="31">
        <v>18689461</v>
      </c>
      <c r="T94" s="36">
        <f t="shared" si="22"/>
        <v>0.46178566473665661</v>
      </c>
      <c r="U94" s="36">
        <f t="shared" si="23"/>
        <v>0.10442238487632327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723440142</v>
      </c>
      <c r="E96" s="32">
        <f>SUM(E92:E95)</f>
        <v>723440142</v>
      </c>
      <c r="F96" s="32">
        <f>SUM(F92:F95)</f>
        <v>121282922</v>
      </c>
      <c r="G96" s="37">
        <f t="shared" si="16"/>
        <v>0.16764748727476614</v>
      </c>
      <c r="H96" s="32">
        <f>SUM(H92:H95)</f>
        <v>126878749</v>
      </c>
      <c r="I96" s="37">
        <f t="shared" si="17"/>
        <v>0.17538251146699571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248161671</v>
      </c>
      <c r="O96" s="37">
        <f t="shared" si="21"/>
        <v>0.34302999874176182</v>
      </c>
      <c r="P96" s="32">
        <f>SUM(P92:P95)</f>
        <v>120364931</v>
      </c>
      <c r="Q96" s="32">
        <f>SUM(Q92:Q95)</f>
        <v>465443065</v>
      </c>
      <c r="R96" s="32">
        <f>SUM(R92:R95)</f>
        <v>464754935</v>
      </c>
      <c r="S96" s="32">
        <f>SUM(S92:S95)</f>
        <v>238768010</v>
      </c>
      <c r="T96" s="37">
        <f t="shared" si="22"/>
        <v>0.51299079942248149</v>
      </c>
      <c r="U96" s="37">
        <f t="shared" si="23"/>
        <v>5.4117241175504871E-2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363010990</v>
      </c>
      <c r="E97" s="31">
        <v>363010990</v>
      </c>
      <c r="F97" s="31">
        <v>119691723</v>
      </c>
      <c r="G97" s="36">
        <f t="shared" si="16"/>
        <v>0.32971928205259021</v>
      </c>
      <c r="H97" s="31">
        <v>105901128</v>
      </c>
      <c r="I97" s="36">
        <f t="shared" si="17"/>
        <v>0.29172981236738865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225592851</v>
      </c>
      <c r="O97" s="36">
        <f t="shared" si="21"/>
        <v>0.62144909441997886</v>
      </c>
      <c r="P97" s="31">
        <v>93921074</v>
      </c>
      <c r="Q97" s="31">
        <v>332263930</v>
      </c>
      <c r="R97" s="31">
        <v>330287184</v>
      </c>
      <c r="S97" s="31">
        <v>185696165</v>
      </c>
      <c r="T97" s="36">
        <f t="shared" si="22"/>
        <v>0.55888150423068794</v>
      </c>
      <c r="U97" s="36">
        <f t="shared" si="23"/>
        <v>0.12755448260738578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100263273</v>
      </c>
      <c r="E98" s="31">
        <v>100263273</v>
      </c>
      <c r="F98" s="31">
        <v>18838427</v>
      </c>
      <c r="G98" s="36">
        <f t="shared" si="16"/>
        <v>0.18788960739392579</v>
      </c>
      <c r="H98" s="31">
        <v>12910330</v>
      </c>
      <c r="I98" s="36">
        <f t="shared" si="17"/>
        <v>0.12876429836875564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31748757</v>
      </c>
      <c r="O98" s="36">
        <f t="shared" si="21"/>
        <v>0.31665390576268143</v>
      </c>
      <c r="P98" s="31">
        <v>19318523</v>
      </c>
      <c r="Q98" s="31">
        <v>98077936</v>
      </c>
      <c r="R98" s="31">
        <v>98733750</v>
      </c>
      <c r="S98" s="31">
        <v>38182347</v>
      </c>
      <c r="T98" s="36">
        <f t="shared" si="22"/>
        <v>0.38930618401268152</v>
      </c>
      <c r="U98" s="36">
        <f t="shared" si="23"/>
        <v>-0.33171236745169386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142144844</v>
      </c>
      <c r="E99" s="31">
        <v>142144844</v>
      </c>
      <c r="F99" s="31">
        <v>41484217</v>
      </c>
      <c r="G99" s="36">
        <f t="shared" si="16"/>
        <v>0.29184468344134945</v>
      </c>
      <c r="H99" s="31">
        <v>20933770</v>
      </c>
      <c r="I99" s="36">
        <f t="shared" si="17"/>
        <v>0.14727069523534742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62417987</v>
      </c>
      <c r="O99" s="36">
        <f t="shared" si="21"/>
        <v>0.43911537867669687</v>
      </c>
      <c r="P99" s="31">
        <v>35884591</v>
      </c>
      <c r="Q99" s="31">
        <v>111007777</v>
      </c>
      <c r="R99" s="31">
        <v>169877615</v>
      </c>
      <c r="S99" s="31">
        <v>67871251</v>
      </c>
      <c r="T99" s="36">
        <f t="shared" si="22"/>
        <v>0.61140987446311978</v>
      </c>
      <c r="U99" s="36">
        <f t="shared" si="23"/>
        <v>-0.41663623810008032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605419107</v>
      </c>
      <c r="E101" s="32">
        <f>SUM(E97:E100)</f>
        <v>605419107</v>
      </c>
      <c r="F101" s="32">
        <f>SUM(F97:F100)</f>
        <v>180014367</v>
      </c>
      <c r="G101" s="37">
        <f>IF(($D101     =0),0,($F101     /$D101     ))</f>
        <v>0.29733843038422636</v>
      </c>
      <c r="H101" s="32">
        <f>SUM(H97:H100)</f>
        <v>139745228</v>
      </c>
      <c r="I101" s="37">
        <f>IF(($D101     =0),0,($H101     /$D101     ))</f>
        <v>0.23082394721975633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319759595</v>
      </c>
      <c r="O101" s="37">
        <f>IF(($D101     =0),0,($N101     /$D101     ))</f>
        <v>0.52816237760398266</v>
      </c>
      <c r="P101" s="32">
        <f>SUM(P97:P100)</f>
        <v>149124188</v>
      </c>
      <c r="Q101" s="32">
        <f>SUM(Q97:Q100)</f>
        <v>541349643</v>
      </c>
      <c r="R101" s="32">
        <f>SUM(R97:R100)</f>
        <v>598898549</v>
      </c>
      <c r="S101" s="32">
        <f>SUM(S97:S100)</f>
        <v>291749763</v>
      </c>
      <c r="T101" s="37">
        <f>IF(($Q101     =0),0,($S101     /$Q101     ))</f>
        <v>0.53893036925859761</v>
      </c>
      <c r="U101" s="37">
        <f>IF(($P101     =0),0,(($H101     /$P101     )-1))</f>
        <v>-6.2893619913625298E-2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11415998834</v>
      </c>
      <c r="E102" s="32">
        <f>SUM(E88:E90,E92:E95,E97:E100)</f>
        <v>11415998834</v>
      </c>
      <c r="F102" s="32">
        <f>SUM(F88:F90,F92:F95,F97:F100)</f>
        <v>2972890620</v>
      </c>
      <c r="G102" s="37">
        <f>IF(($D102     =0),0,($F102     /$D102     ))</f>
        <v>0.26041441167161911</v>
      </c>
      <c r="H102" s="32">
        <f>SUM(H88:H90,H92:H95,H97:H100)</f>
        <v>4214568326</v>
      </c>
      <c r="I102" s="37">
        <f>IF(($D102     =0),0,($H102     /$D102     ))</f>
        <v>0.36918086514233434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7187458946</v>
      </c>
      <c r="O102" s="37">
        <f>IF(($D102     =0),0,($N102     /$D102     ))</f>
        <v>0.62959527681395344</v>
      </c>
      <c r="P102" s="32">
        <f>SUM(P88:P90,P92:P95,P97:P100)</f>
        <v>4837505069</v>
      </c>
      <c r="Q102" s="32">
        <f>SUM(Q88:Q90,Q92:Q95,Q97:Q100)</f>
        <v>6168726406</v>
      </c>
      <c r="R102" s="32">
        <f>SUM(R88:R90,R92:R95,R97:R100)</f>
        <v>13465628072</v>
      </c>
      <c r="S102" s="32">
        <f>SUM(S88:S90,S92:S95,S97:S100)</f>
        <v>6977018457</v>
      </c>
      <c r="T102" s="37">
        <f>IF(($Q102     =0),0,($S102     /$Q102     ))</f>
        <v>1.1310306208772392</v>
      </c>
      <c r="U102" s="37">
        <f>IF(($P102     =0),0,(($H102     /$P102     )-1))</f>
        <v>-0.12877231839857739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2459086960</v>
      </c>
      <c r="E105" s="31">
        <v>2459086960</v>
      </c>
      <c r="F105" s="31">
        <v>600496656</v>
      </c>
      <c r="G105" s="36">
        <f t="shared" ref="G105:G136" si="24">IF(($D105     =0),0,($F105     /$D105     ))</f>
        <v>0.24419496576078789</v>
      </c>
      <c r="H105" s="31">
        <v>469876453</v>
      </c>
      <c r="I105" s="36">
        <f t="shared" ref="I105:I136" si="25">IF(($D105     =0),0,($H105     /$D105     ))</f>
        <v>0.19107760751982517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1070373109</v>
      </c>
      <c r="O105" s="36">
        <f t="shared" ref="O105:O136" si="29">IF(($D105     =0),0,($N105     /$D105     ))</f>
        <v>0.43527257328061308</v>
      </c>
      <c r="P105" s="31">
        <v>371737951</v>
      </c>
      <c r="Q105" s="31">
        <v>2119641770</v>
      </c>
      <c r="R105" s="31">
        <v>2281831240</v>
      </c>
      <c r="S105" s="31">
        <v>925009727</v>
      </c>
      <c r="T105" s="36">
        <f t="shared" ref="T105:T136" si="30">IF(($Q105     =0),0,($S105     /$Q105     ))</f>
        <v>0.43639908407730615</v>
      </c>
      <c r="U105" s="36">
        <f t="shared" ref="U105:U136" si="31">IF(($P105     =0),0,(($H105     /$P105     )-1))</f>
        <v>0.26399914707659211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2459086960</v>
      </c>
      <c r="E106" s="32">
        <f>E105</f>
        <v>2459086960</v>
      </c>
      <c r="F106" s="32">
        <f>F105</f>
        <v>600496656</v>
      </c>
      <c r="G106" s="37">
        <f t="shared" si="24"/>
        <v>0.24419496576078789</v>
      </c>
      <c r="H106" s="32">
        <f>H105</f>
        <v>469876453</v>
      </c>
      <c r="I106" s="37">
        <f t="shared" si="25"/>
        <v>0.19107760751982517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1070373109</v>
      </c>
      <c r="O106" s="37">
        <f t="shared" si="29"/>
        <v>0.43527257328061308</v>
      </c>
      <c r="P106" s="32">
        <f>P105</f>
        <v>371737951</v>
      </c>
      <c r="Q106" s="32">
        <f>Q105</f>
        <v>2119641770</v>
      </c>
      <c r="R106" s="32">
        <f>R105</f>
        <v>2281831240</v>
      </c>
      <c r="S106" s="32">
        <f>S105</f>
        <v>925009727</v>
      </c>
      <c r="T106" s="37">
        <f t="shared" si="30"/>
        <v>0.43639908407730615</v>
      </c>
      <c r="U106" s="37">
        <f t="shared" si="31"/>
        <v>0.26399914707659211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4823</v>
      </c>
      <c r="Q107" s="31">
        <v>0</v>
      </c>
      <c r="R107" s="31">
        <v>0</v>
      </c>
      <c r="S107" s="31">
        <v>10561</v>
      </c>
      <c r="T107" s="36">
        <f t="shared" si="30"/>
        <v>0</v>
      </c>
      <c r="U107" s="36">
        <f t="shared" si="31"/>
        <v>-1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112682893</v>
      </c>
      <c r="E111" s="31">
        <v>112682893</v>
      </c>
      <c r="F111" s="31">
        <v>28423071</v>
      </c>
      <c r="G111" s="36">
        <f t="shared" si="24"/>
        <v>0.2522394504017571</v>
      </c>
      <c r="H111" s="31">
        <v>29940026</v>
      </c>
      <c r="I111" s="36">
        <f t="shared" si="25"/>
        <v>0.26570160920522334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58363097</v>
      </c>
      <c r="O111" s="36">
        <f t="shared" si="29"/>
        <v>0.51794105960698045</v>
      </c>
      <c r="P111" s="31">
        <v>26767181</v>
      </c>
      <c r="Q111" s="31">
        <v>108623285</v>
      </c>
      <c r="R111" s="31">
        <v>108623285</v>
      </c>
      <c r="S111" s="31">
        <v>54501098</v>
      </c>
      <c r="T111" s="36">
        <f t="shared" si="30"/>
        <v>0.50174415181790899</v>
      </c>
      <c r="U111" s="36">
        <f t="shared" si="31"/>
        <v>0.11853489540045326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112682893</v>
      </c>
      <c r="E112" s="32">
        <f>SUM(E107:E111)</f>
        <v>112682893</v>
      </c>
      <c r="F112" s="32">
        <f>SUM(F107:F111)</f>
        <v>28423071</v>
      </c>
      <c r="G112" s="37">
        <f t="shared" si="24"/>
        <v>0.2522394504017571</v>
      </c>
      <c r="H112" s="32">
        <f>SUM(H107:H111)</f>
        <v>29940026</v>
      </c>
      <c r="I112" s="37">
        <f t="shared" si="25"/>
        <v>0.26570160920522334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58363097</v>
      </c>
      <c r="O112" s="37">
        <f t="shared" si="29"/>
        <v>0.51794105960698045</v>
      </c>
      <c r="P112" s="32">
        <f>SUM(P107:P111)</f>
        <v>26772004</v>
      </c>
      <c r="Q112" s="32">
        <f>SUM(Q107:Q111)</f>
        <v>108623285</v>
      </c>
      <c r="R112" s="32">
        <f>SUM(R107:R111)</f>
        <v>108623285</v>
      </c>
      <c r="S112" s="32">
        <f>SUM(S107:S111)</f>
        <v>54511659</v>
      </c>
      <c r="T112" s="37">
        <f t="shared" si="30"/>
        <v>0.50184137774879489</v>
      </c>
      <c r="U112" s="37">
        <f t="shared" si="31"/>
        <v>0.118333390358077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56350</v>
      </c>
      <c r="E114" s="31">
        <v>56350</v>
      </c>
      <c r="F114" s="31">
        <v>7199</v>
      </c>
      <c r="G114" s="36">
        <f t="shared" si="24"/>
        <v>0.12775510204081633</v>
      </c>
      <c r="H114" s="31">
        <v>13073</v>
      </c>
      <c r="I114" s="36">
        <f t="shared" si="25"/>
        <v>0.23199645075421474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20272</v>
      </c>
      <c r="O114" s="36">
        <f t="shared" si="29"/>
        <v>0.35975155279503107</v>
      </c>
      <c r="P114" s="31">
        <v>0</v>
      </c>
      <c r="Q114" s="31">
        <v>25000</v>
      </c>
      <c r="R114" s="31">
        <v>25000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243167718</v>
      </c>
      <c r="E117" s="31">
        <v>243167718</v>
      </c>
      <c r="F117" s="31">
        <v>72047752</v>
      </c>
      <c r="G117" s="36">
        <f t="shared" si="24"/>
        <v>0.29628830912498016</v>
      </c>
      <c r="H117" s="31">
        <v>60270625</v>
      </c>
      <c r="I117" s="36">
        <f t="shared" si="25"/>
        <v>0.24785619364162476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132318377</v>
      </c>
      <c r="O117" s="36">
        <f t="shared" si="29"/>
        <v>0.54414450276660487</v>
      </c>
      <c r="P117" s="31">
        <v>55178054</v>
      </c>
      <c r="Q117" s="31">
        <v>196239191</v>
      </c>
      <c r="R117" s="31">
        <v>214125194</v>
      </c>
      <c r="S117" s="31">
        <v>106735212</v>
      </c>
      <c r="T117" s="36">
        <f t="shared" si="30"/>
        <v>0.54390364868554719</v>
      </c>
      <c r="U117" s="36">
        <f t="shared" si="31"/>
        <v>9.2293414334619239E-2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90008315</v>
      </c>
      <c r="E120" s="31">
        <v>90171741</v>
      </c>
      <c r="F120" s="31">
        <v>14670312</v>
      </c>
      <c r="G120" s="36">
        <f t="shared" si="24"/>
        <v>0.16298840834871756</v>
      </c>
      <c r="H120" s="31">
        <v>18777722</v>
      </c>
      <c r="I120" s="36">
        <f t="shared" si="25"/>
        <v>0.20862208119327641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33448034</v>
      </c>
      <c r="O120" s="36">
        <f t="shared" si="29"/>
        <v>0.37161048954199399</v>
      </c>
      <c r="P120" s="31">
        <v>9539863</v>
      </c>
      <c r="Q120" s="31">
        <v>79155610</v>
      </c>
      <c r="R120" s="31">
        <v>95722386</v>
      </c>
      <c r="S120" s="31">
        <v>19658956</v>
      </c>
      <c r="T120" s="36">
        <f t="shared" si="30"/>
        <v>0.24835834124707018</v>
      </c>
      <c r="U120" s="36">
        <f t="shared" si="31"/>
        <v>0.96834294161247381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333232383</v>
      </c>
      <c r="E121" s="32">
        <f>SUM(E113:E120)</f>
        <v>333395809</v>
      </c>
      <c r="F121" s="32">
        <f>SUM(F113:F120)</f>
        <v>86725263</v>
      </c>
      <c r="G121" s="37">
        <f t="shared" si="24"/>
        <v>0.26025460736809602</v>
      </c>
      <c r="H121" s="32">
        <f>SUM(H113:H120)</f>
        <v>79061420</v>
      </c>
      <c r="I121" s="37">
        <f t="shared" si="25"/>
        <v>0.23725611325115423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165786683</v>
      </c>
      <c r="O121" s="37">
        <f t="shared" si="29"/>
        <v>0.49751072061925028</v>
      </c>
      <c r="P121" s="32">
        <f>SUM(P113:P120)</f>
        <v>64717917</v>
      </c>
      <c r="Q121" s="32">
        <f>SUM(Q113:Q120)</f>
        <v>275419801</v>
      </c>
      <c r="R121" s="32">
        <f>SUM(R113:R120)</f>
        <v>309872580</v>
      </c>
      <c r="S121" s="32">
        <f>SUM(S113:S120)</f>
        <v>126394168</v>
      </c>
      <c r="T121" s="37">
        <f t="shared" si="30"/>
        <v>0.45891460069713724</v>
      </c>
      <c r="U121" s="37">
        <f t="shared" si="31"/>
        <v>0.22163109792300628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29121827</v>
      </c>
      <c r="E131" s="31">
        <v>29121827</v>
      </c>
      <c r="F131" s="31">
        <v>3474538</v>
      </c>
      <c r="G131" s="36">
        <f t="shared" si="24"/>
        <v>0.11931044024126645</v>
      </c>
      <c r="H131" s="31">
        <v>3470047</v>
      </c>
      <c r="I131" s="36">
        <f t="shared" si="25"/>
        <v>0.11915622601562738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6944585</v>
      </c>
      <c r="O131" s="36">
        <f t="shared" si="29"/>
        <v>0.23846666625689383</v>
      </c>
      <c r="P131" s="31">
        <v>3470615</v>
      </c>
      <c r="Q131" s="31">
        <v>11929539</v>
      </c>
      <c r="R131" s="31">
        <v>11929539</v>
      </c>
      <c r="S131" s="31">
        <v>6886921</v>
      </c>
      <c r="T131" s="36">
        <f t="shared" si="30"/>
        <v>0.57729984369052312</v>
      </c>
      <c r="U131" s="36">
        <f t="shared" si="31"/>
        <v>-1.6365975482734996E-4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29121827</v>
      </c>
      <c r="E132" s="32">
        <f>SUM(E127:E131)</f>
        <v>29121827</v>
      </c>
      <c r="F132" s="32">
        <f>SUM(F127:F131)</f>
        <v>3474538</v>
      </c>
      <c r="G132" s="37">
        <f t="shared" si="24"/>
        <v>0.11931044024126645</v>
      </c>
      <c r="H132" s="32">
        <f>SUM(H127:H131)</f>
        <v>3470047</v>
      </c>
      <c r="I132" s="37">
        <f t="shared" si="25"/>
        <v>0.11915622601562738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6944585</v>
      </c>
      <c r="O132" s="37">
        <f t="shared" si="29"/>
        <v>0.23846666625689383</v>
      </c>
      <c r="P132" s="32">
        <f>SUM(P127:P131)</f>
        <v>3470615</v>
      </c>
      <c r="Q132" s="32">
        <f>SUM(Q127:Q131)</f>
        <v>11929539</v>
      </c>
      <c r="R132" s="32">
        <f>SUM(R127:R131)</f>
        <v>11929539</v>
      </c>
      <c r="S132" s="32">
        <f>SUM(S127:S131)</f>
        <v>6886921</v>
      </c>
      <c r="T132" s="37">
        <f t="shared" si="30"/>
        <v>0.57729984369052312</v>
      </c>
      <c r="U132" s="37">
        <f t="shared" si="31"/>
        <v>-1.6365975482734996E-4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263057690</v>
      </c>
      <c r="E133" s="31">
        <v>263057690</v>
      </c>
      <c r="F133" s="31">
        <v>87876978</v>
      </c>
      <c r="G133" s="36">
        <f t="shared" si="24"/>
        <v>0.33405971899167819</v>
      </c>
      <c r="H133" s="31">
        <v>76958456</v>
      </c>
      <c r="I133" s="36">
        <f t="shared" si="25"/>
        <v>0.29255353074833129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164835434</v>
      </c>
      <c r="O133" s="36">
        <f t="shared" si="29"/>
        <v>0.62661324974000954</v>
      </c>
      <c r="P133" s="31">
        <v>33651060</v>
      </c>
      <c r="Q133" s="31">
        <v>243101371</v>
      </c>
      <c r="R133" s="31">
        <v>247184766</v>
      </c>
      <c r="S133" s="31">
        <v>111907231</v>
      </c>
      <c r="T133" s="36">
        <f t="shared" si="30"/>
        <v>0.46033155033091111</v>
      </c>
      <c r="U133" s="36">
        <f t="shared" si="31"/>
        <v>1.2869548834420073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10912618</v>
      </c>
      <c r="E136" s="31">
        <v>10912618</v>
      </c>
      <c r="F136" s="31">
        <v>2232039</v>
      </c>
      <c r="G136" s="36">
        <f t="shared" si="24"/>
        <v>0.20453744463519202</v>
      </c>
      <c r="H136" s="31">
        <v>1047115</v>
      </c>
      <c r="I136" s="36">
        <f t="shared" si="25"/>
        <v>9.5954517971764436E-2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3279154</v>
      </c>
      <c r="O136" s="36">
        <f t="shared" si="29"/>
        <v>0.30049196260695649</v>
      </c>
      <c r="P136" s="31">
        <v>2449266</v>
      </c>
      <c r="Q136" s="31">
        <v>10598909</v>
      </c>
      <c r="R136" s="31">
        <v>12498909</v>
      </c>
      <c r="S136" s="31">
        <v>4640599</v>
      </c>
      <c r="T136" s="36">
        <f t="shared" si="30"/>
        <v>0.43783742270077042</v>
      </c>
      <c r="U136" s="36">
        <f t="shared" si="31"/>
        <v>-0.57247804035984662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273970308</v>
      </c>
      <c r="E137" s="32">
        <f>SUM(E133:E136)</f>
        <v>273970308</v>
      </c>
      <c r="F137" s="32">
        <f>SUM(F133:F136)</f>
        <v>90109017</v>
      </c>
      <c r="G137" s="37">
        <f t="shared" ref="G137:G170" si="32">IF(($D137     =0),0,($F137     /$D137     ))</f>
        <v>0.32890066685620545</v>
      </c>
      <c r="H137" s="32">
        <f>SUM(H133:H136)</f>
        <v>78005571</v>
      </c>
      <c r="I137" s="37">
        <f t="shared" ref="I137:I170" si="33">IF(($D137     =0),0,($H137     /$D137     ))</f>
        <v>0.28472271893054923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168114588</v>
      </c>
      <c r="O137" s="37">
        <f t="shared" ref="O137:O170" si="37">IF(($D137     =0),0,($N137     /$D137     ))</f>
        <v>0.61362338578675468</v>
      </c>
      <c r="P137" s="32">
        <f>SUM(P133:P136)</f>
        <v>36100326</v>
      </c>
      <c r="Q137" s="32">
        <f>SUM(Q133:Q136)</f>
        <v>253700280</v>
      </c>
      <c r="R137" s="32">
        <f>SUM(R133:R136)</f>
        <v>259683675</v>
      </c>
      <c r="S137" s="32">
        <f>SUM(S133:S136)</f>
        <v>116547830</v>
      </c>
      <c r="T137" s="37">
        <f t="shared" ref="T137:T170" si="38">IF(($Q137     =0),0,($S137     /$Q137     ))</f>
        <v>0.45939180674140367</v>
      </c>
      <c r="U137" s="37">
        <f t="shared" ref="U137:U170" si="39">IF(($P137     =0),0,(($H137     /$P137     )-1))</f>
        <v>1.160799628236044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36733750</v>
      </c>
      <c r="E140" s="31">
        <v>36733750</v>
      </c>
      <c r="F140" s="31">
        <v>9655919</v>
      </c>
      <c r="G140" s="36">
        <f t="shared" si="32"/>
        <v>0.26286232687923233</v>
      </c>
      <c r="H140" s="31">
        <v>9714624</v>
      </c>
      <c r="I140" s="36">
        <f t="shared" si="33"/>
        <v>0.264460448497635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19370543</v>
      </c>
      <c r="O140" s="36">
        <f t="shared" si="37"/>
        <v>0.52732277537686734</v>
      </c>
      <c r="P140" s="31">
        <v>9155359</v>
      </c>
      <c r="Q140" s="31">
        <v>34884852</v>
      </c>
      <c r="R140" s="31">
        <v>34884852</v>
      </c>
      <c r="S140" s="31">
        <v>18112331</v>
      </c>
      <c r="T140" s="36">
        <f t="shared" si="38"/>
        <v>0.51920332068486341</v>
      </c>
      <c r="U140" s="36">
        <f t="shared" si="39"/>
        <v>6.1086080840740298E-2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16436000</v>
      </c>
      <c r="E143" s="31">
        <v>16436000</v>
      </c>
      <c r="F143" s="31">
        <v>4001450</v>
      </c>
      <c r="G143" s="36">
        <f t="shared" si="32"/>
        <v>0.24345643708931614</v>
      </c>
      <c r="H143" s="31">
        <v>2685204</v>
      </c>
      <c r="I143" s="36">
        <f t="shared" si="33"/>
        <v>0.16337332684351424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6686654</v>
      </c>
      <c r="O143" s="36">
        <f t="shared" si="37"/>
        <v>0.40682976393283038</v>
      </c>
      <c r="P143" s="31">
        <v>3706625</v>
      </c>
      <c r="Q143" s="31">
        <v>12500000</v>
      </c>
      <c r="R143" s="31">
        <v>15363696</v>
      </c>
      <c r="S143" s="31">
        <v>7714015</v>
      </c>
      <c r="T143" s="36">
        <f t="shared" si="38"/>
        <v>0.61712120000000004</v>
      </c>
      <c r="U143" s="36">
        <f t="shared" si="39"/>
        <v>-0.27556631706741308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53169750</v>
      </c>
      <c r="E144" s="32">
        <f>SUM(E138:E143)</f>
        <v>53169750</v>
      </c>
      <c r="F144" s="32">
        <f>SUM(F138:F143)</f>
        <v>13657369</v>
      </c>
      <c r="G144" s="37">
        <f t="shared" si="32"/>
        <v>0.2568635173195285</v>
      </c>
      <c r="H144" s="32">
        <f>SUM(H138:H143)</f>
        <v>12399828</v>
      </c>
      <c r="I144" s="37">
        <f t="shared" si="33"/>
        <v>0.23321208017716841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26057197</v>
      </c>
      <c r="O144" s="37">
        <f t="shared" si="37"/>
        <v>0.49007559749669688</v>
      </c>
      <c r="P144" s="32">
        <f>SUM(P138:P143)</f>
        <v>12861984</v>
      </c>
      <c r="Q144" s="32">
        <f>SUM(Q138:Q143)</f>
        <v>47384852</v>
      </c>
      <c r="R144" s="32">
        <f>SUM(R138:R143)</f>
        <v>50248548</v>
      </c>
      <c r="S144" s="32">
        <f>SUM(S138:S143)</f>
        <v>25826346</v>
      </c>
      <c r="T144" s="37">
        <f t="shared" si="38"/>
        <v>0.54503380109744781</v>
      </c>
      <c r="U144" s="37">
        <f t="shared" si="39"/>
        <v>-3.5931937094619282E-2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455149</v>
      </c>
      <c r="E149" s="31">
        <v>455149</v>
      </c>
      <c r="F149" s="31">
        <v>119740</v>
      </c>
      <c r="G149" s="36">
        <f t="shared" si="32"/>
        <v>0.26307868412322116</v>
      </c>
      <c r="H149" s="31">
        <v>94570</v>
      </c>
      <c r="I149" s="36">
        <f t="shared" si="33"/>
        <v>0.20777811222259085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214310</v>
      </c>
      <c r="O149" s="36">
        <f t="shared" si="37"/>
        <v>0.47085679634581201</v>
      </c>
      <c r="P149" s="31">
        <v>126244</v>
      </c>
      <c r="Q149" s="31">
        <v>435186</v>
      </c>
      <c r="R149" s="31">
        <v>435186</v>
      </c>
      <c r="S149" s="31">
        <v>190340</v>
      </c>
      <c r="T149" s="36">
        <f t="shared" si="38"/>
        <v>0.43737620235945091</v>
      </c>
      <c r="U149" s="36">
        <f t="shared" si="39"/>
        <v>-0.25089509204397831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455149</v>
      </c>
      <c r="E150" s="32">
        <f>SUM(E145:E149)</f>
        <v>455149</v>
      </c>
      <c r="F150" s="32">
        <f>SUM(F145:F149)</f>
        <v>119740</v>
      </c>
      <c r="G150" s="37">
        <f t="shared" si="32"/>
        <v>0.26307868412322116</v>
      </c>
      <c r="H150" s="32">
        <f>SUM(H145:H149)</f>
        <v>94570</v>
      </c>
      <c r="I150" s="37">
        <f t="shared" si="33"/>
        <v>0.20777811222259085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214310</v>
      </c>
      <c r="O150" s="37">
        <f t="shared" si="37"/>
        <v>0.47085679634581201</v>
      </c>
      <c r="P150" s="32">
        <f>SUM(P145:P149)</f>
        <v>126244</v>
      </c>
      <c r="Q150" s="32">
        <f>SUM(Q145:Q149)</f>
        <v>435186</v>
      </c>
      <c r="R150" s="32">
        <f>SUM(R145:R149)</f>
        <v>435186</v>
      </c>
      <c r="S150" s="32">
        <f>SUM(S145:S149)</f>
        <v>190340</v>
      </c>
      <c r="T150" s="37">
        <f t="shared" si="38"/>
        <v>0.43737620235945091</v>
      </c>
      <c r="U150" s="37">
        <f t="shared" si="39"/>
        <v>-0.25089509204397831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232580000</v>
      </c>
      <c r="E152" s="31">
        <v>234660300</v>
      </c>
      <c r="F152" s="31">
        <v>76824333</v>
      </c>
      <c r="G152" s="36">
        <f t="shared" si="32"/>
        <v>0.33031358242325221</v>
      </c>
      <c r="H152" s="31">
        <v>68549643</v>
      </c>
      <c r="I152" s="36">
        <f t="shared" si="33"/>
        <v>0.29473575973858457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145373976</v>
      </c>
      <c r="O152" s="36">
        <f t="shared" si="37"/>
        <v>0.62504934216183683</v>
      </c>
      <c r="P152" s="31">
        <v>97904274</v>
      </c>
      <c r="Q152" s="31">
        <v>322789500</v>
      </c>
      <c r="R152" s="31">
        <v>312789498</v>
      </c>
      <c r="S152" s="31">
        <v>206737339</v>
      </c>
      <c r="T152" s="36">
        <f t="shared" si="38"/>
        <v>0.64047107790061319</v>
      </c>
      <c r="U152" s="36">
        <f t="shared" si="39"/>
        <v>-0.29982992366604955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25006523</v>
      </c>
      <c r="E156" s="31">
        <v>25616523</v>
      </c>
      <c r="F156" s="31">
        <v>8182843</v>
      </c>
      <c r="G156" s="36">
        <f t="shared" si="32"/>
        <v>0.32722833958163638</v>
      </c>
      <c r="H156" s="31">
        <v>11948883</v>
      </c>
      <c r="I156" s="36">
        <f t="shared" si="33"/>
        <v>0.47783064442825579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20131726</v>
      </c>
      <c r="O156" s="36">
        <f t="shared" si="37"/>
        <v>0.80505898400989218</v>
      </c>
      <c r="P156" s="31">
        <v>12365036</v>
      </c>
      <c r="Q156" s="31">
        <v>43735790</v>
      </c>
      <c r="R156" s="31">
        <v>53425604</v>
      </c>
      <c r="S156" s="31">
        <v>14964822</v>
      </c>
      <c r="T156" s="36">
        <f t="shared" si="38"/>
        <v>0.34216420922086921</v>
      </c>
      <c r="U156" s="36">
        <f t="shared" si="39"/>
        <v>-3.3655623808939938E-2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257586523</v>
      </c>
      <c r="E157" s="32">
        <f>SUM(E151:E156)</f>
        <v>260276823</v>
      </c>
      <c r="F157" s="32">
        <f>SUM(F151:F156)</f>
        <v>85007176</v>
      </c>
      <c r="G157" s="37">
        <f t="shared" si="32"/>
        <v>0.3300140667685475</v>
      </c>
      <c r="H157" s="32">
        <f>SUM(H151:H156)</f>
        <v>80498526</v>
      </c>
      <c r="I157" s="37">
        <f t="shared" si="33"/>
        <v>0.31251062773963528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165505702</v>
      </c>
      <c r="O157" s="37">
        <f t="shared" si="37"/>
        <v>0.64252469450818284</v>
      </c>
      <c r="P157" s="32">
        <f>SUM(P151:P156)</f>
        <v>110269310</v>
      </c>
      <c r="Q157" s="32">
        <f>SUM(Q151:Q156)</f>
        <v>366525290</v>
      </c>
      <c r="R157" s="32">
        <f>SUM(R151:R156)</f>
        <v>366215102</v>
      </c>
      <c r="S157" s="32">
        <f>SUM(S151:S156)</f>
        <v>221702161</v>
      </c>
      <c r="T157" s="37">
        <f t="shared" si="38"/>
        <v>0.60487548076150488</v>
      </c>
      <c r="U157" s="37">
        <f t="shared" si="39"/>
        <v>-0.26998250011721303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250217462</v>
      </c>
      <c r="E162" s="31">
        <v>268682460</v>
      </c>
      <c r="F162" s="31">
        <v>81335475</v>
      </c>
      <c r="G162" s="36">
        <f t="shared" si="32"/>
        <v>0.32505914795027374</v>
      </c>
      <c r="H162" s="31">
        <v>40842284</v>
      </c>
      <c r="I162" s="36">
        <f t="shared" si="33"/>
        <v>0.16322715318725436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122177759</v>
      </c>
      <c r="O162" s="36">
        <f t="shared" si="37"/>
        <v>0.48828630113752813</v>
      </c>
      <c r="P162" s="31">
        <v>75842965</v>
      </c>
      <c r="Q162" s="31">
        <v>230675922</v>
      </c>
      <c r="R162" s="31">
        <v>240774443</v>
      </c>
      <c r="S162" s="31">
        <v>144234360</v>
      </c>
      <c r="T162" s="36">
        <f t="shared" si="38"/>
        <v>0.62526837976613792</v>
      </c>
      <c r="U162" s="36">
        <f t="shared" si="39"/>
        <v>-0.46148882760582999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250217462</v>
      </c>
      <c r="E163" s="32">
        <f>SUM(E158:E162)</f>
        <v>268682460</v>
      </c>
      <c r="F163" s="32">
        <f>SUM(F158:F162)</f>
        <v>81335475</v>
      </c>
      <c r="G163" s="37">
        <f t="shared" si="32"/>
        <v>0.32505914795027374</v>
      </c>
      <c r="H163" s="32">
        <f>SUM(H158:H162)</f>
        <v>40842284</v>
      </c>
      <c r="I163" s="37">
        <f t="shared" si="33"/>
        <v>0.16322715318725436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122177759</v>
      </c>
      <c r="O163" s="37">
        <f t="shared" si="37"/>
        <v>0.48828630113752813</v>
      </c>
      <c r="P163" s="32">
        <f>SUM(P158:P162)</f>
        <v>75842965</v>
      </c>
      <c r="Q163" s="32">
        <f>SUM(Q158:Q162)</f>
        <v>230675922</v>
      </c>
      <c r="R163" s="32">
        <f>SUM(R158:R162)</f>
        <v>240774443</v>
      </c>
      <c r="S163" s="32">
        <f>SUM(S158:S162)</f>
        <v>144234360</v>
      </c>
      <c r="T163" s="37">
        <f t="shared" si="38"/>
        <v>0.62526837976613792</v>
      </c>
      <c r="U163" s="37">
        <f t="shared" si="39"/>
        <v>-0.46148882760582999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14651479</v>
      </c>
      <c r="E168" s="31">
        <v>14651479</v>
      </c>
      <c r="F168" s="31">
        <v>3463333</v>
      </c>
      <c r="G168" s="36">
        <f t="shared" si="32"/>
        <v>0.23638111893004113</v>
      </c>
      <c r="H168" s="31">
        <v>3560626</v>
      </c>
      <c r="I168" s="36">
        <f t="shared" si="33"/>
        <v>0.24302160894473521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7023959</v>
      </c>
      <c r="O168" s="36">
        <f t="shared" si="37"/>
        <v>0.47940272787477634</v>
      </c>
      <c r="P168" s="31">
        <v>3079620</v>
      </c>
      <c r="Q168" s="31">
        <v>13150688</v>
      </c>
      <c r="R168" s="31">
        <v>13914042</v>
      </c>
      <c r="S168" s="31">
        <v>6456535</v>
      </c>
      <c r="T168" s="36">
        <f t="shared" si="38"/>
        <v>0.49096556773303418</v>
      </c>
      <c r="U168" s="36">
        <f t="shared" si="39"/>
        <v>0.15619004942168191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14651479</v>
      </c>
      <c r="E169" s="32">
        <f>SUM(E164:E168)</f>
        <v>14651479</v>
      </c>
      <c r="F169" s="32">
        <f>SUM(F164:F168)</f>
        <v>3463333</v>
      </c>
      <c r="G169" s="37">
        <f t="shared" si="32"/>
        <v>0.23638111893004113</v>
      </c>
      <c r="H169" s="32">
        <f>SUM(H164:H168)</f>
        <v>3560626</v>
      </c>
      <c r="I169" s="37">
        <f t="shared" si="33"/>
        <v>0.24302160894473521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7023959</v>
      </c>
      <c r="O169" s="37">
        <f t="shared" si="37"/>
        <v>0.47940272787477634</v>
      </c>
      <c r="P169" s="32">
        <f>SUM(P164:P168)</f>
        <v>3079620</v>
      </c>
      <c r="Q169" s="32">
        <f>SUM(Q164:Q168)</f>
        <v>13150688</v>
      </c>
      <c r="R169" s="32">
        <f>SUM(R164:R168)</f>
        <v>13914042</v>
      </c>
      <c r="S169" s="32">
        <f>SUM(S164:S168)</f>
        <v>6456535</v>
      </c>
      <c r="T169" s="37">
        <f t="shared" si="38"/>
        <v>0.49096556773303418</v>
      </c>
      <c r="U169" s="37">
        <f t="shared" si="39"/>
        <v>0.15619004942168191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3784174734</v>
      </c>
      <c r="E170" s="32">
        <f>SUM(E105,E107:E111,E113:E120,E122:E125,E127:E131,E133:E136,E138:E143,E145:E149,E151:E156,E158:E162,E164:E168)</f>
        <v>3805493458</v>
      </c>
      <c r="F170" s="32">
        <f>SUM(F105,F107:F111,F113:F120,F122:F125,F127:F131,F133:F136,F138:F143,F145:F149,F151:F156,F158:F162,F164:F168)</f>
        <v>992811638</v>
      </c>
      <c r="G170" s="37">
        <f t="shared" si="32"/>
        <v>0.26235882531527943</v>
      </c>
      <c r="H170" s="32">
        <f>SUM(H105,H107:H111,H113:H120,H122:H125,H127:H131,H133:H136,H138:H143,H145:H149,H151:H156,H158:H162,H164:H168)</f>
        <v>797749351</v>
      </c>
      <c r="I170" s="37">
        <f t="shared" si="33"/>
        <v>0.2108119754176235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1790560989</v>
      </c>
      <c r="O170" s="37">
        <f t="shared" si="37"/>
        <v>0.47317080073290296</v>
      </c>
      <c r="P170" s="32">
        <f>SUM(P105,P107:P111,P113:P120,P122:P125,P127:P131,P133:P136,P138:P143,P145:P149,P151:P156,P158:P162,P164:P168)</f>
        <v>704978936</v>
      </c>
      <c r="Q170" s="32">
        <f>SUM(Q105,Q107:Q111,Q113:Q120,Q122:Q125,Q127:Q131,Q133:Q136,Q138:Q143,Q145:Q149,Q151:Q156,Q158:Q162,Q164:Q168)</f>
        <v>3427486613</v>
      </c>
      <c r="R170" s="32">
        <f>SUM(R105,R107:R111,R113:R120,R122:R125,R127:R131,R133:R136,R138:R143,R145:R149,R151:R156,R158:R162,R164:R168)</f>
        <v>3643527640</v>
      </c>
      <c r="S170" s="32">
        <f>SUM(S105,S107:S111,S113:S120,S122:S125,S127:S131,S133:S136,S138:S143,S145:S149,S151:S156,S158:S162,S164:S168)</f>
        <v>1627760047</v>
      </c>
      <c r="T170" s="37">
        <f t="shared" si="38"/>
        <v>0.47491361186536019</v>
      </c>
      <c r="U170" s="37">
        <f t="shared" si="39"/>
        <v>0.13159317287743755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124465</v>
      </c>
      <c r="G177" s="36">
        <f t="shared" si="40"/>
        <v>0</v>
      </c>
      <c r="H177" s="31">
        <v>141375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265840</v>
      </c>
      <c r="O177" s="36">
        <f t="shared" si="45"/>
        <v>0</v>
      </c>
      <c r="P177" s="31">
        <v>120952</v>
      </c>
      <c r="Q177" s="31">
        <v>0</v>
      </c>
      <c r="R177" s="31">
        <v>0</v>
      </c>
      <c r="S177" s="31">
        <v>243115</v>
      </c>
      <c r="T177" s="36">
        <f t="shared" si="46"/>
        <v>0</v>
      </c>
      <c r="U177" s="36">
        <f t="shared" si="47"/>
        <v>0.16885210662080818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53730671</v>
      </c>
      <c r="E178" s="31">
        <v>53730671</v>
      </c>
      <c r="F178" s="31">
        <v>6576122</v>
      </c>
      <c r="G178" s="36">
        <f t="shared" si="40"/>
        <v>0.12239046856496544</v>
      </c>
      <c r="H178" s="31">
        <v>8611222</v>
      </c>
      <c r="I178" s="36">
        <f t="shared" si="41"/>
        <v>0.16026641468892133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15187344</v>
      </c>
      <c r="O178" s="36">
        <f t="shared" si="45"/>
        <v>0.28265688325388677</v>
      </c>
      <c r="P178" s="31">
        <v>13504361</v>
      </c>
      <c r="Q178" s="31">
        <v>51469886</v>
      </c>
      <c r="R178" s="31">
        <v>46420145</v>
      </c>
      <c r="S178" s="31">
        <v>19912145</v>
      </c>
      <c r="T178" s="36">
        <f t="shared" si="46"/>
        <v>0.38686980965918594</v>
      </c>
      <c r="U178" s="36">
        <f t="shared" si="47"/>
        <v>-0.36233769224623069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53730671</v>
      </c>
      <c r="E179" s="32">
        <f>SUM(E173:E178)</f>
        <v>53730671</v>
      </c>
      <c r="F179" s="32">
        <f>SUM(F173:F178)</f>
        <v>6700587</v>
      </c>
      <c r="G179" s="37">
        <f t="shared" si="40"/>
        <v>0.12470692949284032</v>
      </c>
      <c r="H179" s="32">
        <f>SUM(H173:H178)</f>
        <v>8752597</v>
      </c>
      <c r="I179" s="37">
        <f t="shared" si="41"/>
        <v>0.16289759344341709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15453184</v>
      </c>
      <c r="O179" s="37">
        <f t="shared" si="45"/>
        <v>0.28760452293625738</v>
      </c>
      <c r="P179" s="32">
        <f>SUM(P173:P178)</f>
        <v>13625313</v>
      </c>
      <c r="Q179" s="32">
        <f>SUM(Q173:Q178)</f>
        <v>51469886</v>
      </c>
      <c r="R179" s="32">
        <f>SUM(R173:R178)</f>
        <v>46420145</v>
      </c>
      <c r="S179" s="32">
        <f>SUM(S173:S178)</f>
        <v>20155260</v>
      </c>
      <c r="T179" s="37">
        <f t="shared" si="46"/>
        <v>0.39159325124598099</v>
      </c>
      <c r="U179" s="37">
        <f t="shared" si="47"/>
        <v>-0.35762231663962507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783876</v>
      </c>
      <c r="G180" s="36">
        <f t="shared" si="40"/>
        <v>0</v>
      </c>
      <c r="H180" s="31">
        <v>786716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1570592</v>
      </c>
      <c r="O180" s="36">
        <f t="shared" si="45"/>
        <v>0</v>
      </c>
      <c r="P180" s="31">
        <v>524556</v>
      </c>
      <c r="Q180" s="31">
        <v>0</v>
      </c>
      <c r="R180" s="31">
        <v>0</v>
      </c>
      <c r="S180" s="31">
        <v>1038712</v>
      </c>
      <c r="T180" s="36">
        <f t="shared" si="46"/>
        <v>0</v>
      </c>
      <c r="U180" s="36">
        <f t="shared" si="47"/>
        <v>0.49977504784999116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865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27739813</v>
      </c>
      <c r="E184" s="31">
        <v>27739813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9995</v>
      </c>
      <c r="S184" s="31">
        <v>4604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27739813</v>
      </c>
      <c r="E185" s="32">
        <f>SUM(E180:E184)</f>
        <v>27739813</v>
      </c>
      <c r="F185" s="32">
        <f>SUM(F180:F184)</f>
        <v>783876</v>
      </c>
      <c r="G185" s="37">
        <f t="shared" si="40"/>
        <v>2.8258157327881051E-2</v>
      </c>
      <c r="H185" s="32">
        <f>SUM(H180:H184)</f>
        <v>786716</v>
      </c>
      <c r="I185" s="37">
        <f t="shared" si="41"/>
        <v>2.8360537253801964E-2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1570592</v>
      </c>
      <c r="O185" s="37">
        <f t="shared" si="45"/>
        <v>5.6618694581683011E-2</v>
      </c>
      <c r="P185" s="32">
        <f>SUM(P180:P184)</f>
        <v>524556</v>
      </c>
      <c r="Q185" s="32">
        <f>SUM(Q180:Q184)</f>
        <v>0</v>
      </c>
      <c r="R185" s="32">
        <f>SUM(R180:R184)</f>
        <v>9995</v>
      </c>
      <c r="S185" s="32">
        <f>SUM(S180:S184)</f>
        <v>1044181</v>
      </c>
      <c r="T185" s="37">
        <f t="shared" si="46"/>
        <v>0</v>
      </c>
      <c r="U185" s="37">
        <f t="shared" si="47"/>
        <v>0.49977504784999116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483167</v>
      </c>
      <c r="G186" s="36">
        <f t="shared" si="40"/>
        <v>0</v>
      </c>
      <c r="H186" s="31">
        <v>299537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782704</v>
      </c>
      <c r="O186" s="36">
        <f t="shared" si="45"/>
        <v>0</v>
      </c>
      <c r="P186" s="31">
        <v>435363</v>
      </c>
      <c r="Q186" s="31">
        <v>0</v>
      </c>
      <c r="R186" s="31">
        <v>0</v>
      </c>
      <c r="S186" s="31">
        <v>895486</v>
      </c>
      <c r="T186" s="36">
        <f t="shared" si="46"/>
        <v>0</v>
      </c>
      <c r="U186" s="36">
        <f t="shared" si="47"/>
        <v>-0.31198333344818008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1612360</v>
      </c>
      <c r="E187" s="31">
        <v>1612360</v>
      </c>
      <c r="F187" s="31">
        <v>309339</v>
      </c>
      <c r="G187" s="36">
        <f t="shared" si="40"/>
        <v>0.19185479669552705</v>
      </c>
      <c r="H187" s="31">
        <v>314809</v>
      </c>
      <c r="I187" s="36">
        <f t="shared" si="41"/>
        <v>0.19524733930387755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624148</v>
      </c>
      <c r="O187" s="36">
        <f t="shared" si="45"/>
        <v>0.38710213599940457</v>
      </c>
      <c r="P187" s="31">
        <v>284872</v>
      </c>
      <c r="Q187" s="31">
        <v>297178</v>
      </c>
      <c r="R187" s="31">
        <v>297178</v>
      </c>
      <c r="S187" s="31">
        <v>573245</v>
      </c>
      <c r="T187" s="36">
        <f t="shared" si="46"/>
        <v>1.9289617670217849</v>
      </c>
      <c r="U187" s="36">
        <f t="shared" si="47"/>
        <v>0.10508930326602828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156248663</v>
      </c>
      <c r="E188" s="31">
        <v>156248663</v>
      </c>
      <c r="F188" s="31">
        <v>44588761</v>
      </c>
      <c r="G188" s="36">
        <f t="shared" si="40"/>
        <v>0.28537051225839927</v>
      </c>
      <c r="H188" s="31">
        <v>39829941</v>
      </c>
      <c r="I188" s="36">
        <f t="shared" si="41"/>
        <v>0.25491380364643507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84418702</v>
      </c>
      <c r="O188" s="36">
        <f t="shared" si="45"/>
        <v>0.54028431590483439</v>
      </c>
      <c r="P188" s="31">
        <v>37276612</v>
      </c>
      <c r="Q188" s="31">
        <v>138980510</v>
      </c>
      <c r="R188" s="31">
        <v>138980510</v>
      </c>
      <c r="S188" s="31">
        <v>73534577</v>
      </c>
      <c r="T188" s="36">
        <f t="shared" si="46"/>
        <v>0.52909992199625688</v>
      </c>
      <c r="U188" s="36">
        <f t="shared" si="47"/>
        <v>6.8496809742258691E-2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17609000</v>
      </c>
      <c r="E190" s="31">
        <v>17609000</v>
      </c>
      <c r="F190" s="31">
        <v>7337083</v>
      </c>
      <c r="G190" s="36">
        <f t="shared" si="40"/>
        <v>0.41666664773695272</v>
      </c>
      <c r="H190" s="31">
        <v>5869667</v>
      </c>
      <c r="I190" s="36">
        <f t="shared" si="41"/>
        <v>0.33333335226304728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13206750</v>
      </c>
      <c r="O190" s="36">
        <f t="shared" si="45"/>
        <v>0.75</v>
      </c>
      <c r="P190" s="31">
        <v>10247393</v>
      </c>
      <c r="Q190" s="31">
        <v>31088000</v>
      </c>
      <c r="R190" s="31">
        <v>31088000</v>
      </c>
      <c r="S190" s="31">
        <v>22371692</v>
      </c>
      <c r="T190" s="36">
        <f t="shared" si="46"/>
        <v>0.71962467833247556</v>
      </c>
      <c r="U190" s="36">
        <f t="shared" si="47"/>
        <v>-0.42720387517098246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175470023</v>
      </c>
      <c r="E191" s="32">
        <f>SUM(E186:E190)</f>
        <v>175470023</v>
      </c>
      <c r="F191" s="32">
        <f>SUM(F186:F190)</f>
        <v>52718350</v>
      </c>
      <c r="G191" s="37">
        <f t="shared" si="40"/>
        <v>0.30044077671318253</v>
      </c>
      <c r="H191" s="32">
        <f>SUM(H186:H190)</f>
        <v>46313954</v>
      </c>
      <c r="I191" s="37">
        <f t="shared" si="41"/>
        <v>0.2639422575330716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99032304</v>
      </c>
      <c r="O191" s="37">
        <f t="shared" si="45"/>
        <v>0.56438303424625413</v>
      </c>
      <c r="P191" s="32">
        <f>SUM(P186:P190)</f>
        <v>48244240</v>
      </c>
      <c r="Q191" s="32">
        <f>SUM(Q186:Q190)</f>
        <v>170365688</v>
      </c>
      <c r="R191" s="32">
        <f>SUM(R186:R190)</f>
        <v>170365688</v>
      </c>
      <c r="S191" s="32">
        <f>SUM(S186:S190)</f>
        <v>97375000</v>
      </c>
      <c r="T191" s="37">
        <f t="shared" si="46"/>
        <v>0.57156462162733146</v>
      </c>
      <c r="U191" s="37">
        <f t="shared" si="47"/>
        <v>-4.0010703868482489E-2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31314671</v>
      </c>
      <c r="E192" s="31">
        <v>31314671</v>
      </c>
      <c r="F192" s="31">
        <v>4532852</v>
      </c>
      <c r="G192" s="36">
        <f t="shared" si="40"/>
        <v>0.1447517044007903</v>
      </c>
      <c r="H192" s="31">
        <v>7235071</v>
      </c>
      <c r="I192" s="36">
        <f t="shared" si="41"/>
        <v>0.23104413263674398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11767923</v>
      </c>
      <c r="O192" s="36">
        <f t="shared" si="45"/>
        <v>0.37579583703753427</v>
      </c>
      <c r="P192" s="31">
        <v>7145737</v>
      </c>
      <c r="Q192" s="31">
        <v>28309127</v>
      </c>
      <c r="R192" s="31">
        <v>28547153</v>
      </c>
      <c r="S192" s="31">
        <v>13911638</v>
      </c>
      <c r="T192" s="36">
        <f t="shared" si="46"/>
        <v>0.49141882757458399</v>
      </c>
      <c r="U192" s="36">
        <f t="shared" si="47"/>
        <v>1.2501719556709201E-2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33759701</v>
      </c>
      <c r="E193" s="31">
        <v>33759701</v>
      </c>
      <c r="F193" s="31">
        <v>8362717</v>
      </c>
      <c r="G193" s="36">
        <f t="shared" si="40"/>
        <v>0.24771300551506661</v>
      </c>
      <c r="H193" s="31">
        <v>8780008</v>
      </c>
      <c r="I193" s="36">
        <f t="shared" si="41"/>
        <v>0.26007363039145398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17142725</v>
      </c>
      <c r="O193" s="36">
        <f t="shared" si="45"/>
        <v>0.50778663590652062</v>
      </c>
      <c r="P193" s="31">
        <v>7594123</v>
      </c>
      <c r="Q193" s="31">
        <v>31108630</v>
      </c>
      <c r="R193" s="31">
        <v>31108630</v>
      </c>
      <c r="S193" s="31">
        <v>12620742</v>
      </c>
      <c r="T193" s="36">
        <f t="shared" si="46"/>
        <v>0.40569906164302316</v>
      </c>
      <c r="U193" s="36">
        <f t="shared" si="47"/>
        <v>0.15615825553523432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23580312</v>
      </c>
      <c r="E194" s="31">
        <v>23580312</v>
      </c>
      <c r="F194" s="31">
        <v>7751842</v>
      </c>
      <c r="G194" s="36">
        <f t="shared" si="40"/>
        <v>0.32874213029920896</v>
      </c>
      <c r="H194" s="31">
        <v>5879160</v>
      </c>
      <c r="I194" s="36">
        <f t="shared" si="41"/>
        <v>0.24932494531878968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13631002</v>
      </c>
      <c r="O194" s="36">
        <f t="shared" si="45"/>
        <v>0.57806707561799864</v>
      </c>
      <c r="P194" s="31">
        <v>5455778</v>
      </c>
      <c r="Q194" s="31">
        <v>23171449</v>
      </c>
      <c r="R194" s="31">
        <v>23171449</v>
      </c>
      <c r="S194" s="31">
        <v>11168521</v>
      </c>
      <c r="T194" s="36">
        <f t="shared" si="46"/>
        <v>0.48199493264318516</v>
      </c>
      <c r="U194" s="36">
        <f t="shared" si="47"/>
        <v>7.7602497755590472E-2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34471758</v>
      </c>
      <c r="E195" s="31">
        <v>34471758</v>
      </c>
      <c r="F195" s="31">
        <v>6905470</v>
      </c>
      <c r="G195" s="36">
        <f t="shared" si="40"/>
        <v>0.20032253649494755</v>
      </c>
      <c r="H195" s="31">
        <v>6923045</v>
      </c>
      <c r="I195" s="36">
        <f t="shared" si="41"/>
        <v>0.20083237414233415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13828515</v>
      </c>
      <c r="O195" s="36">
        <f t="shared" si="45"/>
        <v>0.4011549106372817</v>
      </c>
      <c r="P195" s="31">
        <v>6482263</v>
      </c>
      <c r="Q195" s="31">
        <v>25856679</v>
      </c>
      <c r="R195" s="31">
        <v>25268855</v>
      </c>
      <c r="S195" s="31">
        <v>12864266</v>
      </c>
      <c r="T195" s="36">
        <f t="shared" si="46"/>
        <v>0.49752197488316269</v>
      </c>
      <c r="U195" s="36">
        <f t="shared" si="47"/>
        <v>6.7998166689626771E-2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51984471</v>
      </c>
      <c r="E196" s="31">
        <v>51984471</v>
      </c>
      <c r="F196" s="31">
        <v>12232244</v>
      </c>
      <c r="G196" s="36">
        <f t="shared" si="40"/>
        <v>0.23530573197522775</v>
      </c>
      <c r="H196" s="31">
        <v>12639602</v>
      </c>
      <c r="I196" s="36">
        <f t="shared" si="41"/>
        <v>0.24314187981253094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24871846</v>
      </c>
      <c r="O196" s="36">
        <f t="shared" si="45"/>
        <v>0.47844761178775869</v>
      </c>
      <c r="P196" s="31">
        <v>7565774</v>
      </c>
      <c r="Q196" s="31">
        <v>32286585</v>
      </c>
      <c r="R196" s="31">
        <v>32286585</v>
      </c>
      <c r="S196" s="31">
        <v>15185672</v>
      </c>
      <c r="T196" s="36">
        <f t="shared" si="46"/>
        <v>0.47033998795474963</v>
      </c>
      <c r="U196" s="36">
        <f t="shared" si="47"/>
        <v>0.67062907245180736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175110913</v>
      </c>
      <c r="E198" s="32">
        <f>SUM(E192:E197)</f>
        <v>175110913</v>
      </c>
      <c r="F198" s="32">
        <f>SUM(F192:F197)</f>
        <v>39785125</v>
      </c>
      <c r="G198" s="37">
        <f t="shared" si="40"/>
        <v>0.22719957493454448</v>
      </c>
      <c r="H198" s="32">
        <f>SUM(H192:H197)</f>
        <v>41456886</v>
      </c>
      <c r="I198" s="37">
        <f t="shared" si="41"/>
        <v>0.2367464442378871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81242011</v>
      </c>
      <c r="O198" s="37">
        <f t="shared" si="45"/>
        <v>0.46394601917243161</v>
      </c>
      <c r="P198" s="32">
        <f>SUM(P192:P197)</f>
        <v>34243675</v>
      </c>
      <c r="Q198" s="32">
        <f>SUM(Q192:Q197)</f>
        <v>140732470</v>
      </c>
      <c r="R198" s="32">
        <f>SUM(R192:R197)</f>
        <v>140382672</v>
      </c>
      <c r="S198" s="32">
        <f>SUM(S192:S197)</f>
        <v>65750839</v>
      </c>
      <c r="T198" s="37">
        <f t="shared" si="46"/>
        <v>0.46720446958686934</v>
      </c>
      <c r="U198" s="37">
        <f t="shared" si="47"/>
        <v>0.21064360060653531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432051420</v>
      </c>
      <c r="E205" s="32">
        <f>SUM(E173:E178,E180:E184,E186:E190,E192:E197,E199:E203)</f>
        <v>432051420</v>
      </c>
      <c r="F205" s="32">
        <f>SUM(F173:F178,F180:F184,F186:F190,F192:F197,F199:F203)</f>
        <v>99987938</v>
      </c>
      <c r="G205" s="37">
        <f t="shared" si="40"/>
        <v>0.23142601406101154</v>
      </c>
      <c r="H205" s="32">
        <f>SUM(H173:H178,H180:H184,H186:H190,H192:H197,H199:H203)</f>
        <v>97310153</v>
      </c>
      <c r="I205" s="37">
        <f t="shared" si="41"/>
        <v>0.22522817538708703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197298091</v>
      </c>
      <c r="O205" s="37">
        <f t="shared" si="45"/>
        <v>0.45665418944809855</v>
      </c>
      <c r="P205" s="32">
        <f>SUM(P173:P178,P180:P184,P186:P190,P192:P197,P199:P203)</f>
        <v>96637784</v>
      </c>
      <c r="Q205" s="32">
        <f>SUM(Q173:Q178,Q180:Q184,Q186:Q190,Q192:Q197,Q199:Q203)</f>
        <v>362568044</v>
      </c>
      <c r="R205" s="32">
        <f>SUM(R173:R178,R180:R184,R186:R190,R192:R197,R199:R203)</f>
        <v>357178500</v>
      </c>
      <c r="S205" s="32">
        <f>SUM(S173:S178,S180:S184,S186:S190,S192:S197,S199:S203)</f>
        <v>184325280</v>
      </c>
      <c r="T205" s="37">
        <f t="shared" si="46"/>
        <v>0.50838810273086288</v>
      </c>
      <c r="U205" s="37">
        <f t="shared" si="47"/>
        <v>6.9576202202650261E-3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15037936</v>
      </c>
      <c r="E208" s="31">
        <v>15037936</v>
      </c>
      <c r="F208" s="31">
        <v>947926</v>
      </c>
      <c r="G208" s="36">
        <f t="shared" ref="G208:G231" si="48">IF(($D208     =0),0,($F208     /$D208     ))</f>
        <v>6.303564531728291E-2</v>
      </c>
      <c r="H208" s="31">
        <v>2524912</v>
      </c>
      <c r="I208" s="36">
        <f t="shared" ref="I208:I231" si="49">IF(($D208     =0),0,($H208     /$D208     ))</f>
        <v>0.16790282921805227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3472838</v>
      </c>
      <c r="O208" s="36">
        <f t="shared" ref="O208:O231" si="53">IF(($D208     =0),0,($N208     /$D208     ))</f>
        <v>0.23093847453533517</v>
      </c>
      <c r="P208" s="31">
        <v>1255564</v>
      </c>
      <c r="Q208" s="31">
        <v>14281041</v>
      </c>
      <c r="R208" s="31">
        <v>14244083</v>
      </c>
      <c r="S208" s="31">
        <v>1560646</v>
      </c>
      <c r="T208" s="36">
        <f t="shared" ref="T208:T231" si="54">IF(($Q208     =0),0,($S208     /$Q208     ))</f>
        <v>0.10928096908341625</v>
      </c>
      <c r="U208" s="36">
        <f t="shared" ref="U208:U231" si="55">IF(($P208     =0),0,(($H208     /$P208     )-1))</f>
        <v>1.0109783332430684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76305207</v>
      </c>
      <c r="E209" s="31">
        <v>76305207</v>
      </c>
      <c r="F209" s="31">
        <v>17221016</v>
      </c>
      <c r="G209" s="36">
        <f t="shared" si="48"/>
        <v>0.22568598758928732</v>
      </c>
      <c r="H209" s="31">
        <v>17171260</v>
      </c>
      <c r="I209" s="36">
        <f t="shared" si="49"/>
        <v>0.22503392199696148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34392276</v>
      </c>
      <c r="O209" s="36">
        <f t="shared" si="53"/>
        <v>0.4507199095862488</v>
      </c>
      <c r="P209" s="31">
        <v>15853951</v>
      </c>
      <c r="Q209" s="31">
        <v>65813202</v>
      </c>
      <c r="R209" s="31">
        <v>72039905</v>
      </c>
      <c r="S209" s="31">
        <v>32194851</v>
      </c>
      <c r="T209" s="36">
        <f t="shared" si="54"/>
        <v>0.4891853005419794</v>
      </c>
      <c r="U209" s="36">
        <f t="shared" si="55"/>
        <v>8.3090265637884242E-2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17230175</v>
      </c>
      <c r="E210" s="31">
        <v>17230175</v>
      </c>
      <c r="F210" s="31">
        <v>3042160</v>
      </c>
      <c r="G210" s="36">
        <f t="shared" si="48"/>
        <v>0.17656001752739017</v>
      </c>
      <c r="H210" s="31">
        <v>4542354</v>
      </c>
      <c r="I210" s="36">
        <f t="shared" si="49"/>
        <v>0.26362785055868554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7584514</v>
      </c>
      <c r="O210" s="36">
        <f t="shared" si="53"/>
        <v>0.44018786808607574</v>
      </c>
      <c r="P210" s="31">
        <v>3068899</v>
      </c>
      <c r="Q210" s="31">
        <v>13627793</v>
      </c>
      <c r="R210" s="31">
        <v>16362940</v>
      </c>
      <c r="S210" s="31">
        <v>6111042</v>
      </c>
      <c r="T210" s="36">
        <f t="shared" si="54"/>
        <v>0.44842492104187376</v>
      </c>
      <c r="U210" s="36">
        <f t="shared" si="55"/>
        <v>0.48012495686563805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24408035</v>
      </c>
      <c r="E211" s="31">
        <v>24408035</v>
      </c>
      <c r="F211" s="31">
        <v>5261011</v>
      </c>
      <c r="G211" s="36">
        <f t="shared" si="48"/>
        <v>0.21554422549787397</v>
      </c>
      <c r="H211" s="31">
        <v>3517673</v>
      </c>
      <c r="I211" s="36">
        <f t="shared" si="49"/>
        <v>0.14411946721643099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8778684</v>
      </c>
      <c r="O211" s="36">
        <f t="shared" si="53"/>
        <v>0.35966369271430493</v>
      </c>
      <c r="P211" s="31">
        <v>4059369</v>
      </c>
      <c r="Q211" s="31">
        <v>14706702</v>
      </c>
      <c r="R211" s="31">
        <v>18348598</v>
      </c>
      <c r="S211" s="31">
        <v>9035785</v>
      </c>
      <c r="T211" s="36">
        <f t="shared" si="54"/>
        <v>0.61439913584976424</v>
      </c>
      <c r="U211" s="36">
        <f t="shared" si="55"/>
        <v>-0.13344339970079089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57983338</v>
      </c>
      <c r="E212" s="31">
        <v>57983338</v>
      </c>
      <c r="F212" s="31">
        <v>15390942</v>
      </c>
      <c r="G212" s="36">
        <f t="shared" si="48"/>
        <v>0.2654373227012215</v>
      </c>
      <c r="H212" s="31">
        <v>5705228</v>
      </c>
      <c r="I212" s="36">
        <f t="shared" si="49"/>
        <v>9.8394266297673311E-2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21096170</v>
      </c>
      <c r="O212" s="36">
        <f t="shared" si="53"/>
        <v>0.36383158899889484</v>
      </c>
      <c r="P212" s="31">
        <v>9900271</v>
      </c>
      <c r="Q212" s="31">
        <v>85158732</v>
      </c>
      <c r="R212" s="31">
        <v>85158732</v>
      </c>
      <c r="S212" s="31">
        <v>19827607</v>
      </c>
      <c r="T212" s="36">
        <f t="shared" si="54"/>
        <v>0.23283116756599898</v>
      </c>
      <c r="U212" s="36">
        <f t="shared" si="55"/>
        <v>-0.42373011809474714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25270000</v>
      </c>
      <c r="E213" s="31">
        <v>25270000</v>
      </c>
      <c r="F213" s="31">
        <v>6797400</v>
      </c>
      <c r="G213" s="36">
        <f t="shared" si="48"/>
        <v>0.26899089829837752</v>
      </c>
      <c r="H213" s="31">
        <v>6648484</v>
      </c>
      <c r="I213" s="36">
        <f t="shared" si="49"/>
        <v>0.26309790265136523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13445884</v>
      </c>
      <c r="O213" s="36">
        <f t="shared" si="53"/>
        <v>0.53208880094974276</v>
      </c>
      <c r="P213" s="31">
        <v>6331976</v>
      </c>
      <c r="Q213" s="31">
        <v>23997500</v>
      </c>
      <c r="R213" s="31">
        <v>23997500</v>
      </c>
      <c r="S213" s="31">
        <v>12784699</v>
      </c>
      <c r="T213" s="36">
        <f t="shared" si="54"/>
        <v>0.53275128659235338</v>
      </c>
      <c r="U213" s="36">
        <f t="shared" si="55"/>
        <v>4.9985660084624461E-2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199932105</v>
      </c>
      <c r="E214" s="31">
        <v>199932105</v>
      </c>
      <c r="F214" s="31">
        <v>36383437</v>
      </c>
      <c r="G214" s="36">
        <f t="shared" si="48"/>
        <v>0.18197896230822957</v>
      </c>
      <c r="H214" s="31">
        <v>39962426</v>
      </c>
      <c r="I214" s="36">
        <f t="shared" si="49"/>
        <v>0.19987998425765588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76345863</v>
      </c>
      <c r="O214" s="36">
        <f t="shared" si="53"/>
        <v>0.38185894656588543</v>
      </c>
      <c r="P214" s="31">
        <v>37370566</v>
      </c>
      <c r="Q214" s="31">
        <v>186815111</v>
      </c>
      <c r="R214" s="31">
        <v>186815111</v>
      </c>
      <c r="S214" s="31">
        <v>73180811</v>
      </c>
      <c r="T214" s="36">
        <f t="shared" si="54"/>
        <v>0.39172854170238935</v>
      </c>
      <c r="U214" s="36">
        <f t="shared" si="55"/>
        <v>6.9355652788346767E-2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416166796</v>
      </c>
      <c r="E216" s="32">
        <f>SUM(E208:E215)</f>
        <v>416166796</v>
      </c>
      <c r="F216" s="32">
        <f>SUM(F208:F215)</f>
        <v>85043892</v>
      </c>
      <c r="G216" s="37">
        <f t="shared" si="48"/>
        <v>0.20435049796716603</v>
      </c>
      <c r="H216" s="32">
        <f>SUM(H208:H215)</f>
        <v>80072337</v>
      </c>
      <c r="I216" s="37">
        <f t="shared" si="49"/>
        <v>0.19240443439894228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165116229</v>
      </c>
      <c r="O216" s="37">
        <f t="shared" si="53"/>
        <v>0.39675493236610831</v>
      </c>
      <c r="P216" s="32">
        <f>SUM(P208:P215)</f>
        <v>77840596</v>
      </c>
      <c r="Q216" s="32">
        <f>SUM(Q208:Q215)</f>
        <v>404400081</v>
      </c>
      <c r="R216" s="32">
        <f>SUM(R208:R215)</f>
        <v>416966869</v>
      </c>
      <c r="S216" s="32">
        <f>SUM(S208:S215)</f>
        <v>154695441</v>
      </c>
      <c r="T216" s="37">
        <f t="shared" si="54"/>
        <v>0.38253068747530738</v>
      </c>
      <c r="U216" s="37">
        <f t="shared" si="55"/>
        <v>2.8670656632690639E-2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21880216</v>
      </c>
      <c r="E217" s="31">
        <v>21880216</v>
      </c>
      <c r="F217" s="31">
        <v>2909533</v>
      </c>
      <c r="G217" s="36">
        <f t="shared" si="48"/>
        <v>0.13297551541538713</v>
      </c>
      <c r="H217" s="31">
        <v>1915041</v>
      </c>
      <c r="I217" s="36">
        <f t="shared" si="49"/>
        <v>8.7523861738842065E-2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4824574</v>
      </c>
      <c r="O217" s="36">
        <f t="shared" si="53"/>
        <v>0.22049937715422918</v>
      </c>
      <c r="P217" s="31">
        <v>2840979</v>
      </c>
      <c r="Q217" s="31">
        <v>14834147</v>
      </c>
      <c r="R217" s="31">
        <v>15834145</v>
      </c>
      <c r="S217" s="31">
        <v>4408149</v>
      </c>
      <c r="T217" s="36">
        <f t="shared" si="54"/>
        <v>0.29716228374978354</v>
      </c>
      <c r="U217" s="36">
        <f t="shared" si="55"/>
        <v>-0.32592215570759231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232690808</v>
      </c>
      <c r="E218" s="31">
        <v>232690808</v>
      </c>
      <c r="F218" s="31">
        <v>49235253</v>
      </c>
      <c r="G218" s="36">
        <f t="shared" si="48"/>
        <v>0.2115908807192762</v>
      </c>
      <c r="H218" s="31">
        <v>45563503</v>
      </c>
      <c r="I218" s="36">
        <f t="shared" si="49"/>
        <v>0.19581135753329801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94798756</v>
      </c>
      <c r="O218" s="36">
        <f t="shared" si="53"/>
        <v>0.40740223825257421</v>
      </c>
      <c r="P218" s="31">
        <v>44629439</v>
      </c>
      <c r="Q218" s="31">
        <v>204038830</v>
      </c>
      <c r="R218" s="31">
        <v>197909263</v>
      </c>
      <c r="S218" s="31">
        <v>92443644</v>
      </c>
      <c r="T218" s="36">
        <f t="shared" si="54"/>
        <v>0.45306887909521926</v>
      </c>
      <c r="U218" s="36">
        <f t="shared" si="55"/>
        <v>2.0929324251644843E-2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127770979</v>
      </c>
      <c r="E219" s="31">
        <v>127770979</v>
      </c>
      <c r="F219" s="31">
        <v>41215115</v>
      </c>
      <c r="G219" s="36">
        <f t="shared" si="48"/>
        <v>0.32257023717412386</v>
      </c>
      <c r="H219" s="31">
        <v>37692001</v>
      </c>
      <c r="I219" s="36">
        <f t="shared" si="49"/>
        <v>0.29499657351768432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78907116</v>
      </c>
      <c r="O219" s="36">
        <f t="shared" si="53"/>
        <v>0.61756681069180819</v>
      </c>
      <c r="P219" s="31">
        <v>35515285</v>
      </c>
      <c r="Q219" s="31">
        <v>116957076</v>
      </c>
      <c r="R219" s="31">
        <v>117514811</v>
      </c>
      <c r="S219" s="31">
        <v>71961993</v>
      </c>
      <c r="T219" s="36">
        <f t="shared" si="54"/>
        <v>0.61528550012655925</v>
      </c>
      <c r="U219" s="36">
        <f t="shared" si="55"/>
        <v>6.1289554624156972E-2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14933587</v>
      </c>
      <c r="E220" s="31">
        <v>14933587</v>
      </c>
      <c r="F220" s="31">
        <v>3648494</v>
      </c>
      <c r="G220" s="36">
        <f t="shared" si="48"/>
        <v>0.24431464456597066</v>
      </c>
      <c r="H220" s="31">
        <v>2502721</v>
      </c>
      <c r="I220" s="36">
        <f t="shared" si="49"/>
        <v>0.16759007732033837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6151215</v>
      </c>
      <c r="O220" s="36">
        <f t="shared" si="53"/>
        <v>0.41190472188630906</v>
      </c>
      <c r="P220" s="31">
        <v>3551961</v>
      </c>
      <c r="Q220" s="31">
        <v>13108932</v>
      </c>
      <c r="R220" s="31">
        <v>14181944</v>
      </c>
      <c r="S220" s="31">
        <v>7090885</v>
      </c>
      <c r="T220" s="36">
        <f t="shared" si="54"/>
        <v>0.54092011462108436</v>
      </c>
      <c r="U220" s="36">
        <f t="shared" si="55"/>
        <v>-0.29539738752762201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3886893</v>
      </c>
      <c r="E221" s="31">
        <v>3886893</v>
      </c>
      <c r="F221" s="31">
        <v>865071</v>
      </c>
      <c r="G221" s="36">
        <f t="shared" si="48"/>
        <v>0.22256105326285031</v>
      </c>
      <c r="H221" s="31">
        <v>1058919</v>
      </c>
      <c r="I221" s="36">
        <f t="shared" si="49"/>
        <v>0.27243327768477288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1923990</v>
      </c>
      <c r="O221" s="36">
        <f t="shared" si="53"/>
        <v>0.49499433094762318</v>
      </c>
      <c r="P221" s="31">
        <v>914789</v>
      </c>
      <c r="Q221" s="31">
        <v>2787348</v>
      </c>
      <c r="R221" s="31">
        <v>3691257</v>
      </c>
      <c r="S221" s="31">
        <v>1845580</v>
      </c>
      <c r="T221" s="36">
        <f t="shared" si="54"/>
        <v>0.66212758507369729</v>
      </c>
      <c r="U221" s="36">
        <f t="shared" si="55"/>
        <v>0.15755545814389982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8336620</v>
      </c>
      <c r="E222" s="31">
        <v>8336620</v>
      </c>
      <c r="F222" s="31">
        <v>2760424</v>
      </c>
      <c r="G222" s="36">
        <f t="shared" si="48"/>
        <v>0.33112028615913885</v>
      </c>
      <c r="H222" s="31">
        <v>2605259</v>
      </c>
      <c r="I222" s="36">
        <f t="shared" si="49"/>
        <v>0.3125078269130655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5365683</v>
      </c>
      <c r="O222" s="36">
        <f t="shared" si="53"/>
        <v>0.64362811307220436</v>
      </c>
      <c r="P222" s="31">
        <v>2151191</v>
      </c>
      <c r="Q222" s="31">
        <v>8000004</v>
      </c>
      <c r="R222" s="31">
        <v>7970004</v>
      </c>
      <c r="S222" s="31">
        <v>4094596</v>
      </c>
      <c r="T222" s="36">
        <f t="shared" si="54"/>
        <v>0.51182424408787797</v>
      </c>
      <c r="U222" s="36">
        <f t="shared" si="55"/>
        <v>0.21107749149192245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409499103</v>
      </c>
      <c r="E224" s="32">
        <f>SUM(E217:E223)</f>
        <v>409499103</v>
      </c>
      <c r="F224" s="32">
        <f>SUM(F217:F223)</f>
        <v>100633890</v>
      </c>
      <c r="G224" s="37">
        <f t="shared" si="48"/>
        <v>0.24574874343497646</v>
      </c>
      <c r="H224" s="32">
        <f>SUM(H217:H223)</f>
        <v>91337444</v>
      </c>
      <c r="I224" s="37">
        <f t="shared" si="49"/>
        <v>0.22304674987285625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191971334</v>
      </c>
      <c r="O224" s="37">
        <f t="shared" si="53"/>
        <v>0.46879549330783271</v>
      </c>
      <c r="P224" s="32">
        <f>SUM(P217:P223)</f>
        <v>89603644</v>
      </c>
      <c r="Q224" s="32">
        <f>SUM(Q217:Q223)</f>
        <v>359726337</v>
      </c>
      <c r="R224" s="32">
        <f>SUM(R217:R223)</f>
        <v>357101424</v>
      </c>
      <c r="S224" s="32">
        <f>SUM(S217:S223)</f>
        <v>181844847</v>
      </c>
      <c r="T224" s="37">
        <f t="shared" si="54"/>
        <v>0.50550885019019332</v>
      </c>
      <c r="U224" s="37">
        <f t="shared" si="55"/>
        <v>1.9349659484830806E-2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26029254</v>
      </c>
      <c r="E225" s="31">
        <v>26029254</v>
      </c>
      <c r="F225" s="31">
        <v>5244096</v>
      </c>
      <c r="G225" s="36">
        <f t="shared" si="48"/>
        <v>0.20146931602419341</v>
      </c>
      <c r="H225" s="31">
        <v>7550804</v>
      </c>
      <c r="I225" s="36">
        <f t="shared" si="49"/>
        <v>0.29008914354595028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12794900</v>
      </c>
      <c r="O225" s="36">
        <f t="shared" si="53"/>
        <v>0.49155845957014366</v>
      </c>
      <c r="P225" s="31">
        <v>4973246</v>
      </c>
      <c r="Q225" s="31">
        <v>23223216</v>
      </c>
      <c r="R225" s="31">
        <v>23223216</v>
      </c>
      <c r="S225" s="31">
        <v>9964441</v>
      </c>
      <c r="T225" s="36">
        <f t="shared" si="54"/>
        <v>0.42907239893044957</v>
      </c>
      <c r="U225" s="36">
        <f t="shared" si="55"/>
        <v>0.51828483851392027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151492044</v>
      </c>
      <c r="E226" s="31">
        <v>151492044</v>
      </c>
      <c r="F226" s="31">
        <v>58992308</v>
      </c>
      <c r="G226" s="36">
        <f t="shared" si="48"/>
        <v>0.38940862135307913</v>
      </c>
      <c r="H226" s="31">
        <v>57263950</v>
      </c>
      <c r="I226" s="36">
        <f t="shared" si="49"/>
        <v>0.37799971858588166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116256258</v>
      </c>
      <c r="O226" s="36">
        <f t="shared" si="53"/>
        <v>0.76740833993896074</v>
      </c>
      <c r="P226" s="31">
        <v>40726160</v>
      </c>
      <c r="Q226" s="31">
        <v>137737050</v>
      </c>
      <c r="R226" s="31">
        <v>142802221</v>
      </c>
      <c r="S226" s="31">
        <v>88565088</v>
      </c>
      <c r="T226" s="36">
        <f t="shared" si="54"/>
        <v>0.64300119684572887</v>
      </c>
      <c r="U226" s="36">
        <f t="shared" si="55"/>
        <v>0.40607290252751538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4867802</v>
      </c>
      <c r="E227" s="31">
        <v>4867802</v>
      </c>
      <c r="F227" s="31">
        <v>1022741</v>
      </c>
      <c r="G227" s="36">
        <f t="shared" si="48"/>
        <v>0.21010324577704681</v>
      </c>
      <c r="H227" s="31">
        <v>1012924</v>
      </c>
      <c r="I227" s="36">
        <f t="shared" si="49"/>
        <v>0.20808652447244155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2035665</v>
      </c>
      <c r="O227" s="36">
        <f t="shared" si="53"/>
        <v>0.41818977024948839</v>
      </c>
      <c r="P227" s="31">
        <v>965441</v>
      </c>
      <c r="Q227" s="31">
        <v>5395634</v>
      </c>
      <c r="R227" s="31">
        <v>5395634</v>
      </c>
      <c r="S227" s="31">
        <v>1930285</v>
      </c>
      <c r="T227" s="36">
        <f t="shared" si="54"/>
        <v>0.35774943222612948</v>
      </c>
      <c r="U227" s="36">
        <f t="shared" si="55"/>
        <v>4.9182705105749625E-2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234134961</v>
      </c>
      <c r="E228" s="31">
        <v>234134961</v>
      </c>
      <c r="F228" s="31">
        <v>5548023</v>
      </c>
      <c r="G228" s="36">
        <f t="shared" si="48"/>
        <v>2.3695833276261548E-2</v>
      </c>
      <c r="H228" s="31">
        <v>223575646</v>
      </c>
      <c r="I228" s="36">
        <f t="shared" si="49"/>
        <v>0.95490073351326632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229123669</v>
      </c>
      <c r="O228" s="36">
        <f t="shared" si="53"/>
        <v>0.97859656678952789</v>
      </c>
      <c r="P228" s="31">
        <v>61991779</v>
      </c>
      <c r="Q228" s="31">
        <v>216846049</v>
      </c>
      <c r="R228" s="31">
        <v>217896049</v>
      </c>
      <c r="S228" s="31">
        <v>67702771</v>
      </c>
      <c r="T228" s="36">
        <f t="shared" si="54"/>
        <v>0.31221583843568207</v>
      </c>
      <c r="U228" s="36">
        <f t="shared" si="55"/>
        <v>2.6065370216266901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416524061</v>
      </c>
      <c r="E230" s="32">
        <f>SUM(E225:E229)</f>
        <v>416524061</v>
      </c>
      <c r="F230" s="32">
        <f>SUM(F225:F229)</f>
        <v>70807168</v>
      </c>
      <c r="G230" s="37">
        <f t="shared" si="48"/>
        <v>0.16999538473240805</v>
      </c>
      <c r="H230" s="32">
        <f>SUM(H225:H229)</f>
        <v>289403324</v>
      </c>
      <c r="I230" s="37">
        <f t="shared" si="49"/>
        <v>0.6948057773786086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360210492</v>
      </c>
      <c r="O230" s="37">
        <f t="shared" si="53"/>
        <v>0.86480116211101665</v>
      </c>
      <c r="P230" s="32">
        <f>SUM(P225:P229)</f>
        <v>108656626</v>
      </c>
      <c r="Q230" s="32">
        <f>SUM(Q225:Q229)</f>
        <v>383201949</v>
      </c>
      <c r="R230" s="32">
        <f>SUM(R225:R229)</f>
        <v>389317120</v>
      </c>
      <c r="S230" s="32">
        <f>SUM(S225:S229)</f>
        <v>168162585</v>
      </c>
      <c r="T230" s="37">
        <f t="shared" si="54"/>
        <v>0.43883541155997619</v>
      </c>
      <c r="U230" s="37">
        <f t="shared" si="55"/>
        <v>1.6634668740772423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1242189960</v>
      </c>
      <c r="E231" s="32">
        <f>SUM(E208:E215,E217:E223,E225:E229)</f>
        <v>1242189960</v>
      </c>
      <c r="F231" s="32">
        <f>SUM(F208:F215,F217:F223,F225:F229)</f>
        <v>256484950</v>
      </c>
      <c r="G231" s="37">
        <f t="shared" si="48"/>
        <v>0.20647804141002718</v>
      </c>
      <c r="H231" s="32">
        <f>SUM(H208:H215,H217:H223,H225:H229)</f>
        <v>460813105</v>
      </c>
      <c r="I231" s="37">
        <f t="shared" si="49"/>
        <v>0.37096830584591106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717298055</v>
      </c>
      <c r="O231" s="37">
        <f t="shared" si="53"/>
        <v>0.57744634725593824</v>
      </c>
      <c r="P231" s="32">
        <f>SUM(P208:P215,P217:P223,P225:P229)</f>
        <v>276100866</v>
      </c>
      <c r="Q231" s="32">
        <f>SUM(Q208:Q215,Q217:Q223,Q225:Q229)</f>
        <v>1147328367</v>
      </c>
      <c r="R231" s="32">
        <f>SUM(R208:R215,R217:R223,R225:R229)</f>
        <v>1163385413</v>
      </c>
      <c r="S231" s="32">
        <f>SUM(S208:S215,S217:S223,S225:S229)</f>
        <v>504702873</v>
      </c>
      <c r="T231" s="37">
        <f t="shared" si="54"/>
        <v>0.43989400725764499</v>
      </c>
      <c r="U231" s="37">
        <f t="shared" si="55"/>
        <v>0.66900275133508647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61289357</v>
      </c>
      <c r="E235" s="31">
        <v>61289357</v>
      </c>
      <c r="F235" s="31">
        <v>-530300</v>
      </c>
      <c r="G235" s="36">
        <f t="shared" si="56"/>
        <v>-8.6523994696175392E-3</v>
      </c>
      <c r="H235" s="31">
        <v>12999457</v>
      </c>
      <c r="I235" s="36">
        <f t="shared" si="57"/>
        <v>0.21209974514824817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12469157</v>
      </c>
      <c r="O235" s="36">
        <f t="shared" si="61"/>
        <v>0.20344734567863063</v>
      </c>
      <c r="P235" s="31">
        <v>14227705</v>
      </c>
      <c r="Q235" s="31">
        <v>72326137</v>
      </c>
      <c r="R235" s="31">
        <v>67326137</v>
      </c>
      <c r="S235" s="31">
        <v>30241233</v>
      </c>
      <c r="T235" s="36">
        <f t="shared" si="62"/>
        <v>0.4181231606493791</v>
      </c>
      <c r="U235" s="36">
        <f t="shared" si="63"/>
        <v>-8.6327907417253824E-2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548357419</v>
      </c>
      <c r="E236" s="31">
        <v>548357419</v>
      </c>
      <c r="F236" s="31">
        <v>33734160</v>
      </c>
      <c r="G236" s="36">
        <f t="shared" si="56"/>
        <v>6.151856222082043E-2</v>
      </c>
      <c r="H236" s="31">
        <v>153095456</v>
      </c>
      <c r="I236" s="36">
        <f t="shared" si="57"/>
        <v>0.27918917606547416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186829616</v>
      </c>
      <c r="O236" s="36">
        <f t="shared" si="61"/>
        <v>0.34070773828629464</v>
      </c>
      <c r="P236" s="31">
        <v>80074912</v>
      </c>
      <c r="Q236" s="31">
        <v>506024684</v>
      </c>
      <c r="R236" s="31">
        <v>506024684</v>
      </c>
      <c r="S236" s="31">
        <v>161625494</v>
      </c>
      <c r="T236" s="36">
        <f t="shared" si="62"/>
        <v>0.31940239105015678</v>
      </c>
      <c r="U236" s="36">
        <f t="shared" si="63"/>
        <v>0.91190289412993675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5565620</v>
      </c>
      <c r="E237" s="31">
        <v>5565620</v>
      </c>
      <c r="F237" s="31">
        <v>1215753</v>
      </c>
      <c r="G237" s="36">
        <f t="shared" si="56"/>
        <v>0.21843981443217467</v>
      </c>
      <c r="H237" s="31">
        <v>1101985</v>
      </c>
      <c r="I237" s="36">
        <f t="shared" si="57"/>
        <v>0.19799860572586703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2317738</v>
      </c>
      <c r="O237" s="36">
        <f t="shared" si="61"/>
        <v>0.41643842015804167</v>
      </c>
      <c r="P237" s="31">
        <v>1145139</v>
      </c>
      <c r="Q237" s="31">
        <v>5285489</v>
      </c>
      <c r="R237" s="31">
        <v>5285489</v>
      </c>
      <c r="S237" s="31">
        <v>2218437</v>
      </c>
      <c r="T237" s="36">
        <f t="shared" si="62"/>
        <v>0.41972218653751808</v>
      </c>
      <c r="U237" s="36">
        <f t="shared" si="63"/>
        <v>-3.7684508168877362E-2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30198904</v>
      </c>
      <c r="E238" s="31">
        <v>30198904</v>
      </c>
      <c r="F238" s="31">
        <v>1233943</v>
      </c>
      <c r="G238" s="36">
        <f t="shared" si="56"/>
        <v>4.086052262029112E-2</v>
      </c>
      <c r="H238" s="31">
        <v>1093443</v>
      </c>
      <c r="I238" s="36">
        <f t="shared" si="57"/>
        <v>3.6208035894282786E-2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2327386</v>
      </c>
      <c r="O238" s="36">
        <f t="shared" si="61"/>
        <v>7.7068558514573907E-2</v>
      </c>
      <c r="P238" s="31">
        <v>985025</v>
      </c>
      <c r="Q238" s="31">
        <v>28268756</v>
      </c>
      <c r="R238" s="31">
        <v>28268756</v>
      </c>
      <c r="S238" s="31">
        <v>24250388</v>
      </c>
      <c r="T238" s="36">
        <f t="shared" si="62"/>
        <v>0.85785126165438619</v>
      </c>
      <c r="U238" s="36">
        <f t="shared" si="63"/>
        <v>0.11006624197355408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645411300</v>
      </c>
      <c r="E240" s="32">
        <f>SUM(E234:E239)</f>
        <v>645411300</v>
      </c>
      <c r="F240" s="32">
        <f>SUM(F234:F239)</f>
        <v>35653556</v>
      </c>
      <c r="G240" s="37">
        <f t="shared" si="56"/>
        <v>5.524160484949675E-2</v>
      </c>
      <c r="H240" s="32">
        <f>SUM(H234:H239)</f>
        <v>168290341</v>
      </c>
      <c r="I240" s="37">
        <f t="shared" si="57"/>
        <v>0.26074898440730743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203943897</v>
      </c>
      <c r="O240" s="37">
        <f t="shared" si="61"/>
        <v>0.31599058925680412</v>
      </c>
      <c r="P240" s="32">
        <f>SUM(P234:P239)</f>
        <v>96432781</v>
      </c>
      <c r="Q240" s="32">
        <f>SUM(Q234:Q239)</f>
        <v>611905066</v>
      </c>
      <c r="R240" s="32">
        <f>SUM(R234:R239)</f>
        <v>606905066</v>
      </c>
      <c r="S240" s="32">
        <f>SUM(S234:S239)</f>
        <v>218335552</v>
      </c>
      <c r="T240" s="37">
        <f t="shared" si="62"/>
        <v>0.35681278703451691</v>
      </c>
      <c r="U240" s="37">
        <f t="shared" si="63"/>
        <v>0.74515698142107922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323069121</v>
      </c>
      <c r="E242" s="31">
        <v>323069121</v>
      </c>
      <c r="F242" s="31">
        <v>3246362</v>
      </c>
      <c r="G242" s="36">
        <f t="shared" si="56"/>
        <v>1.0048505997575671E-2</v>
      </c>
      <c r="H242" s="31">
        <v>3215517</v>
      </c>
      <c r="I242" s="36">
        <f t="shared" si="57"/>
        <v>9.9530310728768168E-3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6461879</v>
      </c>
      <c r="O242" s="36">
        <f t="shared" si="61"/>
        <v>2.0001537070452487E-2</v>
      </c>
      <c r="P242" s="31">
        <v>3280513</v>
      </c>
      <c r="Q242" s="31">
        <v>12961822</v>
      </c>
      <c r="R242" s="31">
        <v>12961822</v>
      </c>
      <c r="S242" s="31">
        <v>6630821</v>
      </c>
      <c r="T242" s="36">
        <f t="shared" si="62"/>
        <v>0.51156550367687503</v>
      </c>
      <c r="U242" s="36">
        <f t="shared" si="63"/>
        <v>-1.9812754895347173E-2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56504151</v>
      </c>
      <c r="E243" s="31">
        <v>56504151</v>
      </c>
      <c r="F243" s="31">
        <v>13319484</v>
      </c>
      <c r="G243" s="36">
        <f t="shared" si="56"/>
        <v>0.23572576110381696</v>
      </c>
      <c r="H243" s="31">
        <v>13658030</v>
      </c>
      <c r="I243" s="36">
        <f t="shared" si="57"/>
        <v>0.24171728551412089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26977514</v>
      </c>
      <c r="O243" s="36">
        <f t="shared" si="61"/>
        <v>0.47744304661793785</v>
      </c>
      <c r="P243" s="31">
        <v>13008773</v>
      </c>
      <c r="Q243" s="31">
        <v>53343624</v>
      </c>
      <c r="R243" s="31">
        <v>53343624</v>
      </c>
      <c r="S243" s="31">
        <v>26005966</v>
      </c>
      <c r="T243" s="36">
        <f t="shared" si="62"/>
        <v>0.48751779594127315</v>
      </c>
      <c r="U243" s="36">
        <f t="shared" si="63"/>
        <v>4.990916514570598E-2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46575000</v>
      </c>
      <c r="E244" s="31">
        <v>46575000</v>
      </c>
      <c r="F244" s="31">
        <v>0</v>
      </c>
      <c r="G244" s="36">
        <f t="shared" si="56"/>
        <v>0</v>
      </c>
      <c r="H244" s="31">
        <v>3415000</v>
      </c>
      <c r="I244" s="36">
        <f t="shared" si="57"/>
        <v>7.3322597960279123E-2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3415000</v>
      </c>
      <c r="O244" s="36">
        <f t="shared" si="61"/>
        <v>7.3322597960279123E-2</v>
      </c>
      <c r="P244" s="31">
        <v>0</v>
      </c>
      <c r="Q244" s="31">
        <v>44404000</v>
      </c>
      <c r="R244" s="31">
        <v>44404000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17867832</v>
      </c>
      <c r="E245" s="31">
        <v>17867832</v>
      </c>
      <c r="F245" s="31">
        <v>7095146</v>
      </c>
      <c r="G245" s="36">
        <f t="shared" si="56"/>
        <v>0.39709048081490805</v>
      </c>
      <c r="H245" s="31">
        <v>5705150</v>
      </c>
      <c r="I245" s="36">
        <f t="shared" si="57"/>
        <v>0.31929727120783313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12800296</v>
      </c>
      <c r="O245" s="36">
        <f t="shared" si="61"/>
        <v>0.71638775202274119</v>
      </c>
      <c r="P245" s="31">
        <v>26493</v>
      </c>
      <c r="Q245" s="31">
        <v>628870</v>
      </c>
      <c r="R245" s="31">
        <v>628872</v>
      </c>
      <c r="S245" s="31">
        <v>58251</v>
      </c>
      <c r="T245" s="36">
        <f t="shared" si="62"/>
        <v>9.2628047132157679E-2</v>
      </c>
      <c r="U245" s="36">
        <f t="shared" si="63"/>
        <v>214.34556297890009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444016104</v>
      </c>
      <c r="E247" s="32">
        <f>SUM(E241:E246)</f>
        <v>444016104</v>
      </c>
      <c r="F247" s="32">
        <f>SUM(F241:F246)</f>
        <v>23660992</v>
      </c>
      <c r="G247" s="37">
        <f t="shared" si="56"/>
        <v>5.3288589730970656E-2</v>
      </c>
      <c r="H247" s="32">
        <f>SUM(H241:H246)</f>
        <v>25993697</v>
      </c>
      <c r="I247" s="37">
        <f t="shared" si="57"/>
        <v>5.8542239269772069E-2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49654689</v>
      </c>
      <c r="O247" s="37">
        <f t="shared" si="61"/>
        <v>0.11183082900074273</v>
      </c>
      <c r="P247" s="32">
        <f>SUM(P241:P246)</f>
        <v>16315779</v>
      </c>
      <c r="Q247" s="32">
        <f>SUM(Q241:Q246)</f>
        <v>111338316</v>
      </c>
      <c r="R247" s="32">
        <f>SUM(R241:R246)</f>
        <v>111338318</v>
      </c>
      <c r="S247" s="32">
        <f>SUM(S241:S246)</f>
        <v>32695038</v>
      </c>
      <c r="T247" s="37">
        <f t="shared" si="62"/>
        <v>0.29365486361406795</v>
      </c>
      <c r="U247" s="37">
        <f t="shared" si="63"/>
        <v>0.59316309690147184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26517069</v>
      </c>
      <c r="E248" s="31">
        <v>26517069</v>
      </c>
      <c r="F248" s="31">
        <v>781563</v>
      </c>
      <c r="G248" s="36">
        <f t="shared" si="56"/>
        <v>2.9473958830065268E-2</v>
      </c>
      <c r="H248" s="31">
        <v>15980684</v>
      </c>
      <c r="I248" s="36">
        <f t="shared" si="57"/>
        <v>0.60265650023386819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16762247</v>
      </c>
      <c r="O248" s="36">
        <f t="shared" si="61"/>
        <v>0.6321304590639335</v>
      </c>
      <c r="P248" s="31">
        <v>8083915</v>
      </c>
      <c r="Q248" s="31">
        <v>34307452</v>
      </c>
      <c r="R248" s="31">
        <v>34307452</v>
      </c>
      <c r="S248" s="31">
        <v>16456316</v>
      </c>
      <c r="T248" s="36">
        <f t="shared" si="62"/>
        <v>0.47967176344078249</v>
      </c>
      <c r="U248" s="36">
        <f t="shared" si="63"/>
        <v>0.97684958340111194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13548180</v>
      </c>
      <c r="E249" s="31">
        <v>13548180</v>
      </c>
      <c r="F249" s="31">
        <v>4010653</v>
      </c>
      <c r="G249" s="36">
        <f t="shared" si="56"/>
        <v>0.29602891310862417</v>
      </c>
      <c r="H249" s="31">
        <v>1409300</v>
      </c>
      <c r="I249" s="36">
        <f t="shared" si="57"/>
        <v>0.10402135194542736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5419953</v>
      </c>
      <c r="O249" s="36">
        <f t="shared" si="61"/>
        <v>0.40005026505405156</v>
      </c>
      <c r="P249" s="31">
        <v>3239461</v>
      </c>
      <c r="Q249" s="31">
        <v>19159219</v>
      </c>
      <c r="R249" s="31">
        <v>19159219</v>
      </c>
      <c r="S249" s="31">
        <v>8926500</v>
      </c>
      <c r="T249" s="36">
        <f t="shared" si="62"/>
        <v>0.46591147582790299</v>
      </c>
      <c r="U249" s="36">
        <f t="shared" si="63"/>
        <v>-0.56495849155152666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4029947</v>
      </c>
      <c r="E250" s="31">
        <v>4029947</v>
      </c>
      <c r="F250" s="31">
        <v>686647</v>
      </c>
      <c r="G250" s="36">
        <f t="shared" si="56"/>
        <v>0.1703861117776487</v>
      </c>
      <c r="H250" s="31">
        <v>1016661</v>
      </c>
      <c r="I250" s="36">
        <f t="shared" si="57"/>
        <v>0.25227651877307566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1703308</v>
      </c>
      <c r="O250" s="36">
        <f t="shared" si="61"/>
        <v>0.42266263055072434</v>
      </c>
      <c r="P250" s="31">
        <v>1000533</v>
      </c>
      <c r="Q250" s="31">
        <v>3827111</v>
      </c>
      <c r="R250" s="31">
        <v>3827111</v>
      </c>
      <c r="S250" s="31">
        <v>1993569</v>
      </c>
      <c r="T250" s="36">
        <f t="shared" si="62"/>
        <v>0.52090702360083097</v>
      </c>
      <c r="U250" s="36">
        <f t="shared" si="63"/>
        <v>1.6119408355346643E-2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26210500</v>
      </c>
      <c r="E251" s="31">
        <v>26210500</v>
      </c>
      <c r="F251" s="31">
        <v>4386553</v>
      </c>
      <c r="G251" s="36">
        <f t="shared" si="56"/>
        <v>0.16735861582190342</v>
      </c>
      <c r="H251" s="31">
        <v>4354974</v>
      </c>
      <c r="I251" s="36">
        <f t="shared" si="57"/>
        <v>0.16615379332710173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8741527</v>
      </c>
      <c r="O251" s="36">
        <f t="shared" si="61"/>
        <v>0.33351240914900515</v>
      </c>
      <c r="P251" s="31">
        <v>5777569</v>
      </c>
      <c r="Q251" s="31">
        <v>25386584</v>
      </c>
      <c r="R251" s="31">
        <v>24891262</v>
      </c>
      <c r="S251" s="31">
        <v>11559294</v>
      </c>
      <c r="T251" s="36">
        <f t="shared" si="62"/>
        <v>0.45533081567807626</v>
      </c>
      <c r="U251" s="36">
        <f t="shared" si="63"/>
        <v>-0.24622726271205064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70305696</v>
      </c>
      <c r="E254" s="32">
        <f>SUM(E248:E253)</f>
        <v>70305696</v>
      </c>
      <c r="F254" s="32">
        <f>SUM(F248:F253)</f>
        <v>9865416</v>
      </c>
      <c r="G254" s="37">
        <f t="shared" si="56"/>
        <v>0.14032171731860815</v>
      </c>
      <c r="H254" s="32">
        <f>SUM(H248:H253)</f>
        <v>22761619</v>
      </c>
      <c r="I254" s="37">
        <f t="shared" si="57"/>
        <v>0.32375213240190381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32627035</v>
      </c>
      <c r="O254" s="37">
        <f t="shared" si="61"/>
        <v>0.46407384972051197</v>
      </c>
      <c r="P254" s="32">
        <f>SUM(P248:P253)</f>
        <v>18101478</v>
      </c>
      <c r="Q254" s="32">
        <f>SUM(Q248:Q253)</f>
        <v>82680366</v>
      </c>
      <c r="R254" s="32">
        <f>SUM(R248:R253)</f>
        <v>82185044</v>
      </c>
      <c r="S254" s="32">
        <f>SUM(S248:S253)</f>
        <v>38935679</v>
      </c>
      <c r="T254" s="37">
        <f t="shared" si="62"/>
        <v>0.47091807745505143</v>
      </c>
      <c r="U254" s="37">
        <f t="shared" si="63"/>
        <v>0.25744533125969049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165748406</v>
      </c>
      <c r="E255" s="31">
        <v>165748406</v>
      </c>
      <c r="F255" s="31">
        <v>37643751</v>
      </c>
      <c r="G255" s="36">
        <f t="shared" si="56"/>
        <v>0.22711380403863432</v>
      </c>
      <c r="H255" s="31">
        <v>37190713</v>
      </c>
      <c r="I255" s="36">
        <f t="shared" si="57"/>
        <v>0.22438051681776053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74834464</v>
      </c>
      <c r="O255" s="36">
        <f t="shared" si="61"/>
        <v>0.45149432085639485</v>
      </c>
      <c r="P255" s="31">
        <v>35712303</v>
      </c>
      <c r="Q255" s="31">
        <v>177121182</v>
      </c>
      <c r="R255" s="31">
        <v>156929312</v>
      </c>
      <c r="S255" s="31">
        <v>73656845</v>
      </c>
      <c r="T255" s="36">
        <f t="shared" si="62"/>
        <v>0.41585565412498204</v>
      </c>
      <c r="U255" s="36">
        <f t="shared" si="63"/>
        <v>4.139777823905666E-2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40041196</v>
      </c>
      <c r="E256" s="31">
        <v>40041196</v>
      </c>
      <c r="F256" s="31">
        <v>18925985</v>
      </c>
      <c r="G256" s="36">
        <f t="shared" si="56"/>
        <v>0.47266282955184458</v>
      </c>
      <c r="H256" s="31">
        <v>18784780</v>
      </c>
      <c r="I256" s="36">
        <f t="shared" si="57"/>
        <v>0.469136336487052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37710765</v>
      </c>
      <c r="O256" s="36">
        <f t="shared" si="61"/>
        <v>0.94179916603889657</v>
      </c>
      <c r="P256" s="31">
        <v>16304807</v>
      </c>
      <c r="Q256" s="31">
        <v>32121740</v>
      </c>
      <c r="R256" s="31">
        <v>38752521</v>
      </c>
      <c r="S256" s="31">
        <v>32071931</v>
      </c>
      <c r="T256" s="36">
        <f t="shared" si="62"/>
        <v>0.99844936793585903</v>
      </c>
      <c r="U256" s="36">
        <f t="shared" si="63"/>
        <v>0.15210072710458955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78717231</v>
      </c>
      <c r="E257" s="31">
        <v>78717231</v>
      </c>
      <c r="F257" s="31">
        <v>34899549</v>
      </c>
      <c r="G257" s="36">
        <f t="shared" si="56"/>
        <v>0.44335336185796476</v>
      </c>
      <c r="H257" s="31">
        <v>22434756</v>
      </c>
      <c r="I257" s="36">
        <f t="shared" si="57"/>
        <v>0.28500438487222701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57334305</v>
      </c>
      <c r="O257" s="36">
        <f t="shared" si="61"/>
        <v>0.72835774673019171</v>
      </c>
      <c r="P257" s="31">
        <v>19675301</v>
      </c>
      <c r="Q257" s="31">
        <v>74845105</v>
      </c>
      <c r="R257" s="31">
        <v>70478520</v>
      </c>
      <c r="S257" s="31">
        <v>45880934</v>
      </c>
      <c r="T257" s="36">
        <f t="shared" si="62"/>
        <v>0.61301181954384321</v>
      </c>
      <c r="U257" s="36">
        <f t="shared" si="63"/>
        <v>0.14024969681531174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284506833</v>
      </c>
      <c r="E259" s="32">
        <f>SUM(E255:E258)</f>
        <v>284506833</v>
      </c>
      <c r="F259" s="32">
        <f>SUM(F255:F258)</f>
        <v>91469285</v>
      </c>
      <c r="G259" s="37">
        <f t="shared" si="56"/>
        <v>0.32150118869025546</v>
      </c>
      <c r="H259" s="32">
        <f>SUM(H255:H258)</f>
        <v>78410249</v>
      </c>
      <c r="I259" s="37">
        <f t="shared" si="57"/>
        <v>0.27560058285137917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169879534</v>
      </c>
      <c r="O259" s="37">
        <f t="shared" si="61"/>
        <v>0.59710177154163468</v>
      </c>
      <c r="P259" s="32">
        <f>SUM(P255:P258)</f>
        <v>71692411</v>
      </c>
      <c r="Q259" s="32">
        <f>SUM(Q255:Q258)</f>
        <v>284088027</v>
      </c>
      <c r="R259" s="32">
        <f>SUM(R255:R258)</f>
        <v>266160353</v>
      </c>
      <c r="S259" s="32">
        <f>SUM(S255:S258)</f>
        <v>151609710</v>
      </c>
      <c r="T259" s="37">
        <f t="shared" si="62"/>
        <v>0.53367159327696689</v>
      </c>
      <c r="U259" s="37">
        <f t="shared" si="63"/>
        <v>9.3703613901337413E-2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1444239933</v>
      </c>
      <c r="E260" s="32">
        <f>SUM(E234:E239,E241:E246,E248:E253,E255:E258)</f>
        <v>1444239933</v>
      </c>
      <c r="F260" s="32">
        <f>SUM(F234:F239,F241:F246,F248:F253,F255:F258)</f>
        <v>160649249</v>
      </c>
      <c r="G260" s="37">
        <f t="shared" si="56"/>
        <v>0.11123445996005429</v>
      </c>
      <c r="H260" s="32">
        <f>SUM(H234:H239,H241:H246,H248:H253,H255:H258)</f>
        <v>295455906</v>
      </c>
      <c r="I260" s="37">
        <f t="shared" si="57"/>
        <v>0.20457536123258543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456105155</v>
      </c>
      <c r="O260" s="37">
        <f t="shared" si="61"/>
        <v>0.31580982119263973</v>
      </c>
      <c r="P260" s="32">
        <f>SUM(P234:P239,P241:P246,P248:P253,P255:P258)</f>
        <v>202542449</v>
      </c>
      <c r="Q260" s="32">
        <f>SUM(Q234:Q239,Q241:Q246,Q248:Q253,Q255:Q258)</f>
        <v>1090011775</v>
      </c>
      <c r="R260" s="32">
        <f>SUM(R234:R239,R241:R246,R248:R253,R255:R258)</f>
        <v>1066588781</v>
      </c>
      <c r="S260" s="32">
        <f>SUM(S234:S239,S241:S246,S248:S253,S255:S258)</f>
        <v>441575979</v>
      </c>
      <c r="T260" s="37">
        <f t="shared" si="62"/>
        <v>0.40511120074826712</v>
      </c>
      <c r="U260" s="37">
        <f t="shared" si="63"/>
        <v>0.45873572408517682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2579175</v>
      </c>
      <c r="E263" s="31">
        <v>2579175</v>
      </c>
      <c r="F263" s="31">
        <v>698314</v>
      </c>
      <c r="G263" s="36">
        <f t="shared" ref="G263:G299" si="64">IF(($D263     =0),0,($F263     /$D263     ))</f>
        <v>0.27075091841383386</v>
      </c>
      <c r="H263" s="31">
        <v>821304</v>
      </c>
      <c r="I263" s="36">
        <f t="shared" ref="I263:I299" si="65">IF(($D263     =0),0,($H263     /$D263     ))</f>
        <v>0.31843670941289365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1519618</v>
      </c>
      <c r="O263" s="36">
        <f t="shared" ref="O263:O299" si="69">IF(($D263     =0),0,($N263     /$D263     ))</f>
        <v>0.58918762782672751</v>
      </c>
      <c r="P263" s="31">
        <v>131154</v>
      </c>
      <c r="Q263" s="31">
        <v>3942500</v>
      </c>
      <c r="R263" s="31">
        <v>1496877</v>
      </c>
      <c r="S263" s="31">
        <v>260884</v>
      </c>
      <c r="T263" s="36">
        <f t="shared" ref="T263:T299" si="70">IF(($Q263     =0),0,($S263     /$Q263     ))</f>
        <v>6.6172225745085606E-2</v>
      </c>
      <c r="U263" s="36">
        <f t="shared" ref="U263:U299" si="71">IF(($P263     =0),0,(($H263     /$P263     )-1))</f>
        <v>5.2621345898714491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48606434</v>
      </c>
      <c r="E264" s="31">
        <v>48606434</v>
      </c>
      <c r="F264" s="31">
        <v>17162488</v>
      </c>
      <c r="G264" s="36">
        <f t="shared" si="64"/>
        <v>0.35309086858747957</v>
      </c>
      <c r="H264" s="31">
        <v>13574028</v>
      </c>
      <c r="I264" s="36">
        <f t="shared" si="65"/>
        <v>0.27926401677605067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30736516</v>
      </c>
      <c r="O264" s="36">
        <f t="shared" si="69"/>
        <v>0.63235488536353024</v>
      </c>
      <c r="P264" s="31">
        <v>17338366</v>
      </c>
      <c r="Q264" s="31">
        <v>55684457</v>
      </c>
      <c r="R264" s="31">
        <v>55684457</v>
      </c>
      <c r="S264" s="31">
        <v>31677314</v>
      </c>
      <c r="T264" s="36">
        <f t="shared" si="70"/>
        <v>0.56887174099587612</v>
      </c>
      <c r="U264" s="36">
        <f t="shared" si="71"/>
        <v>-0.21711030901066453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55823427</v>
      </c>
      <c r="E265" s="31">
        <v>55823427</v>
      </c>
      <c r="F265" s="31">
        <v>11539073</v>
      </c>
      <c r="G265" s="36">
        <f t="shared" si="64"/>
        <v>0.20670663949026274</v>
      </c>
      <c r="H265" s="31">
        <v>11401744</v>
      </c>
      <c r="I265" s="36">
        <f t="shared" si="65"/>
        <v>0.20424657912886646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22940817</v>
      </c>
      <c r="O265" s="36">
        <f t="shared" si="69"/>
        <v>0.4109532186191292</v>
      </c>
      <c r="P265" s="31">
        <v>11015180</v>
      </c>
      <c r="Q265" s="31">
        <v>49726552</v>
      </c>
      <c r="R265" s="31">
        <v>49726552</v>
      </c>
      <c r="S265" s="31">
        <v>21911267</v>
      </c>
      <c r="T265" s="36">
        <f t="shared" si="70"/>
        <v>0.44063515604299286</v>
      </c>
      <c r="U265" s="36">
        <f t="shared" si="71"/>
        <v>3.509375243981494E-2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107009036</v>
      </c>
      <c r="E267" s="32">
        <f>SUM(E263:E266)</f>
        <v>107009036</v>
      </c>
      <c r="F267" s="32">
        <f>SUM(F263:F266)</f>
        <v>29399875</v>
      </c>
      <c r="G267" s="37">
        <f t="shared" si="64"/>
        <v>0.27474198534037819</v>
      </c>
      <c r="H267" s="32">
        <f>SUM(H263:H266)</f>
        <v>25797076</v>
      </c>
      <c r="I267" s="37">
        <f t="shared" si="65"/>
        <v>0.24107380987900873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55196951</v>
      </c>
      <c r="O267" s="37">
        <f t="shared" si="69"/>
        <v>0.51581579521938692</v>
      </c>
      <c r="P267" s="32">
        <f>SUM(P263:P266)</f>
        <v>28484700</v>
      </c>
      <c r="Q267" s="32">
        <f>SUM(Q263:Q266)</f>
        <v>109353509</v>
      </c>
      <c r="R267" s="32">
        <f>SUM(R263:R266)</f>
        <v>106907886</v>
      </c>
      <c r="S267" s="32">
        <f>SUM(S263:S266)</f>
        <v>53849465</v>
      </c>
      <c r="T267" s="37">
        <f t="shared" si="70"/>
        <v>0.4924347237910765</v>
      </c>
      <c r="U267" s="37">
        <f t="shared" si="71"/>
        <v>-9.4353249288214425E-2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6149792</v>
      </c>
      <c r="E268" s="31">
        <v>6149792</v>
      </c>
      <c r="F268" s="31">
        <v>-1775</v>
      </c>
      <c r="G268" s="36">
        <f t="shared" si="64"/>
        <v>-2.8862764789443283E-4</v>
      </c>
      <c r="H268" s="31">
        <v>1314734</v>
      </c>
      <c r="I268" s="36">
        <f t="shared" si="65"/>
        <v>0.21378511663483904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1312959</v>
      </c>
      <c r="O268" s="36">
        <f t="shared" si="69"/>
        <v>0.21349648898694459</v>
      </c>
      <c r="P268" s="31">
        <v>29829</v>
      </c>
      <c r="Q268" s="31">
        <v>4022550</v>
      </c>
      <c r="R268" s="31">
        <v>5150260</v>
      </c>
      <c r="S268" s="31">
        <v>417989</v>
      </c>
      <c r="T268" s="36">
        <f t="shared" si="70"/>
        <v>0.10391144920510621</v>
      </c>
      <c r="U268" s="36">
        <f t="shared" si="71"/>
        <v>43.075698146099434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22427989</v>
      </c>
      <c r="E269" s="31">
        <v>22427989</v>
      </c>
      <c r="F269" s="31">
        <v>3840943</v>
      </c>
      <c r="G269" s="36">
        <f t="shared" si="64"/>
        <v>0.17125668288851043</v>
      </c>
      <c r="H269" s="31">
        <v>3667959</v>
      </c>
      <c r="I269" s="36">
        <f t="shared" si="65"/>
        <v>0.16354382017933039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7508902</v>
      </c>
      <c r="O269" s="36">
        <f t="shared" si="69"/>
        <v>0.33480050306784082</v>
      </c>
      <c r="P269" s="31">
        <v>3634419</v>
      </c>
      <c r="Q269" s="31">
        <v>21098479</v>
      </c>
      <c r="R269" s="31">
        <v>21158480</v>
      </c>
      <c r="S269" s="31">
        <v>7261855</v>
      </c>
      <c r="T269" s="36">
        <f t="shared" si="70"/>
        <v>0.34418855501384721</v>
      </c>
      <c r="U269" s="36">
        <f t="shared" si="71"/>
        <v>9.2284351364000372E-3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2460894</v>
      </c>
      <c r="E270" s="31">
        <v>2460894</v>
      </c>
      <c r="F270" s="31">
        <v>556655</v>
      </c>
      <c r="G270" s="36">
        <f t="shared" si="64"/>
        <v>0.22620031582018568</v>
      </c>
      <c r="H270" s="31">
        <v>390065</v>
      </c>
      <c r="I270" s="36">
        <f t="shared" si="65"/>
        <v>0.1585054049463325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946720</v>
      </c>
      <c r="O270" s="36">
        <f t="shared" si="69"/>
        <v>0.38470572076651821</v>
      </c>
      <c r="P270" s="31">
        <v>510836</v>
      </c>
      <c r="Q270" s="31">
        <v>2337312</v>
      </c>
      <c r="R270" s="31">
        <v>2337312</v>
      </c>
      <c r="S270" s="31">
        <v>867941</v>
      </c>
      <c r="T270" s="36">
        <f t="shared" si="70"/>
        <v>0.37134152393860981</v>
      </c>
      <c r="U270" s="36">
        <f t="shared" si="71"/>
        <v>-0.23641834169870568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12922908</v>
      </c>
      <c r="E271" s="31">
        <v>12922908</v>
      </c>
      <c r="F271" s="31">
        <v>1756763</v>
      </c>
      <c r="G271" s="36">
        <f t="shared" si="64"/>
        <v>0.13594177100076857</v>
      </c>
      <c r="H271" s="31">
        <v>1572947</v>
      </c>
      <c r="I271" s="36">
        <f t="shared" si="65"/>
        <v>0.12171772792934842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3329710</v>
      </c>
      <c r="O271" s="36">
        <f t="shared" si="69"/>
        <v>0.25765949893011697</v>
      </c>
      <c r="P271" s="31">
        <v>1676282</v>
      </c>
      <c r="Q271" s="31">
        <v>12152379</v>
      </c>
      <c r="R271" s="31">
        <v>12152379</v>
      </c>
      <c r="S271" s="31">
        <v>3557864</v>
      </c>
      <c r="T271" s="36">
        <f t="shared" si="70"/>
        <v>0.29277098747496272</v>
      </c>
      <c r="U271" s="36">
        <f t="shared" si="71"/>
        <v>-6.1645355614389441E-2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11061936</v>
      </c>
      <c r="E272" s="31">
        <v>11061936</v>
      </c>
      <c r="F272" s="31">
        <v>745922</v>
      </c>
      <c r="G272" s="36">
        <f t="shared" si="64"/>
        <v>6.7431415260402874E-2</v>
      </c>
      <c r="H272" s="31">
        <v>4847300</v>
      </c>
      <c r="I272" s="36">
        <f t="shared" si="65"/>
        <v>0.43819635188632444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5593222</v>
      </c>
      <c r="O272" s="36">
        <f t="shared" si="69"/>
        <v>0.5056277671467273</v>
      </c>
      <c r="P272" s="31">
        <v>1086776</v>
      </c>
      <c r="Q272" s="31">
        <v>10009612</v>
      </c>
      <c r="R272" s="31">
        <v>10009612</v>
      </c>
      <c r="S272" s="31">
        <v>2223154</v>
      </c>
      <c r="T272" s="36">
        <f t="shared" si="70"/>
        <v>0.22210191563868809</v>
      </c>
      <c r="U272" s="36">
        <f t="shared" si="71"/>
        <v>3.4602567594426086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5367499</v>
      </c>
      <c r="E273" s="31">
        <v>5367499</v>
      </c>
      <c r="F273" s="31">
        <v>532385</v>
      </c>
      <c r="G273" s="36">
        <f t="shared" si="64"/>
        <v>9.9186790719476614E-2</v>
      </c>
      <c r="H273" s="31">
        <v>805914</v>
      </c>
      <c r="I273" s="36">
        <f t="shared" si="65"/>
        <v>0.15014702378146694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1338299</v>
      </c>
      <c r="O273" s="36">
        <f t="shared" si="69"/>
        <v>0.24933381450094355</v>
      </c>
      <c r="P273" s="31">
        <v>679621</v>
      </c>
      <c r="Q273" s="31">
        <v>2173156</v>
      </c>
      <c r="R273" s="31">
        <v>2897156</v>
      </c>
      <c r="S273" s="31">
        <v>1351162</v>
      </c>
      <c r="T273" s="36">
        <f t="shared" si="70"/>
        <v>0.62175103858167569</v>
      </c>
      <c r="U273" s="36">
        <f t="shared" si="71"/>
        <v>0.18582857210121517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60391018</v>
      </c>
      <c r="E275" s="32">
        <f>SUM(E268:E274)</f>
        <v>60391018</v>
      </c>
      <c r="F275" s="32">
        <f>SUM(F268:F274)</f>
        <v>7430893</v>
      </c>
      <c r="G275" s="37">
        <f t="shared" si="64"/>
        <v>0.12304632784961499</v>
      </c>
      <c r="H275" s="32">
        <f>SUM(H268:H274)</f>
        <v>12598919</v>
      </c>
      <c r="I275" s="37">
        <f t="shared" si="65"/>
        <v>0.20862239811887257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20029812</v>
      </c>
      <c r="O275" s="37">
        <f t="shared" si="69"/>
        <v>0.33166872596848757</v>
      </c>
      <c r="P275" s="32">
        <f>SUM(P268:P274)</f>
        <v>7617763</v>
      </c>
      <c r="Q275" s="32">
        <f>SUM(Q268:Q274)</f>
        <v>51793488</v>
      </c>
      <c r="R275" s="32">
        <f>SUM(R268:R274)</f>
        <v>53705199</v>
      </c>
      <c r="S275" s="32">
        <f>SUM(S268:S274)</f>
        <v>15679965</v>
      </c>
      <c r="T275" s="37">
        <f t="shared" si="70"/>
        <v>0.30274008578066802</v>
      </c>
      <c r="U275" s="37">
        <f t="shared" si="71"/>
        <v>0.65388697443068255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4447306</v>
      </c>
      <c r="E276" s="31">
        <v>4447306</v>
      </c>
      <c r="F276" s="31">
        <v>664322</v>
      </c>
      <c r="G276" s="36">
        <f t="shared" si="64"/>
        <v>0.14937627408592977</v>
      </c>
      <c r="H276" s="31">
        <v>1005570</v>
      </c>
      <c r="I276" s="36">
        <f t="shared" si="65"/>
        <v>0.22610767057629946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1669892</v>
      </c>
      <c r="O276" s="36">
        <f t="shared" si="69"/>
        <v>0.37548394466222923</v>
      </c>
      <c r="P276" s="31">
        <v>749548</v>
      </c>
      <c r="Q276" s="31">
        <v>3979920</v>
      </c>
      <c r="R276" s="31">
        <v>3980351</v>
      </c>
      <c r="S276" s="31">
        <v>1546185</v>
      </c>
      <c r="T276" s="36">
        <f t="shared" si="70"/>
        <v>0.38849650244226014</v>
      </c>
      <c r="U276" s="36">
        <f t="shared" si="71"/>
        <v>0.34156851862722593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15884300</v>
      </c>
      <c r="E277" s="31">
        <v>15884300</v>
      </c>
      <c r="F277" s="31">
        <v>4942608</v>
      </c>
      <c r="G277" s="36">
        <f t="shared" si="64"/>
        <v>0.31116309815352267</v>
      </c>
      <c r="H277" s="31">
        <v>4941465</v>
      </c>
      <c r="I277" s="36">
        <f t="shared" si="65"/>
        <v>0.31109114030835477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9884073</v>
      </c>
      <c r="O277" s="36">
        <f t="shared" si="69"/>
        <v>0.62225423846187744</v>
      </c>
      <c r="P277" s="31">
        <v>3049487</v>
      </c>
      <c r="Q277" s="31">
        <v>14985800</v>
      </c>
      <c r="R277" s="31">
        <v>11531200</v>
      </c>
      <c r="S277" s="31">
        <v>6181663</v>
      </c>
      <c r="T277" s="36">
        <f t="shared" si="70"/>
        <v>0.41250136796167036</v>
      </c>
      <c r="U277" s="36">
        <f t="shared" si="71"/>
        <v>0.62042500919007026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74612869</v>
      </c>
      <c r="E278" s="31">
        <v>74612869</v>
      </c>
      <c r="F278" s="31">
        <v>1626187</v>
      </c>
      <c r="G278" s="36">
        <f t="shared" si="64"/>
        <v>2.1794993568736782E-2</v>
      </c>
      <c r="H278" s="31">
        <v>4895449</v>
      </c>
      <c r="I278" s="36">
        <f t="shared" si="65"/>
        <v>6.5611322357809351E-2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6521636</v>
      </c>
      <c r="O278" s="36">
        <f t="shared" si="69"/>
        <v>8.740631592654613E-2</v>
      </c>
      <c r="P278" s="31">
        <v>4384198</v>
      </c>
      <c r="Q278" s="31">
        <v>80573628</v>
      </c>
      <c r="R278" s="31">
        <v>80123628</v>
      </c>
      <c r="S278" s="31">
        <v>16818018</v>
      </c>
      <c r="T278" s="36">
        <f t="shared" si="70"/>
        <v>0.2087285681116407</v>
      </c>
      <c r="U278" s="36">
        <f t="shared" si="71"/>
        <v>0.11661220592683086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1972321</v>
      </c>
      <c r="E279" s="31">
        <v>1972321</v>
      </c>
      <c r="F279" s="31">
        <v>489094</v>
      </c>
      <c r="G279" s="36">
        <f t="shared" si="64"/>
        <v>0.24797890404249612</v>
      </c>
      <c r="H279" s="31">
        <v>-333679</v>
      </c>
      <c r="I279" s="36">
        <f t="shared" si="65"/>
        <v>-0.1691808787717618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155415</v>
      </c>
      <c r="O279" s="36">
        <f t="shared" si="69"/>
        <v>7.8798025270734331E-2</v>
      </c>
      <c r="P279" s="31">
        <v>526454</v>
      </c>
      <c r="Q279" s="31">
        <v>1680513</v>
      </c>
      <c r="R279" s="31">
        <v>1680513</v>
      </c>
      <c r="S279" s="31">
        <v>1929187</v>
      </c>
      <c r="T279" s="36">
        <f t="shared" si="70"/>
        <v>1.1479750528558839</v>
      </c>
      <c r="U279" s="36">
        <f t="shared" si="71"/>
        <v>-1.6338236579074334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3063945</v>
      </c>
      <c r="E280" s="31">
        <v>3063945</v>
      </c>
      <c r="F280" s="31">
        <v>777396</v>
      </c>
      <c r="G280" s="36">
        <f t="shared" si="64"/>
        <v>0.25372387559176163</v>
      </c>
      <c r="H280" s="31">
        <v>717582</v>
      </c>
      <c r="I280" s="36">
        <f t="shared" si="65"/>
        <v>0.23420198469620049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1494978</v>
      </c>
      <c r="O280" s="36">
        <f t="shared" si="69"/>
        <v>0.48792586028796209</v>
      </c>
      <c r="P280" s="31">
        <v>757508</v>
      </c>
      <c r="Q280" s="31">
        <v>4215144</v>
      </c>
      <c r="R280" s="31">
        <v>3684289</v>
      </c>
      <c r="S280" s="31">
        <v>1563331</v>
      </c>
      <c r="T280" s="36">
        <f t="shared" si="70"/>
        <v>0.3708843636184197</v>
      </c>
      <c r="U280" s="36">
        <f t="shared" si="71"/>
        <v>-5.2707034117131402E-2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5063879</v>
      </c>
      <c r="E281" s="31">
        <v>5063879</v>
      </c>
      <c r="F281" s="31">
        <v>305476</v>
      </c>
      <c r="G281" s="36">
        <f t="shared" si="64"/>
        <v>6.0324506174021929E-2</v>
      </c>
      <c r="H281" s="31">
        <v>903728</v>
      </c>
      <c r="I281" s="36">
        <f t="shared" si="65"/>
        <v>0.17846555970235467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1209204</v>
      </c>
      <c r="O281" s="36">
        <f t="shared" si="69"/>
        <v>0.23879006587637658</v>
      </c>
      <c r="P281" s="31">
        <v>982857</v>
      </c>
      <c r="Q281" s="31">
        <v>4850460</v>
      </c>
      <c r="R281" s="31">
        <v>6025528</v>
      </c>
      <c r="S281" s="31">
        <v>1986052</v>
      </c>
      <c r="T281" s="36">
        <f t="shared" si="70"/>
        <v>0.40945642268980675</v>
      </c>
      <c r="U281" s="36">
        <f t="shared" si="71"/>
        <v>-8.0509168678658205E-2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14993956</v>
      </c>
      <c r="E282" s="31">
        <v>14993956</v>
      </c>
      <c r="F282" s="31">
        <v>1991494</v>
      </c>
      <c r="G282" s="36">
        <f t="shared" si="64"/>
        <v>0.13281978418504095</v>
      </c>
      <c r="H282" s="31">
        <v>3839758</v>
      </c>
      <c r="I282" s="36">
        <f t="shared" si="65"/>
        <v>0.25608705267642506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5831252</v>
      </c>
      <c r="O282" s="36">
        <f t="shared" si="69"/>
        <v>0.38890683686146604</v>
      </c>
      <c r="P282" s="31">
        <v>1636095</v>
      </c>
      <c r="Q282" s="31">
        <v>13978734</v>
      </c>
      <c r="R282" s="31">
        <v>14084865</v>
      </c>
      <c r="S282" s="31">
        <v>3263376</v>
      </c>
      <c r="T282" s="36">
        <f t="shared" si="70"/>
        <v>0.23345290067040406</v>
      </c>
      <c r="U282" s="36">
        <f t="shared" si="71"/>
        <v>1.3469040611944907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20584122</v>
      </c>
      <c r="E283" s="31">
        <v>20584122</v>
      </c>
      <c r="F283" s="31">
        <v>3537993</v>
      </c>
      <c r="G283" s="36">
        <f t="shared" si="64"/>
        <v>0.17187971388820955</v>
      </c>
      <c r="H283" s="31">
        <v>3538219</v>
      </c>
      <c r="I283" s="36">
        <f t="shared" si="65"/>
        <v>0.17189069322461265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7076212</v>
      </c>
      <c r="O283" s="36">
        <f t="shared" si="69"/>
        <v>0.3437704071128222</v>
      </c>
      <c r="P283" s="31">
        <v>2771605</v>
      </c>
      <c r="Q283" s="31">
        <v>10726391</v>
      </c>
      <c r="R283" s="31">
        <v>10977213</v>
      </c>
      <c r="S283" s="31">
        <v>5471829</v>
      </c>
      <c r="T283" s="36">
        <f t="shared" si="70"/>
        <v>0.51012768413905474</v>
      </c>
      <c r="U283" s="36">
        <f t="shared" si="71"/>
        <v>0.27659569094441672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140622698</v>
      </c>
      <c r="E285" s="32">
        <f>SUM(E276:E284)</f>
        <v>140622698</v>
      </c>
      <c r="F285" s="32">
        <f>SUM(F276:F284)</f>
        <v>14334570</v>
      </c>
      <c r="G285" s="37">
        <f t="shared" si="64"/>
        <v>0.1019363886760301</v>
      </c>
      <c r="H285" s="32">
        <f>SUM(H276:H284)</f>
        <v>19508092</v>
      </c>
      <c r="I285" s="37">
        <f t="shared" si="65"/>
        <v>0.13872648069943871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33842662</v>
      </c>
      <c r="O285" s="37">
        <f t="shared" si="69"/>
        <v>0.24066286937546882</v>
      </c>
      <c r="P285" s="32">
        <f>SUM(P276:P284)</f>
        <v>14857752</v>
      </c>
      <c r="Q285" s="32">
        <f>SUM(Q276:Q284)</f>
        <v>134990590</v>
      </c>
      <c r="R285" s="32">
        <f>SUM(R276:R284)</f>
        <v>132087587</v>
      </c>
      <c r="S285" s="32">
        <f>SUM(S276:S284)</f>
        <v>38759641</v>
      </c>
      <c r="T285" s="37">
        <f t="shared" si="70"/>
        <v>0.28712846576935475</v>
      </c>
      <c r="U285" s="37">
        <f t="shared" si="71"/>
        <v>0.31299082122248367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34177069</v>
      </c>
      <c r="E286" s="31">
        <v>34177069</v>
      </c>
      <c r="F286" s="31">
        <v>2027148</v>
      </c>
      <c r="G286" s="36">
        <f t="shared" si="64"/>
        <v>5.9313102595193283E-2</v>
      </c>
      <c r="H286" s="31">
        <v>3835659</v>
      </c>
      <c r="I286" s="36">
        <f t="shared" si="65"/>
        <v>0.11222902116035754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5862807</v>
      </c>
      <c r="O286" s="36">
        <f t="shared" si="69"/>
        <v>0.17154212375555083</v>
      </c>
      <c r="P286" s="31">
        <v>2017639</v>
      </c>
      <c r="Q286" s="31">
        <v>16261217</v>
      </c>
      <c r="R286" s="31">
        <v>23700000</v>
      </c>
      <c r="S286" s="31">
        <v>4137455</v>
      </c>
      <c r="T286" s="36">
        <f t="shared" si="70"/>
        <v>0.25443698340659249</v>
      </c>
      <c r="U286" s="36">
        <f t="shared" si="71"/>
        <v>0.90106307421694365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2922743</v>
      </c>
      <c r="E287" s="31">
        <v>2922743</v>
      </c>
      <c r="F287" s="31">
        <v>518013</v>
      </c>
      <c r="G287" s="36">
        <f t="shared" si="64"/>
        <v>0.17723522047610754</v>
      </c>
      <c r="H287" s="31">
        <v>1689854</v>
      </c>
      <c r="I287" s="36">
        <f t="shared" si="65"/>
        <v>0.57817399613992748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2207867</v>
      </c>
      <c r="O287" s="36">
        <f t="shared" si="69"/>
        <v>0.755409216616035</v>
      </c>
      <c r="P287" s="31">
        <v>507038</v>
      </c>
      <c r="Q287" s="31">
        <v>2775635</v>
      </c>
      <c r="R287" s="31">
        <v>2775635</v>
      </c>
      <c r="S287" s="31">
        <v>1041161</v>
      </c>
      <c r="T287" s="36">
        <f t="shared" si="70"/>
        <v>0.37510731778493928</v>
      </c>
      <c r="U287" s="36">
        <f t="shared" si="71"/>
        <v>2.3327955695628337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16161811</v>
      </c>
      <c r="E288" s="31">
        <v>16161811</v>
      </c>
      <c r="F288" s="31">
        <v>2287971</v>
      </c>
      <c r="G288" s="36">
        <f t="shared" si="64"/>
        <v>0.14156649895237608</v>
      </c>
      <c r="H288" s="31">
        <v>6849554</v>
      </c>
      <c r="I288" s="36">
        <f t="shared" si="65"/>
        <v>0.42381104444297735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9137525</v>
      </c>
      <c r="O288" s="36">
        <f t="shared" si="69"/>
        <v>0.5653775433953534</v>
      </c>
      <c r="P288" s="31">
        <v>2061438</v>
      </c>
      <c r="Q288" s="31">
        <v>23988319</v>
      </c>
      <c r="R288" s="31">
        <v>17076685</v>
      </c>
      <c r="S288" s="31">
        <v>6621571</v>
      </c>
      <c r="T288" s="36">
        <f t="shared" si="70"/>
        <v>0.27603313929583811</v>
      </c>
      <c r="U288" s="36">
        <f t="shared" si="71"/>
        <v>2.3227067707105427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7225746</v>
      </c>
      <c r="E289" s="31">
        <v>7225746</v>
      </c>
      <c r="F289" s="31">
        <v>1431875</v>
      </c>
      <c r="G289" s="36">
        <f t="shared" si="64"/>
        <v>0.19816293016665684</v>
      </c>
      <c r="H289" s="31">
        <v>1162633</v>
      </c>
      <c r="I289" s="36">
        <f t="shared" si="65"/>
        <v>0.16090144879158497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2594508</v>
      </c>
      <c r="O289" s="36">
        <f t="shared" si="69"/>
        <v>0.35906437895824184</v>
      </c>
      <c r="P289" s="31">
        <v>1140765</v>
      </c>
      <c r="Q289" s="31">
        <v>6874792</v>
      </c>
      <c r="R289" s="31">
        <v>6853892</v>
      </c>
      <c r="S289" s="31">
        <v>2401685</v>
      </c>
      <c r="T289" s="36">
        <f t="shared" si="70"/>
        <v>0.34934656932166092</v>
      </c>
      <c r="U289" s="36">
        <f t="shared" si="71"/>
        <v>1.9169592334968177E-2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59504000</v>
      </c>
      <c r="E290" s="31">
        <v>59504000</v>
      </c>
      <c r="F290" s="31">
        <v>13950776</v>
      </c>
      <c r="G290" s="36">
        <f t="shared" si="64"/>
        <v>0.23445106211347136</v>
      </c>
      <c r="H290" s="31">
        <v>12985423</v>
      </c>
      <c r="I290" s="36">
        <f t="shared" si="65"/>
        <v>0.21822773258940575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26936199</v>
      </c>
      <c r="O290" s="36">
        <f t="shared" si="69"/>
        <v>0.45267879470287714</v>
      </c>
      <c r="P290" s="31">
        <v>13550509</v>
      </c>
      <c r="Q290" s="31">
        <v>55447863</v>
      </c>
      <c r="R290" s="31">
        <v>59510156</v>
      </c>
      <c r="S290" s="31">
        <v>27311910</v>
      </c>
      <c r="T290" s="36">
        <f t="shared" si="70"/>
        <v>0.4925692086636414</v>
      </c>
      <c r="U290" s="36">
        <f t="shared" si="71"/>
        <v>-4.1702197312292855E-2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119991369</v>
      </c>
      <c r="E292" s="32">
        <f>SUM(E286:E291)</f>
        <v>119991369</v>
      </c>
      <c r="F292" s="32">
        <f>SUM(F286:F291)</f>
        <v>20215783</v>
      </c>
      <c r="G292" s="37">
        <f t="shared" si="64"/>
        <v>0.168476976039835</v>
      </c>
      <c r="H292" s="32">
        <f>SUM(H286:H291)</f>
        <v>26523123</v>
      </c>
      <c r="I292" s="37">
        <f t="shared" si="65"/>
        <v>0.22104192344034346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46738906</v>
      </c>
      <c r="O292" s="37">
        <f t="shared" si="69"/>
        <v>0.38951889948017843</v>
      </c>
      <c r="P292" s="32">
        <f>SUM(P286:P291)</f>
        <v>19277389</v>
      </c>
      <c r="Q292" s="32">
        <f>SUM(Q286:Q291)</f>
        <v>105347826</v>
      </c>
      <c r="R292" s="32">
        <f>SUM(R286:R291)</f>
        <v>109916368</v>
      </c>
      <c r="S292" s="32">
        <f>SUM(S286:S291)</f>
        <v>41513782</v>
      </c>
      <c r="T292" s="37">
        <f t="shared" si="70"/>
        <v>0.39406396483207923</v>
      </c>
      <c r="U292" s="37">
        <f t="shared" si="71"/>
        <v>0.37586698074101221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101358309</v>
      </c>
      <c r="E293" s="31">
        <v>101358309</v>
      </c>
      <c r="F293" s="31">
        <v>30342043</v>
      </c>
      <c r="G293" s="36">
        <f t="shared" si="64"/>
        <v>0.29935427395498476</v>
      </c>
      <c r="H293" s="31">
        <v>30839261</v>
      </c>
      <c r="I293" s="36">
        <f t="shared" si="65"/>
        <v>0.30425982146170177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61181304</v>
      </c>
      <c r="O293" s="36">
        <f t="shared" si="69"/>
        <v>0.60361409541668654</v>
      </c>
      <c r="P293" s="31">
        <v>27556243</v>
      </c>
      <c r="Q293" s="31">
        <v>92199899</v>
      </c>
      <c r="R293" s="31">
        <v>103999899</v>
      </c>
      <c r="S293" s="31">
        <v>54472722</v>
      </c>
      <c r="T293" s="36">
        <f t="shared" si="70"/>
        <v>0.59081108104033819</v>
      </c>
      <c r="U293" s="36">
        <f t="shared" si="71"/>
        <v>0.11913881003299331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8992310</v>
      </c>
      <c r="E294" s="31">
        <v>8992310</v>
      </c>
      <c r="F294" s="31">
        <v>1934781</v>
      </c>
      <c r="G294" s="36">
        <f t="shared" si="64"/>
        <v>0.21515950851338533</v>
      </c>
      <c r="H294" s="31">
        <v>1346484</v>
      </c>
      <c r="I294" s="36">
        <f t="shared" si="65"/>
        <v>0.14973727551652469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3281265</v>
      </c>
      <c r="O294" s="36">
        <f t="shared" si="69"/>
        <v>0.36489678402990999</v>
      </c>
      <c r="P294" s="31">
        <v>1785579</v>
      </c>
      <c r="Q294" s="31">
        <v>8718858</v>
      </c>
      <c r="R294" s="31">
        <v>8718858</v>
      </c>
      <c r="S294" s="31">
        <v>3588507</v>
      </c>
      <c r="T294" s="36">
        <f t="shared" si="70"/>
        <v>0.41157993397759202</v>
      </c>
      <c r="U294" s="36">
        <f t="shared" si="71"/>
        <v>-0.24591183028026198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15887493</v>
      </c>
      <c r="E295" s="31">
        <v>15887493</v>
      </c>
      <c r="F295" s="31">
        <v>2489731</v>
      </c>
      <c r="G295" s="36">
        <f t="shared" si="64"/>
        <v>0.1567101241209044</v>
      </c>
      <c r="H295" s="31">
        <v>4992664</v>
      </c>
      <c r="I295" s="36">
        <f t="shared" si="65"/>
        <v>0.31425121634986714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7482395</v>
      </c>
      <c r="O295" s="36">
        <f t="shared" si="69"/>
        <v>0.47096134047077159</v>
      </c>
      <c r="P295" s="31">
        <v>2088424</v>
      </c>
      <c r="Q295" s="31">
        <v>9101460</v>
      </c>
      <c r="R295" s="31">
        <v>9351460</v>
      </c>
      <c r="S295" s="31">
        <v>4225034</v>
      </c>
      <c r="T295" s="36">
        <f t="shared" si="70"/>
        <v>0.46421497210337681</v>
      </c>
      <c r="U295" s="36">
        <f t="shared" si="71"/>
        <v>1.3906371503104733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29952996</v>
      </c>
      <c r="E296" s="31">
        <v>29952996</v>
      </c>
      <c r="F296" s="31">
        <v>9711550</v>
      </c>
      <c r="G296" s="36">
        <f t="shared" si="64"/>
        <v>0.32422633114897753</v>
      </c>
      <c r="H296" s="31">
        <v>9801521</v>
      </c>
      <c r="I296" s="36">
        <f t="shared" si="65"/>
        <v>0.32723007074150445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19513071</v>
      </c>
      <c r="O296" s="36">
        <f t="shared" si="69"/>
        <v>0.65145640189048204</v>
      </c>
      <c r="P296" s="31">
        <v>8542741</v>
      </c>
      <c r="Q296" s="31">
        <v>35446904</v>
      </c>
      <c r="R296" s="31">
        <v>39076039</v>
      </c>
      <c r="S296" s="31">
        <v>16697060</v>
      </c>
      <c r="T296" s="36">
        <f t="shared" si="70"/>
        <v>0.47104424126857453</v>
      </c>
      <c r="U296" s="36">
        <f t="shared" si="71"/>
        <v>0.14735083271282612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156191108</v>
      </c>
      <c r="E298" s="32">
        <f>SUM(E293:E297)</f>
        <v>156191108</v>
      </c>
      <c r="F298" s="32">
        <f>SUM(F293:F297)</f>
        <v>44478105</v>
      </c>
      <c r="G298" s="37">
        <f t="shared" si="64"/>
        <v>0.28476720326486193</v>
      </c>
      <c r="H298" s="32">
        <f>SUM(H293:H297)</f>
        <v>46979930</v>
      </c>
      <c r="I298" s="37">
        <f t="shared" si="65"/>
        <v>0.30078492048343752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91458035</v>
      </c>
      <c r="O298" s="37">
        <f t="shared" si="69"/>
        <v>0.58555212374829946</v>
      </c>
      <c r="P298" s="32">
        <f>SUM(P293:P297)</f>
        <v>39972987</v>
      </c>
      <c r="Q298" s="32">
        <f>SUM(Q293:Q297)</f>
        <v>145467121</v>
      </c>
      <c r="R298" s="32">
        <f>SUM(R293:R297)</f>
        <v>161146256</v>
      </c>
      <c r="S298" s="32">
        <f>SUM(S293:S297)</f>
        <v>78983323</v>
      </c>
      <c r="T298" s="37">
        <f t="shared" si="70"/>
        <v>0.54296340270596266</v>
      </c>
      <c r="U298" s="37">
        <f t="shared" si="71"/>
        <v>0.17529195403886133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584205229</v>
      </c>
      <c r="E299" s="32">
        <f>SUM(E263:E266,E268:E274,E276:E284,E286:E291,E293:E297)</f>
        <v>584205229</v>
      </c>
      <c r="F299" s="32">
        <f>SUM(F263:F266,F268:F274,F276:F284,F286:F291,F293:F297)</f>
        <v>115859226</v>
      </c>
      <c r="G299" s="37">
        <f t="shared" si="64"/>
        <v>0.19831939231067719</v>
      </c>
      <c r="H299" s="32">
        <f>SUM(H263:H266,H268:H274,H276:H284,H286:H291,H293:H297)</f>
        <v>131407140</v>
      </c>
      <c r="I299" s="37">
        <f t="shared" si="65"/>
        <v>0.22493318011708519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247266366</v>
      </c>
      <c r="O299" s="37">
        <f t="shared" si="69"/>
        <v>0.42325257242776237</v>
      </c>
      <c r="P299" s="32">
        <f>SUM(P263:P266,P268:P274,P276:P284,P286:P291,P293:P297)</f>
        <v>110210591</v>
      </c>
      <c r="Q299" s="32">
        <f>SUM(Q263:Q266,Q268:Q274,Q276:Q284,Q286:Q291,Q293:Q297)</f>
        <v>546952534</v>
      </c>
      <c r="R299" s="32">
        <f>SUM(R263:R266,R268:R274,R276:R284,R286:R291,R293:R297)</f>
        <v>563763296</v>
      </c>
      <c r="S299" s="32">
        <f>SUM(S263:S266,S268:S274,S276:S284,S286:S291,S293:S297)</f>
        <v>228786176</v>
      </c>
      <c r="T299" s="37">
        <f t="shared" si="70"/>
        <v>0.41829256064841636</v>
      </c>
      <c r="U299" s="37">
        <f t="shared" si="71"/>
        <v>0.19232769562046892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3205882760</v>
      </c>
      <c r="E302" s="31">
        <v>3205882761</v>
      </c>
      <c r="F302" s="31">
        <v>900115350</v>
      </c>
      <c r="G302" s="36">
        <f t="shared" ref="G302:G339" si="72">IF(($D302     =0),0,($F302     /$D302     ))</f>
        <v>0.28076989003802499</v>
      </c>
      <c r="H302" s="31">
        <v>879146227</v>
      </c>
      <c r="I302" s="36">
        <f t="shared" ref="I302:I339" si="73">IF(($D302     =0),0,($H302     /$D302     ))</f>
        <v>0.27422906351073173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1779261577</v>
      </c>
      <c r="O302" s="36">
        <f t="shared" ref="O302:O339" si="77">IF(($D302     =0),0,($N302     /$D302     ))</f>
        <v>0.55499895354875672</v>
      </c>
      <c r="P302" s="31">
        <v>814022968</v>
      </c>
      <c r="Q302" s="31">
        <v>2882057956</v>
      </c>
      <c r="R302" s="31">
        <v>2925488784</v>
      </c>
      <c r="S302" s="31">
        <v>1602844684</v>
      </c>
      <c r="T302" s="36">
        <f t="shared" ref="T302:T339" si="78">IF(($Q302     =0),0,($S302     /$Q302     ))</f>
        <v>0.55614588896906969</v>
      </c>
      <c r="U302" s="36">
        <f t="shared" ref="U302:U339" si="79">IF(($P302     =0),0,(($H302     /$P302     )-1))</f>
        <v>8.0001746338931312E-2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3205882760</v>
      </c>
      <c r="E303" s="32">
        <f>E302</f>
        <v>3205882761</v>
      </c>
      <c r="F303" s="32">
        <f>F302</f>
        <v>900115350</v>
      </c>
      <c r="G303" s="37">
        <f t="shared" si="72"/>
        <v>0.28076989003802499</v>
      </c>
      <c r="H303" s="32">
        <f>H302</f>
        <v>879146227</v>
      </c>
      <c r="I303" s="37">
        <f t="shared" si="73"/>
        <v>0.27422906351073173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1779261577</v>
      </c>
      <c r="O303" s="37">
        <f t="shared" si="77"/>
        <v>0.55499895354875672</v>
      </c>
      <c r="P303" s="32">
        <f>P302</f>
        <v>814022968</v>
      </c>
      <c r="Q303" s="32">
        <f>Q302</f>
        <v>2882057956</v>
      </c>
      <c r="R303" s="32">
        <f>R302</f>
        <v>2925488784</v>
      </c>
      <c r="S303" s="32">
        <f>S302</f>
        <v>1602844684</v>
      </c>
      <c r="T303" s="37">
        <f t="shared" si="78"/>
        <v>0.55614588896906969</v>
      </c>
      <c r="U303" s="37">
        <f t="shared" si="79"/>
        <v>8.0001746338931312E-2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34234239</v>
      </c>
      <c r="E304" s="31">
        <v>37204275</v>
      </c>
      <c r="F304" s="31">
        <v>8810776</v>
      </c>
      <c r="G304" s="36">
        <f t="shared" si="72"/>
        <v>0.25736736838227953</v>
      </c>
      <c r="H304" s="31">
        <v>8835934</v>
      </c>
      <c r="I304" s="36">
        <f t="shared" si="73"/>
        <v>0.25810224670102933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17646710</v>
      </c>
      <c r="O304" s="36">
        <f t="shared" si="77"/>
        <v>0.5154696150833088</v>
      </c>
      <c r="P304" s="31">
        <v>6178343</v>
      </c>
      <c r="Q304" s="31">
        <v>28279712</v>
      </c>
      <c r="R304" s="31">
        <v>31303712</v>
      </c>
      <c r="S304" s="31">
        <v>12421927</v>
      </c>
      <c r="T304" s="36">
        <f t="shared" si="78"/>
        <v>0.43925224556742304</v>
      </c>
      <c r="U304" s="36">
        <f t="shared" si="79"/>
        <v>0.43014623823895826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21537522</v>
      </c>
      <c r="E305" s="31">
        <v>21053913</v>
      </c>
      <c r="F305" s="31">
        <v>4088736</v>
      </c>
      <c r="G305" s="36">
        <f t="shared" si="72"/>
        <v>0.18984245262755856</v>
      </c>
      <c r="H305" s="31">
        <v>3723974</v>
      </c>
      <c r="I305" s="36">
        <f t="shared" si="73"/>
        <v>0.17290633527849675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7812710</v>
      </c>
      <c r="O305" s="36">
        <f t="shared" si="77"/>
        <v>0.3627487879060553</v>
      </c>
      <c r="P305" s="31">
        <v>3191254</v>
      </c>
      <c r="Q305" s="31">
        <v>27609845</v>
      </c>
      <c r="R305" s="31">
        <v>25035194</v>
      </c>
      <c r="S305" s="31">
        <v>18656625</v>
      </c>
      <c r="T305" s="36">
        <f t="shared" si="78"/>
        <v>0.67572364133156126</v>
      </c>
      <c r="U305" s="36">
        <f t="shared" si="79"/>
        <v>0.16693124395613768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19232000</v>
      </c>
      <c r="E306" s="31">
        <v>19232000</v>
      </c>
      <c r="F306" s="31">
        <v>5113470</v>
      </c>
      <c r="G306" s="36">
        <f t="shared" si="72"/>
        <v>0.26588342346089849</v>
      </c>
      <c r="H306" s="31">
        <v>5138975</v>
      </c>
      <c r="I306" s="36">
        <f t="shared" si="73"/>
        <v>0.26720959858569049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10252445</v>
      </c>
      <c r="O306" s="36">
        <f t="shared" si="77"/>
        <v>0.53309302204658904</v>
      </c>
      <c r="P306" s="31">
        <v>4396335</v>
      </c>
      <c r="Q306" s="31">
        <v>17786000</v>
      </c>
      <c r="R306" s="31">
        <v>17936000</v>
      </c>
      <c r="S306" s="31">
        <v>8884325</v>
      </c>
      <c r="T306" s="36">
        <f t="shared" si="78"/>
        <v>0.49951225683121558</v>
      </c>
      <c r="U306" s="36">
        <f t="shared" si="79"/>
        <v>0.16892252296515164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130975872</v>
      </c>
      <c r="E307" s="31">
        <v>130975872</v>
      </c>
      <c r="F307" s="31">
        <v>35086846</v>
      </c>
      <c r="G307" s="36">
        <f t="shared" si="72"/>
        <v>0.26788785952881461</v>
      </c>
      <c r="H307" s="31">
        <v>32194769</v>
      </c>
      <c r="I307" s="36">
        <f t="shared" si="73"/>
        <v>0.24580686891704756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67281615</v>
      </c>
      <c r="O307" s="36">
        <f t="shared" si="77"/>
        <v>0.51369472844586217</v>
      </c>
      <c r="P307" s="31">
        <v>28721492</v>
      </c>
      <c r="Q307" s="31">
        <v>109936166</v>
      </c>
      <c r="R307" s="31">
        <v>114883066</v>
      </c>
      <c r="S307" s="31">
        <v>59741225</v>
      </c>
      <c r="T307" s="36">
        <f t="shared" si="78"/>
        <v>0.54341739550931767</v>
      </c>
      <c r="U307" s="36">
        <f t="shared" si="79"/>
        <v>0.12092954641771403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86096656</v>
      </c>
      <c r="E308" s="31">
        <v>105036186</v>
      </c>
      <c r="F308" s="31">
        <v>26947684</v>
      </c>
      <c r="G308" s="36">
        <f t="shared" si="72"/>
        <v>0.31299338733899257</v>
      </c>
      <c r="H308" s="31">
        <v>27809469</v>
      </c>
      <c r="I308" s="36">
        <f t="shared" si="73"/>
        <v>0.3230028933992512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54757153</v>
      </c>
      <c r="O308" s="36">
        <f t="shared" si="77"/>
        <v>0.63599628073824377</v>
      </c>
      <c r="P308" s="31">
        <v>22741195</v>
      </c>
      <c r="Q308" s="31">
        <v>79831895</v>
      </c>
      <c r="R308" s="31">
        <v>80238858</v>
      </c>
      <c r="S308" s="31">
        <v>46319850</v>
      </c>
      <c r="T308" s="36">
        <f t="shared" si="78"/>
        <v>0.58021734295546912</v>
      </c>
      <c r="U308" s="36">
        <f t="shared" si="79"/>
        <v>0.2228675318073654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292076289</v>
      </c>
      <c r="E310" s="32">
        <f>SUM(E304:E309)</f>
        <v>313502246</v>
      </c>
      <c r="F310" s="32">
        <f>SUM(F304:F309)</f>
        <v>80047512</v>
      </c>
      <c r="G310" s="37">
        <f t="shared" si="72"/>
        <v>0.27406371216939146</v>
      </c>
      <c r="H310" s="32">
        <f>SUM(H304:H309)</f>
        <v>77703121</v>
      </c>
      <c r="I310" s="37">
        <f t="shared" si="73"/>
        <v>0.26603707293747492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157750633</v>
      </c>
      <c r="O310" s="37">
        <f t="shared" si="77"/>
        <v>0.54010078510686643</v>
      </c>
      <c r="P310" s="32">
        <f>SUM(P304:P309)</f>
        <v>65228619</v>
      </c>
      <c r="Q310" s="32">
        <f>SUM(Q304:Q309)</f>
        <v>263443618</v>
      </c>
      <c r="R310" s="32">
        <f>SUM(R304:R309)</f>
        <v>269396830</v>
      </c>
      <c r="S310" s="32">
        <f>SUM(S304:S309)</f>
        <v>146023952</v>
      </c>
      <c r="T310" s="37">
        <f t="shared" si="78"/>
        <v>0.55428919898906037</v>
      </c>
      <c r="U310" s="37">
        <f t="shared" si="79"/>
        <v>0.19124277335995732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38364210</v>
      </c>
      <c r="E311" s="31">
        <v>38569644</v>
      </c>
      <c r="F311" s="31">
        <v>22057889</v>
      </c>
      <c r="G311" s="36">
        <f t="shared" si="72"/>
        <v>0.57496007346430433</v>
      </c>
      <c r="H311" s="31">
        <v>9450804</v>
      </c>
      <c r="I311" s="36">
        <f t="shared" si="73"/>
        <v>0.24634428807474468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31508693</v>
      </c>
      <c r="O311" s="36">
        <f t="shared" si="77"/>
        <v>0.82130436153904907</v>
      </c>
      <c r="P311" s="31">
        <v>18103031</v>
      </c>
      <c r="Q311" s="31">
        <v>33119755</v>
      </c>
      <c r="R311" s="31">
        <v>36944514</v>
      </c>
      <c r="S311" s="31">
        <v>31273131</v>
      </c>
      <c r="T311" s="36">
        <f t="shared" si="78"/>
        <v>0.9442440319984251</v>
      </c>
      <c r="U311" s="36">
        <f t="shared" si="79"/>
        <v>-0.47794355541897926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195445179</v>
      </c>
      <c r="E312" s="31">
        <v>195445179</v>
      </c>
      <c r="F312" s="31">
        <v>52485733</v>
      </c>
      <c r="G312" s="36">
        <f t="shared" si="72"/>
        <v>0.26854452623771291</v>
      </c>
      <c r="H312" s="31">
        <v>40718760</v>
      </c>
      <c r="I312" s="36">
        <f t="shared" si="73"/>
        <v>0.20833852340763034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93204493</v>
      </c>
      <c r="O312" s="36">
        <f t="shared" si="77"/>
        <v>0.47688304964534328</v>
      </c>
      <c r="P312" s="31">
        <v>51670162</v>
      </c>
      <c r="Q312" s="31">
        <v>169812269</v>
      </c>
      <c r="R312" s="31">
        <v>172083472</v>
      </c>
      <c r="S312" s="31">
        <v>88389108</v>
      </c>
      <c r="T312" s="36">
        <f t="shared" si="78"/>
        <v>0.52051072941025245</v>
      </c>
      <c r="U312" s="36">
        <f t="shared" si="79"/>
        <v>-0.2119482807117965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160222402</v>
      </c>
      <c r="E313" s="31">
        <v>148162734</v>
      </c>
      <c r="F313" s="31">
        <v>54386684</v>
      </c>
      <c r="G313" s="36">
        <f t="shared" si="72"/>
        <v>0.33944494228715905</v>
      </c>
      <c r="H313" s="31">
        <v>42116828</v>
      </c>
      <c r="I313" s="36">
        <f t="shared" si="73"/>
        <v>0.26286478965656751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96503512</v>
      </c>
      <c r="O313" s="36">
        <f t="shared" si="77"/>
        <v>0.60230973194372661</v>
      </c>
      <c r="P313" s="31">
        <v>38198048</v>
      </c>
      <c r="Q313" s="31">
        <v>149836341</v>
      </c>
      <c r="R313" s="31">
        <v>151400780</v>
      </c>
      <c r="S313" s="31">
        <v>82805383</v>
      </c>
      <c r="T313" s="36">
        <f t="shared" si="78"/>
        <v>0.55263884880904823</v>
      </c>
      <c r="U313" s="36">
        <f t="shared" si="79"/>
        <v>0.10259110622616108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136925430</v>
      </c>
      <c r="E314" s="31">
        <v>136925430</v>
      </c>
      <c r="F314" s="31">
        <v>29194980</v>
      </c>
      <c r="G314" s="36">
        <f t="shared" si="72"/>
        <v>0.21321809980804882</v>
      </c>
      <c r="H314" s="31">
        <v>65305638</v>
      </c>
      <c r="I314" s="36">
        <f t="shared" si="73"/>
        <v>0.47694309230944171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94500618</v>
      </c>
      <c r="O314" s="36">
        <f t="shared" si="77"/>
        <v>0.6901611921174905</v>
      </c>
      <c r="P314" s="31">
        <v>12824494</v>
      </c>
      <c r="Q314" s="31">
        <v>122301200</v>
      </c>
      <c r="R314" s="31">
        <v>127878710</v>
      </c>
      <c r="S314" s="31">
        <v>40463793</v>
      </c>
      <c r="T314" s="36">
        <f t="shared" si="78"/>
        <v>0.33085360568825162</v>
      </c>
      <c r="U314" s="36">
        <f t="shared" si="79"/>
        <v>4.0922584547975145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52280244</v>
      </c>
      <c r="E315" s="31">
        <v>49377476</v>
      </c>
      <c r="F315" s="31">
        <v>15044677</v>
      </c>
      <c r="G315" s="36">
        <f t="shared" si="72"/>
        <v>0.28776983137263096</v>
      </c>
      <c r="H315" s="31">
        <v>11707529</v>
      </c>
      <c r="I315" s="36">
        <f t="shared" si="73"/>
        <v>0.22393791811683206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26752206</v>
      </c>
      <c r="O315" s="36">
        <f t="shared" si="77"/>
        <v>0.51170774948946296</v>
      </c>
      <c r="P315" s="31">
        <v>13366049</v>
      </c>
      <c r="Q315" s="31">
        <v>49994290</v>
      </c>
      <c r="R315" s="31">
        <v>51410962</v>
      </c>
      <c r="S315" s="31">
        <v>27701378</v>
      </c>
      <c r="T315" s="36">
        <f t="shared" si="78"/>
        <v>0.55409083717360519</v>
      </c>
      <c r="U315" s="36">
        <f t="shared" si="79"/>
        <v>-0.12408453687398568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583237465</v>
      </c>
      <c r="E317" s="32">
        <f>SUM(E311:E316)</f>
        <v>568480463</v>
      </c>
      <c r="F317" s="32">
        <f>SUM(F311:F316)</f>
        <v>173169963</v>
      </c>
      <c r="G317" s="37">
        <f t="shared" si="72"/>
        <v>0.29691158986160121</v>
      </c>
      <c r="H317" s="32">
        <f>SUM(H311:H316)</f>
        <v>169299559</v>
      </c>
      <c r="I317" s="37">
        <f t="shared" si="73"/>
        <v>0.2902755209664043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342469522</v>
      </c>
      <c r="O317" s="37">
        <f t="shared" si="77"/>
        <v>0.58718711082800557</v>
      </c>
      <c r="P317" s="32">
        <f>SUM(P311:P316)</f>
        <v>134161784</v>
      </c>
      <c r="Q317" s="32">
        <f>SUM(Q311:Q316)</f>
        <v>525063855</v>
      </c>
      <c r="R317" s="32">
        <f>SUM(R311:R316)</f>
        <v>539718438</v>
      </c>
      <c r="S317" s="32">
        <f>SUM(S311:S316)</f>
        <v>270632793</v>
      </c>
      <c r="T317" s="37">
        <f t="shared" si="78"/>
        <v>0.5154283434726239</v>
      </c>
      <c r="U317" s="37">
        <f t="shared" si="79"/>
        <v>0.26190599105330925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58024258</v>
      </c>
      <c r="E318" s="31">
        <v>58024258</v>
      </c>
      <c r="F318" s="31">
        <v>26836921</v>
      </c>
      <c r="G318" s="36">
        <f t="shared" si="72"/>
        <v>0.46251209278712363</v>
      </c>
      <c r="H318" s="31">
        <v>10781124</v>
      </c>
      <c r="I318" s="36">
        <f t="shared" si="73"/>
        <v>0.18580373746442394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37618045</v>
      </c>
      <c r="O318" s="36">
        <f t="shared" si="77"/>
        <v>0.6483158302515476</v>
      </c>
      <c r="P318" s="31">
        <v>10313238</v>
      </c>
      <c r="Q318" s="31">
        <v>53031700</v>
      </c>
      <c r="R318" s="31">
        <v>53000570</v>
      </c>
      <c r="S318" s="31">
        <v>34558448</v>
      </c>
      <c r="T318" s="36">
        <f t="shared" si="78"/>
        <v>0.65165642436504956</v>
      </c>
      <c r="U318" s="36">
        <f t="shared" si="79"/>
        <v>4.5367516971876354E-2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127653460</v>
      </c>
      <c r="E319" s="31">
        <v>127653460</v>
      </c>
      <c r="F319" s="31">
        <v>36446798</v>
      </c>
      <c r="G319" s="36">
        <f t="shared" si="72"/>
        <v>0.2855135928160506</v>
      </c>
      <c r="H319" s="31">
        <v>34971731</v>
      </c>
      <c r="I319" s="36">
        <f t="shared" si="73"/>
        <v>0.27395834785833456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71418529</v>
      </c>
      <c r="O319" s="36">
        <f t="shared" si="77"/>
        <v>0.55947194067438522</v>
      </c>
      <c r="P319" s="31">
        <v>32261384</v>
      </c>
      <c r="Q319" s="31">
        <v>112281455</v>
      </c>
      <c r="R319" s="31">
        <v>116325225</v>
      </c>
      <c r="S319" s="31">
        <v>63939407</v>
      </c>
      <c r="T319" s="36">
        <f t="shared" si="78"/>
        <v>0.56945652334127661</v>
      </c>
      <c r="U319" s="36">
        <f t="shared" si="79"/>
        <v>8.4012111817645563E-2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20018600</v>
      </c>
      <c r="E320" s="31">
        <v>20018600</v>
      </c>
      <c r="F320" s="31">
        <v>4902985</v>
      </c>
      <c r="G320" s="36">
        <f t="shared" si="72"/>
        <v>0.24492147303008202</v>
      </c>
      <c r="H320" s="31">
        <v>5033385</v>
      </c>
      <c r="I320" s="36">
        <f t="shared" si="73"/>
        <v>0.25143541506399048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9936370</v>
      </c>
      <c r="O320" s="36">
        <f t="shared" si="77"/>
        <v>0.49635688809407252</v>
      </c>
      <c r="P320" s="31">
        <v>4444196</v>
      </c>
      <c r="Q320" s="31">
        <v>18314000</v>
      </c>
      <c r="R320" s="31">
        <v>18314000</v>
      </c>
      <c r="S320" s="31">
        <v>8925378</v>
      </c>
      <c r="T320" s="36">
        <f t="shared" si="78"/>
        <v>0.48735273561210002</v>
      </c>
      <c r="U320" s="36">
        <f t="shared" si="79"/>
        <v>0.132574935938919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30024643</v>
      </c>
      <c r="E321" s="31">
        <v>29668785</v>
      </c>
      <c r="F321" s="31">
        <v>6422875</v>
      </c>
      <c r="G321" s="36">
        <f t="shared" si="72"/>
        <v>0.21392011222248339</v>
      </c>
      <c r="H321" s="31">
        <v>7637084</v>
      </c>
      <c r="I321" s="36">
        <f t="shared" si="73"/>
        <v>0.25436052645155516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14059959</v>
      </c>
      <c r="O321" s="36">
        <f t="shared" si="77"/>
        <v>0.46828063867403852</v>
      </c>
      <c r="P321" s="31">
        <v>6055366</v>
      </c>
      <c r="Q321" s="31">
        <v>28420337</v>
      </c>
      <c r="R321" s="31">
        <v>27410375</v>
      </c>
      <c r="S321" s="31">
        <v>13214696</v>
      </c>
      <c r="T321" s="36">
        <f t="shared" si="78"/>
        <v>0.4649732337797402</v>
      </c>
      <c r="U321" s="36">
        <f t="shared" si="79"/>
        <v>0.26120931418513771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235720961</v>
      </c>
      <c r="E323" s="32">
        <f>SUM(E318:E322)</f>
        <v>235365103</v>
      </c>
      <c r="F323" s="32">
        <f>SUM(F318:F322)</f>
        <v>74609579</v>
      </c>
      <c r="G323" s="37">
        <f t="shared" si="72"/>
        <v>0.31651652311056039</v>
      </c>
      <c r="H323" s="32">
        <f>SUM(H318:H322)</f>
        <v>58423324</v>
      </c>
      <c r="I323" s="37">
        <f t="shared" si="73"/>
        <v>0.24784950711277645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133032903</v>
      </c>
      <c r="O323" s="37">
        <f t="shared" si="77"/>
        <v>0.56436603022333687</v>
      </c>
      <c r="P323" s="32">
        <f>SUM(P318:P322)</f>
        <v>53074184</v>
      </c>
      <c r="Q323" s="32">
        <f>SUM(Q318:Q322)</f>
        <v>212047492</v>
      </c>
      <c r="R323" s="32">
        <f>SUM(R318:R322)</f>
        <v>215050170</v>
      </c>
      <c r="S323" s="32">
        <f>SUM(S318:S322)</f>
        <v>120637929</v>
      </c>
      <c r="T323" s="37">
        <f t="shared" si="78"/>
        <v>0.5689193862288171</v>
      </c>
      <c r="U323" s="37">
        <f t="shared" si="79"/>
        <v>0.10078609969773633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16611600</v>
      </c>
      <c r="E324" s="31">
        <v>16611600</v>
      </c>
      <c r="F324" s="31">
        <v>2982791</v>
      </c>
      <c r="G324" s="36">
        <f t="shared" si="72"/>
        <v>0.17956072864745118</v>
      </c>
      <c r="H324" s="31">
        <v>3128493</v>
      </c>
      <c r="I324" s="36">
        <f t="shared" si="73"/>
        <v>0.18833182836090442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6111284</v>
      </c>
      <c r="O324" s="36">
        <f t="shared" si="77"/>
        <v>0.3678925570083556</v>
      </c>
      <c r="P324" s="31">
        <v>2535282</v>
      </c>
      <c r="Q324" s="31">
        <v>15134890</v>
      </c>
      <c r="R324" s="31">
        <v>15134890</v>
      </c>
      <c r="S324" s="31">
        <v>5208159</v>
      </c>
      <c r="T324" s="36">
        <f t="shared" si="78"/>
        <v>0.34411607880863354</v>
      </c>
      <c r="U324" s="36">
        <f t="shared" si="79"/>
        <v>0.23398225522841254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43994105</v>
      </c>
      <c r="E325" s="31">
        <v>43994105</v>
      </c>
      <c r="F325" s="31">
        <v>18438648</v>
      </c>
      <c r="G325" s="36">
        <f t="shared" si="72"/>
        <v>0.41911633388155073</v>
      </c>
      <c r="H325" s="31">
        <v>10193965</v>
      </c>
      <c r="I325" s="36">
        <f t="shared" si="73"/>
        <v>0.23171206687805104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28632613</v>
      </c>
      <c r="O325" s="36">
        <f t="shared" si="77"/>
        <v>0.6508284007596018</v>
      </c>
      <c r="P325" s="31">
        <v>6954338</v>
      </c>
      <c r="Q325" s="31">
        <v>27859360</v>
      </c>
      <c r="R325" s="31">
        <v>30259360</v>
      </c>
      <c r="S325" s="31">
        <v>16637448</v>
      </c>
      <c r="T325" s="36">
        <f t="shared" si="78"/>
        <v>0.5971941925442652</v>
      </c>
      <c r="U325" s="36">
        <f t="shared" si="79"/>
        <v>0.4658426150699031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126354871</v>
      </c>
      <c r="E326" s="31">
        <v>126354871</v>
      </c>
      <c r="F326" s="31">
        <v>23716000</v>
      </c>
      <c r="G326" s="36">
        <f t="shared" si="72"/>
        <v>0.18769359512859618</v>
      </c>
      <c r="H326" s="31">
        <v>24015660</v>
      </c>
      <c r="I326" s="36">
        <f t="shared" si="73"/>
        <v>0.19006516970762449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47731660</v>
      </c>
      <c r="O326" s="36">
        <f t="shared" si="77"/>
        <v>0.37775876483622067</v>
      </c>
      <c r="P326" s="31">
        <v>21111417</v>
      </c>
      <c r="Q326" s="31">
        <v>118322223</v>
      </c>
      <c r="R326" s="31">
        <v>115824188</v>
      </c>
      <c r="S326" s="31">
        <v>42707771</v>
      </c>
      <c r="T326" s="36">
        <f t="shared" si="78"/>
        <v>0.36094462998721721</v>
      </c>
      <c r="U326" s="36">
        <f t="shared" si="79"/>
        <v>0.13756741198376221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237885485</v>
      </c>
      <c r="E327" s="31">
        <v>237885485</v>
      </c>
      <c r="F327" s="31">
        <v>74156040</v>
      </c>
      <c r="G327" s="36">
        <f t="shared" si="72"/>
        <v>0.31172999058769812</v>
      </c>
      <c r="H327" s="31">
        <v>41586959</v>
      </c>
      <c r="I327" s="36">
        <f t="shared" si="73"/>
        <v>0.17481923707955532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115742999</v>
      </c>
      <c r="O327" s="36">
        <f t="shared" si="77"/>
        <v>0.48654922766725345</v>
      </c>
      <c r="P327" s="31">
        <v>62009114</v>
      </c>
      <c r="Q327" s="31">
        <v>222027320</v>
      </c>
      <c r="R327" s="31">
        <v>218361960</v>
      </c>
      <c r="S327" s="31">
        <v>126056733</v>
      </c>
      <c r="T327" s="36">
        <f t="shared" si="78"/>
        <v>0.56775325216734585</v>
      </c>
      <c r="U327" s="36">
        <f t="shared" si="79"/>
        <v>-0.32934118362020137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59349800</v>
      </c>
      <c r="E328" s="31">
        <v>59349800</v>
      </c>
      <c r="F328" s="31">
        <v>44129629</v>
      </c>
      <c r="G328" s="36">
        <f t="shared" si="72"/>
        <v>0.74355143572514149</v>
      </c>
      <c r="H328" s="31">
        <v>790468</v>
      </c>
      <c r="I328" s="36">
        <f t="shared" si="73"/>
        <v>1.3318798041442431E-2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44920097</v>
      </c>
      <c r="O328" s="36">
        <f t="shared" si="77"/>
        <v>0.75687023376658391</v>
      </c>
      <c r="P328" s="31">
        <v>1657228</v>
      </c>
      <c r="Q328" s="31">
        <v>57933200</v>
      </c>
      <c r="R328" s="31">
        <v>45858600</v>
      </c>
      <c r="S328" s="31">
        <v>33160239</v>
      </c>
      <c r="T328" s="36">
        <f t="shared" si="78"/>
        <v>0.5723874911104514</v>
      </c>
      <c r="U328" s="36">
        <f t="shared" si="79"/>
        <v>-0.52301795528436634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100070521</v>
      </c>
      <c r="E329" s="31">
        <v>100070521</v>
      </c>
      <c r="F329" s="31">
        <v>28898575</v>
      </c>
      <c r="G329" s="36">
        <f t="shared" si="72"/>
        <v>0.28878209797668586</v>
      </c>
      <c r="H329" s="31">
        <v>19582816</v>
      </c>
      <c r="I329" s="36">
        <f t="shared" si="73"/>
        <v>0.19569015734413933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48481391</v>
      </c>
      <c r="O329" s="36">
        <f t="shared" si="77"/>
        <v>0.48447225532082522</v>
      </c>
      <c r="P329" s="31">
        <v>21755451</v>
      </c>
      <c r="Q329" s="31">
        <v>101614376</v>
      </c>
      <c r="R329" s="31">
        <v>101601280</v>
      </c>
      <c r="S329" s="31">
        <v>44242845</v>
      </c>
      <c r="T329" s="36">
        <f t="shared" si="78"/>
        <v>0.43539946552444508</v>
      </c>
      <c r="U329" s="36">
        <f t="shared" si="79"/>
        <v>-9.9866235822920868E-2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56035647</v>
      </c>
      <c r="E330" s="31">
        <v>56035647</v>
      </c>
      <c r="F330" s="31">
        <v>24728453</v>
      </c>
      <c r="G330" s="36">
        <f t="shared" si="72"/>
        <v>0.44129860765237527</v>
      </c>
      <c r="H330" s="31">
        <v>13552191</v>
      </c>
      <c r="I330" s="36">
        <f t="shared" si="73"/>
        <v>0.24184946057640772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38280644</v>
      </c>
      <c r="O330" s="36">
        <f t="shared" si="77"/>
        <v>0.68314806822878305</v>
      </c>
      <c r="P330" s="31">
        <v>13363463</v>
      </c>
      <c r="Q330" s="31">
        <v>54782262</v>
      </c>
      <c r="R330" s="31">
        <v>57228954</v>
      </c>
      <c r="S330" s="31">
        <v>37798319</v>
      </c>
      <c r="T330" s="36">
        <f t="shared" si="78"/>
        <v>0.68997368162709305</v>
      </c>
      <c r="U330" s="36">
        <f t="shared" si="79"/>
        <v>1.4122686611995672E-2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640302029</v>
      </c>
      <c r="E332" s="32">
        <f>SUM(E324:E331)</f>
        <v>640302029</v>
      </c>
      <c r="F332" s="32">
        <f>SUM(F324:F331)</f>
        <v>217050136</v>
      </c>
      <c r="G332" s="37">
        <f t="shared" si="72"/>
        <v>0.33898086554400098</v>
      </c>
      <c r="H332" s="32">
        <f>SUM(H324:H331)</f>
        <v>112850552</v>
      </c>
      <c r="I332" s="37">
        <f t="shared" si="73"/>
        <v>0.17624581352060653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329900688</v>
      </c>
      <c r="O332" s="37">
        <f t="shared" si="77"/>
        <v>0.51522667906460751</v>
      </c>
      <c r="P332" s="32">
        <f>SUM(P324:P331)</f>
        <v>129386293</v>
      </c>
      <c r="Q332" s="32">
        <f>SUM(Q324:Q331)</f>
        <v>597673631</v>
      </c>
      <c r="R332" s="32">
        <f>SUM(R324:R331)</f>
        <v>584269232</v>
      </c>
      <c r="S332" s="32">
        <f>SUM(S324:S331)</f>
        <v>305811514</v>
      </c>
      <c r="T332" s="37">
        <f t="shared" si="78"/>
        <v>0.51166974438596236</v>
      </c>
      <c r="U332" s="37">
        <f t="shared" si="79"/>
        <v>-0.12780133518470926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3637512</v>
      </c>
      <c r="E333" s="31">
        <v>3637512</v>
      </c>
      <c r="F333" s="31">
        <v>752597</v>
      </c>
      <c r="G333" s="36">
        <f t="shared" si="72"/>
        <v>0.20689883634748146</v>
      </c>
      <c r="H333" s="31">
        <v>725286</v>
      </c>
      <c r="I333" s="36">
        <f t="shared" si="73"/>
        <v>0.19939068242249097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1477883</v>
      </c>
      <c r="O333" s="36">
        <f t="shared" si="77"/>
        <v>0.40628951876997244</v>
      </c>
      <c r="P333" s="31">
        <v>616296</v>
      </c>
      <c r="Q333" s="31">
        <v>3390636</v>
      </c>
      <c r="R333" s="31">
        <v>3482676</v>
      </c>
      <c r="S333" s="31">
        <v>1402890</v>
      </c>
      <c r="T333" s="36">
        <f t="shared" si="78"/>
        <v>0.41375423371898368</v>
      </c>
      <c r="U333" s="36">
        <f t="shared" si="79"/>
        <v>0.17684683983021143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7339067</v>
      </c>
      <c r="E334" s="31">
        <v>7339067</v>
      </c>
      <c r="F334" s="31">
        <v>1798692</v>
      </c>
      <c r="G334" s="36">
        <f t="shared" si="72"/>
        <v>0.24508455911357671</v>
      </c>
      <c r="H334" s="31">
        <v>1768201</v>
      </c>
      <c r="I334" s="36">
        <f t="shared" si="73"/>
        <v>0.24092994381983432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3566893</v>
      </c>
      <c r="O334" s="36">
        <f t="shared" si="77"/>
        <v>0.48601450293341103</v>
      </c>
      <c r="P334" s="31">
        <v>2202728</v>
      </c>
      <c r="Q334" s="31">
        <v>5096474</v>
      </c>
      <c r="R334" s="31">
        <v>6639674</v>
      </c>
      <c r="S334" s="31">
        <v>3067942</v>
      </c>
      <c r="T334" s="36">
        <f t="shared" si="78"/>
        <v>0.60197344281556231</v>
      </c>
      <c r="U334" s="36">
        <f t="shared" si="79"/>
        <v>-0.19726766082784619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35245286</v>
      </c>
      <c r="E335" s="31">
        <v>35245286</v>
      </c>
      <c r="F335" s="31">
        <v>11257040</v>
      </c>
      <c r="G335" s="36">
        <f t="shared" si="72"/>
        <v>0.31939136484805375</v>
      </c>
      <c r="H335" s="31">
        <v>8182159</v>
      </c>
      <c r="I335" s="36">
        <f t="shared" si="73"/>
        <v>0.23214903122079927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19439199</v>
      </c>
      <c r="O335" s="36">
        <f t="shared" si="77"/>
        <v>0.55154039606885297</v>
      </c>
      <c r="P335" s="31">
        <v>5127828</v>
      </c>
      <c r="Q335" s="31">
        <v>37161417</v>
      </c>
      <c r="R335" s="31">
        <v>37545167</v>
      </c>
      <c r="S335" s="31">
        <v>12928385</v>
      </c>
      <c r="T335" s="36">
        <f t="shared" si="78"/>
        <v>0.34789806319818212</v>
      </c>
      <c r="U335" s="36">
        <f t="shared" si="79"/>
        <v>0.59563834824412987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46221865</v>
      </c>
      <c r="E337" s="32">
        <f>SUM(E333:E336)</f>
        <v>46221865</v>
      </c>
      <c r="F337" s="32">
        <f>SUM(F333:F336)</f>
        <v>13808329</v>
      </c>
      <c r="G337" s="37">
        <f t="shared" si="72"/>
        <v>0.2987401957926189</v>
      </c>
      <c r="H337" s="32">
        <f>SUM(H333:H336)</f>
        <v>10675646</v>
      </c>
      <c r="I337" s="37">
        <f t="shared" si="73"/>
        <v>0.23096528017638407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24483975</v>
      </c>
      <c r="O337" s="37">
        <f t="shared" si="77"/>
        <v>0.52970547596900297</v>
      </c>
      <c r="P337" s="32">
        <f>SUM(P333:P336)</f>
        <v>7946852</v>
      </c>
      <c r="Q337" s="32">
        <f>SUM(Q333:Q336)</f>
        <v>45648527</v>
      </c>
      <c r="R337" s="32">
        <f>SUM(R333:R336)</f>
        <v>47667517</v>
      </c>
      <c r="S337" s="32">
        <f>SUM(S333:S336)</f>
        <v>17399217</v>
      </c>
      <c r="T337" s="37">
        <f t="shared" si="78"/>
        <v>0.38115615428291916</v>
      </c>
      <c r="U337" s="37">
        <f t="shared" si="79"/>
        <v>0.3433804983407267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5003441369</v>
      </c>
      <c r="E338" s="32">
        <f>SUM(E302,E304:E309,E311:E316,E318:E322,E324:E331,E333:E336)</f>
        <v>5009754467</v>
      </c>
      <c r="F338" s="32">
        <f>SUM(F302,F304:F309,F311:F316,F318:F322,F324:F331,F333:F336)</f>
        <v>1458800869</v>
      </c>
      <c r="G338" s="37">
        <f t="shared" si="72"/>
        <v>0.29155950103429701</v>
      </c>
      <c r="H338" s="32">
        <f>SUM(H302,H304:H309,H311:H316,H318:H322,H324:H331,H333:H336)</f>
        <v>1308098429</v>
      </c>
      <c r="I338" s="37">
        <f t="shared" si="73"/>
        <v>0.26143974367415035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2766899298</v>
      </c>
      <c r="O338" s="37">
        <f t="shared" si="77"/>
        <v>0.55299924470844741</v>
      </c>
      <c r="P338" s="32">
        <f>SUM(P302,P304:P309,P311:P316,P318:P322,P324:P331,P333:P336)</f>
        <v>1203820700</v>
      </c>
      <c r="Q338" s="32">
        <f>SUM(Q302,Q304:Q309,Q311:Q316,Q318:Q322,Q324:Q331,Q333:Q336)</f>
        <v>4525935079</v>
      </c>
      <c r="R338" s="32">
        <f>SUM(R302,R304:R309,R311:R316,R318:R322,R324:R331,R333:R336)</f>
        <v>4581590971</v>
      </c>
      <c r="S338" s="32">
        <f>SUM(S302,S304:S309,S311:S316,S318:S322,S324:S331,S333:S336)</f>
        <v>2463350089</v>
      </c>
      <c r="T338" s="37">
        <f t="shared" si="78"/>
        <v>0.54427428719200155</v>
      </c>
      <c r="U338" s="37">
        <f t="shared" si="79"/>
        <v>8.6622309285759869E-2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27950271814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27989046314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7131169677</v>
      </c>
      <c r="G339" s="39">
        <f t="shared" si="72"/>
        <v>0.25513775767390112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8264572685</v>
      </c>
      <c r="I339" s="39">
        <f t="shared" si="73"/>
        <v>0.29568845483858092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15395742362</v>
      </c>
      <c r="O339" s="39">
        <f t="shared" si="77"/>
        <v>0.55082621251248198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8297432842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21476656224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28738544740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14328893007</v>
      </c>
      <c r="T339" s="39">
        <f t="shared" si="78"/>
        <v>0.66718454016075235</v>
      </c>
      <c r="U339" s="39">
        <f t="shared" si="79"/>
        <v>-3.9602799595639393E-3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605918732</v>
      </c>
      <c r="E8" s="31">
        <v>606745732</v>
      </c>
      <c r="F8" s="31">
        <v>210314747</v>
      </c>
      <c r="G8" s="36">
        <f>IF(($D8       =0),0,($F8       /$D8       ))</f>
        <v>0.34710058608981903</v>
      </c>
      <c r="H8" s="31">
        <v>188510912</v>
      </c>
      <c r="I8" s="36">
        <f>IF(($D8       =0),0,($H8       /$D8       ))</f>
        <v>0.31111583459017406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398825659</v>
      </c>
      <c r="O8" s="36">
        <f>IF(($D8       =0),0,($N8       /$D8       ))</f>
        <v>0.65821642067999309</v>
      </c>
      <c r="P8" s="31">
        <v>153166335</v>
      </c>
      <c r="Q8" s="31">
        <v>575315004</v>
      </c>
      <c r="R8" s="31">
        <v>592765528</v>
      </c>
      <c r="S8" s="31">
        <v>322363769</v>
      </c>
      <c r="T8" s="36">
        <f>IF(($Q8       =0),0,($S8       /$Q8       ))</f>
        <v>0.56032567681826007</v>
      </c>
      <c r="U8" s="36">
        <f>IF(($P8       =0),0,(($H8       /$P8       )-1))</f>
        <v>0.23075943548561106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441248750</v>
      </c>
      <c r="E9" s="31">
        <v>441248750</v>
      </c>
      <c r="F9" s="31">
        <v>114390258</v>
      </c>
      <c r="G9" s="36">
        <f>IF(($D9       =0),0,($F9       /$D9       ))</f>
        <v>0.2592421123006014</v>
      </c>
      <c r="H9" s="31">
        <v>73378792</v>
      </c>
      <c r="I9" s="36">
        <f>IF(($D9       =0),0,($H9       /$D9       ))</f>
        <v>0.16629801670826264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187769050</v>
      </c>
      <c r="O9" s="36">
        <f>IF(($D9       =0),0,($N9       /$D9       ))</f>
        <v>0.42554012900886407</v>
      </c>
      <c r="P9" s="31">
        <v>98344855</v>
      </c>
      <c r="Q9" s="31">
        <v>480164680</v>
      </c>
      <c r="R9" s="31">
        <v>486930950</v>
      </c>
      <c r="S9" s="31">
        <v>254269986</v>
      </c>
      <c r="T9" s="36">
        <f>IF(($Q9       =0),0,($S9       /$Q9       ))</f>
        <v>0.52954745859274777</v>
      </c>
      <c r="U9" s="36">
        <f>IF(($P9       =0),0,(($H9       /$P9       )-1))</f>
        <v>-0.25386242117088886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1047167482</v>
      </c>
      <c r="E10" s="32">
        <f>SUM(E8:E9)</f>
        <v>1047994482</v>
      </c>
      <c r="F10" s="32">
        <f>SUM(F8:F9)</f>
        <v>324705005</v>
      </c>
      <c r="G10" s="37">
        <f t="shared" ref="G10:G54" si="0">IF(($D10      =0),0,($F10      /$D10      ))</f>
        <v>0.31007934316279695</v>
      </c>
      <c r="H10" s="32">
        <f>SUM(H8:H9)</f>
        <v>261889704</v>
      </c>
      <c r="I10" s="37">
        <f t="shared" ref="I10:I54" si="1">IF(($D10      =0),0,($H10      /$D10      ))</f>
        <v>0.25009342679340379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586594709</v>
      </c>
      <c r="O10" s="37">
        <f t="shared" ref="O10:O54" si="5">IF(($D10      =0),0,($N10      /$D10      ))</f>
        <v>0.5601727699562008</v>
      </c>
      <c r="P10" s="32">
        <f>SUM(P8:P9)</f>
        <v>251511190</v>
      </c>
      <c r="Q10" s="32">
        <f>SUM(Q8:Q9)</f>
        <v>1055479684</v>
      </c>
      <c r="R10" s="32">
        <f>SUM(R8:R9)</f>
        <v>1079696478</v>
      </c>
      <c r="S10" s="32">
        <f>SUM(S8:S9)</f>
        <v>576633755</v>
      </c>
      <c r="T10" s="37">
        <f t="shared" ref="T10:T54" si="6">IF(($Q10      =0),0,($S10      /$Q10      ))</f>
        <v>0.54632387884028666</v>
      </c>
      <c r="U10" s="37">
        <f t="shared" ref="U10:U54" si="7">IF(($P10      =0),0,(($H10      /$P10      )-1))</f>
        <v>4.126462126794439E-2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29126134</v>
      </c>
      <c r="E11" s="31">
        <v>29126134</v>
      </c>
      <c r="F11" s="31">
        <v>14750020</v>
      </c>
      <c r="G11" s="36">
        <f t="shared" si="0"/>
        <v>0.50641873720693587</v>
      </c>
      <c r="H11" s="31">
        <v>7153338</v>
      </c>
      <c r="I11" s="36">
        <f t="shared" si="1"/>
        <v>0.24559860913913256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21903358</v>
      </c>
      <c r="O11" s="36">
        <f t="shared" si="5"/>
        <v>0.75201734634606843</v>
      </c>
      <c r="P11" s="31">
        <v>6914111</v>
      </c>
      <c r="Q11" s="31">
        <v>33495055</v>
      </c>
      <c r="R11" s="31">
        <v>33495055</v>
      </c>
      <c r="S11" s="31">
        <v>20587697</v>
      </c>
      <c r="T11" s="36">
        <f t="shared" si="6"/>
        <v>0.61464884891217519</v>
      </c>
      <c r="U11" s="36">
        <f t="shared" si="7"/>
        <v>3.4599820569846118E-2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18562129</v>
      </c>
      <c r="E12" s="31">
        <v>18562129</v>
      </c>
      <c r="F12" s="31">
        <v>3339232</v>
      </c>
      <c r="G12" s="36">
        <f t="shared" si="0"/>
        <v>0.1798948816700929</v>
      </c>
      <c r="H12" s="31">
        <v>2919688</v>
      </c>
      <c r="I12" s="36">
        <f t="shared" si="1"/>
        <v>0.1572927329618278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6258920</v>
      </c>
      <c r="O12" s="36">
        <f t="shared" si="5"/>
        <v>0.33718761463192071</v>
      </c>
      <c r="P12" s="31">
        <v>2513966</v>
      </c>
      <c r="Q12" s="31">
        <v>16596737</v>
      </c>
      <c r="R12" s="31">
        <v>16860237</v>
      </c>
      <c r="S12" s="31">
        <v>4874611</v>
      </c>
      <c r="T12" s="36">
        <f t="shared" si="6"/>
        <v>0.29370899834105946</v>
      </c>
      <c r="U12" s="36">
        <f t="shared" si="7"/>
        <v>0.16138722639844771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19016832</v>
      </c>
      <c r="E13" s="31">
        <v>19016832</v>
      </c>
      <c r="F13" s="31">
        <v>6644692</v>
      </c>
      <c r="G13" s="36">
        <f t="shared" si="0"/>
        <v>0.34941109013320409</v>
      </c>
      <c r="H13" s="31">
        <v>9237482</v>
      </c>
      <c r="I13" s="36">
        <f t="shared" si="1"/>
        <v>0.48575293718743479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15882174</v>
      </c>
      <c r="O13" s="36">
        <f t="shared" si="5"/>
        <v>0.83516402732063888</v>
      </c>
      <c r="P13" s="31">
        <v>8292570</v>
      </c>
      <c r="Q13" s="31">
        <v>31252632</v>
      </c>
      <c r="R13" s="31">
        <v>40576184</v>
      </c>
      <c r="S13" s="31">
        <v>16964479</v>
      </c>
      <c r="T13" s="36">
        <f t="shared" si="6"/>
        <v>0.54281760972963811</v>
      </c>
      <c r="U13" s="36">
        <f t="shared" si="7"/>
        <v>0.11394682227584463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44493925</v>
      </c>
      <c r="E14" s="31">
        <v>44493925</v>
      </c>
      <c r="F14" s="31">
        <v>10327188</v>
      </c>
      <c r="G14" s="36">
        <f t="shared" si="0"/>
        <v>0.23210332646535453</v>
      </c>
      <c r="H14" s="31">
        <v>9514250</v>
      </c>
      <c r="I14" s="36">
        <f t="shared" si="1"/>
        <v>0.21383256253522251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19841438</v>
      </c>
      <c r="O14" s="36">
        <f t="shared" si="5"/>
        <v>0.44593588900057707</v>
      </c>
      <c r="P14" s="31">
        <v>6991724</v>
      </c>
      <c r="Q14" s="31">
        <v>24718839</v>
      </c>
      <c r="R14" s="31">
        <v>31929279</v>
      </c>
      <c r="S14" s="31">
        <v>14602943</v>
      </c>
      <c r="T14" s="36">
        <f t="shared" si="6"/>
        <v>0.59076168585425881</v>
      </c>
      <c r="U14" s="36">
        <f t="shared" si="7"/>
        <v>0.36078741094471112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24091899</v>
      </c>
      <c r="E15" s="31">
        <v>24091899</v>
      </c>
      <c r="F15" s="31">
        <v>2717874</v>
      </c>
      <c r="G15" s="36">
        <f t="shared" si="0"/>
        <v>0.11281277577994163</v>
      </c>
      <c r="H15" s="31">
        <v>2037376</v>
      </c>
      <c r="I15" s="36">
        <f t="shared" si="1"/>
        <v>8.4566849628582616E-2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4755250</v>
      </c>
      <c r="O15" s="36">
        <f t="shared" si="5"/>
        <v>0.19737962540852425</v>
      </c>
      <c r="P15" s="31">
        <v>5375672</v>
      </c>
      <c r="Q15" s="31">
        <v>23278860</v>
      </c>
      <c r="R15" s="31">
        <v>28451293</v>
      </c>
      <c r="S15" s="31">
        <v>13525820</v>
      </c>
      <c r="T15" s="36">
        <f t="shared" si="6"/>
        <v>0.58103446646442314</v>
      </c>
      <c r="U15" s="36">
        <f t="shared" si="7"/>
        <v>-0.62100068605376224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74347221</v>
      </c>
      <c r="E16" s="31">
        <v>76719931</v>
      </c>
      <c r="F16" s="31">
        <v>14054643</v>
      </c>
      <c r="G16" s="36">
        <f t="shared" si="0"/>
        <v>0.18904059641987156</v>
      </c>
      <c r="H16" s="31">
        <v>9924586</v>
      </c>
      <c r="I16" s="36">
        <f t="shared" si="1"/>
        <v>0.13348967004429124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23979229</v>
      </c>
      <c r="O16" s="36">
        <f t="shared" si="5"/>
        <v>0.32253026646416277</v>
      </c>
      <c r="P16" s="31">
        <v>16641789</v>
      </c>
      <c r="Q16" s="31">
        <v>68285101</v>
      </c>
      <c r="R16" s="31">
        <v>69445634</v>
      </c>
      <c r="S16" s="31">
        <v>34562504</v>
      </c>
      <c r="T16" s="36">
        <f t="shared" si="6"/>
        <v>0.50615000188694159</v>
      </c>
      <c r="U16" s="36">
        <f t="shared" si="7"/>
        <v>-0.40363466932551539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9435427</v>
      </c>
      <c r="E17" s="31">
        <v>9435427</v>
      </c>
      <c r="F17" s="31">
        <v>1574595</v>
      </c>
      <c r="G17" s="36">
        <f t="shared" si="0"/>
        <v>0.16688115969738307</v>
      </c>
      <c r="H17" s="31">
        <v>2903432</v>
      </c>
      <c r="I17" s="36">
        <f t="shared" si="1"/>
        <v>0.30771601539601756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4478027</v>
      </c>
      <c r="O17" s="36">
        <f t="shared" si="5"/>
        <v>0.47459717509340066</v>
      </c>
      <c r="P17" s="31">
        <v>1751745</v>
      </c>
      <c r="Q17" s="31">
        <v>6974547</v>
      </c>
      <c r="R17" s="31">
        <v>8541975</v>
      </c>
      <c r="S17" s="31">
        <v>3260487</v>
      </c>
      <c r="T17" s="36">
        <f t="shared" si="6"/>
        <v>0.46748369463995298</v>
      </c>
      <c r="U17" s="36">
        <f t="shared" si="7"/>
        <v>0.65745128429080713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219073567</v>
      </c>
      <c r="E19" s="32">
        <f>SUM(E11:E18)</f>
        <v>221446277</v>
      </c>
      <c r="F19" s="32">
        <f>SUM(F11:F18)</f>
        <v>53408244</v>
      </c>
      <c r="G19" s="37">
        <f t="shared" si="0"/>
        <v>0.24379136529967579</v>
      </c>
      <c r="H19" s="32">
        <f>SUM(H11:H18)</f>
        <v>43690152</v>
      </c>
      <c r="I19" s="37">
        <f t="shared" si="1"/>
        <v>0.19943141748360724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97098396</v>
      </c>
      <c r="O19" s="37">
        <f t="shared" si="5"/>
        <v>0.44322278278328303</v>
      </c>
      <c r="P19" s="32">
        <f>SUM(P11:P18)</f>
        <v>48481577</v>
      </c>
      <c r="Q19" s="32">
        <f>SUM(Q11:Q18)</f>
        <v>204601771</v>
      </c>
      <c r="R19" s="32">
        <f>SUM(R11:R18)</f>
        <v>229299657</v>
      </c>
      <c r="S19" s="32">
        <f>SUM(S11:S18)</f>
        <v>108378541</v>
      </c>
      <c r="T19" s="37">
        <f t="shared" si="6"/>
        <v>0.52970480397259123</v>
      </c>
      <c r="U19" s="37">
        <f t="shared" si="7"/>
        <v>-9.8829809104600708E-2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255139</v>
      </c>
      <c r="G20" s="36">
        <f t="shared" si="0"/>
        <v>0.51027800000000001</v>
      </c>
      <c r="H20" s="31">
        <v>518396</v>
      </c>
      <c r="I20" s="36">
        <f t="shared" si="1"/>
        <v>1.0367919999999999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773535</v>
      </c>
      <c r="O20" s="36">
        <f t="shared" si="5"/>
        <v>1.5470699999999999</v>
      </c>
      <c r="P20" s="31">
        <v>859317</v>
      </c>
      <c r="Q20" s="31">
        <v>500000</v>
      </c>
      <c r="R20" s="31">
        <v>500000</v>
      </c>
      <c r="S20" s="31">
        <v>1221669</v>
      </c>
      <c r="T20" s="36">
        <f t="shared" si="6"/>
        <v>2.4433379999999998</v>
      </c>
      <c r="U20" s="36">
        <f t="shared" si="7"/>
        <v>-0.39673484872288112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9680864</v>
      </c>
      <c r="E22" s="31">
        <v>9680864</v>
      </c>
      <c r="F22" s="31">
        <v>1490413</v>
      </c>
      <c r="G22" s="36">
        <f t="shared" si="0"/>
        <v>0.15395454372667564</v>
      </c>
      <c r="H22" s="31">
        <v>1925411</v>
      </c>
      <c r="I22" s="36">
        <f t="shared" si="1"/>
        <v>0.19888834302392844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3415824</v>
      </c>
      <c r="O22" s="36">
        <f t="shared" si="5"/>
        <v>0.3528428867506041</v>
      </c>
      <c r="P22" s="31">
        <v>1985077</v>
      </c>
      <c r="Q22" s="31">
        <v>15537413</v>
      </c>
      <c r="R22" s="31">
        <v>15537413</v>
      </c>
      <c r="S22" s="31">
        <v>3972869</v>
      </c>
      <c r="T22" s="36">
        <f t="shared" si="6"/>
        <v>0.2556969425991315</v>
      </c>
      <c r="U22" s="36">
        <f t="shared" si="7"/>
        <v>-3.0057272337546626E-2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17345700</v>
      </c>
      <c r="E23" s="31">
        <v>17345700</v>
      </c>
      <c r="F23" s="31">
        <v>2893675</v>
      </c>
      <c r="G23" s="36">
        <f t="shared" si="0"/>
        <v>0.16682376612071004</v>
      </c>
      <c r="H23" s="31">
        <v>2909061</v>
      </c>
      <c r="I23" s="36">
        <f t="shared" si="1"/>
        <v>0.16771078711150314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5802736</v>
      </c>
      <c r="O23" s="36">
        <f t="shared" si="5"/>
        <v>0.33453455323221315</v>
      </c>
      <c r="P23" s="31">
        <v>2801079</v>
      </c>
      <c r="Q23" s="31">
        <v>13140724</v>
      </c>
      <c r="R23" s="31">
        <v>17645460</v>
      </c>
      <c r="S23" s="31">
        <v>5878478</v>
      </c>
      <c r="T23" s="36">
        <f t="shared" si="6"/>
        <v>0.44734810654268364</v>
      </c>
      <c r="U23" s="36">
        <f t="shared" si="7"/>
        <v>3.8550144426487076E-2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1582191</v>
      </c>
      <c r="E24" s="31">
        <v>1582191</v>
      </c>
      <c r="F24" s="31">
        <v>584865</v>
      </c>
      <c r="G24" s="36">
        <f t="shared" si="0"/>
        <v>0.36965511749213592</v>
      </c>
      <c r="H24" s="31">
        <v>426168</v>
      </c>
      <c r="I24" s="36">
        <f t="shared" si="1"/>
        <v>0.26935306799242315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1011033</v>
      </c>
      <c r="O24" s="36">
        <f t="shared" si="5"/>
        <v>0.63900818548455907</v>
      </c>
      <c r="P24" s="31">
        <v>392917</v>
      </c>
      <c r="Q24" s="31">
        <v>1521337</v>
      </c>
      <c r="R24" s="31">
        <v>1521337</v>
      </c>
      <c r="S24" s="31">
        <v>878770</v>
      </c>
      <c r="T24" s="36">
        <f t="shared" si="6"/>
        <v>0.57763007144373668</v>
      </c>
      <c r="U24" s="36">
        <f t="shared" si="7"/>
        <v>8.4626015163507873E-2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44007946</v>
      </c>
      <c r="E25" s="31">
        <v>44007946</v>
      </c>
      <c r="F25" s="31">
        <v>12159603</v>
      </c>
      <c r="G25" s="36">
        <f t="shared" si="0"/>
        <v>0.27630471551660241</v>
      </c>
      <c r="H25" s="31">
        <v>15793454</v>
      </c>
      <c r="I25" s="36">
        <f t="shared" si="1"/>
        <v>0.35887732638101311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27953057</v>
      </c>
      <c r="O25" s="36">
        <f t="shared" si="5"/>
        <v>0.63518204189761551</v>
      </c>
      <c r="P25" s="31">
        <v>6454961</v>
      </c>
      <c r="Q25" s="31">
        <v>21125200</v>
      </c>
      <c r="R25" s="31">
        <v>31603707</v>
      </c>
      <c r="S25" s="31">
        <v>12570576</v>
      </c>
      <c r="T25" s="36">
        <f t="shared" si="6"/>
        <v>0.59505121845000286</v>
      </c>
      <c r="U25" s="36">
        <f t="shared" si="7"/>
        <v>1.4467156346878007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61937</v>
      </c>
      <c r="G26" s="36">
        <f t="shared" si="0"/>
        <v>0</v>
      </c>
      <c r="H26" s="31">
        <v>48820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110757</v>
      </c>
      <c r="O26" s="36">
        <f t="shared" si="5"/>
        <v>0</v>
      </c>
      <c r="P26" s="31">
        <v>55605</v>
      </c>
      <c r="Q26" s="31">
        <v>0</v>
      </c>
      <c r="R26" s="31">
        <v>0</v>
      </c>
      <c r="S26" s="31">
        <v>98343</v>
      </c>
      <c r="T26" s="36">
        <f t="shared" si="6"/>
        <v>0</v>
      </c>
      <c r="U26" s="36">
        <f t="shared" si="7"/>
        <v>-0.12202140095315173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73116701</v>
      </c>
      <c r="E27" s="32">
        <f>SUM(E20:E26)</f>
        <v>73116701</v>
      </c>
      <c r="F27" s="32">
        <f>SUM(F20:F26)</f>
        <v>17445632</v>
      </c>
      <c r="G27" s="37">
        <f t="shared" si="0"/>
        <v>0.23859982413593853</v>
      </c>
      <c r="H27" s="32">
        <f>SUM(H20:H26)</f>
        <v>21621310</v>
      </c>
      <c r="I27" s="37">
        <f t="shared" si="1"/>
        <v>0.29570959444682821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39066942</v>
      </c>
      <c r="O27" s="37">
        <f t="shared" si="5"/>
        <v>0.5343094185827667</v>
      </c>
      <c r="P27" s="32">
        <f>SUM(P20:P26)</f>
        <v>12548956</v>
      </c>
      <c r="Q27" s="32">
        <f>SUM(Q20:Q26)</f>
        <v>51824674</v>
      </c>
      <c r="R27" s="32">
        <f>SUM(R20:R26)</f>
        <v>66807917</v>
      </c>
      <c r="S27" s="32">
        <f>SUM(S20:S26)</f>
        <v>24620705</v>
      </c>
      <c r="T27" s="37">
        <f t="shared" si="6"/>
        <v>0.47507689098053951</v>
      </c>
      <c r="U27" s="37">
        <f t="shared" si="7"/>
        <v>0.72295687386265439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41640629</v>
      </c>
      <c r="E28" s="31">
        <v>41640629</v>
      </c>
      <c r="F28" s="31">
        <v>9590209</v>
      </c>
      <c r="G28" s="36">
        <f t="shared" si="0"/>
        <v>0.23030893697595203</v>
      </c>
      <c r="H28" s="31">
        <v>9284730</v>
      </c>
      <c r="I28" s="36">
        <f t="shared" si="1"/>
        <v>0.22297285662999952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18874939</v>
      </c>
      <c r="O28" s="36">
        <f t="shared" si="5"/>
        <v>0.45328179360595156</v>
      </c>
      <c r="P28" s="31">
        <v>9857840</v>
      </c>
      <c r="Q28" s="31">
        <v>39214657</v>
      </c>
      <c r="R28" s="31">
        <v>39214657</v>
      </c>
      <c r="S28" s="31">
        <v>18531448</v>
      </c>
      <c r="T28" s="36">
        <f t="shared" si="6"/>
        <v>0.47256432715961277</v>
      </c>
      <c r="U28" s="36">
        <f t="shared" si="7"/>
        <v>-5.8137482450516531E-2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4263056</v>
      </c>
      <c r="E29" s="31">
        <v>4263056</v>
      </c>
      <c r="F29" s="31">
        <v>363501</v>
      </c>
      <c r="G29" s="36">
        <f t="shared" si="0"/>
        <v>8.5267704670077049E-2</v>
      </c>
      <c r="H29" s="31">
        <v>363327</v>
      </c>
      <c r="I29" s="36">
        <f t="shared" si="1"/>
        <v>8.5226888879714455E-2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726828</v>
      </c>
      <c r="O29" s="36">
        <f t="shared" si="5"/>
        <v>0.17049459354979152</v>
      </c>
      <c r="P29" s="31">
        <v>566356</v>
      </c>
      <c r="Q29" s="31">
        <v>2088000</v>
      </c>
      <c r="R29" s="31">
        <v>2088000</v>
      </c>
      <c r="S29" s="31">
        <v>1056173</v>
      </c>
      <c r="T29" s="36">
        <f t="shared" si="6"/>
        <v>0.50582998084291186</v>
      </c>
      <c r="U29" s="36">
        <f t="shared" si="7"/>
        <v>-0.35848300362316277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5314750</v>
      </c>
      <c r="E30" s="31">
        <v>5314750</v>
      </c>
      <c r="F30" s="31">
        <v>-1216950</v>
      </c>
      <c r="G30" s="36">
        <f t="shared" si="0"/>
        <v>-0.22897596312150148</v>
      </c>
      <c r="H30" s="31">
        <v>2914961</v>
      </c>
      <c r="I30" s="36">
        <f t="shared" si="1"/>
        <v>0.54846624958840962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1698011</v>
      </c>
      <c r="O30" s="36">
        <f t="shared" si="5"/>
        <v>0.31949028646690814</v>
      </c>
      <c r="P30" s="31">
        <v>4196810</v>
      </c>
      <c r="Q30" s="31">
        <v>5459950</v>
      </c>
      <c r="R30" s="31">
        <v>6474950</v>
      </c>
      <c r="S30" s="31">
        <v>5618015</v>
      </c>
      <c r="T30" s="36">
        <f t="shared" si="6"/>
        <v>1.0289498988085972</v>
      </c>
      <c r="U30" s="36">
        <f t="shared" si="7"/>
        <v>-0.30543412734910558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44296396</v>
      </c>
      <c r="E31" s="31">
        <v>44296396</v>
      </c>
      <c r="F31" s="31">
        <v>667820</v>
      </c>
      <c r="G31" s="36">
        <f t="shared" si="0"/>
        <v>1.5076170079389755E-2</v>
      </c>
      <c r="H31" s="31">
        <v>3738528</v>
      </c>
      <c r="I31" s="36">
        <f t="shared" si="1"/>
        <v>8.4398017391753496E-2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4406348</v>
      </c>
      <c r="O31" s="36">
        <f t="shared" si="5"/>
        <v>9.9474187471143255E-2</v>
      </c>
      <c r="P31" s="31">
        <v>864032</v>
      </c>
      <c r="Q31" s="31">
        <v>31433913</v>
      </c>
      <c r="R31" s="31">
        <v>33745913</v>
      </c>
      <c r="S31" s="31">
        <v>1943453</v>
      </c>
      <c r="T31" s="36">
        <f t="shared" si="6"/>
        <v>6.1826632910767426E-2</v>
      </c>
      <c r="U31" s="36">
        <f t="shared" si="7"/>
        <v>3.3268397466760486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7260064</v>
      </c>
      <c r="E32" s="31">
        <v>7260064</v>
      </c>
      <c r="F32" s="31">
        <v>2091834</v>
      </c>
      <c r="G32" s="36">
        <f t="shared" si="0"/>
        <v>0.28812886497970264</v>
      </c>
      <c r="H32" s="31">
        <v>2150723</v>
      </c>
      <c r="I32" s="36">
        <f t="shared" si="1"/>
        <v>0.29624022598147898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4242557</v>
      </c>
      <c r="O32" s="36">
        <f t="shared" si="5"/>
        <v>0.58436909096118161</v>
      </c>
      <c r="P32" s="31">
        <v>2637339</v>
      </c>
      <c r="Q32" s="31">
        <v>6895593</v>
      </c>
      <c r="R32" s="31">
        <v>6895592</v>
      </c>
      <c r="S32" s="31">
        <v>5057482</v>
      </c>
      <c r="T32" s="36">
        <f t="shared" si="6"/>
        <v>0.73343684872352533</v>
      </c>
      <c r="U32" s="36">
        <f t="shared" si="7"/>
        <v>-0.18451022033951647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114437137</v>
      </c>
      <c r="E33" s="31">
        <v>114437137</v>
      </c>
      <c r="F33" s="31">
        <v>36611327</v>
      </c>
      <c r="G33" s="36">
        <f t="shared" si="0"/>
        <v>0.31992522672076285</v>
      </c>
      <c r="H33" s="31">
        <v>110386389</v>
      </c>
      <c r="I33" s="36">
        <f t="shared" si="1"/>
        <v>0.96460285440381122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146997716</v>
      </c>
      <c r="O33" s="36">
        <f t="shared" si="5"/>
        <v>1.2845280811245741</v>
      </c>
      <c r="P33" s="31">
        <v>29015590</v>
      </c>
      <c r="Q33" s="31">
        <v>107507584</v>
      </c>
      <c r="R33" s="31">
        <v>112874790</v>
      </c>
      <c r="S33" s="31">
        <v>57188597</v>
      </c>
      <c r="T33" s="36">
        <f t="shared" si="6"/>
        <v>0.53194942042414417</v>
      </c>
      <c r="U33" s="36">
        <f t="shared" si="7"/>
        <v>2.804382023594902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217212032</v>
      </c>
      <c r="E35" s="32">
        <f>SUM(E28:E34)</f>
        <v>217212032</v>
      </c>
      <c r="F35" s="32">
        <f>SUM(F28:F34)</f>
        <v>48107741</v>
      </c>
      <c r="G35" s="37">
        <f t="shared" si="0"/>
        <v>0.2214782512600407</v>
      </c>
      <c r="H35" s="32">
        <f>SUM(H28:H34)</f>
        <v>128838658</v>
      </c>
      <c r="I35" s="37">
        <f t="shared" si="1"/>
        <v>0.59314696710723647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176946399</v>
      </c>
      <c r="O35" s="37">
        <f t="shared" si="5"/>
        <v>0.81462521836727719</v>
      </c>
      <c r="P35" s="32">
        <f>SUM(P28:P34)</f>
        <v>47137967</v>
      </c>
      <c r="Q35" s="32">
        <f>SUM(Q28:Q34)</f>
        <v>192599697</v>
      </c>
      <c r="R35" s="32">
        <f>SUM(R28:R34)</f>
        <v>201293902</v>
      </c>
      <c r="S35" s="32">
        <f>SUM(S28:S34)</f>
        <v>89395168</v>
      </c>
      <c r="T35" s="37">
        <f t="shared" si="6"/>
        <v>0.46415009676780539</v>
      </c>
      <c r="U35" s="37">
        <f t="shared" si="7"/>
        <v>1.7332247485344459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3956544</v>
      </c>
      <c r="E36" s="31">
        <v>3956544</v>
      </c>
      <c r="F36" s="31">
        <v>1756817</v>
      </c>
      <c r="G36" s="36">
        <f t="shared" si="0"/>
        <v>0.44402817206127365</v>
      </c>
      <c r="H36" s="31">
        <v>1758235</v>
      </c>
      <c r="I36" s="36">
        <f t="shared" si="1"/>
        <v>0.44438656564921303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3515052</v>
      </c>
      <c r="O36" s="36">
        <f t="shared" si="5"/>
        <v>0.88841473771048673</v>
      </c>
      <c r="P36" s="31">
        <v>1666358</v>
      </c>
      <c r="Q36" s="31">
        <v>3757404</v>
      </c>
      <c r="R36" s="31">
        <v>3757404</v>
      </c>
      <c r="S36" s="31">
        <v>3335107</v>
      </c>
      <c r="T36" s="36">
        <f t="shared" si="6"/>
        <v>0.88760937072510704</v>
      </c>
      <c r="U36" s="36">
        <f t="shared" si="7"/>
        <v>5.5136411263365881E-2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49342856</v>
      </c>
      <c r="E37" s="31">
        <v>49342856</v>
      </c>
      <c r="F37" s="31">
        <v>3580219</v>
      </c>
      <c r="G37" s="36">
        <f t="shared" si="0"/>
        <v>7.2558001101517111E-2</v>
      </c>
      <c r="H37" s="31">
        <v>3624485</v>
      </c>
      <c r="I37" s="36">
        <f t="shared" si="1"/>
        <v>7.3455111718705543E-2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7204704</v>
      </c>
      <c r="O37" s="36">
        <f t="shared" si="5"/>
        <v>0.14601311282022264</v>
      </c>
      <c r="P37" s="31">
        <v>3180425</v>
      </c>
      <c r="Q37" s="31">
        <v>47759862</v>
      </c>
      <c r="R37" s="31">
        <v>47412860</v>
      </c>
      <c r="S37" s="31">
        <v>6266814</v>
      </c>
      <c r="T37" s="36">
        <f t="shared" si="6"/>
        <v>0.13121507763150572</v>
      </c>
      <c r="U37" s="36">
        <f t="shared" si="7"/>
        <v>0.13962284914751955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25826404</v>
      </c>
      <c r="E38" s="31">
        <v>25826404</v>
      </c>
      <c r="F38" s="31">
        <v>5578612</v>
      </c>
      <c r="G38" s="36">
        <f t="shared" si="0"/>
        <v>0.2160042102648127</v>
      </c>
      <c r="H38" s="31">
        <v>10928734</v>
      </c>
      <c r="I38" s="36">
        <f t="shared" si="1"/>
        <v>0.42316127324578368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16507346</v>
      </c>
      <c r="O38" s="36">
        <f t="shared" si="5"/>
        <v>0.63916548351059632</v>
      </c>
      <c r="P38" s="31">
        <v>7479375</v>
      </c>
      <c r="Q38" s="31">
        <v>21533635</v>
      </c>
      <c r="R38" s="31">
        <v>27929680</v>
      </c>
      <c r="S38" s="31">
        <v>16053364</v>
      </c>
      <c r="T38" s="36">
        <f t="shared" si="6"/>
        <v>0.74550181611232846</v>
      </c>
      <c r="U38" s="36">
        <f t="shared" si="7"/>
        <v>0.46118278599481899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79125804</v>
      </c>
      <c r="E40" s="32">
        <f>SUM(E36:E39)</f>
        <v>79125804</v>
      </c>
      <c r="F40" s="32">
        <f>SUM(F36:F39)</f>
        <v>10915648</v>
      </c>
      <c r="G40" s="37">
        <f t="shared" si="0"/>
        <v>0.13795307533304813</v>
      </c>
      <c r="H40" s="32">
        <f>SUM(H36:H39)</f>
        <v>16311454</v>
      </c>
      <c r="I40" s="37">
        <f t="shared" si="1"/>
        <v>0.20614582317545865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27227102</v>
      </c>
      <c r="O40" s="37">
        <f t="shared" si="5"/>
        <v>0.34409889850850678</v>
      </c>
      <c r="P40" s="32">
        <f>SUM(P36:P39)</f>
        <v>12326158</v>
      </c>
      <c r="Q40" s="32">
        <f>SUM(Q36:Q39)</f>
        <v>73050901</v>
      </c>
      <c r="R40" s="32">
        <f>SUM(R36:R39)</f>
        <v>79099944</v>
      </c>
      <c r="S40" s="32">
        <f>SUM(S36:S39)</f>
        <v>25655285</v>
      </c>
      <c r="T40" s="37">
        <f t="shared" si="6"/>
        <v>0.35119737948201352</v>
      </c>
      <c r="U40" s="37">
        <f t="shared" si="7"/>
        <v>0.32332021056358351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12201756</v>
      </c>
      <c r="E41" s="31">
        <v>12201756</v>
      </c>
      <c r="F41" s="31">
        <v>1772240</v>
      </c>
      <c r="G41" s="36">
        <f t="shared" si="0"/>
        <v>0.14524466806253133</v>
      </c>
      <c r="H41" s="31">
        <v>2626568</v>
      </c>
      <c r="I41" s="36">
        <f t="shared" si="1"/>
        <v>0.215261475479431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4398808</v>
      </c>
      <c r="O41" s="36">
        <f t="shared" si="5"/>
        <v>0.36050614354196231</v>
      </c>
      <c r="P41" s="31">
        <v>2856330</v>
      </c>
      <c r="Q41" s="31">
        <v>9509160</v>
      </c>
      <c r="R41" s="31">
        <v>9509160</v>
      </c>
      <c r="S41" s="31">
        <v>4835288</v>
      </c>
      <c r="T41" s="36">
        <f t="shared" si="6"/>
        <v>0.50848739531146814</v>
      </c>
      <c r="U41" s="36">
        <f t="shared" si="7"/>
        <v>-8.0439585061950147E-2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1500000</v>
      </c>
      <c r="E42" s="31">
        <v>1500000</v>
      </c>
      <c r="F42" s="31">
        <v>283971</v>
      </c>
      <c r="G42" s="36">
        <f t="shared" si="0"/>
        <v>0.18931400000000001</v>
      </c>
      <c r="H42" s="31">
        <v>190550</v>
      </c>
      <c r="I42" s="36">
        <f t="shared" si="1"/>
        <v>0.12703333333333333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474521</v>
      </c>
      <c r="O42" s="36">
        <f t="shared" si="5"/>
        <v>0.31634733333333331</v>
      </c>
      <c r="P42" s="31">
        <v>270925</v>
      </c>
      <c r="Q42" s="31">
        <v>2000000</v>
      </c>
      <c r="R42" s="31">
        <v>2000000</v>
      </c>
      <c r="S42" s="31">
        <v>542572</v>
      </c>
      <c r="T42" s="36">
        <f t="shared" si="6"/>
        <v>0.27128600000000003</v>
      </c>
      <c r="U42" s="36">
        <f t="shared" si="7"/>
        <v>-0.29666881978407311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518151</v>
      </c>
      <c r="E43" s="31">
        <v>518150</v>
      </c>
      <c r="F43" s="31">
        <v>141079</v>
      </c>
      <c r="G43" s="36">
        <f t="shared" si="0"/>
        <v>0.2722739124309323</v>
      </c>
      <c r="H43" s="31">
        <v>282927</v>
      </c>
      <c r="I43" s="36">
        <f t="shared" si="1"/>
        <v>0.54603194821586754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424006</v>
      </c>
      <c r="O43" s="36">
        <f t="shared" si="5"/>
        <v>0.81830586064679989</v>
      </c>
      <c r="P43" s="31">
        <v>61699</v>
      </c>
      <c r="Q43" s="31">
        <v>1443621</v>
      </c>
      <c r="R43" s="31">
        <v>1443621</v>
      </c>
      <c r="S43" s="31">
        <v>209154</v>
      </c>
      <c r="T43" s="36">
        <f t="shared" si="6"/>
        <v>0.14488151668616625</v>
      </c>
      <c r="U43" s="36">
        <f t="shared" si="7"/>
        <v>3.5856010632263082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49647160</v>
      </c>
      <c r="E44" s="31">
        <v>49647160</v>
      </c>
      <c r="F44" s="31">
        <v>13780099</v>
      </c>
      <c r="G44" s="36">
        <f t="shared" si="0"/>
        <v>0.27756067013702296</v>
      </c>
      <c r="H44" s="31">
        <v>11158258</v>
      </c>
      <c r="I44" s="36">
        <f t="shared" si="1"/>
        <v>0.22475118415635456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24938357</v>
      </c>
      <c r="O44" s="36">
        <f t="shared" si="5"/>
        <v>0.50231185429337755</v>
      </c>
      <c r="P44" s="31">
        <v>5184022</v>
      </c>
      <c r="Q44" s="31">
        <v>1924284</v>
      </c>
      <c r="R44" s="31">
        <v>39084290</v>
      </c>
      <c r="S44" s="31">
        <v>13227712</v>
      </c>
      <c r="T44" s="36">
        <f t="shared" si="6"/>
        <v>6.874095507731707</v>
      </c>
      <c r="U44" s="36">
        <f t="shared" si="7"/>
        <v>1.1524326092751922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70165752</v>
      </c>
      <c r="E45" s="31">
        <v>70165752</v>
      </c>
      <c r="F45" s="31">
        <v>60951493</v>
      </c>
      <c r="G45" s="36">
        <f t="shared" si="0"/>
        <v>0.86867868244325241</v>
      </c>
      <c r="H45" s="31">
        <v>1810177</v>
      </c>
      <c r="I45" s="36">
        <f t="shared" si="1"/>
        <v>2.5798583331651602E-2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62761670</v>
      </c>
      <c r="O45" s="36">
        <f t="shared" si="5"/>
        <v>0.89447726577490394</v>
      </c>
      <c r="P45" s="31">
        <v>-3952241</v>
      </c>
      <c r="Q45" s="31">
        <v>52005549</v>
      </c>
      <c r="R45" s="31">
        <v>56112064</v>
      </c>
      <c r="S45" s="31">
        <v>55180742</v>
      </c>
      <c r="T45" s="36">
        <f t="shared" si="6"/>
        <v>1.0610548885850624</v>
      </c>
      <c r="U45" s="36">
        <f t="shared" si="7"/>
        <v>-1.4580128084294455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134032819</v>
      </c>
      <c r="E47" s="32">
        <f>SUM(E41:E46)</f>
        <v>134032818</v>
      </c>
      <c r="F47" s="32">
        <f>SUM(F41:F46)</f>
        <v>76928882</v>
      </c>
      <c r="G47" s="37">
        <f t="shared" si="0"/>
        <v>0.57395556233134215</v>
      </c>
      <c r="H47" s="32">
        <f>SUM(H41:H46)</f>
        <v>16068480</v>
      </c>
      <c r="I47" s="37">
        <f t="shared" si="1"/>
        <v>0.11988466794837763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92997362</v>
      </c>
      <c r="O47" s="37">
        <f t="shared" si="5"/>
        <v>0.69384023027971975</v>
      </c>
      <c r="P47" s="32">
        <f>SUM(P41:P46)</f>
        <v>4420735</v>
      </c>
      <c r="Q47" s="32">
        <f>SUM(Q41:Q46)</f>
        <v>66882614</v>
      </c>
      <c r="R47" s="32">
        <f>SUM(R41:R46)</f>
        <v>108149135</v>
      </c>
      <c r="S47" s="32">
        <f>SUM(S41:S46)</f>
        <v>73995468</v>
      </c>
      <c r="T47" s="37">
        <f t="shared" si="6"/>
        <v>1.1063483254407491</v>
      </c>
      <c r="U47" s="37">
        <f t="shared" si="7"/>
        <v>2.6347982858054149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19288872</v>
      </c>
      <c r="E48" s="31">
        <v>19288872</v>
      </c>
      <c r="F48" s="31">
        <v>4143944</v>
      </c>
      <c r="G48" s="36">
        <f t="shared" si="0"/>
        <v>0.21483599455686159</v>
      </c>
      <c r="H48" s="31">
        <v>3492003</v>
      </c>
      <c r="I48" s="36">
        <f t="shared" si="1"/>
        <v>0.18103718040121786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7635947</v>
      </c>
      <c r="O48" s="36">
        <f t="shared" si="5"/>
        <v>0.39587317495807944</v>
      </c>
      <c r="P48" s="31">
        <v>2952038</v>
      </c>
      <c r="Q48" s="31">
        <v>78680580</v>
      </c>
      <c r="R48" s="31">
        <v>78680580</v>
      </c>
      <c r="S48" s="31">
        <v>5889615</v>
      </c>
      <c r="T48" s="36">
        <f t="shared" si="6"/>
        <v>7.4854748147509836E-2</v>
      </c>
      <c r="U48" s="36">
        <f t="shared" si="7"/>
        <v>0.18291261833350392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4964920</v>
      </c>
      <c r="E49" s="31">
        <v>4801920</v>
      </c>
      <c r="F49" s="31">
        <v>3706499</v>
      </c>
      <c r="G49" s="36">
        <f t="shared" si="0"/>
        <v>0.74653750715016554</v>
      </c>
      <c r="H49" s="31">
        <v>1073689</v>
      </c>
      <c r="I49" s="36">
        <f t="shared" si="1"/>
        <v>0.21625504539851598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4780188</v>
      </c>
      <c r="O49" s="36">
        <f t="shared" si="5"/>
        <v>0.96279255254868157</v>
      </c>
      <c r="P49" s="31">
        <v>2439622</v>
      </c>
      <c r="Q49" s="31">
        <v>5450000</v>
      </c>
      <c r="R49" s="31">
        <v>9650004</v>
      </c>
      <c r="S49" s="31">
        <v>3308637</v>
      </c>
      <c r="T49" s="36">
        <f t="shared" si="6"/>
        <v>0.60708935779816509</v>
      </c>
      <c r="U49" s="36">
        <f t="shared" si="7"/>
        <v>-0.55989534444270461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8903328</v>
      </c>
      <c r="E50" s="31">
        <v>8903328</v>
      </c>
      <c r="F50" s="31">
        <v>2593728</v>
      </c>
      <c r="G50" s="36">
        <f t="shared" si="0"/>
        <v>0.29132117787865391</v>
      </c>
      <c r="H50" s="31">
        <v>2750595</v>
      </c>
      <c r="I50" s="36">
        <f t="shared" si="1"/>
        <v>0.30894009520934196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5344323</v>
      </c>
      <c r="O50" s="36">
        <f t="shared" si="5"/>
        <v>0.60026127308799582</v>
      </c>
      <c r="P50" s="31">
        <v>3357535</v>
      </c>
      <c r="Q50" s="31">
        <v>9550293</v>
      </c>
      <c r="R50" s="31">
        <v>8217982</v>
      </c>
      <c r="S50" s="31">
        <v>5873074</v>
      </c>
      <c r="T50" s="36">
        <f t="shared" si="6"/>
        <v>0.61496270323852886</v>
      </c>
      <c r="U50" s="36">
        <f t="shared" si="7"/>
        <v>-0.18076952287913606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165490</v>
      </c>
      <c r="G51" s="36">
        <f t="shared" si="0"/>
        <v>0</v>
      </c>
      <c r="H51" s="31">
        <v>164856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330346</v>
      </c>
      <c r="O51" s="36">
        <f t="shared" si="5"/>
        <v>0</v>
      </c>
      <c r="P51" s="31">
        <v>164742</v>
      </c>
      <c r="Q51" s="31">
        <v>668079</v>
      </c>
      <c r="R51" s="31">
        <v>668079</v>
      </c>
      <c r="S51" s="31">
        <v>275099</v>
      </c>
      <c r="T51" s="36">
        <f t="shared" si="6"/>
        <v>0.4117761522215187</v>
      </c>
      <c r="U51" s="36">
        <f t="shared" si="7"/>
        <v>6.9199111337736596E-4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33157120</v>
      </c>
      <c r="E53" s="32">
        <f>SUM(E48:E52)</f>
        <v>32994120</v>
      </c>
      <c r="F53" s="32">
        <f>SUM(F48:F52)</f>
        <v>10609661</v>
      </c>
      <c r="G53" s="37">
        <f t="shared" si="0"/>
        <v>0.31998137956493206</v>
      </c>
      <c r="H53" s="32">
        <f>SUM(H48:H52)</f>
        <v>7481143</v>
      </c>
      <c r="I53" s="37">
        <f t="shared" si="1"/>
        <v>0.2256270448096819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18090804</v>
      </c>
      <c r="O53" s="37">
        <f t="shared" si="5"/>
        <v>0.54560842437461399</v>
      </c>
      <c r="P53" s="32">
        <f>SUM(P48:P52)</f>
        <v>8913937</v>
      </c>
      <c r="Q53" s="32">
        <f>SUM(Q48:Q52)</f>
        <v>94348952</v>
      </c>
      <c r="R53" s="32">
        <f>SUM(R48:R52)</f>
        <v>97216645</v>
      </c>
      <c r="S53" s="32">
        <f>SUM(S48:S52)</f>
        <v>15346425</v>
      </c>
      <c r="T53" s="37">
        <f t="shared" si="6"/>
        <v>0.16265601975101959</v>
      </c>
      <c r="U53" s="37">
        <f t="shared" si="7"/>
        <v>-0.16073638393450618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1802885525</v>
      </c>
      <c r="E54" s="32">
        <f>SUM(E8:E9,E11:E18,E20:E26,E28:E34,E36:E39,E41:E46,E48:E52)</f>
        <v>1805922234</v>
      </c>
      <c r="F54" s="32">
        <f>SUM(F8:F9,F11:F18,F20:F26,F28:F34,F36:F39,F41:F46,F48:F52)</f>
        <v>542120813</v>
      </c>
      <c r="G54" s="37">
        <f t="shared" si="0"/>
        <v>0.30069619256608099</v>
      </c>
      <c r="H54" s="32">
        <f>SUM(H8:H9,H11:H18,H20:H26,H28:H34,H36:H39,H41:H46,H48:H52)</f>
        <v>495900901</v>
      </c>
      <c r="I54" s="37">
        <f t="shared" si="1"/>
        <v>0.27505956097794948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1038021714</v>
      </c>
      <c r="O54" s="37">
        <f t="shared" si="5"/>
        <v>0.57575575354403052</v>
      </c>
      <c r="P54" s="32">
        <f>SUM(P8:P9,P11:P18,P20:P26,P28:P34,P36:P39,P41:P46,P48:P52)</f>
        <v>385340520</v>
      </c>
      <c r="Q54" s="32">
        <f>SUM(Q8:Q9,Q11:Q18,Q20:Q26,Q28:Q34,Q36:Q39,Q41:Q46,Q48:Q52)</f>
        <v>1738788293</v>
      </c>
      <c r="R54" s="32">
        <f>SUM(R8:R9,R11:R18,R20:R26,R28:R34,R36:R39,R41:R46,R48:R52)</f>
        <v>1861563678</v>
      </c>
      <c r="S54" s="32">
        <f>SUM(S8:S9,S11:S18,S20:S26,S28:S34,S36:S39,S41:S46,S48:S52)</f>
        <v>914025347</v>
      </c>
      <c r="T54" s="37">
        <f t="shared" si="6"/>
        <v>0.5256679899903145</v>
      </c>
      <c r="U54" s="37">
        <f t="shared" si="7"/>
        <v>0.28691605284593491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487229638</v>
      </c>
      <c r="E57" s="31">
        <v>487229638</v>
      </c>
      <c r="F57" s="31">
        <v>164412887</v>
      </c>
      <c r="G57" s="36">
        <f t="shared" ref="G57:G85" si="8">IF(($D57      =0),0,($F57      /$D57      ))</f>
        <v>0.33744434693030723</v>
      </c>
      <c r="H57" s="31">
        <v>58767071</v>
      </c>
      <c r="I57" s="36">
        <f t="shared" ref="I57:I85" si="9">IF(($D57      =0),0,($H57      /$D57      ))</f>
        <v>0.12061472951692648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223179958</v>
      </c>
      <c r="O57" s="36">
        <f t="shared" ref="O57:O85" si="13">IF(($D57      =0),0,($N57      /$D57      ))</f>
        <v>0.4580590764472337</v>
      </c>
      <c r="P57" s="31">
        <v>50560304</v>
      </c>
      <c r="Q57" s="31">
        <v>452362916</v>
      </c>
      <c r="R57" s="31">
        <v>452362916</v>
      </c>
      <c r="S57" s="31">
        <v>201675613</v>
      </c>
      <c r="T57" s="36">
        <f t="shared" ref="T57:T85" si="14">IF(($Q57      =0),0,($S57      /$Q57      ))</f>
        <v>0.44582702486602593</v>
      </c>
      <c r="U57" s="36">
        <f t="shared" ref="U57:U85" si="15">IF(($P57      =0),0,(($H57      /$P57      )-1))</f>
        <v>0.16231640933171598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487229638</v>
      </c>
      <c r="E58" s="32">
        <f>E57</f>
        <v>487229638</v>
      </c>
      <c r="F58" s="32">
        <f>F57</f>
        <v>164412887</v>
      </c>
      <c r="G58" s="37">
        <f t="shared" si="8"/>
        <v>0.33744434693030723</v>
      </c>
      <c r="H58" s="32">
        <f>H57</f>
        <v>58767071</v>
      </c>
      <c r="I58" s="37">
        <f t="shared" si="9"/>
        <v>0.12061472951692648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223179958</v>
      </c>
      <c r="O58" s="37">
        <f t="shared" si="13"/>
        <v>0.4580590764472337</v>
      </c>
      <c r="P58" s="32">
        <f>P57</f>
        <v>50560304</v>
      </c>
      <c r="Q58" s="32">
        <f>Q57</f>
        <v>452362916</v>
      </c>
      <c r="R58" s="32">
        <f>R57</f>
        <v>452362916</v>
      </c>
      <c r="S58" s="32">
        <f>S57</f>
        <v>201675613</v>
      </c>
      <c r="T58" s="37">
        <f t="shared" si="14"/>
        <v>0.44582702486602593</v>
      </c>
      <c r="U58" s="37">
        <f t="shared" si="15"/>
        <v>0.16231640933171598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680448</v>
      </c>
      <c r="E59" s="31">
        <v>680448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2894790</v>
      </c>
      <c r="Q59" s="31">
        <v>15585579</v>
      </c>
      <c r="R59" s="31">
        <v>19203279</v>
      </c>
      <c r="S59" s="31">
        <v>5772245</v>
      </c>
      <c r="T59" s="36">
        <f t="shared" si="14"/>
        <v>0.3703580726773128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19838000</v>
      </c>
      <c r="E60" s="31">
        <v>19838000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4692249</v>
      </c>
      <c r="Q60" s="31">
        <v>18769000</v>
      </c>
      <c r="R60" s="31">
        <v>18769000</v>
      </c>
      <c r="S60" s="31">
        <v>9384498</v>
      </c>
      <c r="T60" s="36">
        <f t="shared" si="14"/>
        <v>0.49999989344131279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11998747</v>
      </c>
      <c r="E61" s="31">
        <v>11998747</v>
      </c>
      <c r="F61" s="31">
        <v>608780</v>
      </c>
      <c r="G61" s="36">
        <f t="shared" si="8"/>
        <v>5.0736964451371463E-2</v>
      </c>
      <c r="H61" s="31">
        <v>1825725</v>
      </c>
      <c r="I61" s="36">
        <f t="shared" si="9"/>
        <v>0.15215963800220139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2434505</v>
      </c>
      <c r="O61" s="36">
        <f t="shared" si="13"/>
        <v>0.20289660245357286</v>
      </c>
      <c r="P61" s="31">
        <v>2006692</v>
      </c>
      <c r="Q61" s="31">
        <v>5495306</v>
      </c>
      <c r="R61" s="31">
        <v>7831548</v>
      </c>
      <c r="S61" s="31">
        <v>4004079</v>
      </c>
      <c r="T61" s="36">
        <f t="shared" si="14"/>
        <v>0.72863622153161267</v>
      </c>
      <c r="U61" s="36">
        <f t="shared" si="15"/>
        <v>-9.0181751858282144E-2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32517195</v>
      </c>
      <c r="E63" s="32">
        <f>SUM(E59:E62)</f>
        <v>32517195</v>
      </c>
      <c r="F63" s="32">
        <f>SUM(F59:F62)</f>
        <v>608780</v>
      </c>
      <c r="G63" s="37">
        <f t="shared" si="8"/>
        <v>1.8721787042209514E-2</v>
      </c>
      <c r="H63" s="32">
        <f>SUM(H59:H62)</f>
        <v>1825725</v>
      </c>
      <c r="I63" s="37">
        <f t="shared" si="9"/>
        <v>5.6146448056174587E-2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2434505</v>
      </c>
      <c r="O63" s="37">
        <f t="shared" si="13"/>
        <v>7.4868235098384098E-2</v>
      </c>
      <c r="P63" s="32">
        <f>SUM(P59:P62)</f>
        <v>9593731</v>
      </c>
      <c r="Q63" s="32">
        <f>SUM(Q59:Q62)</f>
        <v>39849885</v>
      </c>
      <c r="R63" s="32">
        <f>SUM(R59:R62)</f>
        <v>45803827</v>
      </c>
      <c r="S63" s="32">
        <f>SUM(S59:S62)</f>
        <v>19160822</v>
      </c>
      <c r="T63" s="37">
        <f t="shared" si="14"/>
        <v>0.4808250262202764</v>
      </c>
      <c r="U63" s="37">
        <f t="shared" si="15"/>
        <v>-0.80969604004948648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225304256</v>
      </c>
      <c r="E64" s="31">
        <v>225304256</v>
      </c>
      <c r="F64" s="31">
        <v>3757512</v>
      </c>
      <c r="G64" s="36">
        <f t="shared" si="8"/>
        <v>1.667750120086502E-2</v>
      </c>
      <c r="H64" s="31">
        <v>1205779</v>
      </c>
      <c r="I64" s="36">
        <f t="shared" si="9"/>
        <v>5.3517808380858988E-3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4963291</v>
      </c>
      <c r="O64" s="36">
        <f t="shared" si="13"/>
        <v>2.202928203895092E-2</v>
      </c>
      <c r="P64" s="31">
        <v>3707375</v>
      </c>
      <c r="Q64" s="31">
        <v>165392881</v>
      </c>
      <c r="R64" s="31">
        <v>165392881</v>
      </c>
      <c r="S64" s="31">
        <v>7916507</v>
      </c>
      <c r="T64" s="36">
        <f t="shared" si="14"/>
        <v>4.7864859431283505E-2</v>
      </c>
      <c r="U64" s="36">
        <f t="shared" si="15"/>
        <v>-0.67476206210593748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22201214</v>
      </c>
      <c r="E65" s="31">
        <v>22201214</v>
      </c>
      <c r="F65" s="31">
        <v>4541474</v>
      </c>
      <c r="G65" s="36">
        <f t="shared" si="8"/>
        <v>0.20455971461740785</v>
      </c>
      <c r="H65" s="31">
        <v>8728583</v>
      </c>
      <c r="I65" s="36">
        <f t="shared" si="9"/>
        <v>0.39315791469781786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13270057</v>
      </c>
      <c r="O65" s="36">
        <f t="shared" si="13"/>
        <v>0.59771762931522576</v>
      </c>
      <c r="P65" s="31">
        <v>5701007</v>
      </c>
      <c r="Q65" s="31">
        <v>15777131</v>
      </c>
      <c r="R65" s="31">
        <v>15777131</v>
      </c>
      <c r="S65" s="31">
        <v>8913998</v>
      </c>
      <c r="T65" s="36">
        <f t="shared" si="14"/>
        <v>0.56499486503598151</v>
      </c>
      <c r="U65" s="36">
        <f t="shared" si="15"/>
        <v>0.53105986363461755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4047792</v>
      </c>
      <c r="E66" s="31">
        <v>4047792</v>
      </c>
      <c r="F66" s="31">
        <v>1007051</v>
      </c>
      <c r="G66" s="36">
        <f t="shared" si="8"/>
        <v>0.24879020463502077</v>
      </c>
      <c r="H66" s="31">
        <v>1007118</v>
      </c>
      <c r="I66" s="36">
        <f t="shared" si="9"/>
        <v>0.24880675686893003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2014169</v>
      </c>
      <c r="O66" s="36">
        <f t="shared" si="13"/>
        <v>0.49759696150395077</v>
      </c>
      <c r="P66" s="31">
        <v>936344</v>
      </c>
      <c r="Q66" s="31">
        <v>3743112</v>
      </c>
      <c r="R66" s="31">
        <v>3743112</v>
      </c>
      <c r="S66" s="31">
        <v>1870743</v>
      </c>
      <c r="T66" s="36">
        <f t="shared" si="14"/>
        <v>0.49978280104896672</v>
      </c>
      <c r="U66" s="36">
        <f t="shared" si="15"/>
        <v>7.5585468588467597E-2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170165594</v>
      </c>
      <c r="E67" s="31">
        <v>170165594</v>
      </c>
      <c r="F67" s="31">
        <v>51357009</v>
      </c>
      <c r="G67" s="36">
        <f t="shared" si="8"/>
        <v>0.30180606897537698</v>
      </c>
      <c r="H67" s="31">
        <v>51163659</v>
      </c>
      <c r="I67" s="36">
        <f t="shared" si="9"/>
        <v>0.30066982283151789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102520668</v>
      </c>
      <c r="O67" s="36">
        <f t="shared" si="13"/>
        <v>0.60247589180689487</v>
      </c>
      <c r="P67" s="31">
        <v>40167511</v>
      </c>
      <c r="Q67" s="31">
        <v>154443686</v>
      </c>
      <c r="R67" s="31">
        <v>154443686</v>
      </c>
      <c r="S67" s="31">
        <v>78839365</v>
      </c>
      <c r="T67" s="36">
        <f t="shared" si="14"/>
        <v>0.51047321546055302</v>
      </c>
      <c r="U67" s="36">
        <f t="shared" si="15"/>
        <v>0.27375726616468721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26887558</v>
      </c>
      <c r="E68" s="31">
        <v>26887558</v>
      </c>
      <c r="F68" s="31">
        <v>4719357</v>
      </c>
      <c r="G68" s="36">
        <f t="shared" si="8"/>
        <v>0.17552196447144811</v>
      </c>
      <c r="H68" s="31">
        <v>4725682</v>
      </c>
      <c r="I68" s="36">
        <f t="shared" si="9"/>
        <v>0.17575720338752965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9445039</v>
      </c>
      <c r="O68" s="36">
        <f t="shared" si="13"/>
        <v>0.35127916785897773</v>
      </c>
      <c r="P68" s="31">
        <v>6675432</v>
      </c>
      <c r="Q68" s="31">
        <v>17230870</v>
      </c>
      <c r="R68" s="31">
        <v>17230870</v>
      </c>
      <c r="S68" s="31">
        <v>8884546</v>
      </c>
      <c r="T68" s="36">
        <f t="shared" si="14"/>
        <v>0.5156179577699791</v>
      </c>
      <c r="U68" s="36">
        <f t="shared" si="15"/>
        <v>-0.29207847522077968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448606414</v>
      </c>
      <c r="E70" s="32">
        <f>SUM(E64:E69)</f>
        <v>448606414</v>
      </c>
      <c r="F70" s="32">
        <f>SUM(F64:F69)</f>
        <v>65382403</v>
      </c>
      <c r="G70" s="37">
        <f t="shared" si="8"/>
        <v>0.14574558222879086</v>
      </c>
      <c r="H70" s="32">
        <f>SUM(H64:H69)</f>
        <v>66830821</v>
      </c>
      <c r="I70" s="37">
        <f t="shared" si="9"/>
        <v>0.14897428773722349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132213224</v>
      </c>
      <c r="O70" s="37">
        <f t="shared" si="13"/>
        <v>0.29471986996601435</v>
      </c>
      <c r="P70" s="32">
        <f>SUM(P64:P69)</f>
        <v>57187669</v>
      </c>
      <c r="Q70" s="32">
        <f>SUM(Q64:Q69)</f>
        <v>356587680</v>
      </c>
      <c r="R70" s="32">
        <f>SUM(R64:R69)</f>
        <v>356587680</v>
      </c>
      <c r="S70" s="32">
        <f>SUM(S64:S69)</f>
        <v>106425159</v>
      </c>
      <c r="T70" s="37">
        <f t="shared" si="14"/>
        <v>0.29845439135754775</v>
      </c>
      <c r="U70" s="37">
        <f t="shared" si="15"/>
        <v>0.16862292463782702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90253476</v>
      </c>
      <c r="E71" s="31">
        <v>90253476</v>
      </c>
      <c r="F71" s="31">
        <v>28759884</v>
      </c>
      <c r="G71" s="36">
        <f t="shared" si="8"/>
        <v>0.3186568016504982</v>
      </c>
      <c r="H71" s="31">
        <v>21955316</v>
      </c>
      <c r="I71" s="36">
        <f t="shared" si="9"/>
        <v>0.24326283012080333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50715200</v>
      </c>
      <c r="O71" s="36">
        <f t="shared" si="13"/>
        <v>0.56191963177130155</v>
      </c>
      <c r="P71" s="31">
        <v>25037353</v>
      </c>
      <c r="Q71" s="31">
        <v>87901524</v>
      </c>
      <c r="R71" s="31">
        <v>87901524</v>
      </c>
      <c r="S71" s="31">
        <v>52257019</v>
      </c>
      <c r="T71" s="36">
        <f t="shared" si="14"/>
        <v>0.59449502832283085</v>
      </c>
      <c r="U71" s="36">
        <f t="shared" si="15"/>
        <v>-0.12309755747742179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139262628</v>
      </c>
      <c r="E72" s="31">
        <v>139262628</v>
      </c>
      <c r="F72" s="31">
        <v>44900854</v>
      </c>
      <c r="G72" s="36">
        <f t="shared" si="8"/>
        <v>0.32241854577094436</v>
      </c>
      <c r="H72" s="31">
        <v>39667579</v>
      </c>
      <c r="I72" s="36">
        <f t="shared" si="9"/>
        <v>0.28484008645880216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84568433</v>
      </c>
      <c r="O72" s="36">
        <f t="shared" si="13"/>
        <v>0.60725863222974652</v>
      </c>
      <c r="P72" s="31">
        <v>19851408</v>
      </c>
      <c r="Q72" s="31">
        <v>79273195</v>
      </c>
      <c r="R72" s="31">
        <v>87002334</v>
      </c>
      <c r="S72" s="31">
        <v>39645218</v>
      </c>
      <c r="T72" s="36">
        <f t="shared" si="14"/>
        <v>0.5001087441978338</v>
      </c>
      <c r="U72" s="36">
        <f t="shared" si="15"/>
        <v>0.99822496217900514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38874648</v>
      </c>
      <c r="E73" s="31">
        <v>38874648</v>
      </c>
      <c r="F73" s="31">
        <v>8273690</v>
      </c>
      <c r="G73" s="36">
        <f t="shared" si="8"/>
        <v>0.21282996568869253</v>
      </c>
      <c r="H73" s="31">
        <v>7857825</v>
      </c>
      <c r="I73" s="36">
        <f t="shared" si="9"/>
        <v>0.20213237686422267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16131515</v>
      </c>
      <c r="O73" s="36">
        <f t="shared" si="13"/>
        <v>0.4149623425529152</v>
      </c>
      <c r="P73" s="31">
        <v>8106978</v>
      </c>
      <c r="Q73" s="31">
        <v>36840351</v>
      </c>
      <c r="R73" s="31">
        <v>37092006</v>
      </c>
      <c r="S73" s="31">
        <v>15715025</v>
      </c>
      <c r="T73" s="36">
        <f t="shared" si="14"/>
        <v>0.42657099005381355</v>
      </c>
      <c r="U73" s="36">
        <f t="shared" si="15"/>
        <v>-3.0733153586946949E-2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61603695</v>
      </c>
      <c r="E74" s="31">
        <v>61603695</v>
      </c>
      <c r="F74" s="31">
        <v>12064190</v>
      </c>
      <c r="G74" s="36">
        <f t="shared" si="8"/>
        <v>0.19583549330928932</v>
      </c>
      <c r="H74" s="31">
        <v>23592736</v>
      </c>
      <c r="I74" s="36">
        <f t="shared" si="9"/>
        <v>0.3829759886967819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35656926</v>
      </c>
      <c r="O74" s="36">
        <f t="shared" si="13"/>
        <v>0.57881148200607124</v>
      </c>
      <c r="P74" s="31">
        <v>12910205</v>
      </c>
      <c r="Q74" s="31">
        <v>54253159</v>
      </c>
      <c r="R74" s="31">
        <v>52945207</v>
      </c>
      <c r="S74" s="31">
        <v>23501400</v>
      </c>
      <c r="T74" s="36">
        <f t="shared" si="14"/>
        <v>0.433180305685057</v>
      </c>
      <c r="U74" s="36">
        <f t="shared" si="15"/>
        <v>0.82744859589758635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30289762</v>
      </c>
      <c r="E75" s="31">
        <v>30289762</v>
      </c>
      <c r="F75" s="31">
        <v>5944879</v>
      </c>
      <c r="G75" s="36">
        <f t="shared" si="8"/>
        <v>0.19626694326617686</v>
      </c>
      <c r="H75" s="31">
        <v>6078578</v>
      </c>
      <c r="I75" s="36">
        <f t="shared" si="9"/>
        <v>0.20068094295359601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12023457</v>
      </c>
      <c r="O75" s="36">
        <f t="shared" si="13"/>
        <v>0.39694788621977289</v>
      </c>
      <c r="P75" s="31">
        <v>11015032</v>
      </c>
      <c r="Q75" s="31">
        <v>23052598</v>
      </c>
      <c r="R75" s="31">
        <v>27943189</v>
      </c>
      <c r="S75" s="31">
        <v>20968415</v>
      </c>
      <c r="T75" s="36">
        <f t="shared" si="14"/>
        <v>0.90959010346686309</v>
      </c>
      <c r="U75" s="36">
        <f t="shared" si="15"/>
        <v>-0.44815611974617964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37576000</v>
      </c>
      <c r="E76" s="31">
        <v>37576000</v>
      </c>
      <c r="F76" s="31">
        <v>337</v>
      </c>
      <c r="G76" s="36">
        <f t="shared" si="8"/>
        <v>8.9684905258675744E-6</v>
      </c>
      <c r="H76" s="31">
        <v>3839016</v>
      </c>
      <c r="I76" s="36">
        <f t="shared" si="9"/>
        <v>0.10216670215030871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3839353</v>
      </c>
      <c r="O76" s="36">
        <f t="shared" si="13"/>
        <v>0.10217567064083458</v>
      </c>
      <c r="P76" s="31">
        <v>10033</v>
      </c>
      <c r="Q76" s="31">
        <v>42862507</v>
      </c>
      <c r="R76" s="31">
        <v>41255995</v>
      </c>
      <c r="S76" s="31">
        <v>3647784</v>
      </c>
      <c r="T76" s="36">
        <f t="shared" si="14"/>
        <v>8.5104308061122041E-2</v>
      </c>
      <c r="U76" s="36">
        <f t="shared" si="15"/>
        <v>381.63889165753017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397860209</v>
      </c>
      <c r="E78" s="32">
        <f>SUM(E71:E77)</f>
        <v>397860209</v>
      </c>
      <c r="F78" s="32">
        <f>SUM(F71:F77)</f>
        <v>99943834</v>
      </c>
      <c r="G78" s="37">
        <f t="shared" si="8"/>
        <v>0.25120339189285451</v>
      </c>
      <c r="H78" s="32">
        <f>SUM(H71:H77)</f>
        <v>102991050</v>
      </c>
      <c r="I78" s="37">
        <f t="shared" si="9"/>
        <v>0.2588624036036738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202934884</v>
      </c>
      <c r="O78" s="37">
        <f t="shared" si="13"/>
        <v>0.51006579549652831</v>
      </c>
      <c r="P78" s="32">
        <f>SUM(P71:P77)</f>
        <v>76931009</v>
      </c>
      <c r="Q78" s="32">
        <f>SUM(Q71:Q77)</f>
        <v>324183334</v>
      </c>
      <c r="R78" s="32">
        <f>SUM(R71:R77)</f>
        <v>334140255</v>
      </c>
      <c r="S78" s="32">
        <f>SUM(S71:S77)</f>
        <v>155734861</v>
      </c>
      <c r="T78" s="37">
        <f t="shared" si="14"/>
        <v>0.48039132387971556</v>
      </c>
      <c r="U78" s="37">
        <f t="shared" si="15"/>
        <v>0.33874560256969977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69871401</v>
      </c>
      <c r="E79" s="31">
        <v>69871401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11781873</v>
      </c>
      <c r="Q79" s="31">
        <v>65206000</v>
      </c>
      <c r="R79" s="31">
        <v>65206000</v>
      </c>
      <c r="S79" s="31">
        <v>23279948</v>
      </c>
      <c r="T79" s="36">
        <f t="shared" si="14"/>
        <v>0.35702156243290495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63633494</v>
      </c>
      <c r="E80" s="31">
        <v>63633494</v>
      </c>
      <c r="F80" s="31">
        <v>13078937</v>
      </c>
      <c r="G80" s="36">
        <f t="shared" si="8"/>
        <v>0.20553542133015673</v>
      </c>
      <c r="H80" s="31">
        <v>13233766</v>
      </c>
      <c r="I80" s="36">
        <f t="shared" si="9"/>
        <v>0.20796855819358276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26312703</v>
      </c>
      <c r="O80" s="36">
        <f t="shared" si="13"/>
        <v>0.41350397952373952</v>
      </c>
      <c r="P80" s="31">
        <v>11836169</v>
      </c>
      <c r="Q80" s="31">
        <v>60430669</v>
      </c>
      <c r="R80" s="31">
        <v>60430669</v>
      </c>
      <c r="S80" s="31">
        <v>28739304</v>
      </c>
      <c r="T80" s="36">
        <f t="shared" si="14"/>
        <v>0.47557481119396511</v>
      </c>
      <c r="U80" s="36">
        <f t="shared" si="15"/>
        <v>0.11807849313405372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66683850</v>
      </c>
      <c r="E81" s="31">
        <v>66683850</v>
      </c>
      <c r="F81" s="31">
        <v>15425639</v>
      </c>
      <c r="G81" s="36">
        <f t="shared" si="8"/>
        <v>0.23132496099130448</v>
      </c>
      <c r="H81" s="31">
        <v>16105237</v>
      </c>
      <c r="I81" s="36">
        <f t="shared" si="9"/>
        <v>0.24151630417259951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31530876</v>
      </c>
      <c r="O81" s="36">
        <f t="shared" si="13"/>
        <v>0.47284126516390401</v>
      </c>
      <c r="P81" s="31">
        <v>17730083</v>
      </c>
      <c r="Q81" s="31">
        <v>72219800</v>
      </c>
      <c r="R81" s="31">
        <v>72178100</v>
      </c>
      <c r="S81" s="31">
        <v>33318719</v>
      </c>
      <c r="T81" s="36">
        <f t="shared" si="14"/>
        <v>0.46135158225306633</v>
      </c>
      <c r="U81" s="36">
        <f t="shared" si="15"/>
        <v>-9.1643451415314825E-2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200188745</v>
      </c>
      <c r="E84" s="32">
        <f>SUM(E79:E83)</f>
        <v>200188745</v>
      </c>
      <c r="F84" s="32">
        <f>SUM(F79:F83)</f>
        <v>28504576</v>
      </c>
      <c r="G84" s="37">
        <f t="shared" si="8"/>
        <v>0.14238850440867692</v>
      </c>
      <c r="H84" s="32">
        <f>SUM(H79:H83)</f>
        <v>29339003</v>
      </c>
      <c r="I84" s="37">
        <f t="shared" si="9"/>
        <v>0.14655670577284452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57843579</v>
      </c>
      <c r="O84" s="37">
        <f t="shared" si="13"/>
        <v>0.28894521018152142</v>
      </c>
      <c r="P84" s="32">
        <f>SUM(P79:P83)</f>
        <v>41348125</v>
      </c>
      <c r="Q84" s="32">
        <f>SUM(Q79:Q83)</f>
        <v>197856469</v>
      </c>
      <c r="R84" s="32">
        <f>SUM(R79:R83)</f>
        <v>197814769</v>
      </c>
      <c r="S84" s="32">
        <f>SUM(S79:S83)</f>
        <v>85337971</v>
      </c>
      <c r="T84" s="37">
        <f t="shared" si="14"/>
        <v>0.43131251371922541</v>
      </c>
      <c r="U84" s="37">
        <f t="shared" si="15"/>
        <v>-0.29043933672929545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1566402201</v>
      </c>
      <c r="E85" s="32">
        <f>SUM(E57,E59:E62,E64:E69,E71:E77,E79:E83)</f>
        <v>1566402201</v>
      </c>
      <c r="F85" s="32">
        <f>SUM(F57,F59:F62,F64:F69,F71:F77,F79:F83)</f>
        <v>358852480</v>
      </c>
      <c r="G85" s="37">
        <f t="shared" si="8"/>
        <v>0.22909344724548175</v>
      </c>
      <c r="H85" s="32">
        <f>SUM(H57,H59:H62,H64:H69,H71:H77,H79:H83)</f>
        <v>259753670</v>
      </c>
      <c r="I85" s="37">
        <f t="shared" si="9"/>
        <v>0.16582820800058362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618606150</v>
      </c>
      <c r="O85" s="37">
        <f t="shared" si="13"/>
        <v>0.39492165524606537</v>
      </c>
      <c r="P85" s="32">
        <f>SUM(P57,P59:P62,P64:P69,P71:P77,P79:P83)</f>
        <v>235620838</v>
      </c>
      <c r="Q85" s="32">
        <f>SUM(Q57,Q59:Q62,Q64:Q69,Q71:Q77,Q79:Q83)</f>
        <v>1370840284</v>
      </c>
      <c r="R85" s="32">
        <f>SUM(R57,R59:R62,R64:R69,R71:R77,R79:R83)</f>
        <v>1386709447</v>
      </c>
      <c r="S85" s="32">
        <f>SUM(S57,S59:S62,S64:S69,S71:S77,S79:S83)</f>
        <v>568334426</v>
      </c>
      <c r="T85" s="37">
        <f t="shared" si="14"/>
        <v>0.41458836060875492</v>
      </c>
      <c r="U85" s="37">
        <f t="shared" si="15"/>
        <v>0.10242231631482435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2728310267</v>
      </c>
      <c r="E88" s="31">
        <v>2728310267</v>
      </c>
      <c r="F88" s="31">
        <v>788374750</v>
      </c>
      <c r="G88" s="36">
        <f t="shared" ref="G88:G99" si="16">IF(($D88      =0),0,($F88      /$D88      ))</f>
        <v>0.28896081194859208</v>
      </c>
      <c r="H88" s="31">
        <v>674848478</v>
      </c>
      <c r="I88" s="36">
        <f t="shared" ref="I88:I99" si="17">IF(($D88      =0),0,($H88      /$D88      ))</f>
        <v>0.24735034213760851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1463223228</v>
      </c>
      <c r="O88" s="36">
        <f t="shared" ref="O88:O99" si="21">IF(($D88      =0),0,($N88      /$D88      ))</f>
        <v>0.53631115408620056</v>
      </c>
      <c r="P88" s="31">
        <v>718187264</v>
      </c>
      <c r="Q88" s="31">
        <v>2491817639</v>
      </c>
      <c r="R88" s="31">
        <v>2541817639</v>
      </c>
      <c r="S88" s="31">
        <v>1483188344</v>
      </c>
      <c r="T88" s="36">
        <f t="shared" ref="T88:T99" si="22">IF(($Q88      =0),0,($S88      /$Q88      ))</f>
        <v>0.59522347092591554</v>
      </c>
      <c r="U88" s="36">
        <f t="shared" ref="U88:U99" si="23">IF(($P88      =0),0,(($H88      /$P88      )-1))</f>
        <v>-6.0344687482511539E-2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2600935000</v>
      </c>
      <c r="E89" s="31">
        <v>2600935000</v>
      </c>
      <c r="F89" s="31">
        <v>1058573290</v>
      </c>
      <c r="G89" s="36">
        <f t="shared" si="16"/>
        <v>0.40699721061848915</v>
      </c>
      <c r="H89" s="31">
        <v>1070720208</v>
      </c>
      <c r="I89" s="36">
        <f t="shared" si="17"/>
        <v>0.41166742267684509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2129293498</v>
      </c>
      <c r="O89" s="36">
        <f t="shared" si="21"/>
        <v>0.81866463329533423</v>
      </c>
      <c r="P89" s="31">
        <v>938572497</v>
      </c>
      <c r="Q89" s="31">
        <v>2398092000</v>
      </c>
      <c r="R89" s="31">
        <v>2415726000</v>
      </c>
      <c r="S89" s="31">
        <v>1858466666</v>
      </c>
      <c r="T89" s="36">
        <f t="shared" si="22"/>
        <v>0.77497721772142192</v>
      </c>
      <c r="U89" s="36">
        <f t="shared" si="23"/>
        <v>0.14079648766865582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1825767344</v>
      </c>
      <c r="E90" s="31">
        <v>1825767344</v>
      </c>
      <c r="F90" s="31">
        <v>660174058</v>
      </c>
      <c r="G90" s="36">
        <f t="shared" si="16"/>
        <v>0.36158717602739643</v>
      </c>
      <c r="H90" s="31">
        <v>679115848</v>
      </c>
      <c r="I90" s="36">
        <f t="shared" si="17"/>
        <v>0.37196187686879778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1339289906</v>
      </c>
      <c r="O90" s="36">
        <f t="shared" si="21"/>
        <v>0.73354905289619421</v>
      </c>
      <c r="P90" s="31">
        <v>26423651</v>
      </c>
      <c r="Q90" s="31">
        <v>1727363453</v>
      </c>
      <c r="R90" s="31">
        <v>1776767515</v>
      </c>
      <c r="S90" s="31">
        <v>548275445</v>
      </c>
      <c r="T90" s="36">
        <f t="shared" si="22"/>
        <v>0.31740595417124412</v>
      </c>
      <c r="U90" s="36">
        <f t="shared" si="23"/>
        <v>24.701060311461124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7155012611</v>
      </c>
      <c r="E91" s="32">
        <f>SUM(E88:E90)</f>
        <v>7155012611</v>
      </c>
      <c r="F91" s="32">
        <f>SUM(F88:F90)</f>
        <v>2507122098</v>
      </c>
      <c r="G91" s="37">
        <f t="shared" si="16"/>
        <v>0.35040079372405175</v>
      </c>
      <c r="H91" s="32">
        <f>SUM(H88:H90)</f>
        <v>2424684534</v>
      </c>
      <c r="I91" s="37">
        <f t="shared" si="17"/>
        <v>0.33887914191406587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4931806632</v>
      </c>
      <c r="O91" s="37">
        <f t="shared" si="21"/>
        <v>0.68927993563811762</v>
      </c>
      <c r="P91" s="32">
        <f>SUM(P88:P90)</f>
        <v>1683183412</v>
      </c>
      <c r="Q91" s="32">
        <f>SUM(Q88:Q90)</f>
        <v>6617273092</v>
      </c>
      <c r="R91" s="32">
        <f>SUM(R88:R90)</f>
        <v>6734311154</v>
      </c>
      <c r="S91" s="32">
        <f>SUM(S88:S90)</f>
        <v>3889930455</v>
      </c>
      <c r="T91" s="37">
        <f t="shared" si="22"/>
        <v>0.58784493263588589</v>
      </c>
      <c r="U91" s="37">
        <f t="shared" si="23"/>
        <v>0.44053495104192475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433443827</v>
      </c>
      <c r="E92" s="31">
        <v>433443827</v>
      </c>
      <c r="F92" s="31">
        <v>49077065</v>
      </c>
      <c r="G92" s="36">
        <f t="shared" si="16"/>
        <v>0.11322589443637411</v>
      </c>
      <c r="H92" s="31">
        <v>52403871</v>
      </c>
      <c r="I92" s="36">
        <f t="shared" si="17"/>
        <v>0.12090118196561604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101480936</v>
      </c>
      <c r="O92" s="36">
        <f t="shared" si="21"/>
        <v>0.23412707640199015</v>
      </c>
      <c r="P92" s="31">
        <v>55166112</v>
      </c>
      <c r="Q92" s="31">
        <v>212742264</v>
      </c>
      <c r="R92" s="31">
        <v>223294821</v>
      </c>
      <c r="S92" s="31">
        <v>101181983</v>
      </c>
      <c r="T92" s="36">
        <f t="shared" si="22"/>
        <v>0.47560828345795925</v>
      </c>
      <c r="U92" s="36">
        <f t="shared" si="23"/>
        <v>-5.007133727314339E-2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68463161</v>
      </c>
      <c r="E93" s="31">
        <v>68463161</v>
      </c>
      <c r="F93" s="31">
        <v>19361172</v>
      </c>
      <c r="G93" s="36">
        <f t="shared" si="16"/>
        <v>0.28279693366772823</v>
      </c>
      <c r="H93" s="31">
        <v>18297122</v>
      </c>
      <c r="I93" s="36">
        <f t="shared" si="17"/>
        <v>0.26725499864080188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37658294</v>
      </c>
      <c r="O93" s="36">
        <f t="shared" si="21"/>
        <v>0.55005193230853011</v>
      </c>
      <c r="P93" s="31">
        <v>17043319</v>
      </c>
      <c r="Q93" s="31">
        <v>64575020</v>
      </c>
      <c r="R93" s="31">
        <v>64575020</v>
      </c>
      <c r="S93" s="31">
        <v>34461703</v>
      </c>
      <c r="T93" s="36">
        <f t="shared" si="22"/>
        <v>0.53366925786472852</v>
      </c>
      <c r="U93" s="36">
        <f t="shared" si="23"/>
        <v>7.3565659364822178E-2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52378218</v>
      </c>
      <c r="E94" s="31">
        <v>52378218</v>
      </c>
      <c r="F94" s="31">
        <v>12744856</v>
      </c>
      <c r="G94" s="36">
        <f t="shared" si="16"/>
        <v>0.24332358920649039</v>
      </c>
      <c r="H94" s="31">
        <v>12196224</v>
      </c>
      <c r="I94" s="36">
        <f t="shared" si="17"/>
        <v>0.23284915878581436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24941080</v>
      </c>
      <c r="O94" s="36">
        <f t="shared" si="21"/>
        <v>0.47617274799230475</v>
      </c>
      <c r="P94" s="31">
        <v>10461134</v>
      </c>
      <c r="Q94" s="31">
        <v>42988215</v>
      </c>
      <c r="R94" s="31">
        <v>48526319</v>
      </c>
      <c r="S94" s="31">
        <v>21872526</v>
      </c>
      <c r="T94" s="36">
        <f t="shared" si="22"/>
        <v>0.50880284282564414</v>
      </c>
      <c r="U94" s="36">
        <f t="shared" si="23"/>
        <v>0.16586060364010247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554285206</v>
      </c>
      <c r="E96" s="32">
        <f>SUM(E92:E95)</f>
        <v>554285206</v>
      </c>
      <c r="F96" s="32">
        <f>SUM(F92:F95)</f>
        <v>81183093</v>
      </c>
      <c r="G96" s="37">
        <f t="shared" si="16"/>
        <v>0.14646447735067278</v>
      </c>
      <c r="H96" s="32">
        <f>SUM(H92:H95)</f>
        <v>82897217</v>
      </c>
      <c r="I96" s="37">
        <f t="shared" si="17"/>
        <v>0.14955697193909953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164080310</v>
      </c>
      <c r="O96" s="37">
        <f t="shared" si="21"/>
        <v>0.29602144928977231</v>
      </c>
      <c r="P96" s="32">
        <f>SUM(P92:P95)</f>
        <v>82670565</v>
      </c>
      <c r="Q96" s="32">
        <f>SUM(Q92:Q95)</f>
        <v>320305499</v>
      </c>
      <c r="R96" s="32">
        <f>SUM(R92:R95)</f>
        <v>336396160</v>
      </c>
      <c r="S96" s="32">
        <f>SUM(S92:S95)</f>
        <v>157516212</v>
      </c>
      <c r="T96" s="37">
        <f t="shared" si="22"/>
        <v>0.491768678626401</v>
      </c>
      <c r="U96" s="37">
        <f t="shared" si="23"/>
        <v>2.7416287768204928E-3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293412319</v>
      </c>
      <c r="E97" s="31">
        <v>293412319</v>
      </c>
      <c r="F97" s="31">
        <v>103896058</v>
      </c>
      <c r="G97" s="36">
        <f t="shared" si="16"/>
        <v>0.35409575969439783</v>
      </c>
      <c r="H97" s="31">
        <v>89721021</v>
      </c>
      <c r="I97" s="36">
        <f t="shared" si="17"/>
        <v>0.30578477858661413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193617079</v>
      </c>
      <c r="O97" s="36">
        <f t="shared" si="21"/>
        <v>0.65988053828101201</v>
      </c>
      <c r="P97" s="31">
        <v>80953256</v>
      </c>
      <c r="Q97" s="31">
        <v>276517555</v>
      </c>
      <c r="R97" s="31">
        <v>268706388</v>
      </c>
      <c r="S97" s="31">
        <v>169673005</v>
      </c>
      <c r="T97" s="36">
        <f t="shared" si="22"/>
        <v>0.61360662978522285</v>
      </c>
      <c r="U97" s="36">
        <f t="shared" si="23"/>
        <v>0.10830651456440488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103132316</v>
      </c>
      <c r="E98" s="31">
        <v>103132316</v>
      </c>
      <c r="F98" s="31">
        <v>21773340</v>
      </c>
      <c r="G98" s="36">
        <f t="shared" si="16"/>
        <v>0.21112044065799898</v>
      </c>
      <c r="H98" s="31">
        <v>14352707</v>
      </c>
      <c r="I98" s="36">
        <f t="shared" si="17"/>
        <v>0.13916789185651565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36126047</v>
      </c>
      <c r="O98" s="36">
        <f t="shared" si="21"/>
        <v>0.35028833251451463</v>
      </c>
      <c r="P98" s="31">
        <v>20710505</v>
      </c>
      <c r="Q98" s="31">
        <v>111748959</v>
      </c>
      <c r="R98" s="31">
        <v>107329960</v>
      </c>
      <c r="S98" s="31">
        <v>41609967</v>
      </c>
      <c r="T98" s="36">
        <f t="shared" si="22"/>
        <v>0.37235216660944465</v>
      </c>
      <c r="U98" s="36">
        <f t="shared" si="23"/>
        <v>-0.30698420922135894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145388927</v>
      </c>
      <c r="E99" s="31">
        <v>145388927</v>
      </c>
      <c r="F99" s="31">
        <v>39192358</v>
      </c>
      <c r="G99" s="36">
        <f t="shared" si="16"/>
        <v>0.26956907110264317</v>
      </c>
      <c r="H99" s="31">
        <v>37692766</v>
      </c>
      <c r="I99" s="36">
        <f t="shared" si="17"/>
        <v>0.25925472302302638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76885124</v>
      </c>
      <c r="O99" s="36">
        <f t="shared" si="21"/>
        <v>0.5288237941256696</v>
      </c>
      <c r="P99" s="31">
        <v>33762773</v>
      </c>
      <c r="Q99" s="31">
        <v>109521947</v>
      </c>
      <c r="R99" s="31">
        <v>132803926</v>
      </c>
      <c r="S99" s="31">
        <v>67363976</v>
      </c>
      <c r="T99" s="36">
        <f t="shared" si="22"/>
        <v>0.61507284928015382</v>
      </c>
      <c r="U99" s="36">
        <f t="shared" si="23"/>
        <v>0.11640018430950572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541933562</v>
      </c>
      <c r="E101" s="32">
        <f>SUM(E97:E100)</f>
        <v>541933562</v>
      </c>
      <c r="F101" s="32">
        <f>SUM(F97:F100)</f>
        <v>164861756</v>
      </c>
      <c r="G101" s="37">
        <f>IF(($D101     =0),0,($F101     /$D101     ))</f>
        <v>0.30421027144283047</v>
      </c>
      <c r="H101" s="32">
        <f>SUM(H97:H100)</f>
        <v>141766494</v>
      </c>
      <c r="I101" s="37">
        <f>IF(($D101     =0),0,($H101     /$D101     ))</f>
        <v>0.26159386304995075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306628250</v>
      </c>
      <c r="O101" s="37">
        <f>IF(($D101     =0),0,($N101     /$D101     ))</f>
        <v>0.56580413449278122</v>
      </c>
      <c r="P101" s="32">
        <f>SUM(P97:P100)</f>
        <v>135426534</v>
      </c>
      <c r="Q101" s="32">
        <f>SUM(Q97:Q100)</f>
        <v>497788461</v>
      </c>
      <c r="R101" s="32">
        <f>SUM(R97:R100)</f>
        <v>508840274</v>
      </c>
      <c r="S101" s="32">
        <f>SUM(S97:S100)</f>
        <v>278646948</v>
      </c>
      <c r="T101" s="37">
        <f>IF(($Q101     =0),0,($S101     /$Q101     ))</f>
        <v>0.55976980149405275</v>
      </c>
      <c r="U101" s="37">
        <f>IF(($P101     =0),0,(($H101     /$P101     )-1))</f>
        <v>4.6814754928306668E-2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8251231379</v>
      </c>
      <c r="E102" s="32">
        <f>SUM(E88:E90,E92:E95,E97:E100)</f>
        <v>8251231379</v>
      </c>
      <c r="F102" s="32">
        <f>SUM(F88:F90,F92:F95,F97:F100)</f>
        <v>2753166947</v>
      </c>
      <c r="G102" s="37">
        <f>IF(($D102     =0),0,($F102     /$D102     ))</f>
        <v>0.33366740314748844</v>
      </c>
      <c r="H102" s="32">
        <f>SUM(H88:H90,H92:H95,H97:H100)</f>
        <v>2649348245</v>
      </c>
      <c r="I102" s="37">
        <f>IF(($D102     =0),0,($H102     /$D102     ))</f>
        <v>0.32108519605240848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5402515192</v>
      </c>
      <c r="O102" s="37">
        <f>IF(($D102     =0),0,($N102     /$D102     ))</f>
        <v>0.65475259919989692</v>
      </c>
      <c r="P102" s="32">
        <f>SUM(P88:P90,P92:P95,P97:P100)</f>
        <v>1901280511</v>
      </c>
      <c r="Q102" s="32">
        <f>SUM(Q88:Q90,Q92:Q95,Q97:Q100)</f>
        <v>7435367052</v>
      </c>
      <c r="R102" s="32">
        <f>SUM(R88:R90,R92:R95,R97:R100)</f>
        <v>7579547588</v>
      </c>
      <c r="S102" s="32">
        <f>SUM(S88:S90,S92:S95,S97:S100)</f>
        <v>4326093615</v>
      </c>
      <c r="T102" s="37">
        <f>IF(($Q102     =0),0,($S102     /$Q102     ))</f>
        <v>0.58182650362046984</v>
      </c>
      <c r="U102" s="37">
        <f>IF(($P102     =0),0,(($H102     /$P102     )-1))</f>
        <v>0.39345468996920685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1529273850</v>
      </c>
      <c r="E105" s="31">
        <v>1529273850</v>
      </c>
      <c r="F105" s="31">
        <v>464309012</v>
      </c>
      <c r="G105" s="36">
        <f t="shared" ref="G105:G136" si="24">IF(($D105     =0),0,($F105     /$D105     ))</f>
        <v>0.30361404008837267</v>
      </c>
      <c r="H105" s="31">
        <v>252195779</v>
      </c>
      <c r="I105" s="36">
        <f t="shared" ref="I105:I136" si="25">IF(($D105     =0),0,($H105     /$D105     ))</f>
        <v>0.16491211106499989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716504791</v>
      </c>
      <c r="O105" s="36">
        <f t="shared" ref="O105:O136" si="29">IF(($D105     =0),0,($N105     /$D105     ))</f>
        <v>0.46852615115337254</v>
      </c>
      <c r="P105" s="31">
        <v>247730712</v>
      </c>
      <c r="Q105" s="31">
        <v>1318303930</v>
      </c>
      <c r="R105" s="31">
        <v>1318303930</v>
      </c>
      <c r="S105" s="31">
        <v>668100901</v>
      </c>
      <c r="T105" s="36">
        <f t="shared" ref="T105:T136" si="30">IF(($Q105     =0),0,($S105     /$Q105     ))</f>
        <v>0.50678821916278438</v>
      </c>
      <c r="U105" s="36">
        <f t="shared" ref="U105:U136" si="31">IF(($P105     =0),0,(($H105     /$P105     )-1))</f>
        <v>1.802387343883316E-2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1529273850</v>
      </c>
      <c r="E106" s="32">
        <f>E105</f>
        <v>1529273850</v>
      </c>
      <c r="F106" s="32">
        <f>F105</f>
        <v>464309012</v>
      </c>
      <c r="G106" s="37">
        <f t="shared" si="24"/>
        <v>0.30361404008837267</v>
      </c>
      <c r="H106" s="32">
        <f>H105</f>
        <v>252195779</v>
      </c>
      <c r="I106" s="37">
        <f t="shared" si="25"/>
        <v>0.16491211106499989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716504791</v>
      </c>
      <c r="O106" s="37">
        <f t="shared" si="29"/>
        <v>0.46852615115337254</v>
      </c>
      <c r="P106" s="32">
        <f>P105</f>
        <v>247730712</v>
      </c>
      <c r="Q106" s="32">
        <f>Q105</f>
        <v>1318303930</v>
      </c>
      <c r="R106" s="32">
        <f>R105</f>
        <v>1318303930</v>
      </c>
      <c r="S106" s="32">
        <f>S105</f>
        <v>668100901</v>
      </c>
      <c r="T106" s="37">
        <f t="shared" si="30"/>
        <v>0.50678821916278438</v>
      </c>
      <c r="U106" s="37">
        <f t="shared" si="31"/>
        <v>1.802387343883316E-2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13149627</v>
      </c>
      <c r="E107" s="31">
        <v>13149627</v>
      </c>
      <c r="F107" s="31">
        <v>4804332</v>
      </c>
      <c r="G107" s="36">
        <f t="shared" si="24"/>
        <v>0.36535880447407365</v>
      </c>
      <c r="H107" s="31">
        <v>2786533</v>
      </c>
      <c r="I107" s="36">
        <f t="shared" si="25"/>
        <v>0.21190966101167735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7590865</v>
      </c>
      <c r="O107" s="36">
        <f t="shared" si="29"/>
        <v>0.57726846548575106</v>
      </c>
      <c r="P107" s="31">
        <v>2586434</v>
      </c>
      <c r="Q107" s="31">
        <v>11169090</v>
      </c>
      <c r="R107" s="31">
        <v>11169090</v>
      </c>
      <c r="S107" s="31">
        <v>7792364</v>
      </c>
      <c r="T107" s="36">
        <f t="shared" si="30"/>
        <v>0.69767223650270527</v>
      </c>
      <c r="U107" s="36">
        <f t="shared" si="31"/>
        <v>7.7364819670635354E-2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21704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11003713</v>
      </c>
      <c r="E109" s="31">
        <v>11003713</v>
      </c>
      <c r="F109" s="31">
        <v>9054895</v>
      </c>
      <c r="G109" s="36">
        <f t="shared" si="24"/>
        <v>0.82289450842638301</v>
      </c>
      <c r="H109" s="31">
        <v>1180747</v>
      </c>
      <c r="I109" s="36">
        <f t="shared" si="25"/>
        <v>0.10730441624567998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10235642</v>
      </c>
      <c r="O109" s="36">
        <f t="shared" si="29"/>
        <v>0.930198924672063</v>
      </c>
      <c r="P109" s="31">
        <v>7963705</v>
      </c>
      <c r="Q109" s="31">
        <v>10784952</v>
      </c>
      <c r="R109" s="31">
        <v>10784952</v>
      </c>
      <c r="S109" s="31">
        <v>8773658</v>
      </c>
      <c r="T109" s="36">
        <f t="shared" si="30"/>
        <v>0.81350923026824784</v>
      </c>
      <c r="U109" s="36">
        <f t="shared" si="31"/>
        <v>-0.85173396051209838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73613461</v>
      </c>
      <c r="E110" s="31">
        <v>73613461</v>
      </c>
      <c r="F110" s="31">
        <v>25847898</v>
      </c>
      <c r="G110" s="36">
        <f t="shared" si="24"/>
        <v>0.35113004671795012</v>
      </c>
      <c r="H110" s="31">
        <v>22660772</v>
      </c>
      <c r="I110" s="36">
        <f t="shared" si="25"/>
        <v>0.30783462280084889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48508670</v>
      </c>
      <c r="O110" s="36">
        <f t="shared" si="29"/>
        <v>0.65896466951879906</v>
      </c>
      <c r="P110" s="31">
        <v>18968049</v>
      </c>
      <c r="Q110" s="31">
        <v>81218008</v>
      </c>
      <c r="R110" s="31">
        <v>78556004</v>
      </c>
      <c r="S110" s="31">
        <v>44049974</v>
      </c>
      <c r="T110" s="36">
        <f t="shared" si="30"/>
        <v>0.54236708194074401</v>
      </c>
      <c r="U110" s="36">
        <f t="shared" si="31"/>
        <v>0.19468122419970557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97766801</v>
      </c>
      <c r="E112" s="32">
        <f>SUM(E107:E111)</f>
        <v>97766801</v>
      </c>
      <c r="F112" s="32">
        <f>SUM(F107:F111)</f>
        <v>39707125</v>
      </c>
      <c r="G112" s="37">
        <f t="shared" si="24"/>
        <v>0.40614119101636559</v>
      </c>
      <c r="H112" s="32">
        <f>SUM(H107:H111)</f>
        <v>26628052</v>
      </c>
      <c r="I112" s="37">
        <f t="shared" si="25"/>
        <v>0.27236292614299612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66335177</v>
      </c>
      <c r="O112" s="37">
        <f t="shared" si="29"/>
        <v>0.67850411715936165</v>
      </c>
      <c r="P112" s="32">
        <f>SUM(P107:P111)</f>
        <v>29518188</v>
      </c>
      <c r="Q112" s="32">
        <f>SUM(Q107:Q111)</f>
        <v>103193754</v>
      </c>
      <c r="R112" s="32">
        <f>SUM(R107:R111)</f>
        <v>100510046</v>
      </c>
      <c r="S112" s="32">
        <f>SUM(S107:S111)</f>
        <v>60615996</v>
      </c>
      <c r="T112" s="37">
        <f t="shared" si="30"/>
        <v>0.58739985367719061</v>
      </c>
      <c r="U112" s="37">
        <f t="shared" si="31"/>
        <v>-9.7910345987362146E-2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21628618</v>
      </c>
      <c r="E114" s="31">
        <v>21628618</v>
      </c>
      <c r="F114" s="31">
        <v>7510833</v>
      </c>
      <c r="G114" s="36">
        <f t="shared" si="24"/>
        <v>0.3472636578074475</v>
      </c>
      <c r="H114" s="31">
        <v>6578653</v>
      </c>
      <c r="I114" s="36">
        <f t="shared" si="25"/>
        <v>0.30416427901218651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14089486</v>
      </c>
      <c r="O114" s="36">
        <f t="shared" si="29"/>
        <v>0.65142793681963407</v>
      </c>
      <c r="P114" s="31">
        <v>6162947</v>
      </c>
      <c r="Q114" s="31">
        <v>19413623</v>
      </c>
      <c r="R114" s="31">
        <v>19924382</v>
      </c>
      <c r="S114" s="31">
        <v>12899056</v>
      </c>
      <c r="T114" s="36">
        <f t="shared" si="30"/>
        <v>0.66443321784913612</v>
      </c>
      <c r="U114" s="36">
        <f t="shared" si="31"/>
        <v>6.7452470384703922E-2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4900416</v>
      </c>
      <c r="E115" s="31">
        <v>4900416</v>
      </c>
      <c r="F115" s="31">
        <v>1247637</v>
      </c>
      <c r="G115" s="36">
        <f t="shared" si="24"/>
        <v>0.25459818105238413</v>
      </c>
      <c r="H115" s="31">
        <v>1258738</v>
      </c>
      <c r="I115" s="36">
        <f t="shared" si="25"/>
        <v>0.25686349893560056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2506375</v>
      </c>
      <c r="O115" s="36">
        <f t="shared" si="29"/>
        <v>0.51146167998798464</v>
      </c>
      <c r="P115" s="31">
        <v>1162641</v>
      </c>
      <c r="Q115" s="31">
        <v>4298893</v>
      </c>
      <c r="R115" s="31">
        <v>4651975</v>
      </c>
      <c r="S115" s="31">
        <v>2324667</v>
      </c>
      <c r="T115" s="36">
        <f t="shared" si="30"/>
        <v>0.54075944667615594</v>
      </c>
      <c r="U115" s="36">
        <f t="shared" si="31"/>
        <v>8.265406088379823E-2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101911</v>
      </c>
      <c r="E116" s="31">
        <v>101911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96142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158771855</v>
      </c>
      <c r="E117" s="31">
        <v>158771855</v>
      </c>
      <c r="F117" s="31">
        <v>47328094</v>
      </c>
      <c r="G117" s="36">
        <f t="shared" si="24"/>
        <v>0.29808868832577412</v>
      </c>
      <c r="H117" s="31">
        <v>40188641</v>
      </c>
      <c r="I117" s="36">
        <f t="shared" si="25"/>
        <v>0.25312194658177922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87516735</v>
      </c>
      <c r="O117" s="36">
        <f t="shared" si="29"/>
        <v>0.5512106349075534</v>
      </c>
      <c r="P117" s="31">
        <v>35125471</v>
      </c>
      <c r="Q117" s="31">
        <v>140636594</v>
      </c>
      <c r="R117" s="31">
        <v>182985839</v>
      </c>
      <c r="S117" s="31">
        <v>68936691</v>
      </c>
      <c r="T117" s="36">
        <f t="shared" si="30"/>
        <v>0.4901760561692784</v>
      </c>
      <c r="U117" s="36">
        <f t="shared" si="31"/>
        <v>0.14414525573194448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653441</v>
      </c>
      <c r="E118" s="31">
        <v>653441</v>
      </c>
      <c r="F118" s="31">
        <v>156924</v>
      </c>
      <c r="G118" s="36">
        <f t="shared" si="24"/>
        <v>0.24015022014229287</v>
      </c>
      <c r="H118" s="31">
        <v>157278</v>
      </c>
      <c r="I118" s="36">
        <f t="shared" si="25"/>
        <v>0.24069196759921707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314202</v>
      </c>
      <c r="O118" s="36">
        <f t="shared" si="29"/>
        <v>0.48084218774150994</v>
      </c>
      <c r="P118" s="31">
        <v>149016</v>
      </c>
      <c r="Q118" s="31">
        <v>620551</v>
      </c>
      <c r="R118" s="31">
        <v>620551</v>
      </c>
      <c r="S118" s="31">
        <v>295211</v>
      </c>
      <c r="T118" s="36">
        <f t="shared" si="30"/>
        <v>0.47572399367658741</v>
      </c>
      <c r="U118" s="36">
        <f t="shared" si="31"/>
        <v>5.5443710742470564E-2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1519872</v>
      </c>
      <c r="E119" s="31">
        <v>1519872</v>
      </c>
      <c r="F119" s="31">
        <v>343352</v>
      </c>
      <c r="G119" s="36">
        <f t="shared" si="24"/>
        <v>0.22590849755768908</v>
      </c>
      <c r="H119" s="31">
        <v>350603</v>
      </c>
      <c r="I119" s="36">
        <f t="shared" si="25"/>
        <v>0.23067929404581439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693955</v>
      </c>
      <c r="O119" s="36">
        <f t="shared" si="29"/>
        <v>0.45658779160350343</v>
      </c>
      <c r="P119" s="31">
        <v>337427</v>
      </c>
      <c r="Q119" s="31">
        <v>6173820</v>
      </c>
      <c r="R119" s="31">
        <v>6173820</v>
      </c>
      <c r="S119" s="31">
        <v>663670</v>
      </c>
      <c r="T119" s="36">
        <f t="shared" si="30"/>
        <v>0.1074974651026431</v>
      </c>
      <c r="U119" s="36">
        <f t="shared" si="31"/>
        <v>3.9048446034253281E-2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187576113</v>
      </c>
      <c r="E121" s="32">
        <f>SUM(E113:E120)</f>
        <v>187576113</v>
      </c>
      <c r="F121" s="32">
        <f>SUM(F113:F120)</f>
        <v>56586840</v>
      </c>
      <c r="G121" s="37">
        <f t="shared" si="24"/>
        <v>0.30167401965515728</v>
      </c>
      <c r="H121" s="32">
        <f>SUM(H113:H120)</f>
        <v>48533913</v>
      </c>
      <c r="I121" s="37">
        <f t="shared" si="25"/>
        <v>0.2587425031032603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105120753</v>
      </c>
      <c r="O121" s="37">
        <f t="shared" si="29"/>
        <v>0.56041652275841758</v>
      </c>
      <c r="P121" s="32">
        <f>SUM(P113:P120)</f>
        <v>42937502</v>
      </c>
      <c r="Q121" s="32">
        <f>SUM(Q113:Q120)</f>
        <v>171239623</v>
      </c>
      <c r="R121" s="32">
        <f>SUM(R113:R120)</f>
        <v>214356567</v>
      </c>
      <c r="S121" s="32">
        <f>SUM(S113:S120)</f>
        <v>85119295</v>
      </c>
      <c r="T121" s="37">
        <f t="shared" si="30"/>
        <v>0.49707709879739692</v>
      </c>
      <c r="U121" s="37">
        <f t="shared" si="31"/>
        <v>0.13033853250242644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1707489</v>
      </c>
      <c r="E122" s="31">
        <v>1707489</v>
      </c>
      <c r="F122" s="31">
        <v>483186</v>
      </c>
      <c r="G122" s="36">
        <f t="shared" si="24"/>
        <v>0.28298044672615752</v>
      </c>
      <c r="H122" s="31">
        <v>316673</v>
      </c>
      <c r="I122" s="36">
        <f t="shared" si="25"/>
        <v>0.18546122405473769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799859</v>
      </c>
      <c r="O122" s="36">
        <f t="shared" si="29"/>
        <v>0.46844167078089521</v>
      </c>
      <c r="P122" s="31">
        <v>457203</v>
      </c>
      <c r="Q122" s="31">
        <v>1335118</v>
      </c>
      <c r="R122" s="31">
        <v>1621547</v>
      </c>
      <c r="S122" s="31">
        <v>794699</v>
      </c>
      <c r="T122" s="36">
        <f t="shared" si="30"/>
        <v>0.59522753794046668</v>
      </c>
      <c r="U122" s="36">
        <f t="shared" si="31"/>
        <v>-0.30736893677425559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12296302</v>
      </c>
      <c r="E123" s="31">
        <v>12296302</v>
      </c>
      <c r="F123" s="31">
        <v>3002038</v>
      </c>
      <c r="G123" s="36">
        <f t="shared" si="24"/>
        <v>0.24414153133194028</v>
      </c>
      <c r="H123" s="31">
        <v>3804880</v>
      </c>
      <c r="I123" s="36">
        <f t="shared" si="25"/>
        <v>0.30943286851607904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6806918</v>
      </c>
      <c r="O123" s="36">
        <f t="shared" si="29"/>
        <v>0.55357439984801937</v>
      </c>
      <c r="P123" s="31">
        <v>3100447</v>
      </c>
      <c r="Q123" s="31">
        <v>10072328</v>
      </c>
      <c r="R123" s="31">
        <v>11878432</v>
      </c>
      <c r="S123" s="31">
        <v>6571828</v>
      </c>
      <c r="T123" s="36">
        <f t="shared" si="30"/>
        <v>0.65246366083392038</v>
      </c>
      <c r="U123" s="36">
        <f t="shared" si="31"/>
        <v>0.22720369030659127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107799180</v>
      </c>
      <c r="E124" s="31">
        <v>107799180</v>
      </c>
      <c r="F124" s="31">
        <v>40942588</v>
      </c>
      <c r="G124" s="36">
        <f t="shared" si="24"/>
        <v>0.37980426196191847</v>
      </c>
      <c r="H124" s="31">
        <v>33490985</v>
      </c>
      <c r="I124" s="36">
        <f t="shared" si="25"/>
        <v>0.31067940405483602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74433573</v>
      </c>
      <c r="O124" s="36">
        <f t="shared" si="29"/>
        <v>0.69048366601675448</v>
      </c>
      <c r="P124" s="31">
        <v>30745976</v>
      </c>
      <c r="Q124" s="31">
        <v>99718524</v>
      </c>
      <c r="R124" s="31">
        <v>101179760</v>
      </c>
      <c r="S124" s="31">
        <v>66865048</v>
      </c>
      <c r="T124" s="36">
        <f t="shared" si="30"/>
        <v>0.67053788321215024</v>
      </c>
      <c r="U124" s="36">
        <f t="shared" si="31"/>
        <v>8.9280268741509516E-2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121802971</v>
      </c>
      <c r="E126" s="32">
        <f>SUM(E122:E125)</f>
        <v>121802971</v>
      </c>
      <c r="F126" s="32">
        <f>SUM(F122:F125)</f>
        <v>44427812</v>
      </c>
      <c r="G126" s="37">
        <f t="shared" si="24"/>
        <v>0.36475146406732556</v>
      </c>
      <c r="H126" s="32">
        <f>SUM(H122:H125)</f>
        <v>37612538</v>
      </c>
      <c r="I126" s="37">
        <f t="shared" si="25"/>
        <v>0.30879819836250133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82040350</v>
      </c>
      <c r="O126" s="37">
        <f t="shared" si="29"/>
        <v>0.67354966242982695</v>
      </c>
      <c r="P126" s="32">
        <f>SUM(P122:P125)</f>
        <v>34303626</v>
      </c>
      <c r="Q126" s="32">
        <f>SUM(Q122:Q125)</f>
        <v>111125970</v>
      </c>
      <c r="R126" s="32">
        <f>SUM(R122:R125)</f>
        <v>114679739</v>
      </c>
      <c r="S126" s="32">
        <f>SUM(S122:S125)</f>
        <v>74231575</v>
      </c>
      <c r="T126" s="37">
        <f t="shared" si="30"/>
        <v>0.66799484404950527</v>
      </c>
      <c r="U126" s="37">
        <f t="shared" si="31"/>
        <v>9.6459540457909609E-2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28698343</v>
      </c>
      <c r="E127" s="31">
        <v>28698343</v>
      </c>
      <c r="F127" s="31">
        <v>10188058</v>
      </c>
      <c r="G127" s="36">
        <f t="shared" si="24"/>
        <v>0.35500509559036214</v>
      </c>
      <c r="H127" s="31">
        <v>9511036</v>
      </c>
      <c r="I127" s="36">
        <f t="shared" si="25"/>
        <v>0.33141411683594413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19699094</v>
      </c>
      <c r="O127" s="36">
        <f t="shared" si="29"/>
        <v>0.68641921242630632</v>
      </c>
      <c r="P127" s="31">
        <v>8132335</v>
      </c>
      <c r="Q127" s="31">
        <v>27468107</v>
      </c>
      <c r="R127" s="31">
        <v>27551288</v>
      </c>
      <c r="S127" s="31">
        <v>16896453</v>
      </c>
      <c r="T127" s="36">
        <f t="shared" si="30"/>
        <v>0.61512986679424253</v>
      </c>
      <c r="U127" s="36">
        <f t="shared" si="31"/>
        <v>0.16953322754165923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1453803</v>
      </c>
      <c r="E128" s="31">
        <v>1453803</v>
      </c>
      <c r="F128" s="31">
        <v>370631</v>
      </c>
      <c r="G128" s="36">
        <f t="shared" si="24"/>
        <v>0.2549389428966648</v>
      </c>
      <c r="H128" s="31">
        <v>554685</v>
      </c>
      <c r="I128" s="36">
        <f t="shared" si="25"/>
        <v>0.38154069017604175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925316</v>
      </c>
      <c r="O128" s="36">
        <f t="shared" si="29"/>
        <v>0.6364796330727065</v>
      </c>
      <c r="P128" s="31">
        <v>530968</v>
      </c>
      <c r="Q128" s="31">
        <v>3324916</v>
      </c>
      <c r="R128" s="31">
        <v>2135896</v>
      </c>
      <c r="S128" s="31">
        <v>879980</v>
      </c>
      <c r="T128" s="36">
        <f t="shared" si="30"/>
        <v>0.2646623253038573</v>
      </c>
      <c r="U128" s="36">
        <f t="shared" si="31"/>
        <v>4.4667475252745836E-2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600000</v>
      </c>
      <c r="E129" s="31">
        <v>600000</v>
      </c>
      <c r="F129" s="31">
        <v>236640</v>
      </c>
      <c r="G129" s="36">
        <f t="shared" si="24"/>
        <v>0.39439999999999997</v>
      </c>
      <c r="H129" s="31">
        <v>412605</v>
      </c>
      <c r="I129" s="36">
        <f t="shared" si="25"/>
        <v>0.68767500000000004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649245</v>
      </c>
      <c r="O129" s="36">
        <f t="shared" si="29"/>
        <v>1.0820749999999999</v>
      </c>
      <c r="P129" s="31">
        <v>287247</v>
      </c>
      <c r="Q129" s="31">
        <v>561972</v>
      </c>
      <c r="R129" s="31">
        <v>561972</v>
      </c>
      <c r="S129" s="31">
        <v>487073</v>
      </c>
      <c r="T129" s="36">
        <f t="shared" si="30"/>
        <v>0.8667211177781099</v>
      </c>
      <c r="U129" s="36">
        <f t="shared" si="31"/>
        <v>0.43641186853126412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14016232</v>
      </c>
      <c r="E130" s="31">
        <v>14016232</v>
      </c>
      <c r="F130" s="31">
        <v>2625676</v>
      </c>
      <c r="G130" s="36">
        <f t="shared" si="24"/>
        <v>0.18733108869773274</v>
      </c>
      <c r="H130" s="31">
        <v>2615592</v>
      </c>
      <c r="I130" s="36">
        <f t="shared" si="25"/>
        <v>0.18661163713614329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5241268</v>
      </c>
      <c r="O130" s="36">
        <f t="shared" si="29"/>
        <v>0.37394272583387606</v>
      </c>
      <c r="P130" s="31">
        <v>2646151</v>
      </c>
      <c r="Q130" s="31">
        <v>13312805</v>
      </c>
      <c r="R130" s="31">
        <v>13312805</v>
      </c>
      <c r="S130" s="31">
        <v>5307621</v>
      </c>
      <c r="T130" s="36">
        <f t="shared" si="30"/>
        <v>0.39868540101053085</v>
      </c>
      <c r="U130" s="36">
        <f t="shared" si="31"/>
        <v>-1.1548471723646925E-2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44768378</v>
      </c>
      <c r="E132" s="32">
        <f>SUM(E127:E131)</f>
        <v>44768378</v>
      </c>
      <c r="F132" s="32">
        <f>SUM(F127:F131)</f>
        <v>13421005</v>
      </c>
      <c r="G132" s="37">
        <f t="shared" si="24"/>
        <v>0.29978760901277235</v>
      </c>
      <c r="H132" s="32">
        <f>SUM(H127:H131)</f>
        <v>13093918</v>
      </c>
      <c r="I132" s="37">
        <f t="shared" si="25"/>
        <v>0.29248140283304436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26514923</v>
      </c>
      <c r="O132" s="37">
        <f t="shared" si="29"/>
        <v>0.59226901184581671</v>
      </c>
      <c r="P132" s="32">
        <f>SUM(P127:P131)</f>
        <v>11596701</v>
      </c>
      <c r="Q132" s="32">
        <f>SUM(Q127:Q131)</f>
        <v>44667800</v>
      </c>
      <c r="R132" s="32">
        <f>SUM(R127:R131)</f>
        <v>43561961</v>
      </c>
      <c r="S132" s="32">
        <f>SUM(S127:S131)</f>
        <v>23571127</v>
      </c>
      <c r="T132" s="37">
        <f t="shared" si="30"/>
        <v>0.52769840914484256</v>
      </c>
      <c r="U132" s="37">
        <f t="shared" si="31"/>
        <v>0.12910714866236517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157009331</v>
      </c>
      <c r="E133" s="31">
        <v>157009331</v>
      </c>
      <c r="F133" s="31">
        <v>47030652</v>
      </c>
      <c r="G133" s="36">
        <f t="shared" si="24"/>
        <v>0.29954049036741642</v>
      </c>
      <c r="H133" s="31">
        <v>42861137</v>
      </c>
      <c r="I133" s="36">
        <f t="shared" si="25"/>
        <v>0.27298464828182728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89891789</v>
      </c>
      <c r="O133" s="36">
        <f t="shared" si="29"/>
        <v>0.5725251386492437</v>
      </c>
      <c r="P133" s="31">
        <v>27312890</v>
      </c>
      <c r="Q133" s="31">
        <v>144402002</v>
      </c>
      <c r="R133" s="31">
        <v>146946841</v>
      </c>
      <c r="S133" s="31">
        <v>70014133</v>
      </c>
      <c r="T133" s="36">
        <f t="shared" si="30"/>
        <v>0.48485569472921852</v>
      </c>
      <c r="U133" s="36">
        <f t="shared" si="31"/>
        <v>0.56926407275099788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2434140</v>
      </c>
      <c r="E134" s="31">
        <v>2434140</v>
      </c>
      <c r="F134" s="31">
        <v>504978</v>
      </c>
      <c r="G134" s="36">
        <f t="shared" si="24"/>
        <v>0.20745643225122631</v>
      </c>
      <c r="H134" s="31">
        <v>503032</v>
      </c>
      <c r="I134" s="36">
        <f t="shared" si="25"/>
        <v>0.20665697125062651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1008010</v>
      </c>
      <c r="O134" s="36">
        <f t="shared" si="29"/>
        <v>0.41411340350185283</v>
      </c>
      <c r="P134" s="31">
        <v>478868</v>
      </c>
      <c r="Q134" s="31">
        <v>1935774</v>
      </c>
      <c r="R134" s="31">
        <v>1935774</v>
      </c>
      <c r="S134" s="31">
        <v>957846</v>
      </c>
      <c r="T134" s="36">
        <f t="shared" si="30"/>
        <v>0.49481292754216144</v>
      </c>
      <c r="U134" s="36">
        <f t="shared" si="31"/>
        <v>5.0460669746151376E-2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8146789</v>
      </c>
      <c r="E135" s="31">
        <v>8146789</v>
      </c>
      <c r="F135" s="31">
        <v>1082162</v>
      </c>
      <c r="G135" s="36">
        <f t="shared" si="24"/>
        <v>0.13283294804861154</v>
      </c>
      <c r="H135" s="31">
        <v>707639</v>
      </c>
      <c r="I135" s="36">
        <f t="shared" si="25"/>
        <v>8.6861093370651926E-2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1789801</v>
      </c>
      <c r="O135" s="36">
        <f t="shared" si="29"/>
        <v>0.21969404141926346</v>
      </c>
      <c r="P135" s="31">
        <v>1307284</v>
      </c>
      <c r="Q135" s="31">
        <v>6980340</v>
      </c>
      <c r="R135" s="31">
        <v>29052920</v>
      </c>
      <c r="S135" s="31">
        <v>2578406</v>
      </c>
      <c r="T135" s="36">
        <f t="shared" si="30"/>
        <v>0.36938114762318169</v>
      </c>
      <c r="U135" s="36">
        <f t="shared" si="31"/>
        <v>-0.45869527967909041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167590260</v>
      </c>
      <c r="E137" s="32">
        <f>SUM(E133:E136)</f>
        <v>167590260</v>
      </c>
      <c r="F137" s="32">
        <f>SUM(F133:F136)</f>
        <v>48617792</v>
      </c>
      <c r="G137" s="37">
        <f t="shared" ref="G137:G170" si="32">IF(($D137     =0),0,($F137     /$D137     ))</f>
        <v>0.29009915015347548</v>
      </c>
      <c r="H137" s="32">
        <f>SUM(H133:H136)</f>
        <v>44071808</v>
      </c>
      <c r="I137" s="37">
        <f t="shared" ref="I137:I170" si="33">IF(($D137     =0),0,($H137     /$D137     ))</f>
        <v>0.26297356421548601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92689600</v>
      </c>
      <c r="O137" s="37">
        <f t="shared" ref="O137:O170" si="37">IF(($D137     =0),0,($N137     /$D137     ))</f>
        <v>0.55307271436896155</v>
      </c>
      <c r="P137" s="32">
        <f>SUM(P133:P136)</f>
        <v>29099042</v>
      </c>
      <c r="Q137" s="32">
        <f>SUM(Q133:Q136)</f>
        <v>153318116</v>
      </c>
      <c r="R137" s="32">
        <f>SUM(R133:R136)</f>
        <v>177935535</v>
      </c>
      <c r="S137" s="32">
        <f>SUM(S133:S136)</f>
        <v>73550385</v>
      </c>
      <c r="T137" s="37">
        <f t="shared" ref="T137:T170" si="38">IF(($Q137     =0),0,($S137     /$Q137     ))</f>
        <v>0.47972403339472292</v>
      </c>
      <c r="U137" s="37">
        <f t="shared" ref="U137:U170" si="39">IF(($P137     =0),0,(($H137     /$P137     )-1))</f>
        <v>0.51454498055296805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9127501</v>
      </c>
      <c r="E139" s="31">
        <v>9127501</v>
      </c>
      <c r="F139" s="31">
        <v>2843254</v>
      </c>
      <c r="G139" s="36">
        <f t="shared" si="32"/>
        <v>0.31150410172510529</v>
      </c>
      <c r="H139" s="31">
        <v>2844143</v>
      </c>
      <c r="I139" s="36">
        <f t="shared" si="33"/>
        <v>0.31160149968759249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5687397</v>
      </c>
      <c r="O139" s="36">
        <f t="shared" si="37"/>
        <v>0.62310560141269777</v>
      </c>
      <c r="P139" s="31">
        <v>3221843</v>
      </c>
      <c r="Q139" s="31">
        <v>11051723</v>
      </c>
      <c r="R139" s="31">
        <v>11201723</v>
      </c>
      <c r="S139" s="31">
        <v>6405461</v>
      </c>
      <c r="T139" s="36">
        <f t="shared" si="38"/>
        <v>0.57958935452870108</v>
      </c>
      <c r="U139" s="36">
        <f t="shared" si="39"/>
        <v>-0.11723103825977865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28587742</v>
      </c>
      <c r="E140" s="31">
        <v>28587742</v>
      </c>
      <c r="F140" s="31">
        <v>7821877</v>
      </c>
      <c r="G140" s="36">
        <f t="shared" si="32"/>
        <v>0.27360947219965814</v>
      </c>
      <c r="H140" s="31">
        <v>6780831</v>
      </c>
      <c r="I140" s="36">
        <f t="shared" si="33"/>
        <v>0.23719365453906782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14602708</v>
      </c>
      <c r="O140" s="36">
        <f t="shared" si="37"/>
        <v>0.51080312673872597</v>
      </c>
      <c r="P140" s="31">
        <v>5486201</v>
      </c>
      <c r="Q140" s="31">
        <v>27148851</v>
      </c>
      <c r="R140" s="31">
        <v>27148851</v>
      </c>
      <c r="S140" s="31">
        <v>11803406</v>
      </c>
      <c r="T140" s="36">
        <f t="shared" si="38"/>
        <v>0.43476631847145208</v>
      </c>
      <c r="U140" s="36">
        <f t="shared" si="39"/>
        <v>0.23597932339701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1785584</v>
      </c>
      <c r="E141" s="31">
        <v>1785584</v>
      </c>
      <c r="F141" s="31">
        <v>551840</v>
      </c>
      <c r="G141" s="36">
        <f t="shared" si="32"/>
        <v>0.30905294850312282</v>
      </c>
      <c r="H141" s="31">
        <v>551010</v>
      </c>
      <c r="I141" s="36">
        <f t="shared" si="33"/>
        <v>0.30858811458884039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1102850</v>
      </c>
      <c r="O141" s="36">
        <f t="shared" si="37"/>
        <v>0.6176410630919632</v>
      </c>
      <c r="P141" s="31">
        <v>526354</v>
      </c>
      <c r="Q141" s="31">
        <v>2534743</v>
      </c>
      <c r="R141" s="31">
        <v>2534743</v>
      </c>
      <c r="S141" s="31">
        <v>1053259</v>
      </c>
      <c r="T141" s="36">
        <f t="shared" si="38"/>
        <v>0.41552891160957933</v>
      </c>
      <c r="U141" s="36">
        <f t="shared" si="39"/>
        <v>4.6842999198258184E-2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10051154</v>
      </c>
      <c r="E142" s="31">
        <v>10051154</v>
      </c>
      <c r="F142" s="31">
        <v>2537560</v>
      </c>
      <c r="G142" s="36">
        <f t="shared" si="32"/>
        <v>0.25246454287736514</v>
      </c>
      <c r="H142" s="31">
        <v>2521312</v>
      </c>
      <c r="I142" s="36">
        <f t="shared" si="33"/>
        <v>0.25084801207901103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5058872</v>
      </c>
      <c r="O142" s="36">
        <f t="shared" si="37"/>
        <v>0.50331255495637617</v>
      </c>
      <c r="P142" s="31">
        <v>2377110</v>
      </c>
      <c r="Q142" s="31">
        <v>10302822</v>
      </c>
      <c r="R142" s="31">
        <v>9558592</v>
      </c>
      <c r="S142" s="31">
        <v>5242111</v>
      </c>
      <c r="T142" s="36">
        <f t="shared" si="38"/>
        <v>0.50880341327842027</v>
      </c>
      <c r="U142" s="36">
        <f t="shared" si="39"/>
        <v>6.0662737525819077E-2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49551981</v>
      </c>
      <c r="E144" s="32">
        <f>SUM(E138:E143)</f>
        <v>49551981</v>
      </c>
      <c r="F144" s="32">
        <f>SUM(F138:F143)</f>
        <v>13754531</v>
      </c>
      <c r="G144" s="37">
        <f t="shared" si="32"/>
        <v>0.27757782277160625</v>
      </c>
      <c r="H144" s="32">
        <f>SUM(H138:H143)</f>
        <v>12697296</v>
      </c>
      <c r="I144" s="37">
        <f t="shared" si="33"/>
        <v>0.25624194520093957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26451827</v>
      </c>
      <c r="O144" s="37">
        <f t="shared" si="37"/>
        <v>0.53381976797254582</v>
      </c>
      <c r="P144" s="32">
        <f>SUM(P138:P143)</f>
        <v>11611508</v>
      </c>
      <c r="Q144" s="32">
        <f>SUM(Q138:Q143)</f>
        <v>51038139</v>
      </c>
      <c r="R144" s="32">
        <f>SUM(R138:R143)</f>
        <v>50443909</v>
      </c>
      <c r="S144" s="32">
        <f>SUM(S138:S143)</f>
        <v>24504237</v>
      </c>
      <c r="T144" s="37">
        <f t="shared" si="38"/>
        <v>0.48011619310805986</v>
      </c>
      <c r="U144" s="37">
        <f t="shared" si="39"/>
        <v>9.3509645775553096E-2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485605</v>
      </c>
      <c r="E145" s="31">
        <v>485605</v>
      </c>
      <c r="F145" s="31">
        <v>117489</v>
      </c>
      <c r="G145" s="36">
        <f t="shared" si="32"/>
        <v>0.24194355494692188</v>
      </c>
      <c r="H145" s="31">
        <v>117489</v>
      </c>
      <c r="I145" s="36">
        <f t="shared" si="33"/>
        <v>0.24194355494692188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234978</v>
      </c>
      <c r="O145" s="36">
        <f t="shared" si="37"/>
        <v>0.48388710989384376</v>
      </c>
      <c r="P145" s="31">
        <v>117489</v>
      </c>
      <c r="Q145" s="31">
        <v>437052</v>
      </c>
      <c r="R145" s="31">
        <v>437052</v>
      </c>
      <c r="S145" s="31">
        <v>234978</v>
      </c>
      <c r="T145" s="36">
        <f t="shared" si="38"/>
        <v>0.53764311798138431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31459962</v>
      </c>
      <c r="E147" s="31">
        <v>31459962</v>
      </c>
      <c r="F147" s="31">
        <v>1432594</v>
      </c>
      <c r="G147" s="36">
        <f t="shared" si="32"/>
        <v>4.5537054367707122E-2</v>
      </c>
      <c r="H147" s="31">
        <v>1392886</v>
      </c>
      <c r="I147" s="36">
        <f t="shared" si="33"/>
        <v>4.4274878653699584E-2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2825480</v>
      </c>
      <c r="O147" s="36">
        <f t="shared" si="37"/>
        <v>8.9811933021406706E-2</v>
      </c>
      <c r="P147" s="31">
        <v>10025166</v>
      </c>
      <c r="Q147" s="31">
        <v>24390352</v>
      </c>
      <c r="R147" s="31">
        <v>42799666</v>
      </c>
      <c r="S147" s="31">
        <v>11462827</v>
      </c>
      <c r="T147" s="36">
        <f t="shared" si="38"/>
        <v>0.46997382407601168</v>
      </c>
      <c r="U147" s="36">
        <f t="shared" si="39"/>
        <v>-0.86106105375212738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3795680</v>
      </c>
      <c r="E148" s="31">
        <v>3795680</v>
      </c>
      <c r="F148" s="31">
        <v>1325080</v>
      </c>
      <c r="G148" s="36">
        <f t="shared" si="32"/>
        <v>0.34910213716646293</v>
      </c>
      <c r="H148" s="31">
        <v>1370867</v>
      </c>
      <c r="I148" s="36">
        <f t="shared" si="33"/>
        <v>0.36116506133288367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2695947</v>
      </c>
      <c r="O148" s="36">
        <f t="shared" si="37"/>
        <v>0.71026719849934661</v>
      </c>
      <c r="P148" s="31">
        <v>1321882</v>
      </c>
      <c r="Q148" s="31">
        <v>4121300</v>
      </c>
      <c r="R148" s="31">
        <v>4121300</v>
      </c>
      <c r="S148" s="31">
        <v>2656774</v>
      </c>
      <c r="T148" s="36">
        <f t="shared" si="38"/>
        <v>0.64464465095964862</v>
      </c>
      <c r="U148" s="36">
        <f t="shared" si="39"/>
        <v>3.7057014166166136E-2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35741247</v>
      </c>
      <c r="E150" s="32">
        <f>SUM(E145:E149)</f>
        <v>35741247</v>
      </c>
      <c r="F150" s="32">
        <f>SUM(F145:F149)</f>
        <v>2875163</v>
      </c>
      <c r="G150" s="37">
        <f t="shared" si="32"/>
        <v>8.0443835661357876E-2</v>
      </c>
      <c r="H150" s="32">
        <f>SUM(H145:H149)</f>
        <v>2881242</v>
      </c>
      <c r="I150" s="37">
        <f t="shared" si="33"/>
        <v>8.0613919262526007E-2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5756405</v>
      </c>
      <c r="O150" s="37">
        <f t="shared" si="37"/>
        <v>0.16105775492388388</v>
      </c>
      <c r="P150" s="32">
        <f>SUM(P145:P149)</f>
        <v>11464537</v>
      </c>
      <c r="Q150" s="32">
        <f>SUM(Q145:Q149)</f>
        <v>28948704</v>
      </c>
      <c r="R150" s="32">
        <f>SUM(R145:R149)</f>
        <v>47358018</v>
      </c>
      <c r="S150" s="32">
        <f>SUM(S145:S149)</f>
        <v>14354579</v>
      </c>
      <c r="T150" s="37">
        <f t="shared" si="38"/>
        <v>0.49586257816584811</v>
      </c>
      <c r="U150" s="37">
        <f t="shared" si="39"/>
        <v>-0.74868221891560038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2718868</v>
      </c>
      <c r="E151" s="31">
        <v>2718868</v>
      </c>
      <c r="F151" s="31">
        <v>1737179</v>
      </c>
      <c r="G151" s="36">
        <f t="shared" si="32"/>
        <v>0.63893465957155704</v>
      </c>
      <c r="H151" s="31">
        <v>557154</v>
      </c>
      <c r="I151" s="36">
        <f t="shared" si="33"/>
        <v>0.20492131284049098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2294333</v>
      </c>
      <c r="O151" s="36">
        <f t="shared" si="37"/>
        <v>0.84385597241204791</v>
      </c>
      <c r="P151" s="31">
        <v>1317348</v>
      </c>
      <c r="Q151" s="31">
        <v>2613857</v>
      </c>
      <c r="R151" s="31">
        <v>2513857</v>
      </c>
      <c r="S151" s="31">
        <v>2177894</v>
      </c>
      <c r="T151" s="36">
        <f t="shared" si="38"/>
        <v>0.8332108451227439</v>
      </c>
      <c r="U151" s="36">
        <f t="shared" si="39"/>
        <v>-0.57706391932883339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217638600</v>
      </c>
      <c r="E152" s="31">
        <v>217415700</v>
      </c>
      <c r="F152" s="31">
        <v>71219608</v>
      </c>
      <c r="G152" s="36">
        <f t="shared" si="32"/>
        <v>0.32723794400441836</v>
      </c>
      <c r="H152" s="31">
        <v>63019277</v>
      </c>
      <c r="I152" s="36">
        <f t="shared" si="33"/>
        <v>0.28955928314186913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134238885</v>
      </c>
      <c r="O152" s="36">
        <f t="shared" si="37"/>
        <v>0.61679722714628749</v>
      </c>
      <c r="P152" s="31">
        <v>58324602</v>
      </c>
      <c r="Q152" s="31">
        <v>210755000</v>
      </c>
      <c r="R152" s="31">
        <v>202068104</v>
      </c>
      <c r="S152" s="31">
        <v>121641479</v>
      </c>
      <c r="T152" s="36">
        <f t="shared" si="38"/>
        <v>0.57717007425683853</v>
      </c>
      <c r="U152" s="36">
        <f t="shared" si="39"/>
        <v>8.0492190928280971E-2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28818700</v>
      </c>
      <c r="E153" s="31">
        <v>28818700</v>
      </c>
      <c r="F153" s="31">
        <v>4190429</v>
      </c>
      <c r="G153" s="36">
        <f t="shared" si="32"/>
        <v>0.14540659363538258</v>
      </c>
      <c r="H153" s="31">
        <v>4212355</v>
      </c>
      <c r="I153" s="36">
        <f t="shared" si="33"/>
        <v>0.14616741907164446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8402784</v>
      </c>
      <c r="O153" s="36">
        <f t="shared" si="37"/>
        <v>0.29157401270702704</v>
      </c>
      <c r="P153" s="31">
        <v>4123807</v>
      </c>
      <c r="Q153" s="31">
        <v>28369440</v>
      </c>
      <c r="R153" s="31">
        <v>29215470</v>
      </c>
      <c r="S153" s="31">
        <v>8180228</v>
      </c>
      <c r="T153" s="36">
        <f t="shared" si="38"/>
        <v>0.28834647423424642</v>
      </c>
      <c r="U153" s="36">
        <f t="shared" si="39"/>
        <v>2.1472391894189036E-2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2108642</v>
      </c>
      <c r="E154" s="31">
        <v>2108642</v>
      </c>
      <c r="F154" s="31">
        <v>499255</v>
      </c>
      <c r="G154" s="36">
        <f t="shared" si="32"/>
        <v>0.23676612720414372</v>
      </c>
      <c r="H154" s="31">
        <v>503124</v>
      </c>
      <c r="I154" s="36">
        <f t="shared" si="33"/>
        <v>0.2386009573934314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1002379</v>
      </c>
      <c r="O154" s="36">
        <f t="shared" si="37"/>
        <v>0.4753670845975751</v>
      </c>
      <c r="P154" s="31">
        <v>476916</v>
      </c>
      <c r="Q154" s="31">
        <v>2302885</v>
      </c>
      <c r="R154" s="31">
        <v>2302885</v>
      </c>
      <c r="S154" s="31">
        <v>951613</v>
      </c>
      <c r="T154" s="36">
        <f t="shared" si="38"/>
        <v>0.41322645290581161</v>
      </c>
      <c r="U154" s="36">
        <f t="shared" si="39"/>
        <v>5.4953073497219673E-2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1488807</v>
      </c>
      <c r="E155" s="31">
        <v>1488807</v>
      </c>
      <c r="F155" s="31">
        <v>540178</v>
      </c>
      <c r="G155" s="36">
        <f t="shared" si="32"/>
        <v>0.36282607483710111</v>
      </c>
      <c r="H155" s="31">
        <v>421292</v>
      </c>
      <c r="I155" s="36">
        <f t="shared" si="33"/>
        <v>0.2829728769410676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961470</v>
      </c>
      <c r="O155" s="36">
        <f t="shared" si="37"/>
        <v>0.64579895177816871</v>
      </c>
      <c r="P155" s="31">
        <v>359823</v>
      </c>
      <c r="Q155" s="31">
        <v>1346306</v>
      </c>
      <c r="R155" s="31">
        <v>4948559</v>
      </c>
      <c r="S155" s="31">
        <v>719646</v>
      </c>
      <c r="T155" s="36">
        <f t="shared" si="38"/>
        <v>0.53453375384199431</v>
      </c>
      <c r="U155" s="36">
        <f t="shared" si="39"/>
        <v>0.1708312142358881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41674583</v>
      </c>
      <c r="E156" s="31">
        <v>43724450</v>
      </c>
      <c r="F156" s="31">
        <v>8106840</v>
      </c>
      <c r="G156" s="36">
        <f t="shared" si="32"/>
        <v>0.1945272013879539</v>
      </c>
      <c r="H156" s="31">
        <v>8533219</v>
      </c>
      <c r="I156" s="36">
        <f t="shared" si="33"/>
        <v>0.20475835355089217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16640059</v>
      </c>
      <c r="O156" s="36">
        <f t="shared" si="37"/>
        <v>0.39928555493884604</v>
      </c>
      <c r="P156" s="31">
        <v>9318056</v>
      </c>
      <c r="Q156" s="31">
        <v>37743519</v>
      </c>
      <c r="R156" s="31">
        <v>42243519</v>
      </c>
      <c r="S156" s="31">
        <v>19373940</v>
      </c>
      <c r="T156" s="36">
        <f t="shared" si="38"/>
        <v>0.51330507894613642</v>
      </c>
      <c r="U156" s="36">
        <f t="shared" si="39"/>
        <v>-8.4227547033415506E-2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294448200</v>
      </c>
      <c r="E157" s="32">
        <f>SUM(E151:E156)</f>
        <v>296275167</v>
      </c>
      <c r="F157" s="32">
        <f>SUM(F151:F156)</f>
        <v>86293489</v>
      </c>
      <c r="G157" s="37">
        <f t="shared" si="32"/>
        <v>0.29306848878682229</v>
      </c>
      <c r="H157" s="32">
        <f>SUM(H151:H156)</f>
        <v>77246421</v>
      </c>
      <c r="I157" s="37">
        <f t="shared" si="33"/>
        <v>0.26234298936111683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163539910</v>
      </c>
      <c r="O157" s="37">
        <f t="shared" si="37"/>
        <v>0.55541147814793912</v>
      </c>
      <c r="P157" s="32">
        <f>SUM(P151:P156)</f>
        <v>73920552</v>
      </c>
      <c r="Q157" s="32">
        <f>SUM(Q151:Q156)</f>
        <v>283131007</v>
      </c>
      <c r="R157" s="32">
        <f>SUM(R151:R156)</f>
        <v>283292394</v>
      </c>
      <c r="S157" s="32">
        <f>SUM(S151:S156)</f>
        <v>153044800</v>
      </c>
      <c r="T157" s="37">
        <f t="shared" si="38"/>
        <v>0.5405441163849638</v>
      </c>
      <c r="U157" s="37">
        <f t="shared" si="39"/>
        <v>4.4992480575632099E-2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12462673</v>
      </c>
      <c r="E158" s="31">
        <v>12462673</v>
      </c>
      <c r="F158" s="31">
        <v>3430691</v>
      </c>
      <c r="G158" s="36">
        <f t="shared" si="32"/>
        <v>0.27527730206834439</v>
      </c>
      <c r="H158" s="31">
        <v>3840965</v>
      </c>
      <c r="I158" s="36">
        <f t="shared" si="33"/>
        <v>0.3081975271276074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7271656</v>
      </c>
      <c r="O158" s="36">
        <f t="shared" si="37"/>
        <v>0.58347482919595184</v>
      </c>
      <c r="P158" s="31">
        <v>3350769</v>
      </c>
      <c r="Q158" s="31">
        <v>9352696</v>
      </c>
      <c r="R158" s="31">
        <v>9352696</v>
      </c>
      <c r="S158" s="31">
        <v>6538903</v>
      </c>
      <c r="T158" s="36">
        <f t="shared" si="38"/>
        <v>0.69914632101802521</v>
      </c>
      <c r="U158" s="36">
        <f t="shared" si="39"/>
        <v>0.14629358215979682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127831296</v>
      </c>
      <c r="E159" s="31">
        <v>128331296</v>
      </c>
      <c r="F159" s="31">
        <v>37500520</v>
      </c>
      <c r="G159" s="36">
        <f t="shared" si="32"/>
        <v>0.29335946026863408</v>
      </c>
      <c r="H159" s="31">
        <v>36966280</v>
      </c>
      <c r="I159" s="36">
        <f t="shared" si="33"/>
        <v>0.28918020200624422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74466800</v>
      </c>
      <c r="O159" s="36">
        <f t="shared" si="37"/>
        <v>0.5825396622748783</v>
      </c>
      <c r="P159" s="31">
        <v>39117072</v>
      </c>
      <c r="Q159" s="31">
        <v>105900060</v>
      </c>
      <c r="R159" s="31">
        <v>110915060</v>
      </c>
      <c r="S159" s="31">
        <v>69288617</v>
      </c>
      <c r="T159" s="36">
        <f t="shared" si="38"/>
        <v>0.65428307594915436</v>
      </c>
      <c r="U159" s="36">
        <f t="shared" si="39"/>
        <v>-5.4983460929795558E-2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685440</v>
      </c>
      <c r="E160" s="31">
        <v>685440</v>
      </c>
      <c r="F160" s="31">
        <v>148695</v>
      </c>
      <c r="G160" s="36">
        <f t="shared" si="32"/>
        <v>0.21693364845938376</v>
      </c>
      <c r="H160" s="31">
        <v>148695</v>
      </c>
      <c r="I160" s="36">
        <f t="shared" si="33"/>
        <v>0.21693364845938376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297390</v>
      </c>
      <c r="O160" s="36">
        <f t="shared" si="37"/>
        <v>0.43386729691876752</v>
      </c>
      <c r="P160" s="31">
        <v>142087</v>
      </c>
      <c r="Q160" s="31">
        <v>1000000</v>
      </c>
      <c r="R160" s="31">
        <v>581384</v>
      </c>
      <c r="S160" s="31">
        <v>281914</v>
      </c>
      <c r="T160" s="36">
        <f t="shared" si="38"/>
        <v>0.281914</v>
      </c>
      <c r="U160" s="36">
        <f t="shared" si="39"/>
        <v>4.6506717715202761E-2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63186</v>
      </c>
      <c r="G161" s="36">
        <f t="shared" si="32"/>
        <v>0</v>
      </c>
      <c r="H161" s="31">
        <v>63186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126372</v>
      </c>
      <c r="O161" s="36">
        <f t="shared" si="37"/>
        <v>0</v>
      </c>
      <c r="P161" s="31">
        <v>57171</v>
      </c>
      <c r="Q161" s="31">
        <v>0</v>
      </c>
      <c r="R161" s="31">
        <v>0</v>
      </c>
      <c r="S161" s="31">
        <v>108034</v>
      </c>
      <c r="T161" s="36">
        <f t="shared" si="38"/>
        <v>0</v>
      </c>
      <c r="U161" s="36">
        <f t="shared" si="39"/>
        <v>0.10521068373825893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140979409</v>
      </c>
      <c r="E163" s="32">
        <f>SUM(E158:E162)</f>
        <v>141479409</v>
      </c>
      <c r="F163" s="32">
        <f>SUM(F158:F162)</f>
        <v>41143092</v>
      </c>
      <c r="G163" s="37">
        <f t="shared" si="32"/>
        <v>0.29183759736147002</v>
      </c>
      <c r="H163" s="32">
        <f>SUM(H158:H162)</f>
        <v>41019126</v>
      </c>
      <c r="I163" s="37">
        <f t="shared" si="33"/>
        <v>0.29095827746022118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82162218</v>
      </c>
      <c r="O163" s="37">
        <f t="shared" si="37"/>
        <v>0.58279587482169115</v>
      </c>
      <c r="P163" s="32">
        <f>SUM(P158:P162)</f>
        <v>42667099</v>
      </c>
      <c r="Q163" s="32">
        <f>SUM(Q158:Q162)</f>
        <v>116252756</v>
      </c>
      <c r="R163" s="32">
        <f>SUM(R158:R162)</f>
        <v>120849140</v>
      </c>
      <c r="S163" s="32">
        <f>SUM(S158:S162)</f>
        <v>76217468</v>
      </c>
      <c r="T163" s="37">
        <f t="shared" si="38"/>
        <v>0.65561859023798108</v>
      </c>
      <c r="U163" s="37">
        <f t="shared" si="39"/>
        <v>-3.8623975817995038E-2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20252388</v>
      </c>
      <c r="E164" s="31">
        <v>20252388</v>
      </c>
      <c r="F164" s="31">
        <v>8380501</v>
      </c>
      <c r="G164" s="36">
        <f t="shared" si="32"/>
        <v>0.41380310312048141</v>
      </c>
      <c r="H164" s="31">
        <v>6142772</v>
      </c>
      <c r="I164" s="36">
        <f t="shared" si="33"/>
        <v>0.30331099720191024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14523273</v>
      </c>
      <c r="O164" s="36">
        <f t="shared" si="37"/>
        <v>0.71711410032239165</v>
      </c>
      <c r="P164" s="31">
        <v>4568246</v>
      </c>
      <c r="Q164" s="31">
        <v>21334461</v>
      </c>
      <c r="R164" s="31">
        <v>20248441</v>
      </c>
      <c r="S164" s="31">
        <v>9333329</v>
      </c>
      <c r="T164" s="36">
        <f t="shared" si="38"/>
        <v>0.43747667213153407</v>
      </c>
      <c r="U164" s="36">
        <f t="shared" si="39"/>
        <v>0.34466751571609766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3443284</v>
      </c>
      <c r="E165" s="31">
        <v>3443284</v>
      </c>
      <c r="F165" s="31">
        <v>805603</v>
      </c>
      <c r="G165" s="36">
        <f t="shared" si="32"/>
        <v>0.2339635650152587</v>
      </c>
      <c r="H165" s="31">
        <v>892122</v>
      </c>
      <c r="I165" s="36">
        <f t="shared" si="33"/>
        <v>0.25909044969860168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1697725</v>
      </c>
      <c r="O165" s="36">
        <f t="shared" si="37"/>
        <v>0.4930540147138604</v>
      </c>
      <c r="P165" s="31">
        <v>804031</v>
      </c>
      <c r="Q165" s="31">
        <v>3614006</v>
      </c>
      <c r="R165" s="31">
        <v>3614006</v>
      </c>
      <c r="S165" s="31">
        <v>1596497</v>
      </c>
      <c r="T165" s="36">
        <f t="shared" si="38"/>
        <v>0.4417527253690226</v>
      </c>
      <c r="U165" s="36">
        <f t="shared" si="39"/>
        <v>0.10956169600425847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3816071</v>
      </c>
      <c r="E166" s="31">
        <v>3816071</v>
      </c>
      <c r="F166" s="31">
        <v>941743</v>
      </c>
      <c r="G166" s="36">
        <f t="shared" si="32"/>
        <v>0.24678340628358331</v>
      </c>
      <c r="H166" s="31">
        <v>885683</v>
      </c>
      <c r="I166" s="36">
        <f t="shared" si="33"/>
        <v>0.23209290393181889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1827426</v>
      </c>
      <c r="O166" s="36">
        <f t="shared" si="37"/>
        <v>0.47887631021540217</v>
      </c>
      <c r="P166" s="31">
        <v>896580</v>
      </c>
      <c r="Q166" s="31">
        <v>3446244</v>
      </c>
      <c r="R166" s="31">
        <v>3780299</v>
      </c>
      <c r="S166" s="31">
        <v>1821951</v>
      </c>
      <c r="T166" s="36">
        <f t="shared" si="38"/>
        <v>0.52867730781685796</v>
      </c>
      <c r="U166" s="36">
        <f t="shared" si="39"/>
        <v>-1.2153962836556675E-2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4421331</v>
      </c>
      <c r="E167" s="31">
        <v>4421331</v>
      </c>
      <c r="F167" s="31">
        <v>736300</v>
      </c>
      <c r="G167" s="36">
        <f t="shared" si="32"/>
        <v>0.16653356195227184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736300</v>
      </c>
      <c r="O167" s="36">
        <f t="shared" si="37"/>
        <v>0.16653356195227184</v>
      </c>
      <c r="P167" s="31">
        <v>1049007</v>
      </c>
      <c r="Q167" s="31">
        <v>3547228</v>
      </c>
      <c r="R167" s="31">
        <v>4194993</v>
      </c>
      <c r="S167" s="31">
        <v>2097257</v>
      </c>
      <c r="T167" s="36">
        <f t="shared" si="38"/>
        <v>0.59123828521876798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31933074</v>
      </c>
      <c r="E169" s="32">
        <f>SUM(E164:E168)</f>
        <v>31933074</v>
      </c>
      <c r="F169" s="32">
        <f>SUM(F164:F168)</f>
        <v>10864147</v>
      </c>
      <c r="G169" s="37">
        <f t="shared" si="32"/>
        <v>0.340216134531865</v>
      </c>
      <c r="H169" s="32">
        <f>SUM(H164:H168)</f>
        <v>7920577</v>
      </c>
      <c r="I169" s="37">
        <f t="shared" si="33"/>
        <v>0.24803678468286516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18784724</v>
      </c>
      <c r="O169" s="37">
        <f t="shared" si="37"/>
        <v>0.58825291921473011</v>
      </c>
      <c r="P169" s="32">
        <f>SUM(P164:P168)</f>
        <v>7317864</v>
      </c>
      <c r="Q169" s="32">
        <f>SUM(Q164:Q168)</f>
        <v>31941939</v>
      </c>
      <c r="R169" s="32">
        <f>SUM(R164:R168)</f>
        <v>31837739</v>
      </c>
      <c r="S169" s="32">
        <f>SUM(S164:S168)</f>
        <v>14849034</v>
      </c>
      <c r="T169" s="37">
        <f t="shared" si="38"/>
        <v>0.46487578603164947</v>
      </c>
      <c r="U169" s="37">
        <f t="shared" si="39"/>
        <v>8.2361874995217077E-2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2701432284</v>
      </c>
      <c r="E170" s="32">
        <f>SUM(E105,E107:E111,E113:E120,E122:E125,E127:E131,E133:E136,E138:E143,E145:E149,E151:E156,E158:E162,E164:E168)</f>
        <v>2703759251</v>
      </c>
      <c r="F170" s="32">
        <f>SUM(F105,F107:F111,F113:F120,F122:F125,F127:F131,F133:F136,F138:F143,F145:F149,F151:F156,F158:F162,F164:F168)</f>
        <v>822000008</v>
      </c>
      <c r="G170" s="37">
        <f t="shared" si="32"/>
        <v>0.30428303269659157</v>
      </c>
      <c r="H170" s="32">
        <f>SUM(H105,H107:H111,H113:H120,H122:H125,H127:H131,H133:H136,H138:H143,H145:H149,H151:H156,H158:H162,H164:H168)</f>
        <v>563900670</v>
      </c>
      <c r="I170" s="37">
        <f t="shared" si="33"/>
        <v>0.20874136780694519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1385900678</v>
      </c>
      <c r="O170" s="37">
        <f t="shared" si="37"/>
        <v>0.5130244005035367</v>
      </c>
      <c r="P170" s="32">
        <f>SUM(P105,P107:P111,P113:P120,P122:P125,P127:P131,P133:P136,P138:P143,P145:P149,P151:P156,P158:P162,P164:P168)</f>
        <v>542167331</v>
      </c>
      <c r="Q170" s="32">
        <f>SUM(Q105,Q107:Q111,Q113:Q120,Q122:Q125,Q127:Q131,Q133:Q136,Q138:Q143,Q145:Q149,Q151:Q156,Q158:Q162,Q164:Q168)</f>
        <v>2413161738</v>
      </c>
      <c r="R170" s="32">
        <f>SUM(R105,R107:R111,R113:R120,R122:R125,R127:R131,R133:R136,R138:R143,R145:R149,R151:R156,R158:R162,R164:R168)</f>
        <v>2503128978</v>
      </c>
      <c r="S170" s="32">
        <f>SUM(S105,S107:S111,S113:S120,S122:S125,S127:S131,S133:S136,S138:S143,S145:S149,S151:S156,S158:S162,S164:S168)</f>
        <v>1268159397</v>
      </c>
      <c r="T170" s="37">
        <f t="shared" si="38"/>
        <v>0.5255177790325134</v>
      </c>
      <c r="U170" s="37">
        <f t="shared" si="39"/>
        <v>4.0086035726117908E-2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12648695</v>
      </c>
      <c r="E173" s="31">
        <v>12648695</v>
      </c>
      <c r="F173" s="31">
        <v>3073645</v>
      </c>
      <c r="G173" s="36">
        <f t="shared" ref="G173:G205" si="40">IF(($D173     =0),0,($F173     /$D173     ))</f>
        <v>0.24300095780631914</v>
      </c>
      <c r="H173" s="31">
        <v>3106253</v>
      </c>
      <c r="I173" s="36">
        <f t="shared" ref="I173:I205" si="41">IF(($D173     =0),0,($H173     /$D173     ))</f>
        <v>0.24557893126524119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6179898</v>
      </c>
      <c r="O173" s="36">
        <f t="shared" ref="O173:O205" si="45">IF(($D173     =0),0,($N173     /$D173     ))</f>
        <v>0.48857988907156036</v>
      </c>
      <c r="P173" s="31">
        <v>2059350</v>
      </c>
      <c r="Q173" s="31">
        <v>11200000</v>
      </c>
      <c r="R173" s="31">
        <v>12007090</v>
      </c>
      <c r="S173" s="31">
        <v>4138888</v>
      </c>
      <c r="T173" s="36">
        <f t="shared" ref="T173:T205" si="46">IF(($Q173     =0),0,($S173     /$Q173     ))</f>
        <v>0.36954357142857142</v>
      </c>
      <c r="U173" s="36">
        <f t="shared" ref="U173:U205" si="47">IF(($P173     =0),0,(($H173     /$P173     )-1))</f>
        <v>0.50836574647340171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6058856</v>
      </c>
      <c r="E174" s="31">
        <v>6058856</v>
      </c>
      <c r="F174" s="31">
        <v>1387909</v>
      </c>
      <c r="G174" s="36">
        <f t="shared" si="40"/>
        <v>0.22907113157995504</v>
      </c>
      <c r="H174" s="31">
        <v>1428102</v>
      </c>
      <c r="I174" s="36">
        <f t="shared" si="41"/>
        <v>0.2357048921446557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2816011</v>
      </c>
      <c r="O174" s="36">
        <f t="shared" si="45"/>
        <v>0.46477602372461074</v>
      </c>
      <c r="P174" s="31">
        <v>1374854</v>
      </c>
      <c r="Q174" s="31">
        <v>5253900</v>
      </c>
      <c r="R174" s="31">
        <v>5753900</v>
      </c>
      <c r="S174" s="31">
        <v>2700285</v>
      </c>
      <c r="T174" s="36">
        <f t="shared" si="46"/>
        <v>0.51395820247815904</v>
      </c>
      <c r="U174" s="36">
        <f t="shared" si="47"/>
        <v>3.8729930596266948E-2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46305774</v>
      </c>
      <c r="E175" s="31">
        <v>46305774</v>
      </c>
      <c r="F175" s="31">
        <v>10146713</v>
      </c>
      <c r="G175" s="36">
        <f t="shared" si="40"/>
        <v>0.21912414205623687</v>
      </c>
      <c r="H175" s="31">
        <v>10424275</v>
      </c>
      <c r="I175" s="36">
        <f t="shared" si="41"/>
        <v>0.22511825415119938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20570988</v>
      </c>
      <c r="O175" s="36">
        <f t="shared" si="45"/>
        <v>0.44424239620743627</v>
      </c>
      <c r="P175" s="31">
        <v>4712032</v>
      </c>
      <c r="Q175" s="31">
        <v>75958774</v>
      </c>
      <c r="R175" s="31">
        <v>75958774</v>
      </c>
      <c r="S175" s="31">
        <v>9808998</v>
      </c>
      <c r="T175" s="36">
        <f t="shared" si="46"/>
        <v>0.12913581253957573</v>
      </c>
      <c r="U175" s="36">
        <f t="shared" si="47"/>
        <v>1.212267446401043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32814801</v>
      </c>
      <c r="E176" s="31">
        <v>32814801</v>
      </c>
      <c r="F176" s="31">
        <v>6524605</v>
      </c>
      <c r="G176" s="36">
        <f t="shared" si="40"/>
        <v>0.19883116158467637</v>
      </c>
      <c r="H176" s="31">
        <v>12299167</v>
      </c>
      <c r="I176" s="36">
        <f t="shared" si="41"/>
        <v>0.37480547268898567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18823772</v>
      </c>
      <c r="O176" s="36">
        <f t="shared" si="45"/>
        <v>0.57363663427366207</v>
      </c>
      <c r="P176" s="31">
        <v>6457088</v>
      </c>
      <c r="Q176" s="31">
        <v>31336366</v>
      </c>
      <c r="R176" s="31">
        <v>31163154</v>
      </c>
      <c r="S176" s="31">
        <v>12756061</v>
      </c>
      <c r="T176" s="36">
        <f t="shared" si="46"/>
        <v>0.40706893071136585</v>
      </c>
      <c r="U176" s="36">
        <f t="shared" si="47"/>
        <v>0.90475443419696311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5199996</v>
      </c>
      <c r="E177" s="31">
        <v>5199996</v>
      </c>
      <c r="F177" s="31">
        <v>1318309</v>
      </c>
      <c r="G177" s="36">
        <f t="shared" si="40"/>
        <v>0.25352115655473584</v>
      </c>
      <c r="H177" s="31">
        <v>1323097</v>
      </c>
      <c r="I177" s="36">
        <f t="shared" si="41"/>
        <v>0.25444192649378961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2641406</v>
      </c>
      <c r="O177" s="36">
        <f t="shared" si="45"/>
        <v>0.50796308304852544</v>
      </c>
      <c r="P177" s="31">
        <v>1246893</v>
      </c>
      <c r="Q177" s="31">
        <v>4774600</v>
      </c>
      <c r="R177" s="31">
        <v>4900000</v>
      </c>
      <c r="S177" s="31">
        <v>2493981</v>
      </c>
      <c r="T177" s="36">
        <f t="shared" si="46"/>
        <v>0.52234344238260799</v>
      </c>
      <c r="U177" s="36">
        <f t="shared" si="47"/>
        <v>6.1115107711728234E-2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103028122</v>
      </c>
      <c r="E179" s="32">
        <f>SUM(E173:E178)</f>
        <v>103028122</v>
      </c>
      <c r="F179" s="32">
        <f>SUM(F173:F178)</f>
        <v>22451181</v>
      </c>
      <c r="G179" s="37">
        <f t="shared" si="40"/>
        <v>0.21791313443527582</v>
      </c>
      <c r="H179" s="32">
        <f>SUM(H173:H178)</f>
        <v>28580894</v>
      </c>
      <c r="I179" s="37">
        <f t="shared" si="41"/>
        <v>0.27740866712100215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51032075</v>
      </c>
      <c r="O179" s="37">
        <f t="shared" si="45"/>
        <v>0.49532180155627803</v>
      </c>
      <c r="P179" s="32">
        <f>SUM(P173:P178)</f>
        <v>15850217</v>
      </c>
      <c r="Q179" s="32">
        <f>SUM(Q173:Q178)</f>
        <v>128523640</v>
      </c>
      <c r="R179" s="32">
        <f>SUM(R173:R178)</f>
        <v>129782918</v>
      </c>
      <c r="S179" s="32">
        <f>SUM(S173:S178)</f>
        <v>31898213</v>
      </c>
      <c r="T179" s="37">
        <f t="shared" si="46"/>
        <v>0.2481894614873964</v>
      </c>
      <c r="U179" s="37">
        <f t="shared" si="47"/>
        <v>0.80318629076182368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17659410</v>
      </c>
      <c r="E180" s="31">
        <v>17659410</v>
      </c>
      <c r="F180" s="31">
        <v>5742240</v>
      </c>
      <c r="G180" s="36">
        <f t="shared" si="40"/>
        <v>0.32516601630518799</v>
      </c>
      <c r="H180" s="31">
        <v>5751877</v>
      </c>
      <c r="I180" s="36">
        <f t="shared" si="41"/>
        <v>0.3257117310261215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11494117</v>
      </c>
      <c r="O180" s="36">
        <f t="shared" si="45"/>
        <v>0.65087774733130943</v>
      </c>
      <c r="P180" s="31">
        <v>4572729</v>
      </c>
      <c r="Q180" s="31">
        <v>0</v>
      </c>
      <c r="R180" s="31">
        <v>0</v>
      </c>
      <c r="S180" s="31">
        <v>9140892</v>
      </c>
      <c r="T180" s="36">
        <f t="shared" si="46"/>
        <v>0</v>
      </c>
      <c r="U180" s="36">
        <f t="shared" si="47"/>
        <v>0.25786527038886398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34549366</v>
      </c>
      <c r="E181" s="31">
        <v>34549366</v>
      </c>
      <c r="F181" s="31">
        <v>8963752</v>
      </c>
      <c r="G181" s="36">
        <f t="shared" si="40"/>
        <v>0.25944765527680014</v>
      </c>
      <c r="H181" s="31">
        <v>10357652</v>
      </c>
      <c r="I181" s="36">
        <f t="shared" si="41"/>
        <v>0.29979282398409279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19321404</v>
      </c>
      <c r="O181" s="36">
        <f t="shared" si="45"/>
        <v>0.55924047926089293</v>
      </c>
      <c r="P181" s="31">
        <v>8895266</v>
      </c>
      <c r="Q181" s="31">
        <v>63019988</v>
      </c>
      <c r="R181" s="31">
        <v>39172500</v>
      </c>
      <c r="S181" s="31">
        <v>18753885</v>
      </c>
      <c r="T181" s="36">
        <f t="shared" si="46"/>
        <v>0.29758629912782592</v>
      </c>
      <c r="U181" s="36">
        <f t="shared" si="47"/>
        <v>0.16440047998564622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17936310</v>
      </c>
      <c r="E182" s="31">
        <v>17936310</v>
      </c>
      <c r="F182" s="31">
        <v>4773150</v>
      </c>
      <c r="G182" s="36">
        <f t="shared" si="40"/>
        <v>0.26611660926913061</v>
      </c>
      <c r="H182" s="31">
        <v>4561226</v>
      </c>
      <c r="I182" s="36">
        <f t="shared" si="41"/>
        <v>0.25430124702349594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9334376</v>
      </c>
      <c r="O182" s="36">
        <f t="shared" si="45"/>
        <v>0.52041785629262649</v>
      </c>
      <c r="P182" s="31">
        <v>3581409</v>
      </c>
      <c r="Q182" s="31">
        <v>14412957</v>
      </c>
      <c r="R182" s="31">
        <v>14251957</v>
      </c>
      <c r="S182" s="31">
        <v>7165404</v>
      </c>
      <c r="T182" s="36">
        <f t="shared" si="46"/>
        <v>0.4971501684213725</v>
      </c>
      <c r="U182" s="36">
        <f t="shared" si="47"/>
        <v>0.27358422341597954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7660808</v>
      </c>
      <c r="E183" s="31">
        <v>7660808</v>
      </c>
      <c r="F183" s="31">
        <v>1375993</v>
      </c>
      <c r="G183" s="36">
        <f t="shared" si="40"/>
        <v>0.17961460462134021</v>
      </c>
      <c r="H183" s="31">
        <v>1418551</v>
      </c>
      <c r="I183" s="36">
        <f t="shared" si="41"/>
        <v>0.18516989330629355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2794544</v>
      </c>
      <c r="O183" s="36">
        <f t="shared" si="45"/>
        <v>0.36478449792763373</v>
      </c>
      <c r="P183" s="31">
        <v>1277348</v>
      </c>
      <c r="Q183" s="31">
        <v>6424344</v>
      </c>
      <c r="R183" s="31">
        <v>6424344</v>
      </c>
      <c r="S183" s="31">
        <v>1685922</v>
      </c>
      <c r="T183" s="36">
        <f t="shared" si="46"/>
        <v>0.26242710539784297</v>
      </c>
      <c r="U183" s="36">
        <f t="shared" si="47"/>
        <v>0.11054387684483791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77805894</v>
      </c>
      <c r="E185" s="32">
        <f>SUM(E180:E184)</f>
        <v>77805894</v>
      </c>
      <c r="F185" s="32">
        <f>SUM(F180:F184)</f>
        <v>20855135</v>
      </c>
      <c r="G185" s="37">
        <f t="shared" si="40"/>
        <v>0.26804055487107442</v>
      </c>
      <c r="H185" s="32">
        <f>SUM(H180:H184)</f>
        <v>22089306</v>
      </c>
      <c r="I185" s="37">
        <f t="shared" si="41"/>
        <v>0.28390273364123286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42944441</v>
      </c>
      <c r="O185" s="37">
        <f t="shared" si="45"/>
        <v>0.55194328851230734</v>
      </c>
      <c r="P185" s="32">
        <f>SUM(P180:P184)</f>
        <v>18326752</v>
      </c>
      <c r="Q185" s="32">
        <f>SUM(Q180:Q184)</f>
        <v>83857289</v>
      </c>
      <c r="R185" s="32">
        <f>SUM(R180:R184)</f>
        <v>59848801</v>
      </c>
      <c r="S185" s="32">
        <f>SUM(S180:S184)</f>
        <v>36746103</v>
      </c>
      <c r="T185" s="37">
        <f t="shared" si="46"/>
        <v>0.43819807959687318</v>
      </c>
      <c r="U185" s="37">
        <f t="shared" si="47"/>
        <v>0.20530391855578123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4878124</v>
      </c>
      <c r="E186" s="31">
        <v>4878124</v>
      </c>
      <c r="F186" s="31">
        <v>1534980</v>
      </c>
      <c r="G186" s="36">
        <f t="shared" si="40"/>
        <v>0.31466604784954216</v>
      </c>
      <c r="H186" s="31">
        <v>384655</v>
      </c>
      <c r="I186" s="36">
        <f t="shared" si="41"/>
        <v>7.8853059085828903E-2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1919635</v>
      </c>
      <c r="O186" s="36">
        <f t="shared" si="45"/>
        <v>0.39351910693537107</v>
      </c>
      <c r="P186" s="31">
        <v>2446592</v>
      </c>
      <c r="Q186" s="31">
        <v>5765512</v>
      </c>
      <c r="R186" s="31">
        <v>5765512</v>
      </c>
      <c r="S186" s="31">
        <v>2984090</v>
      </c>
      <c r="T186" s="36">
        <f t="shared" si="46"/>
        <v>0.51757588918382269</v>
      </c>
      <c r="U186" s="36">
        <f t="shared" si="47"/>
        <v>-0.84277926192842945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4009818</v>
      </c>
      <c r="E187" s="31">
        <v>4009818</v>
      </c>
      <c r="F187" s="31">
        <v>847709</v>
      </c>
      <c r="G187" s="36">
        <f t="shared" si="40"/>
        <v>0.21140834820932022</v>
      </c>
      <c r="H187" s="31">
        <v>854603</v>
      </c>
      <c r="I187" s="36">
        <f t="shared" si="41"/>
        <v>0.21312762823649353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1702312</v>
      </c>
      <c r="O187" s="36">
        <f t="shared" si="45"/>
        <v>0.42453597644581376</v>
      </c>
      <c r="P187" s="31">
        <v>710950</v>
      </c>
      <c r="Q187" s="31">
        <v>2854204</v>
      </c>
      <c r="R187" s="31">
        <v>2854204</v>
      </c>
      <c r="S187" s="31">
        <v>1430691</v>
      </c>
      <c r="T187" s="36">
        <f t="shared" si="46"/>
        <v>0.50125744340628775</v>
      </c>
      <c r="U187" s="36">
        <f t="shared" si="47"/>
        <v>0.20205780997257183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150571887</v>
      </c>
      <c r="E188" s="31">
        <v>150571887</v>
      </c>
      <c r="F188" s="31">
        <v>37703334</v>
      </c>
      <c r="G188" s="36">
        <f t="shared" si="40"/>
        <v>0.25040088658781301</v>
      </c>
      <c r="H188" s="31">
        <v>36893080</v>
      </c>
      <c r="I188" s="36">
        <f t="shared" si="41"/>
        <v>0.24501970942291504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74596414</v>
      </c>
      <c r="O188" s="36">
        <f t="shared" si="45"/>
        <v>0.49542059601072808</v>
      </c>
      <c r="P188" s="31">
        <v>32948238</v>
      </c>
      <c r="Q188" s="31">
        <v>133625015</v>
      </c>
      <c r="R188" s="31">
        <v>133625015</v>
      </c>
      <c r="S188" s="31">
        <v>66302111</v>
      </c>
      <c r="T188" s="36">
        <f t="shared" si="46"/>
        <v>0.49618038209387666</v>
      </c>
      <c r="U188" s="36">
        <f t="shared" si="47"/>
        <v>0.11972846620811706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9951546</v>
      </c>
      <c r="E189" s="31">
        <v>9951546</v>
      </c>
      <c r="F189" s="31">
        <v>1846390</v>
      </c>
      <c r="G189" s="36">
        <f t="shared" si="40"/>
        <v>0.18553800585356287</v>
      </c>
      <c r="H189" s="31">
        <v>3041147</v>
      </c>
      <c r="I189" s="36">
        <f t="shared" si="41"/>
        <v>0.30559543210672996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4887537</v>
      </c>
      <c r="O189" s="36">
        <f t="shared" si="45"/>
        <v>0.4911334379602928</v>
      </c>
      <c r="P189" s="31">
        <v>2364906</v>
      </c>
      <c r="Q189" s="31">
        <v>8511472</v>
      </c>
      <c r="R189" s="31">
        <v>8513472</v>
      </c>
      <c r="S189" s="31">
        <v>4126179</v>
      </c>
      <c r="T189" s="36">
        <f t="shared" si="46"/>
        <v>0.48477854359386957</v>
      </c>
      <c r="U189" s="36">
        <f t="shared" si="47"/>
        <v>0.2859483632753268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169411375</v>
      </c>
      <c r="E191" s="32">
        <f>SUM(E186:E190)</f>
        <v>169411375</v>
      </c>
      <c r="F191" s="32">
        <f>SUM(F186:F190)</f>
        <v>41932413</v>
      </c>
      <c r="G191" s="37">
        <f t="shared" si="40"/>
        <v>0.24751828500299936</v>
      </c>
      <c r="H191" s="32">
        <f>SUM(H186:H190)</f>
        <v>41173485</v>
      </c>
      <c r="I191" s="37">
        <f t="shared" si="41"/>
        <v>0.24303849136458516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83105898</v>
      </c>
      <c r="O191" s="37">
        <f t="shared" si="45"/>
        <v>0.49055677636758455</v>
      </c>
      <c r="P191" s="32">
        <f>SUM(P186:P190)</f>
        <v>38470686</v>
      </c>
      <c r="Q191" s="32">
        <f>SUM(Q186:Q190)</f>
        <v>150756203</v>
      </c>
      <c r="R191" s="32">
        <f>SUM(R186:R190)</f>
        <v>150758203</v>
      </c>
      <c r="S191" s="32">
        <f>SUM(S186:S190)</f>
        <v>74843071</v>
      </c>
      <c r="T191" s="37">
        <f t="shared" si="46"/>
        <v>0.49645102165381544</v>
      </c>
      <c r="U191" s="37">
        <f t="shared" si="47"/>
        <v>7.0256064578624988E-2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19259206</v>
      </c>
      <c r="E192" s="31">
        <v>19259206</v>
      </c>
      <c r="F192" s="31">
        <v>3172201</v>
      </c>
      <c r="G192" s="36">
        <f t="shared" si="40"/>
        <v>0.16471089202742834</v>
      </c>
      <c r="H192" s="31">
        <v>4780742</v>
      </c>
      <c r="I192" s="36">
        <f t="shared" si="41"/>
        <v>0.24823152107101404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7952943</v>
      </c>
      <c r="O192" s="36">
        <f t="shared" si="45"/>
        <v>0.41294241309844237</v>
      </c>
      <c r="P192" s="31">
        <v>4564908</v>
      </c>
      <c r="Q192" s="31">
        <v>18096181</v>
      </c>
      <c r="R192" s="31">
        <v>18096181</v>
      </c>
      <c r="S192" s="31">
        <v>9095843</v>
      </c>
      <c r="T192" s="36">
        <f t="shared" si="46"/>
        <v>0.50263881644419894</v>
      </c>
      <c r="U192" s="36">
        <f t="shared" si="47"/>
        <v>4.7281128119120996E-2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28790548</v>
      </c>
      <c r="E193" s="31">
        <v>28790548</v>
      </c>
      <c r="F193" s="31">
        <v>7676625</v>
      </c>
      <c r="G193" s="36">
        <f t="shared" si="40"/>
        <v>0.26663698794479357</v>
      </c>
      <c r="H193" s="31">
        <v>7977649</v>
      </c>
      <c r="I193" s="36">
        <f t="shared" si="41"/>
        <v>0.27709264165447633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15654274</v>
      </c>
      <c r="O193" s="36">
        <f t="shared" si="45"/>
        <v>0.54372962959926985</v>
      </c>
      <c r="P193" s="31">
        <v>5997572</v>
      </c>
      <c r="Q193" s="31">
        <v>25427939</v>
      </c>
      <c r="R193" s="31">
        <v>25427939</v>
      </c>
      <c r="S193" s="31">
        <v>10251730</v>
      </c>
      <c r="T193" s="36">
        <f t="shared" si="46"/>
        <v>0.40316794845229098</v>
      </c>
      <c r="U193" s="36">
        <f t="shared" si="47"/>
        <v>0.33014643258972121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10749779</v>
      </c>
      <c r="E194" s="31">
        <v>10749779</v>
      </c>
      <c r="F194" s="31">
        <v>3469791</v>
      </c>
      <c r="G194" s="36">
        <f t="shared" si="40"/>
        <v>0.3227778915268863</v>
      </c>
      <c r="H194" s="31">
        <v>2792770</v>
      </c>
      <c r="I194" s="36">
        <f t="shared" si="41"/>
        <v>0.25979789910099549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6262561</v>
      </c>
      <c r="O194" s="36">
        <f t="shared" si="45"/>
        <v>0.58257579062788178</v>
      </c>
      <c r="P194" s="31">
        <v>2539437</v>
      </c>
      <c r="Q194" s="31">
        <v>11041258</v>
      </c>
      <c r="R194" s="31">
        <v>11041258</v>
      </c>
      <c r="S194" s="31">
        <v>5181622</v>
      </c>
      <c r="T194" s="36">
        <f t="shared" si="46"/>
        <v>0.46929634286238037</v>
      </c>
      <c r="U194" s="36">
        <f t="shared" si="47"/>
        <v>9.9759513624476659E-2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27550840</v>
      </c>
      <c r="E195" s="31">
        <v>27550840</v>
      </c>
      <c r="F195" s="31">
        <v>7951430</v>
      </c>
      <c r="G195" s="36">
        <f t="shared" si="40"/>
        <v>0.2886093491160342</v>
      </c>
      <c r="H195" s="31">
        <v>15299900</v>
      </c>
      <c r="I195" s="36">
        <f t="shared" si="41"/>
        <v>0.55533334010868629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23251330</v>
      </c>
      <c r="O195" s="36">
        <f t="shared" si="45"/>
        <v>0.8439426892247206</v>
      </c>
      <c r="P195" s="31">
        <v>6623444</v>
      </c>
      <c r="Q195" s="31">
        <v>26232073</v>
      </c>
      <c r="R195" s="31">
        <v>26232073</v>
      </c>
      <c r="S195" s="31">
        <v>13219516</v>
      </c>
      <c r="T195" s="36">
        <f t="shared" si="46"/>
        <v>0.50394477020554185</v>
      </c>
      <c r="U195" s="36">
        <f t="shared" si="47"/>
        <v>1.309961403765171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30372814</v>
      </c>
      <c r="E196" s="31">
        <v>30372814</v>
      </c>
      <c r="F196" s="31">
        <v>7307238</v>
      </c>
      <c r="G196" s="36">
        <f t="shared" si="40"/>
        <v>0.24058482035941747</v>
      </c>
      <c r="H196" s="31">
        <v>7328713</v>
      </c>
      <c r="I196" s="36">
        <f t="shared" si="41"/>
        <v>0.24129186712828124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14635951</v>
      </c>
      <c r="O196" s="36">
        <f t="shared" si="45"/>
        <v>0.48187668748769868</v>
      </c>
      <c r="P196" s="31">
        <v>5091778</v>
      </c>
      <c r="Q196" s="31">
        <v>22498381</v>
      </c>
      <c r="R196" s="31">
        <v>22498381</v>
      </c>
      <c r="S196" s="31">
        <v>10315227</v>
      </c>
      <c r="T196" s="36">
        <f t="shared" si="46"/>
        <v>0.45848752405784221</v>
      </c>
      <c r="U196" s="36">
        <f t="shared" si="47"/>
        <v>0.43932296341278043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116723187</v>
      </c>
      <c r="E198" s="32">
        <f>SUM(E192:E197)</f>
        <v>116723187</v>
      </c>
      <c r="F198" s="32">
        <f>SUM(F192:F197)</f>
        <v>29577285</v>
      </c>
      <c r="G198" s="37">
        <f t="shared" si="40"/>
        <v>0.25339682508840339</v>
      </c>
      <c r="H198" s="32">
        <f>SUM(H192:H197)</f>
        <v>38179774</v>
      </c>
      <c r="I198" s="37">
        <f t="shared" si="41"/>
        <v>0.32709674042741826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67757059</v>
      </c>
      <c r="O198" s="37">
        <f t="shared" si="45"/>
        <v>0.58049356551582165</v>
      </c>
      <c r="P198" s="32">
        <f>SUM(P192:P197)</f>
        <v>24817139</v>
      </c>
      <c r="Q198" s="32">
        <f>SUM(Q192:Q197)</f>
        <v>103295832</v>
      </c>
      <c r="R198" s="32">
        <f>SUM(R192:R197)</f>
        <v>103295832</v>
      </c>
      <c r="S198" s="32">
        <f>SUM(S192:S197)</f>
        <v>48063938</v>
      </c>
      <c r="T198" s="37">
        <f t="shared" si="46"/>
        <v>0.46530375010678071</v>
      </c>
      <c r="U198" s="37">
        <f t="shared" si="47"/>
        <v>0.53844381497802796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6100470</v>
      </c>
      <c r="E199" s="31">
        <v>6100470</v>
      </c>
      <c r="F199" s="31">
        <v>1005370</v>
      </c>
      <c r="G199" s="36">
        <f t="shared" si="40"/>
        <v>0.1648020562350114</v>
      </c>
      <c r="H199" s="31">
        <v>1504281</v>
      </c>
      <c r="I199" s="36">
        <f t="shared" si="41"/>
        <v>0.24658444349369801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2509651</v>
      </c>
      <c r="O199" s="36">
        <f t="shared" si="45"/>
        <v>0.41138649972870944</v>
      </c>
      <c r="P199" s="31">
        <v>955408</v>
      </c>
      <c r="Q199" s="31">
        <v>5826619</v>
      </c>
      <c r="R199" s="31">
        <v>5826619</v>
      </c>
      <c r="S199" s="31">
        <v>2381108</v>
      </c>
      <c r="T199" s="36">
        <f t="shared" si="46"/>
        <v>0.40866032256442375</v>
      </c>
      <c r="U199" s="36">
        <f t="shared" si="47"/>
        <v>0.57449068879473475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49147988</v>
      </c>
      <c r="E200" s="31">
        <v>49147988</v>
      </c>
      <c r="F200" s="31">
        <v>17821212</v>
      </c>
      <c r="G200" s="36">
        <f t="shared" si="40"/>
        <v>0.36260308356875159</v>
      </c>
      <c r="H200" s="31">
        <v>11424148</v>
      </c>
      <c r="I200" s="36">
        <f t="shared" si="41"/>
        <v>0.23244385914638052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29245360</v>
      </c>
      <c r="O200" s="36">
        <f t="shared" si="45"/>
        <v>0.59504694271513214</v>
      </c>
      <c r="P200" s="31">
        <v>9999896</v>
      </c>
      <c r="Q200" s="31">
        <v>32934782</v>
      </c>
      <c r="R200" s="31">
        <v>33660993</v>
      </c>
      <c r="S200" s="31">
        <v>22958757</v>
      </c>
      <c r="T200" s="36">
        <f t="shared" si="46"/>
        <v>0.6970975851608795</v>
      </c>
      <c r="U200" s="36">
        <f t="shared" si="47"/>
        <v>0.14242668123748481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25686288</v>
      </c>
      <c r="E202" s="31">
        <v>25686288</v>
      </c>
      <c r="F202" s="31">
        <v>8805932</v>
      </c>
      <c r="G202" s="36">
        <f t="shared" si="40"/>
        <v>0.34282618025617401</v>
      </c>
      <c r="H202" s="31">
        <v>8300285</v>
      </c>
      <c r="I202" s="36">
        <f t="shared" si="41"/>
        <v>0.32314069670167989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17106217</v>
      </c>
      <c r="O202" s="36">
        <f t="shared" si="45"/>
        <v>0.66596687695785395</v>
      </c>
      <c r="P202" s="31">
        <v>6609946</v>
      </c>
      <c r="Q202" s="31">
        <v>29177511</v>
      </c>
      <c r="R202" s="31">
        <v>29177511</v>
      </c>
      <c r="S202" s="31">
        <v>14159951</v>
      </c>
      <c r="T202" s="36">
        <f t="shared" si="46"/>
        <v>0.48530359563569353</v>
      </c>
      <c r="U202" s="36">
        <f t="shared" si="47"/>
        <v>0.25572659746388249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80934746</v>
      </c>
      <c r="E204" s="32">
        <f>SUM(E199:E203)</f>
        <v>80934746</v>
      </c>
      <c r="F204" s="32">
        <f>SUM(F199:F203)</f>
        <v>27632514</v>
      </c>
      <c r="G204" s="37">
        <f t="shared" si="40"/>
        <v>0.34141719552687544</v>
      </c>
      <c r="H204" s="32">
        <f>SUM(H199:H203)</f>
        <v>21228714</v>
      </c>
      <c r="I204" s="37">
        <f t="shared" si="41"/>
        <v>0.26229419438716717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48861228</v>
      </c>
      <c r="O204" s="37">
        <f t="shared" si="45"/>
        <v>0.60371138991404261</v>
      </c>
      <c r="P204" s="32">
        <f>SUM(P199:P203)</f>
        <v>17565250</v>
      </c>
      <c r="Q204" s="32">
        <f>SUM(Q199:Q203)</f>
        <v>67938912</v>
      </c>
      <c r="R204" s="32">
        <f>SUM(R199:R203)</f>
        <v>68665123</v>
      </c>
      <c r="S204" s="32">
        <f>SUM(S199:S203)</f>
        <v>39499816</v>
      </c>
      <c r="T204" s="37">
        <f t="shared" si="46"/>
        <v>0.58140195121170035</v>
      </c>
      <c r="U204" s="37">
        <f t="shared" si="47"/>
        <v>0.20856315737037612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547903324</v>
      </c>
      <c r="E205" s="32">
        <f>SUM(E173:E178,E180:E184,E186:E190,E192:E197,E199:E203)</f>
        <v>547903324</v>
      </c>
      <c r="F205" s="32">
        <f>SUM(F173:F178,F180:F184,F186:F190,F192:F197,F199:F203)</f>
        <v>142448528</v>
      </c>
      <c r="G205" s="37">
        <f t="shared" si="40"/>
        <v>0.25998843547808081</v>
      </c>
      <c r="H205" s="32">
        <f>SUM(H173:H178,H180:H184,H186:H190,H192:H197,H199:H203)</f>
        <v>151252173</v>
      </c>
      <c r="I205" s="37">
        <f t="shared" si="41"/>
        <v>0.27605631573061967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293700701</v>
      </c>
      <c r="O205" s="37">
        <f t="shared" si="45"/>
        <v>0.53604475120870043</v>
      </c>
      <c r="P205" s="32">
        <f>SUM(P173:P178,P180:P184,P186:P190,P192:P197,P199:P203)</f>
        <v>115030044</v>
      </c>
      <c r="Q205" s="32">
        <f>SUM(Q173:Q178,Q180:Q184,Q186:Q190,Q192:Q197,Q199:Q203)</f>
        <v>534371876</v>
      </c>
      <c r="R205" s="32">
        <f>SUM(R173:R178,R180:R184,R186:R190,R192:R197,R199:R203)</f>
        <v>512350877</v>
      </c>
      <c r="S205" s="32">
        <f>SUM(S173:S178,S180:S184,S186:S190,S192:S197,S199:S203)</f>
        <v>231051141</v>
      </c>
      <c r="T205" s="37">
        <f t="shared" si="46"/>
        <v>0.43237893193316185</v>
      </c>
      <c r="U205" s="37">
        <f t="shared" si="47"/>
        <v>0.3148927683623246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12854282</v>
      </c>
      <c r="E208" s="31">
        <v>12854282</v>
      </c>
      <c r="F208" s="31">
        <v>851660</v>
      </c>
      <c r="G208" s="36">
        <f t="shared" ref="G208:G231" si="48">IF(($D208     =0),0,($F208     /$D208     ))</f>
        <v>6.625496468803159E-2</v>
      </c>
      <c r="H208" s="31">
        <v>2339095</v>
      </c>
      <c r="I208" s="36">
        <f t="shared" ref="I208:I231" si="49">IF(($D208     =0),0,($H208     /$D208     ))</f>
        <v>0.18197010148058057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3190755</v>
      </c>
      <c r="O208" s="36">
        <f t="shared" ref="O208:O231" si="53">IF(($D208     =0),0,($N208     /$D208     ))</f>
        <v>0.24822506616861215</v>
      </c>
      <c r="P208" s="31">
        <v>1055612</v>
      </c>
      <c r="Q208" s="31">
        <v>12213983</v>
      </c>
      <c r="R208" s="31">
        <v>12176817</v>
      </c>
      <c r="S208" s="31">
        <v>1077153</v>
      </c>
      <c r="T208" s="36">
        <f t="shared" ref="T208:T231" si="54">IF(($Q208     =0),0,($S208     /$Q208     ))</f>
        <v>8.819015058396594E-2</v>
      </c>
      <c r="U208" s="36">
        <f t="shared" ref="U208:U231" si="55">IF(($P208     =0),0,(($H208     /$P208     )-1))</f>
        <v>1.2158662463101972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68028598</v>
      </c>
      <c r="E209" s="31">
        <v>68028598</v>
      </c>
      <c r="F209" s="31">
        <v>14936488</v>
      </c>
      <c r="G209" s="36">
        <f t="shared" si="48"/>
        <v>0.21956189660119116</v>
      </c>
      <c r="H209" s="31">
        <v>14924100</v>
      </c>
      <c r="I209" s="36">
        <f t="shared" si="49"/>
        <v>0.21937979671431712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29860588</v>
      </c>
      <c r="O209" s="36">
        <f t="shared" si="53"/>
        <v>0.43894169331550831</v>
      </c>
      <c r="P209" s="31">
        <v>13718546</v>
      </c>
      <c r="Q209" s="31">
        <v>58454161</v>
      </c>
      <c r="R209" s="31">
        <v>64134711</v>
      </c>
      <c r="S209" s="31">
        <v>28334541</v>
      </c>
      <c r="T209" s="36">
        <f t="shared" si="54"/>
        <v>0.48473095012004364</v>
      </c>
      <c r="U209" s="36">
        <f t="shared" si="55"/>
        <v>8.7877680331428731E-2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22819401</v>
      </c>
      <c r="E210" s="31">
        <v>22819401</v>
      </c>
      <c r="F210" s="31">
        <v>3882755</v>
      </c>
      <c r="G210" s="36">
        <f t="shared" si="48"/>
        <v>0.17015148644786951</v>
      </c>
      <c r="H210" s="31">
        <v>6017292</v>
      </c>
      <c r="I210" s="36">
        <f t="shared" si="49"/>
        <v>0.26369193477076808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9900047</v>
      </c>
      <c r="O210" s="36">
        <f t="shared" si="53"/>
        <v>0.43384342121863761</v>
      </c>
      <c r="P210" s="31">
        <v>3589691</v>
      </c>
      <c r="Q210" s="31">
        <v>17882568</v>
      </c>
      <c r="R210" s="31">
        <v>21545373</v>
      </c>
      <c r="S210" s="31">
        <v>7175520</v>
      </c>
      <c r="T210" s="36">
        <f t="shared" si="54"/>
        <v>0.4012578059258603</v>
      </c>
      <c r="U210" s="36">
        <f t="shared" si="55"/>
        <v>0.67627018592965249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29995860</v>
      </c>
      <c r="E211" s="31">
        <v>29995860</v>
      </c>
      <c r="F211" s="31">
        <v>3055688</v>
      </c>
      <c r="G211" s="36">
        <f t="shared" si="48"/>
        <v>0.10187032477148514</v>
      </c>
      <c r="H211" s="31">
        <v>2053088</v>
      </c>
      <c r="I211" s="36">
        <f t="shared" si="49"/>
        <v>6.8445712174946813E-2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5108776</v>
      </c>
      <c r="O211" s="36">
        <f t="shared" si="53"/>
        <v>0.17031603694643194</v>
      </c>
      <c r="P211" s="31">
        <v>2678909</v>
      </c>
      <c r="Q211" s="31">
        <v>9629428</v>
      </c>
      <c r="R211" s="31">
        <v>12639391</v>
      </c>
      <c r="S211" s="31">
        <v>5533060</v>
      </c>
      <c r="T211" s="36">
        <f t="shared" si="54"/>
        <v>0.57459903121971523</v>
      </c>
      <c r="U211" s="36">
        <f t="shared" si="55"/>
        <v>-0.23361039886013302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44627867</v>
      </c>
      <c r="E212" s="31">
        <v>44627867</v>
      </c>
      <c r="F212" s="31">
        <v>7299935</v>
      </c>
      <c r="G212" s="36">
        <f t="shared" si="48"/>
        <v>0.16357346856841712</v>
      </c>
      <c r="H212" s="31">
        <v>7498629</v>
      </c>
      <c r="I212" s="36">
        <f t="shared" si="49"/>
        <v>0.16802570913819387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14798564</v>
      </c>
      <c r="O212" s="36">
        <f t="shared" si="53"/>
        <v>0.33159917770661096</v>
      </c>
      <c r="P212" s="31">
        <v>7161066</v>
      </c>
      <c r="Q212" s="31">
        <v>35565447</v>
      </c>
      <c r="R212" s="31">
        <v>35565447</v>
      </c>
      <c r="S212" s="31">
        <v>14297869</v>
      </c>
      <c r="T212" s="36">
        <f t="shared" si="54"/>
        <v>0.40201572610629638</v>
      </c>
      <c r="U212" s="36">
        <f t="shared" si="55"/>
        <v>4.7138652262107339E-2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10633000</v>
      </c>
      <c r="E213" s="31">
        <v>10633000</v>
      </c>
      <c r="F213" s="31">
        <v>2820520</v>
      </c>
      <c r="G213" s="36">
        <f t="shared" si="48"/>
        <v>0.26526097996802406</v>
      </c>
      <c r="H213" s="31">
        <v>2563977</v>
      </c>
      <c r="I213" s="36">
        <f t="shared" si="49"/>
        <v>0.24113392269350137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5384497</v>
      </c>
      <c r="O213" s="36">
        <f t="shared" si="53"/>
        <v>0.50639490266152543</v>
      </c>
      <c r="P213" s="31">
        <v>2993273</v>
      </c>
      <c r="Q213" s="31">
        <v>10444000</v>
      </c>
      <c r="R213" s="31">
        <v>10444000</v>
      </c>
      <c r="S213" s="31">
        <v>5324574</v>
      </c>
      <c r="T213" s="36">
        <f t="shared" si="54"/>
        <v>0.50982133282267328</v>
      </c>
      <c r="U213" s="36">
        <f t="shared" si="55"/>
        <v>-0.14342026270239971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194779396</v>
      </c>
      <c r="E214" s="31">
        <v>194779396</v>
      </c>
      <c r="F214" s="31">
        <v>4349887</v>
      </c>
      <c r="G214" s="36">
        <f t="shared" si="48"/>
        <v>2.2332377496437045E-2</v>
      </c>
      <c r="H214" s="31">
        <v>34426780</v>
      </c>
      <c r="I214" s="36">
        <f t="shared" si="49"/>
        <v>0.17674754469410101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38776667</v>
      </c>
      <c r="O214" s="36">
        <f t="shared" si="53"/>
        <v>0.19907992219053805</v>
      </c>
      <c r="P214" s="31">
        <v>35608905</v>
      </c>
      <c r="Q214" s="31">
        <v>184975685</v>
      </c>
      <c r="R214" s="31">
        <v>184975685</v>
      </c>
      <c r="S214" s="31">
        <v>30556978</v>
      </c>
      <c r="T214" s="36">
        <f t="shared" si="54"/>
        <v>0.16519456597768511</v>
      </c>
      <c r="U214" s="36">
        <f t="shared" si="55"/>
        <v>-3.319745440080224E-2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383738404</v>
      </c>
      <c r="E216" s="32">
        <f>SUM(E208:E215)</f>
        <v>383738404</v>
      </c>
      <c r="F216" s="32">
        <f>SUM(F208:F215)</f>
        <v>37196933</v>
      </c>
      <c r="G216" s="37">
        <f t="shared" si="48"/>
        <v>9.6933047649825535E-2</v>
      </c>
      <c r="H216" s="32">
        <f>SUM(H208:H215)</f>
        <v>69822961</v>
      </c>
      <c r="I216" s="37">
        <f t="shared" si="49"/>
        <v>0.18195458226797651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107019894</v>
      </c>
      <c r="O216" s="37">
        <f t="shared" si="53"/>
        <v>0.27888762991780203</v>
      </c>
      <c r="P216" s="32">
        <f>SUM(P208:P215)</f>
        <v>66806002</v>
      </c>
      <c r="Q216" s="32">
        <f>SUM(Q208:Q215)</f>
        <v>329165272</v>
      </c>
      <c r="R216" s="32">
        <f>SUM(R208:R215)</f>
        <v>341481424</v>
      </c>
      <c r="S216" s="32">
        <f>SUM(S208:S215)</f>
        <v>92299695</v>
      </c>
      <c r="T216" s="37">
        <f t="shared" si="54"/>
        <v>0.28040532477557351</v>
      </c>
      <c r="U216" s="37">
        <f t="shared" si="55"/>
        <v>4.5159999246774163E-2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18685961</v>
      </c>
      <c r="E217" s="31">
        <v>18685961</v>
      </c>
      <c r="F217" s="31">
        <v>41242951</v>
      </c>
      <c r="G217" s="36">
        <f t="shared" si="48"/>
        <v>2.2071624253095679</v>
      </c>
      <c r="H217" s="31">
        <v>21938501</v>
      </c>
      <c r="I217" s="36">
        <f t="shared" si="49"/>
        <v>1.1740632981092061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63181452</v>
      </c>
      <c r="O217" s="36">
        <f t="shared" si="53"/>
        <v>3.3812257234187739</v>
      </c>
      <c r="P217" s="31">
        <v>38901226</v>
      </c>
      <c r="Q217" s="31">
        <v>139421498</v>
      </c>
      <c r="R217" s="31">
        <v>77074000</v>
      </c>
      <c r="S217" s="31">
        <v>73989261</v>
      </c>
      <c r="T217" s="36">
        <f t="shared" si="54"/>
        <v>0.5306876060103729</v>
      </c>
      <c r="U217" s="36">
        <f t="shared" si="55"/>
        <v>-0.43604602590160013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279126093</v>
      </c>
      <c r="E218" s="31">
        <v>279126093</v>
      </c>
      <c r="F218" s="31">
        <v>48927157</v>
      </c>
      <c r="G218" s="36">
        <f t="shared" si="48"/>
        <v>0.1752869338517915</v>
      </c>
      <c r="H218" s="31">
        <v>42144753</v>
      </c>
      <c r="I218" s="36">
        <f t="shared" si="49"/>
        <v>0.15098822380607749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91071910</v>
      </c>
      <c r="O218" s="36">
        <f t="shared" si="53"/>
        <v>0.32627515765786896</v>
      </c>
      <c r="P218" s="31">
        <v>42755999</v>
      </c>
      <c r="Q218" s="31">
        <v>242167444</v>
      </c>
      <c r="R218" s="31">
        <v>246718561</v>
      </c>
      <c r="S218" s="31">
        <v>85029580</v>
      </c>
      <c r="T218" s="36">
        <f t="shared" si="54"/>
        <v>0.35111895552731687</v>
      </c>
      <c r="U218" s="36">
        <f t="shared" si="55"/>
        <v>-1.4296145904578172E-2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158419453</v>
      </c>
      <c r="E219" s="31">
        <v>158419453</v>
      </c>
      <c r="F219" s="31">
        <v>48149884</v>
      </c>
      <c r="G219" s="36">
        <f t="shared" si="48"/>
        <v>0.30393921382874617</v>
      </c>
      <c r="H219" s="31">
        <v>45064098</v>
      </c>
      <c r="I219" s="36">
        <f t="shared" si="49"/>
        <v>0.28446063375815345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93213982</v>
      </c>
      <c r="O219" s="36">
        <f t="shared" si="53"/>
        <v>0.58839984758689956</v>
      </c>
      <c r="P219" s="31">
        <v>40799825</v>
      </c>
      <c r="Q219" s="31">
        <v>135384960</v>
      </c>
      <c r="R219" s="31">
        <v>147951460</v>
      </c>
      <c r="S219" s="31">
        <v>82803133</v>
      </c>
      <c r="T219" s="36">
        <f t="shared" si="54"/>
        <v>0.6116124937363796</v>
      </c>
      <c r="U219" s="36">
        <f t="shared" si="55"/>
        <v>0.10451694339375228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12029826</v>
      </c>
      <c r="E220" s="31">
        <v>12029826</v>
      </c>
      <c r="F220" s="31">
        <v>2848571</v>
      </c>
      <c r="G220" s="36">
        <f t="shared" si="48"/>
        <v>0.2367923692329382</v>
      </c>
      <c r="H220" s="31">
        <v>1985335</v>
      </c>
      <c r="I220" s="36">
        <f t="shared" si="49"/>
        <v>0.16503439035610323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4833906</v>
      </c>
      <c r="O220" s="36">
        <f t="shared" si="53"/>
        <v>0.40182675958904146</v>
      </c>
      <c r="P220" s="31">
        <v>2800847</v>
      </c>
      <c r="Q220" s="31">
        <v>11424336</v>
      </c>
      <c r="R220" s="31">
        <v>11424336</v>
      </c>
      <c r="S220" s="31">
        <v>5585627</v>
      </c>
      <c r="T220" s="36">
        <f t="shared" si="54"/>
        <v>0.4889235575704356</v>
      </c>
      <c r="U220" s="36">
        <f t="shared" si="55"/>
        <v>-0.29116620793638492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74079370</v>
      </c>
      <c r="E221" s="31">
        <v>73790370</v>
      </c>
      <c r="F221" s="31">
        <v>19700342</v>
      </c>
      <c r="G221" s="36">
        <f t="shared" si="48"/>
        <v>0.26593560393399673</v>
      </c>
      <c r="H221" s="31">
        <v>21936068</v>
      </c>
      <c r="I221" s="36">
        <f t="shared" si="49"/>
        <v>0.29611574720465361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41636410</v>
      </c>
      <c r="O221" s="36">
        <f t="shared" si="53"/>
        <v>0.56205135113865035</v>
      </c>
      <c r="P221" s="31">
        <v>17200756</v>
      </c>
      <c r="Q221" s="31">
        <v>64670492</v>
      </c>
      <c r="R221" s="31">
        <v>69179796</v>
      </c>
      <c r="S221" s="31">
        <v>33595397</v>
      </c>
      <c r="T221" s="36">
        <f t="shared" si="54"/>
        <v>0.51948571846337588</v>
      </c>
      <c r="U221" s="36">
        <f t="shared" si="55"/>
        <v>0.27529673695737555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4706999</v>
      </c>
      <c r="E222" s="31">
        <v>4706999</v>
      </c>
      <c r="F222" s="31">
        <v>1428742</v>
      </c>
      <c r="G222" s="36">
        <f t="shared" si="48"/>
        <v>0.30353564978450176</v>
      </c>
      <c r="H222" s="31">
        <v>1418735</v>
      </c>
      <c r="I222" s="36">
        <f t="shared" si="49"/>
        <v>0.30140966675370018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2847477</v>
      </c>
      <c r="O222" s="36">
        <f t="shared" si="53"/>
        <v>0.60494531653820194</v>
      </c>
      <c r="P222" s="31">
        <v>1314793</v>
      </c>
      <c r="Q222" s="31">
        <v>4500000</v>
      </c>
      <c r="R222" s="31">
        <v>4500000</v>
      </c>
      <c r="S222" s="31">
        <v>2687368</v>
      </c>
      <c r="T222" s="36">
        <f t="shared" si="54"/>
        <v>0.59719288888888888</v>
      </c>
      <c r="U222" s="36">
        <f t="shared" si="55"/>
        <v>7.9055790531285197E-2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547047702</v>
      </c>
      <c r="E224" s="32">
        <f>SUM(E217:E223)</f>
        <v>546758702</v>
      </c>
      <c r="F224" s="32">
        <f>SUM(F217:F223)</f>
        <v>162297647</v>
      </c>
      <c r="G224" s="37">
        <f t="shared" si="48"/>
        <v>0.29667914956345071</v>
      </c>
      <c r="H224" s="32">
        <f>SUM(H217:H223)</f>
        <v>134487490</v>
      </c>
      <c r="I224" s="37">
        <f t="shared" si="49"/>
        <v>0.24584234520740203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296785137</v>
      </c>
      <c r="O224" s="37">
        <f t="shared" si="53"/>
        <v>0.54252149477085276</v>
      </c>
      <c r="P224" s="32">
        <f>SUM(P217:P223)</f>
        <v>143773446</v>
      </c>
      <c r="Q224" s="32">
        <f>SUM(Q217:Q223)</f>
        <v>597568730</v>
      </c>
      <c r="R224" s="32">
        <f>SUM(R217:R223)</f>
        <v>556848153</v>
      </c>
      <c r="S224" s="32">
        <f>SUM(S217:S223)</f>
        <v>283690366</v>
      </c>
      <c r="T224" s="37">
        <f t="shared" si="54"/>
        <v>0.47474098251426244</v>
      </c>
      <c r="U224" s="37">
        <f t="shared" si="55"/>
        <v>-6.4587420405851526E-2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28875143</v>
      </c>
      <c r="E225" s="31">
        <v>28875143</v>
      </c>
      <c r="F225" s="31">
        <v>6223326</v>
      </c>
      <c r="G225" s="36">
        <f t="shared" si="48"/>
        <v>0.21552537419468365</v>
      </c>
      <c r="H225" s="31">
        <v>8793112</v>
      </c>
      <c r="I225" s="36">
        <f t="shared" si="49"/>
        <v>0.30452185119914382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15016438</v>
      </c>
      <c r="O225" s="36">
        <f t="shared" si="53"/>
        <v>0.52004722539382753</v>
      </c>
      <c r="P225" s="31">
        <v>5958698</v>
      </c>
      <c r="Q225" s="31">
        <v>27247944</v>
      </c>
      <c r="R225" s="31">
        <v>27247944</v>
      </c>
      <c r="S225" s="31">
        <v>11867357</v>
      </c>
      <c r="T225" s="36">
        <f t="shared" si="54"/>
        <v>0.43553220015425753</v>
      </c>
      <c r="U225" s="36">
        <f t="shared" si="55"/>
        <v>0.47567673340719741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119555663</v>
      </c>
      <c r="E226" s="31">
        <v>119555663</v>
      </c>
      <c r="F226" s="31">
        <v>47802798</v>
      </c>
      <c r="G226" s="36">
        <f t="shared" si="48"/>
        <v>0.39983717040655781</v>
      </c>
      <c r="H226" s="31">
        <v>38816296</v>
      </c>
      <c r="I226" s="36">
        <f t="shared" si="49"/>
        <v>0.32467132903608253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86619094</v>
      </c>
      <c r="O226" s="36">
        <f t="shared" si="53"/>
        <v>0.7245084994426404</v>
      </c>
      <c r="P226" s="31">
        <v>35729360</v>
      </c>
      <c r="Q226" s="31">
        <v>115591031</v>
      </c>
      <c r="R226" s="31">
        <v>111047229</v>
      </c>
      <c r="S226" s="31">
        <v>77442614</v>
      </c>
      <c r="T226" s="36">
        <f t="shared" si="54"/>
        <v>0.66997078692031042</v>
      </c>
      <c r="U226" s="36">
        <f t="shared" si="55"/>
        <v>8.639774124137678E-2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13387091</v>
      </c>
      <c r="E227" s="31">
        <v>13387091</v>
      </c>
      <c r="F227" s="31">
        <v>2404506</v>
      </c>
      <c r="G227" s="36">
        <f t="shared" si="48"/>
        <v>0.17961377867678646</v>
      </c>
      <c r="H227" s="31">
        <v>2405001</v>
      </c>
      <c r="I227" s="36">
        <f t="shared" si="49"/>
        <v>0.17965075459634958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4809507</v>
      </c>
      <c r="O227" s="36">
        <f t="shared" si="53"/>
        <v>0.35926453327313601</v>
      </c>
      <c r="P227" s="31">
        <v>2289278</v>
      </c>
      <c r="Q227" s="31">
        <v>9848632</v>
      </c>
      <c r="R227" s="31">
        <v>15067632</v>
      </c>
      <c r="S227" s="31">
        <v>4483899</v>
      </c>
      <c r="T227" s="36">
        <f t="shared" si="54"/>
        <v>0.45528140354924418</v>
      </c>
      <c r="U227" s="36">
        <f t="shared" si="55"/>
        <v>5.0549998733224966E-2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334260157</v>
      </c>
      <c r="E228" s="31">
        <v>334260157</v>
      </c>
      <c r="F228" s="31">
        <v>214254817</v>
      </c>
      <c r="G228" s="36">
        <f t="shared" si="48"/>
        <v>0.64098221852986204</v>
      </c>
      <c r="H228" s="31">
        <v>39434370</v>
      </c>
      <c r="I228" s="36">
        <f t="shared" si="49"/>
        <v>0.11797508370104667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253689187</v>
      </c>
      <c r="O228" s="36">
        <f t="shared" si="53"/>
        <v>0.75895730223090874</v>
      </c>
      <c r="P228" s="31">
        <v>37708631</v>
      </c>
      <c r="Q228" s="31">
        <v>323491027</v>
      </c>
      <c r="R228" s="31">
        <v>330691027</v>
      </c>
      <c r="S228" s="31">
        <v>236605530</v>
      </c>
      <c r="T228" s="36">
        <f t="shared" si="54"/>
        <v>0.73141296126275557</v>
      </c>
      <c r="U228" s="36">
        <f t="shared" si="55"/>
        <v>4.5765092877543045E-2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496078054</v>
      </c>
      <c r="E230" s="32">
        <f>SUM(E225:E229)</f>
        <v>496078054</v>
      </c>
      <c r="F230" s="32">
        <f>SUM(F225:F229)</f>
        <v>270685447</v>
      </c>
      <c r="G230" s="37">
        <f t="shared" si="48"/>
        <v>0.54565092089318668</v>
      </c>
      <c r="H230" s="32">
        <f>SUM(H225:H229)</f>
        <v>89448779</v>
      </c>
      <c r="I230" s="37">
        <f t="shared" si="49"/>
        <v>0.18031190510999706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360134226</v>
      </c>
      <c r="O230" s="37">
        <f t="shared" si="53"/>
        <v>0.72596282600318374</v>
      </c>
      <c r="P230" s="32">
        <f>SUM(P225:P229)</f>
        <v>81685967</v>
      </c>
      <c r="Q230" s="32">
        <f>SUM(Q225:Q229)</f>
        <v>476178634</v>
      </c>
      <c r="R230" s="32">
        <f>SUM(R225:R229)</f>
        <v>484053832</v>
      </c>
      <c r="S230" s="32">
        <f>SUM(S225:S229)</f>
        <v>330399400</v>
      </c>
      <c r="T230" s="37">
        <f t="shared" si="54"/>
        <v>0.69385599522720287</v>
      </c>
      <c r="U230" s="37">
        <f t="shared" si="55"/>
        <v>9.5032381755363105E-2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1426864160</v>
      </c>
      <c r="E231" s="32">
        <f>SUM(E208:E215,E217:E223,E225:E229)</f>
        <v>1426575160</v>
      </c>
      <c r="F231" s="32">
        <f>SUM(F208:F215,F217:F223,F225:F229)</f>
        <v>470180027</v>
      </c>
      <c r="G231" s="37">
        <f t="shared" si="48"/>
        <v>0.32951982408752911</v>
      </c>
      <c r="H231" s="32">
        <f>SUM(H208:H215,H217:H223,H225:H229)</f>
        <v>293759230</v>
      </c>
      <c r="I231" s="37">
        <f t="shared" si="49"/>
        <v>0.20587750273298616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763939257</v>
      </c>
      <c r="O231" s="37">
        <f t="shared" si="53"/>
        <v>0.53539732682051533</v>
      </c>
      <c r="P231" s="32">
        <f>SUM(P208:P215,P217:P223,P225:P229)</f>
        <v>292265415</v>
      </c>
      <c r="Q231" s="32">
        <f>SUM(Q208:Q215,Q217:Q223,Q225:Q229)</f>
        <v>1402912636</v>
      </c>
      <c r="R231" s="32">
        <f>SUM(R208:R215,R217:R223,R225:R229)</f>
        <v>1382383409</v>
      </c>
      <c r="S231" s="32">
        <f>SUM(S208:S215,S217:S223,S225:S229)</f>
        <v>706389461</v>
      </c>
      <c r="T231" s="37">
        <f t="shared" si="54"/>
        <v>0.50351635794946248</v>
      </c>
      <c r="U231" s="37">
        <f t="shared" si="55"/>
        <v>5.111158978560626E-3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7867362</v>
      </c>
      <c r="G234" s="36">
        <f t="shared" ref="G234:G260" si="56">IF(($D234     =0),0,($F234     /$D234     ))</f>
        <v>0</v>
      </c>
      <c r="H234" s="31">
        <v>7428645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15296007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72953261</v>
      </c>
      <c r="E235" s="31">
        <v>72953261</v>
      </c>
      <c r="F235" s="31">
        <v>17908150</v>
      </c>
      <c r="G235" s="36">
        <f t="shared" si="56"/>
        <v>0.2454742907243036</v>
      </c>
      <c r="H235" s="31">
        <v>17998980</v>
      </c>
      <c r="I235" s="36">
        <f t="shared" si="57"/>
        <v>0.24671933445168406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35907130</v>
      </c>
      <c r="O235" s="36">
        <f t="shared" si="61"/>
        <v>0.49219362517598769</v>
      </c>
      <c r="P235" s="31">
        <v>18201536</v>
      </c>
      <c r="Q235" s="31">
        <v>78778145</v>
      </c>
      <c r="R235" s="31">
        <v>78778145</v>
      </c>
      <c r="S235" s="31">
        <v>35780865</v>
      </c>
      <c r="T235" s="36">
        <f t="shared" si="62"/>
        <v>0.45419786160235176</v>
      </c>
      <c r="U235" s="36">
        <f t="shared" si="63"/>
        <v>-1.1128511352008985E-2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339646825</v>
      </c>
      <c r="E236" s="31">
        <v>339646825</v>
      </c>
      <c r="F236" s="31">
        <v>30486785</v>
      </c>
      <c r="G236" s="36">
        <f t="shared" si="56"/>
        <v>8.9760253168861506E-2</v>
      </c>
      <c r="H236" s="31">
        <v>172068626</v>
      </c>
      <c r="I236" s="36">
        <f t="shared" si="57"/>
        <v>0.50661043570773845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202555411</v>
      </c>
      <c r="O236" s="36">
        <f t="shared" si="61"/>
        <v>0.59637068887659994</v>
      </c>
      <c r="P236" s="31">
        <v>88663860</v>
      </c>
      <c r="Q236" s="31">
        <v>289866350</v>
      </c>
      <c r="R236" s="31">
        <v>299866350</v>
      </c>
      <c r="S236" s="31">
        <v>180585395</v>
      </c>
      <c r="T236" s="36">
        <f t="shared" si="62"/>
        <v>0.62299537355750334</v>
      </c>
      <c r="U236" s="36">
        <f t="shared" si="63"/>
        <v>0.9406850322104181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1795146</v>
      </c>
      <c r="E237" s="31">
        <v>1795146</v>
      </c>
      <c r="F237" s="31">
        <v>816315</v>
      </c>
      <c r="G237" s="36">
        <f t="shared" si="56"/>
        <v>0.45473460097395979</v>
      </c>
      <c r="H237" s="31">
        <v>835649</v>
      </c>
      <c r="I237" s="36">
        <f t="shared" si="57"/>
        <v>0.46550475560205129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1651964</v>
      </c>
      <c r="O237" s="36">
        <f t="shared" si="61"/>
        <v>0.92023935657601108</v>
      </c>
      <c r="P237" s="31">
        <v>788235</v>
      </c>
      <c r="Q237" s="31">
        <v>1546076</v>
      </c>
      <c r="R237" s="31">
        <v>1552076</v>
      </c>
      <c r="S237" s="31">
        <v>1526931</v>
      </c>
      <c r="T237" s="36">
        <f t="shared" si="62"/>
        <v>0.98761703823097957</v>
      </c>
      <c r="U237" s="36">
        <f t="shared" si="63"/>
        <v>6.0152111997056723E-2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99539783</v>
      </c>
      <c r="E238" s="31">
        <v>99539783</v>
      </c>
      <c r="F238" s="31">
        <v>3193662</v>
      </c>
      <c r="G238" s="36">
        <f t="shared" si="56"/>
        <v>3.208427729845463E-2</v>
      </c>
      <c r="H238" s="31">
        <v>3161427</v>
      </c>
      <c r="I238" s="36">
        <f t="shared" si="57"/>
        <v>3.176043693002626E-2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6355089</v>
      </c>
      <c r="O238" s="36">
        <f t="shared" si="61"/>
        <v>6.3844714228480884E-2</v>
      </c>
      <c r="P238" s="31">
        <v>2974562</v>
      </c>
      <c r="Q238" s="31">
        <v>92947583</v>
      </c>
      <c r="R238" s="31">
        <v>92947583</v>
      </c>
      <c r="S238" s="31">
        <v>87363945</v>
      </c>
      <c r="T238" s="36">
        <f t="shared" si="62"/>
        <v>0.9399270231696073</v>
      </c>
      <c r="U238" s="36">
        <f t="shared" si="63"/>
        <v>6.2821013648395985E-2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513935015</v>
      </c>
      <c r="E240" s="32">
        <f>SUM(E234:E239)</f>
        <v>513935015</v>
      </c>
      <c r="F240" s="32">
        <f>SUM(F234:F239)</f>
        <v>60272274</v>
      </c>
      <c r="G240" s="37">
        <f t="shared" si="56"/>
        <v>0.11727606067082236</v>
      </c>
      <c r="H240" s="32">
        <f>SUM(H234:H239)</f>
        <v>201493327</v>
      </c>
      <c r="I240" s="37">
        <f t="shared" si="57"/>
        <v>0.39205993193516886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261765601</v>
      </c>
      <c r="O240" s="37">
        <f t="shared" si="61"/>
        <v>0.50933599260599127</v>
      </c>
      <c r="P240" s="32">
        <f>SUM(P234:P239)</f>
        <v>110628193</v>
      </c>
      <c r="Q240" s="32">
        <f>SUM(Q234:Q239)</f>
        <v>463138154</v>
      </c>
      <c r="R240" s="32">
        <f>SUM(R234:R239)</f>
        <v>473144154</v>
      </c>
      <c r="S240" s="32">
        <f>SUM(S234:S239)</f>
        <v>305257136</v>
      </c>
      <c r="T240" s="37">
        <f t="shared" si="62"/>
        <v>0.65910599971860662</v>
      </c>
      <c r="U240" s="37">
        <f t="shared" si="63"/>
        <v>0.82135603534625212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13369380</v>
      </c>
      <c r="E242" s="31">
        <v>13369380</v>
      </c>
      <c r="F242" s="31">
        <v>3028386</v>
      </c>
      <c r="G242" s="36">
        <f t="shared" si="56"/>
        <v>0.22651656247335328</v>
      </c>
      <c r="H242" s="31">
        <v>2986279</v>
      </c>
      <c r="I242" s="36">
        <f t="shared" si="57"/>
        <v>0.22336705217444638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6014665</v>
      </c>
      <c r="O242" s="36">
        <f t="shared" si="61"/>
        <v>0.44988361464779969</v>
      </c>
      <c r="P242" s="31">
        <v>3042049</v>
      </c>
      <c r="Q242" s="31">
        <v>12701971</v>
      </c>
      <c r="R242" s="31">
        <v>13403828</v>
      </c>
      <c r="S242" s="31">
        <v>6219161</v>
      </c>
      <c r="T242" s="36">
        <f t="shared" si="62"/>
        <v>0.48962172878524129</v>
      </c>
      <c r="U242" s="36">
        <f t="shared" si="63"/>
        <v>-1.8333038027987025E-2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51423172</v>
      </c>
      <c r="E243" s="31">
        <v>51423172</v>
      </c>
      <c r="F243" s="31">
        <v>12340277</v>
      </c>
      <c r="G243" s="36">
        <f t="shared" si="56"/>
        <v>0.23997502526681941</v>
      </c>
      <c r="H243" s="31">
        <v>12371270</v>
      </c>
      <c r="I243" s="36">
        <f t="shared" si="57"/>
        <v>0.24057773021080847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24711547</v>
      </c>
      <c r="O243" s="36">
        <f t="shared" si="61"/>
        <v>0.48055275547762788</v>
      </c>
      <c r="P243" s="31">
        <v>11692459</v>
      </c>
      <c r="Q243" s="31">
        <v>48578400</v>
      </c>
      <c r="R243" s="31">
        <v>48578400</v>
      </c>
      <c r="S243" s="31">
        <v>22934705</v>
      </c>
      <c r="T243" s="36">
        <f t="shared" si="62"/>
        <v>0.47211734021705121</v>
      </c>
      <c r="U243" s="36">
        <f t="shared" si="63"/>
        <v>5.8055452663977603E-2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24206000</v>
      </c>
      <c r="E244" s="31">
        <v>24206000</v>
      </c>
      <c r="F244" s="31">
        <v>0</v>
      </c>
      <c r="G244" s="36">
        <f t="shared" si="56"/>
        <v>0</v>
      </c>
      <c r="H244" s="31">
        <v>3186540</v>
      </c>
      <c r="I244" s="36">
        <f t="shared" si="57"/>
        <v>0.13164256795835744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3186540</v>
      </c>
      <c r="O244" s="36">
        <f t="shared" si="61"/>
        <v>0.13164256795835744</v>
      </c>
      <c r="P244" s="31">
        <v>0</v>
      </c>
      <c r="Q244" s="31">
        <v>22987935</v>
      </c>
      <c r="R244" s="31">
        <v>22987935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20447724</v>
      </c>
      <c r="E245" s="31">
        <v>20447724</v>
      </c>
      <c r="F245" s="31">
        <v>5223727</v>
      </c>
      <c r="G245" s="36">
        <f t="shared" si="56"/>
        <v>0.25546740556552894</v>
      </c>
      <c r="H245" s="31">
        <v>4500225</v>
      </c>
      <c r="I245" s="36">
        <f t="shared" si="57"/>
        <v>0.22008439667906315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9723952</v>
      </c>
      <c r="O245" s="36">
        <f t="shared" si="61"/>
        <v>0.47555180224459209</v>
      </c>
      <c r="P245" s="31">
        <v>4505719</v>
      </c>
      <c r="Q245" s="31">
        <v>19102831</v>
      </c>
      <c r="R245" s="31">
        <v>19102823</v>
      </c>
      <c r="S245" s="31">
        <v>9271861</v>
      </c>
      <c r="T245" s="36">
        <f t="shared" si="62"/>
        <v>0.48536580782188776</v>
      </c>
      <c r="U245" s="36">
        <f t="shared" si="63"/>
        <v>-1.2193392441917084E-3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109446276</v>
      </c>
      <c r="E247" s="32">
        <f>SUM(E241:E246)</f>
        <v>109446276</v>
      </c>
      <c r="F247" s="32">
        <f>SUM(F241:F246)</f>
        <v>20592390</v>
      </c>
      <c r="G247" s="37">
        <f t="shared" si="56"/>
        <v>0.18815066855266963</v>
      </c>
      <c r="H247" s="32">
        <f>SUM(H241:H246)</f>
        <v>23044314</v>
      </c>
      <c r="I247" s="37">
        <f t="shared" si="57"/>
        <v>0.21055366013549881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43636704</v>
      </c>
      <c r="O247" s="37">
        <f t="shared" si="61"/>
        <v>0.39870432868816841</v>
      </c>
      <c r="P247" s="32">
        <f>SUM(P241:P246)</f>
        <v>19240227</v>
      </c>
      <c r="Q247" s="32">
        <f>SUM(Q241:Q246)</f>
        <v>103371137</v>
      </c>
      <c r="R247" s="32">
        <f>SUM(R241:R246)</f>
        <v>104072986</v>
      </c>
      <c r="S247" s="32">
        <f>SUM(S241:S246)</f>
        <v>38425727</v>
      </c>
      <c r="T247" s="37">
        <f t="shared" si="62"/>
        <v>0.37172588127767231</v>
      </c>
      <c r="U247" s="37">
        <f t="shared" si="63"/>
        <v>0.19771528683107542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23709469</v>
      </c>
      <c r="E248" s="31">
        <v>23709469</v>
      </c>
      <c r="F248" s="31">
        <v>716925</v>
      </c>
      <c r="G248" s="36">
        <f t="shared" si="56"/>
        <v>3.0237918866930339E-2</v>
      </c>
      <c r="H248" s="31">
        <v>15682317</v>
      </c>
      <c r="I248" s="36">
        <f t="shared" si="57"/>
        <v>0.66143687148792751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16399242</v>
      </c>
      <c r="O248" s="36">
        <f t="shared" si="61"/>
        <v>0.69167479035485779</v>
      </c>
      <c r="P248" s="31">
        <v>7559289</v>
      </c>
      <c r="Q248" s="31">
        <v>32740597</v>
      </c>
      <c r="R248" s="31">
        <v>32740597</v>
      </c>
      <c r="S248" s="31">
        <v>15245709</v>
      </c>
      <c r="T248" s="36">
        <f t="shared" si="62"/>
        <v>0.46565152736830057</v>
      </c>
      <c r="U248" s="36">
        <f t="shared" si="63"/>
        <v>1.0745756644573321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10059012</v>
      </c>
      <c r="E249" s="31">
        <v>10059012</v>
      </c>
      <c r="F249" s="31">
        <v>3080710</v>
      </c>
      <c r="G249" s="36">
        <f t="shared" si="56"/>
        <v>0.30626367679052374</v>
      </c>
      <c r="H249" s="31">
        <v>1077523</v>
      </c>
      <c r="I249" s="36">
        <f t="shared" si="57"/>
        <v>0.10712016249707228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4158233</v>
      </c>
      <c r="O249" s="36">
        <f t="shared" si="61"/>
        <v>0.41338383928759603</v>
      </c>
      <c r="P249" s="31">
        <v>2377455</v>
      </c>
      <c r="Q249" s="31">
        <v>12995042</v>
      </c>
      <c r="R249" s="31">
        <v>12995042</v>
      </c>
      <c r="S249" s="31">
        <v>4262982</v>
      </c>
      <c r="T249" s="36">
        <f t="shared" si="62"/>
        <v>0.32804680431198296</v>
      </c>
      <c r="U249" s="36">
        <f t="shared" si="63"/>
        <v>-0.54677459720583566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5378532</v>
      </c>
      <c r="E250" s="31">
        <v>5378532</v>
      </c>
      <c r="F250" s="31">
        <v>971322</v>
      </c>
      <c r="G250" s="36">
        <f t="shared" si="56"/>
        <v>0.18059239956181353</v>
      </c>
      <c r="H250" s="31">
        <v>1466446</v>
      </c>
      <c r="I250" s="36">
        <f t="shared" si="57"/>
        <v>0.27264800135055439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2437768</v>
      </c>
      <c r="O250" s="36">
        <f t="shared" si="61"/>
        <v>0.45324040091236789</v>
      </c>
      <c r="P250" s="31">
        <v>1397381</v>
      </c>
      <c r="Q250" s="31">
        <v>5107818</v>
      </c>
      <c r="R250" s="31">
        <v>5107818</v>
      </c>
      <c r="S250" s="31">
        <v>2793780</v>
      </c>
      <c r="T250" s="36">
        <f t="shared" si="62"/>
        <v>0.5469615401331841</v>
      </c>
      <c r="U250" s="36">
        <f t="shared" si="63"/>
        <v>4.9424602166481479E-2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34376486</v>
      </c>
      <c r="E251" s="31">
        <v>34376486</v>
      </c>
      <c r="F251" s="31">
        <v>3570549</v>
      </c>
      <c r="G251" s="36">
        <f t="shared" si="56"/>
        <v>0.10386602632974179</v>
      </c>
      <c r="H251" s="31">
        <v>3565821</v>
      </c>
      <c r="I251" s="36">
        <f t="shared" si="57"/>
        <v>0.10372849045711072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7136370</v>
      </c>
      <c r="O251" s="36">
        <f t="shared" si="61"/>
        <v>0.20759451678685251</v>
      </c>
      <c r="P251" s="31">
        <v>4494692</v>
      </c>
      <c r="Q251" s="31">
        <v>27448534</v>
      </c>
      <c r="R251" s="31">
        <v>19392892</v>
      </c>
      <c r="S251" s="31">
        <v>9078967</v>
      </c>
      <c r="T251" s="36">
        <f t="shared" si="62"/>
        <v>0.33076327500769259</v>
      </c>
      <c r="U251" s="36">
        <f t="shared" si="63"/>
        <v>-0.20665954419123711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1320996</v>
      </c>
      <c r="E252" s="31">
        <v>1320996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2244000</v>
      </c>
      <c r="R252" s="31">
        <v>2244000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74844495</v>
      </c>
      <c r="E254" s="32">
        <f>SUM(E248:E253)</f>
        <v>74844495</v>
      </c>
      <c r="F254" s="32">
        <f>SUM(F248:F253)</f>
        <v>8339506</v>
      </c>
      <c r="G254" s="37">
        <f t="shared" si="56"/>
        <v>0.11142444076882341</v>
      </c>
      <c r="H254" s="32">
        <f>SUM(H248:H253)</f>
        <v>21792107</v>
      </c>
      <c r="I254" s="37">
        <f t="shared" si="57"/>
        <v>0.2911651284439824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30131613</v>
      </c>
      <c r="O254" s="37">
        <f t="shared" si="61"/>
        <v>0.40258956921280581</v>
      </c>
      <c r="P254" s="32">
        <f>SUM(P248:P253)</f>
        <v>15828817</v>
      </c>
      <c r="Q254" s="32">
        <f>SUM(Q248:Q253)</f>
        <v>80535991</v>
      </c>
      <c r="R254" s="32">
        <f>SUM(R248:R253)</f>
        <v>72480349</v>
      </c>
      <c r="S254" s="32">
        <f>SUM(S248:S253)</f>
        <v>31381438</v>
      </c>
      <c r="T254" s="37">
        <f t="shared" si="62"/>
        <v>0.3896573148271063</v>
      </c>
      <c r="U254" s="37">
        <f t="shared" si="63"/>
        <v>0.37673630316150608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384780402</v>
      </c>
      <c r="E255" s="31">
        <v>384780402</v>
      </c>
      <c r="F255" s="31">
        <v>85026641</v>
      </c>
      <c r="G255" s="36">
        <f t="shared" si="56"/>
        <v>0.22097445856922826</v>
      </c>
      <c r="H255" s="31">
        <v>84751940</v>
      </c>
      <c r="I255" s="36">
        <f t="shared" si="57"/>
        <v>0.22026054227158898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169778581</v>
      </c>
      <c r="O255" s="36">
        <f t="shared" si="61"/>
        <v>0.44123500084081724</v>
      </c>
      <c r="P255" s="31">
        <v>79667222</v>
      </c>
      <c r="Q255" s="31">
        <v>332489442</v>
      </c>
      <c r="R255" s="31">
        <v>346852861</v>
      </c>
      <c r="S255" s="31">
        <v>160886982</v>
      </c>
      <c r="T255" s="36">
        <f t="shared" si="62"/>
        <v>0.48388598757370466</v>
      </c>
      <c r="U255" s="36">
        <f t="shared" si="63"/>
        <v>6.3824467231956561E-2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19034997</v>
      </c>
      <c r="E256" s="31">
        <v>19034997</v>
      </c>
      <c r="F256" s="31">
        <v>9645760</v>
      </c>
      <c r="G256" s="36">
        <f t="shared" si="56"/>
        <v>0.50673819386470087</v>
      </c>
      <c r="H256" s="31">
        <v>9477358</v>
      </c>
      <c r="I256" s="36">
        <f t="shared" si="57"/>
        <v>0.49789122635532856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19123118</v>
      </c>
      <c r="O256" s="36">
        <f t="shared" si="61"/>
        <v>1.0046294202200294</v>
      </c>
      <c r="P256" s="31">
        <v>8287183</v>
      </c>
      <c r="Q256" s="31">
        <v>16489617</v>
      </c>
      <c r="R256" s="31">
        <v>19550642</v>
      </c>
      <c r="S256" s="31">
        <v>16307181</v>
      </c>
      <c r="T256" s="36">
        <f t="shared" si="62"/>
        <v>0.98893631064930132</v>
      </c>
      <c r="U256" s="36">
        <f t="shared" si="63"/>
        <v>0.14361635310816712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66282360</v>
      </c>
      <c r="E257" s="31">
        <v>66282360</v>
      </c>
      <c r="F257" s="31">
        <v>26324838</v>
      </c>
      <c r="G257" s="36">
        <f t="shared" si="56"/>
        <v>0.39716205035547919</v>
      </c>
      <c r="H257" s="31">
        <v>11965421</v>
      </c>
      <c r="I257" s="36">
        <f t="shared" si="57"/>
        <v>0.18052195184359759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38290259</v>
      </c>
      <c r="O257" s="36">
        <f t="shared" si="61"/>
        <v>0.57768400219907678</v>
      </c>
      <c r="P257" s="31">
        <v>12833526</v>
      </c>
      <c r="Q257" s="31">
        <v>50747610</v>
      </c>
      <c r="R257" s="31">
        <v>53747610</v>
      </c>
      <c r="S257" s="31">
        <v>34069031</v>
      </c>
      <c r="T257" s="36">
        <f t="shared" si="62"/>
        <v>0.67134257160090893</v>
      </c>
      <c r="U257" s="36">
        <f t="shared" si="63"/>
        <v>-6.764352992310918E-2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470097759</v>
      </c>
      <c r="E259" s="32">
        <f>SUM(E255:E258)</f>
        <v>470097759</v>
      </c>
      <c r="F259" s="32">
        <f>SUM(F255:F258)</f>
        <v>120997239</v>
      </c>
      <c r="G259" s="37">
        <f t="shared" si="56"/>
        <v>0.25738739801139959</v>
      </c>
      <c r="H259" s="32">
        <f>SUM(H255:H258)</f>
        <v>106194719</v>
      </c>
      <c r="I259" s="37">
        <f t="shared" si="57"/>
        <v>0.22589922408032581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227191958</v>
      </c>
      <c r="O259" s="37">
        <f t="shared" si="61"/>
        <v>0.4832866220917254</v>
      </c>
      <c r="P259" s="32">
        <f>SUM(P255:P258)</f>
        <v>100787931</v>
      </c>
      <c r="Q259" s="32">
        <f>SUM(Q255:Q258)</f>
        <v>399726669</v>
      </c>
      <c r="R259" s="32">
        <f>SUM(R255:R258)</f>
        <v>420151113</v>
      </c>
      <c r="S259" s="32">
        <f>SUM(S255:S258)</f>
        <v>211263194</v>
      </c>
      <c r="T259" s="37">
        <f t="shared" si="62"/>
        <v>0.52851913666035633</v>
      </c>
      <c r="U259" s="37">
        <f t="shared" si="63"/>
        <v>5.3645192895169114E-2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1168323545</v>
      </c>
      <c r="E260" s="32">
        <f>SUM(E234:E239,E241:E246,E248:E253,E255:E258)</f>
        <v>1168323545</v>
      </c>
      <c r="F260" s="32">
        <f>SUM(F234:F239,F241:F246,F248:F253,F255:F258)</f>
        <v>210201409</v>
      </c>
      <c r="G260" s="37">
        <f t="shared" si="56"/>
        <v>0.17991712133131751</v>
      </c>
      <c r="H260" s="32">
        <f>SUM(H234:H239,H241:H246,H248:H253,H255:H258)</f>
        <v>352524467</v>
      </c>
      <c r="I260" s="37">
        <f t="shared" si="57"/>
        <v>0.30173530997357412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562725876</v>
      </c>
      <c r="O260" s="37">
        <f t="shared" si="61"/>
        <v>0.48165243130489166</v>
      </c>
      <c r="P260" s="32">
        <f>SUM(P234:P239,P241:P246,P248:P253,P255:P258)</f>
        <v>246485168</v>
      </c>
      <c r="Q260" s="32">
        <f>SUM(Q234:Q239,Q241:Q246,Q248:Q253,Q255:Q258)</f>
        <v>1046771951</v>
      </c>
      <c r="R260" s="32">
        <f>SUM(R234:R239,R241:R246,R248:R253,R255:R258)</f>
        <v>1069848602</v>
      </c>
      <c r="S260" s="32">
        <f>SUM(S234:S239,S241:S246,S248:S253,S255:S258)</f>
        <v>586327495</v>
      </c>
      <c r="T260" s="37">
        <f t="shared" si="62"/>
        <v>0.56012916131337953</v>
      </c>
      <c r="U260" s="37">
        <f t="shared" si="63"/>
        <v>0.43020559760415278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4299715</v>
      </c>
      <c r="E263" s="31">
        <v>4299715</v>
      </c>
      <c r="F263" s="31">
        <v>883758</v>
      </c>
      <c r="G263" s="36">
        <f t="shared" ref="G263:G299" si="64">IF(($D263     =0),0,($F263     /$D263     ))</f>
        <v>0.2055387391955048</v>
      </c>
      <c r="H263" s="31">
        <v>902789</v>
      </c>
      <c r="I263" s="36">
        <f t="shared" ref="I263:I299" si="65">IF(($D263     =0),0,($H263     /$D263     ))</f>
        <v>0.20996484650726852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1786547</v>
      </c>
      <c r="O263" s="36">
        <f t="shared" ref="O263:O299" si="69">IF(($D263     =0),0,($N263     /$D263     ))</f>
        <v>0.41550358570277335</v>
      </c>
      <c r="P263" s="31">
        <v>352060</v>
      </c>
      <c r="Q263" s="31">
        <v>6305300</v>
      </c>
      <c r="R263" s="31">
        <v>3335903</v>
      </c>
      <c r="S263" s="31">
        <v>702356</v>
      </c>
      <c r="T263" s="36">
        <f t="shared" ref="T263:T299" si="70">IF(($Q263     =0),0,($S263     /$Q263     ))</f>
        <v>0.11139136916562258</v>
      </c>
      <c r="U263" s="36">
        <f t="shared" ref="U263:U299" si="71">IF(($P263     =0),0,(($H263     /$P263     )-1))</f>
        <v>1.5643043799352383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50711591</v>
      </c>
      <c r="E264" s="31">
        <v>50711591</v>
      </c>
      <c r="F264" s="31">
        <v>19107809</v>
      </c>
      <c r="G264" s="36">
        <f t="shared" si="64"/>
        <v>0.37679371960544483</v>
      </c>
      <c r="H264" s="31">
        <v>16056120</v>
      </c>
      <c r="I264" s="36">
        <f t="shared" si="65"/>
        <v>0.31661637277363275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35163929</v>
      </c>
      <c r="O264" s="36">
        <f t="shared" si="69"/>
        <v>0.69341009237907758</v>
      </c>
      <c r="P264" s="31">
        <v>13240608</v>
      </c>
      <c r="Q264" s="31">
        <v>44333903</v>
      </c>
      <c r="R264" s="31">
        <v>46024933</v>
      </c>
      <c r="S264" s="31">
        <v>29715065</v>
      </c>
      <c r="T264" s="36">
        <f t="shared" si="70"/>
        <v>0.67025601152237824</v>
      </c>
      <c r="U264" s="36">
        <f t="shared" si="71"/>
        <v>0.21264219890808644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49585574</v>
      </c>
      <c r="E265" s="31">
        <v>49585574</v>
      </c>
      <c r="F265" s="31">
        <v>13182474</v>
      </c>
      <c r="G265" s="36">
        <f t="shared" si="64"/>
        <v>0.26585300797364975</v>
      </c>
      <c r="H265" s="31">
        <v>13758068</v>
      </c>
      <c r="I265" s="36">
        <f t="shared" si="65"/>
        <v>0.27746110189225598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26940542</v>
      </c>
      <c r="O265" s="36">
        <f t="shared" si="69"/>
        <v>0.54331410986590578</v>
      </c>
      <c r="P265" s="31">
        <v>9635467</v>
      </c>
      <c r="Q265" s="31">
        <v>40992520</v>
      </c>
      <c r="R265" s="31">
        <v>40992520</v>
      </c>
      <c r="S265" s="31">
        <v>19277024</v>
      </c>
      <c r="T265" s="36">
        <f t="shared" si="70"/>
        <v>0.4702571103215904</v>
      </c>
      <c r="U265" s="36">
        <f t="shared" si="71"/>
        <v>0.42785689577889685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104596880</v>
      </c>
      <c r="E267" s="32">
        <f>SUM(E263:E266)</f>
        <v>104596880</v>
      </c>
      <c r="F267" s="32">
        <f>SUM(F263:F266)</f>
        <v>33174041</v>
      </c>
      <c r="G267" s="37">
        <f t="shared" si="64"/>
        <v>0.31716090384340334</v>
      </c>
      <c r="H267" s="32">
        <f>SUM(H263:H266)</f>
        <v>30716977</v>
      </c>
      <c r="I267" s="37">
        <f t="shared" si="65"/>
        <v>0.29367010755961365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63891018</v>
      </c>
      <c r="O267" s="37">
        <f t="shared" si="69"/>
        <v>0.61083101140301699</v>
      </c>
      <c r="P267" s="32">
        <f>SUM(P263:P266)</f>
        <v>23228135</v>
      </c>
      <c r="Q267" s="32">
        <f>SUM(Q263:Q266)</f>
        <v>91631723</v>
      </c>
      <c r="R267" s="32">
        <f>SUM(R263:R266)</f>
        <v>90353356</v>
      </c>
      <c r="S267" s="32">
        <f>SUM(S263:S266)</f>
        <v>49694445</v>
      </c>
      <c r="T267" s="37">
        <f t="shared" si="70"/>
        <v>0.54232795557058333</v>
      </c>
      <c r="U267" s="37">
        <f t="shared" si="71"/>
        <v>0.32240392954492481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4084384</v>
      </c>
      <c r="E268" s="31">
        <v>4084384</v>
      </c>
      <c r="F268" s="31">
        <v>0</v>
      </c>
      <c r="G268" s="36">
        <f t="shared" si="64"/>
        <v>0</v>
      </c>
      <c r="H268" s="31">
        <v>1082485</v>
      </c>
      <c r="I268" s="36">
        <f t="shared" si="65"/>
        <v>0.26503017346067365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1082485</v>
      </c>
      <c r="O268" s="36">
        <f t="shared" si="69"/>
        <v>0.26503017346067365</v>
      </c>
      <c r="P268" s="31">
        <v>-55216</v>
      </c>
      <c r="Q268" s="31">
        <v>4855860</v>
      </c>
      <c r="R268" s="31">
        <v>3826185</v>
      </c>
      <c r="S268" s="31">
        <v>227708</v>
      </c>
      <c r="T268" s="36">
        <f t="shared" si="70"/>
        <v>4.6893444209676553E-2</v>
      </c>
      <c r="U268" s="36">
        <f t="shared" si="71"/>
        <v>-20.604553028107794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26639689</v>
      </c>
      <c r="E269" s="31">
        <v>26639689</v>
      </c>
      <c r="F269" s="31">
        <v>4457882</v>
      </c>
      <c r="G269" s="36">
        <f t="shared" si="64"/>
        <v>0.16733986646766033</v>
      </c>
      <c r="H269" s="31">
        <v>4225674</v>
      </c>
      <c r="I269" s="36">
        <f t="shared" si="65"/>
        <v>0.15862324819182386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8683556</v>
      </c>
      <c r="O269" s="36">
        <f t="shared" si="69"/>
        <v>0.32596311465948419</v>
      </c>
      <c r="P269" s="31">
        <v>4070336</v>
      </c>
      <c r="Q269" s="31">
        <v>25062282</v>
      </c>
      <c r="R269" s="31">
        <v>25131782</v>
      </c>
      <c r="S269" s="31">
        <v>8259751</v>
      </c>
      <c r="T269" s="36">
        <f t="shared" si="70"/>
        <v>0.32956899136319667</v>
      </c>
      <c r="U269" s="36">
        <f t="shared" si="71"/>
        <v>3.8163434173493327E-2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2295086</v>
      </c>
      <c r="E270" s="31">
        <v>2295086</v>
      </c>
      <c r="F270" s="31">
        <v>689151</v>
      </c>
      <c r="G270" s="36">
        <f t="shared" si="64"/>
        <v>0.30027240809276862</v>
      </c>
      <c r="H270" s="31">
        <v>468373</v>
      </c>
      <c r="I270" s="36">
        <f t="shared" si="65"/>
        <v>0.20407644855138327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1157524</v>
      </c>
      <c r="O270" s="36">
        <f t="shared" si="69"/>
        <v>0.50434885664415186</v>
      </c>
      <c r="P270" s="31">
        <v>565535</v>
      </c>
      <c r="Q270" s="31">
        <v>2166991</v>
      </c>
      <c r="R270" s="31">
        <v>2166991</v>
      </c>
      <c r="S270" s="31">
        <v>993355</v>
      </c>
      <c r="T270" s="36">
        <f t="shared" si="70"/>
        <v>0.45840291907072989</v>
      </c>
      <c r="U270" s="36">
        <f t="shared" si="71"/>
        <v>-0.17180545854810048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9879105</v>
      </c>
      <c r="E271" s="31">
        <v>9879105</v>
      </c>
      <c r="F271" s="31">
        <v>1695979</v>
      </c>
      <c r="G271" s="36">
        <f t="shared" si="64"/>
        <v>0.17167334490320732</v>
      </c>
      <c r="H271" s="31">
        <v>1554348</v>
      </c>
      <c r="I271" s="36">
        <f t="shared" si="65"/>
        <v>0.15733692475178673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3250327</v>
      </c>
      <c r="O271" s="36">
        <f t="shared" si="69"/>
        <v>0.32901026965499403</v>
      </c>
      <c r="P271" s="31">
        <v>1615250</v>
      </c>
      <c r="Q271" s="31">
        <v>9409502</v>
      </c>
      <c r="R271" s="31">
        <v>9409502</v>
      </c>
      <c r="S271" s="31">
        <v>3430255</v>
      </c>
      <c r="T271" s="36">
        <f t="shared" si="70"/>
        <v>0.36455223666459713</v>
      </c>
      <c r="U271" s="36">
        <f t="shared" si="71"/>
        <v>-3.7704380126915349E-2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9948647</v>
      </c>
      <c r="E272" s="31">
        <v>9948647</v>
      </c>
      <c r="F272" s="31">
        <v>569705</v>
      </c>
      <c r="G272" s="36">
        <f t="shared" si="64"/>
        <v>5.7264570750173369E-2</v>
      </c>
      <c r="H272" s="31">
        <v>6802892</v>
      </c>
      <c r="I272" s="36">
        <f t="shared" si="65"/>
        <v>0.68380072184690044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7372597</v>
      </c>
      <c r="O272" s="36">
        <f t="shared" si="69"/>
        <v>0.74106529259707377</v>
      </c>
      <c r="P272" s="31">
        <v>870127</v>
      </c>
      <c r="Q272" s="31">
        <v>9053723</v>
      </c>
      <c r="R272" s="31">
        <v>9053723</v>
      </c>
      <c r="S272" s="31">
        <v>1782405</v>
      </c>
      <c r="T272" s="36">
        <f t="shared" si="70"/>
        <v>0.1968698401751412</v>
      </c>
      <c r="U272" s="36">
        <f t="shared" si="71"/>
        <v>6.818274803563158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6225073</v>
      </c>
      <c r="E273" s="31">
        <v>6225073</v>
      </c>
      <c r="F273" s="31">
        <v>525287</v>
      </c>
      <c r="G273" s="36">
        <f t="shared" si="64"/>
        <v>8.4382464269896915E-2</v>
      </c>
      <c r="H273" s="31">
        <v>804520</v>
      </c>
      <c r="I273" s="36">
        <f t="shared" si="65"/>
        <v>0.12923864507291721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1329807</v>
      </c>
      <c r="O273" s="36">
        <f t="shared" si="69"/>
        <v>0.21362110934281414</v>
      </c>
      <c r="P273" s="31">
        <v>669436</v>
      </c>
      <c r="Q273" s="31">
        <v>1954837</v>
      </c>
      <c r="R273" s="31">
        <v>2254837</v>
      </c>
      <c r="S273" s="31">
        <v>1305136</v>
      </c>
      <c r="T273" s="36">
        <f t="shared" si="70"/>
        <v>0.66764441229626814</v>
      </c>
      <c r="U273" s="36">
        <f t="shared" si="71"/>
        <v>0.20178777358851341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59071984</v>
      </c>
      <c r="E275" s="32">
        <f>SUM(E268:E274)</f>
        <v>59071984</v>
      </c>
      <c r="F275" s="32">
        <f>SUM(F268:F274)</f>
        <v>7938004</v>
      </c>
      <c r="G275" s="37">
        <f t="shared" si="64"/>
        <v>0.13437848980999181</v>
      </c>
      <c r="H275" s="32">
        <f>SUM(H268:H274)</f>
        <v>14938292</v>
      </c>
      <c r="I275" s="37">
        <f t="shared" si="65"/>
        <v>0.25288285560207358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22876296</v>
      </c>
      <c r="O275" s="37">
        <f t="shared" si="69"/>
        <v>0.38726134541206536</v>
      </c>
      <c r="P275" s="32">
        <f>SUM(P268:P274)</f>
        <v>7735468</v>
      </c>
      <c r="Q275" s="32">
        <f>SUM(Q268:Q274)</f>
        <v>52503195</v>
      </c>
      <c r="R275" s="32">
        <f>SUM(R268:R274)</f>
        <v>51843020</v>
      </c>
      <c r="S275" s="32">
        <f>SUM(S268:S274)</f>
        <v>15998610</v>
      </c>
      <c r="T275" s="37">
        <f t="shared" si="70"/>
        <v>0.30471688437246536</v>
      </c>
      <c r="U275" s="37">
        <f t="shared" si="71"/>
        <v>0.93114262769880241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3885424</v>
      </c>
      <c r="E276" s="31">
        <v>3885424</v>
      </c>
      <c r="F276" s="31">
        <v>828639</v>
      </c>
      <c r="G276" s="36">
        <f t="shared" si="64"/>
        <v>0.21326861624368409</v>
      </c>
      <c r="H276" s="31">
        <v>1243468</v>
      </c>
      <c r="I276" s="36">
        <f t="shared" si="65"/>
        <v>0.32003405548532154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2072107</v>
      </c>
      <c r="O276" s="36">
        <f t="shared" si="69"/>
        <v>0.53330267172900558</v>
      </c>
      <c r="P276" s="31">
        <v>751008</v>
      </c>
      <c r="Q276" s="31">
        <v>3320976</v>
      </c>
      <c r="R276" s="31">
        <v>3320976</v>
      </c>
      <c r="S276" s="31">
        <v>1583101</v>
      </c>
      <c r="T276" s="36">
        <f t="shared" si="70"/>
        <v>0.47669751302026875</v>
      </c>
      <c r="U276" s="36">
        <f t="shared" si="71"/>
        <v>0.65573202948570453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11356200</v>
      </c>
      <c r="E277" s="31">
        <v>11356200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2027273</v>
      </c>
      <c r="Q277" s="31">
        <v>9374100</v>
      </c>
      <c r="R277" s="31">
        <v>7601100</v>
      </c>
      <c r="S277" s="31">
        <v>4134181</v>
      </c>
      <c r="T277" s="36">
        <f t="shared" si="70"/>
        <v>0.44102164474456212</v>
      </c>
      <c r="U277" s="36">
        <f t="shared" si="71"/>
        <v>-1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7755221</v>
      </c>
      <c r="E278" s="31">
        <v>7755221</v>
      </c>
      <c r="F278" s="31">
        <v>836086</v>
      </c>
      <c r="G278" s="36">
        <f t="shared" si="64"/>
        <v>0.10780943573368186</v>
      </c>
      <c r="H278" s="31">
        <v>2506947</v>
      </c>
      <c r="I278" s="36">
        <f t="shared" si="65"/>
        <v>0.32325925979414383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3343033</v>
      </c>
      <c r="O278" s="36">
        <f t="shared" si="69"/>
        <v>0.43106869552782573</v>
      </c>
      <c r="P278" s="31">
        <v>2126397</v>
      </c>
      <c r="Q278" s="31">
        <v>15281197</v>
      </c>
      <c r="R278" s="31">
        <v>14770137</v>
      </c>
      <c r="S278" s="31">
        <v>4338083</v>
      </c>
      <c r="T278" s="36">
        <f t="shared" si="70"/>
        <v>0.28388371670098883</v>
      </c>
      <c r="U278" s="36">
        <f t="shared" si="71"/>
        <v>0.17896469944229598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6544228</v>
      </c>
      <c r="E279" s="31">
        <v>6544228</v>
      </c>
      <c r="F279" s="31">
        <v>496168</v>
      </c>
      <c r="G279" s="36">
        <f t="shared" si="64"/>
        <v>7.581765182997903E-2</v>
      </c>
      <c r="H279" s="31">
        <v>-165920</v>
      </c>
      <c r="I279" s="36">
        <f t="shared" si="65"/>
        <v>-2.5353639879295158E-2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330248</v>
      </c>
      <c r="O279" s="36">
        <f t="shared" si="69"/>
        <v>5.0464011950683868E-2</v>
      </c>
      <c r="P279" s="31">
        <v>552353</v>
      </c>
      <c r="Q279" s="31">
        <v>6188178</v>
      </c>
      <c r="R279" s="31">
        <v>6188178</v>
      </c>
      <c r="S279" s="31">
        <v>1966069</v>
      </c>
      <c r="T279" s="36">
        <f t="shared" si="70"/>
        <v>0.31771371153189193</v>
      </c>
      <c r="U279" s="36">
        <f t="shared" si="71"/>
        <v>-1.3003876144422135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2245932</v>
      </c>
      <c r="E280" s="31">
        <v>2245932</v>
      </c>
      <c r="F280" s="31">
        <v>386228</v>
      </c>
      <c r="G280" s="36">
        <f t="shared" si="64"/>
        <v>0.17196780668337242</v>
      </c>
      <c r="H280" s="31">
        <v>361230</v>
      </c>
      <c r="I280" s="36">
        <f t="shared" si="65"/>
        <v>0.16083746079578545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747458</v>
      </c>
      <c r="O280" s="36">
        <f t="shared" si="69"/>
        <v>0.3328052674791579</v>
      </c>
      <c r="P280" s="31">
        <v>372368</v>
      </c>
      <c r="Q280" s="31">
        <v>2055454</v>
      </c>
      <c r="R280" s="31">
        <v>1694546</v>
      </c>
      <c r="S280" s="31">
        <v>763660</v>
      </c>
      <c r="T280" s="36">
        <f t="shared" si="70"/>
        <v>0.37152862579264728</v>
      </c>
      <c r="U280" s="36">
        <f t="shared" si="71"/>
        <v>-2.9911270571048032E-2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2501275</v>
      </c>
      <c r="E281" s="31">
        <v>2501275</v>
      </c>
      <c r="F281" s="31">
        <v>237002</v>
      </c>
      <c r="G281" s="36">
        <f t="shared" si="64"/>
        <v>9.4752476237119063E-2</v>
      </c>
      <c r="H281" s="31">
        <v>696408</v>
      </c>
      <c r="I281" s="36">
        <f t="shared" si="65"/>
        <v>0.27842120518535546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933410</v>
      </c>
      <c r="O281" s="36">
        <f t="shared" si="69"/>
        <v>0.37317368142247453</v>
      </c>
      <c r="P281" s="31">
        <v>725681</v>
      </c>
      <c r="Q281" s="31">
        <v>2395844</v>
      </c>
      <c r="R281" s="31">
        <v>2765488</v>
      </c>
      <c r="S281" s="31">
        <v>1889094</v>
      </c>
      <c r="T281" s="36">
        <f t="shared" si="70"/>
        <v>0.78848789821040099</v>
      </c>
      <c r="U281" s="36">
        <f t="shared" si="71"/>
        <v>-4.033866120237406E-2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9203322</v>
      </c>
      <c r="E282" s="31">
        <v>9203322</v>
      </c>
      <c r="F282" s="31">
        <v>804406</v>
      </c>
      <c r="G282" s="36">
        <f t="shared" si="64"/>
        <v>8.7403874383619309E-2</v>
      </c>
      <c r="H282" s="31">
        <v>839806</v>
      </c>
      <c r="I282" s="36">
        <f t="shared" si="65"/>
        <v>9.125031157227792E-2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1644212</v>
      </c>
      <c r="O282" s="36">
        <f t="shared" si="69"/>
        <v>0.17865418595589722</v>
      </c>
      <c r="P282" s="31">
        <v>776264</v>
      </c>
      <c r="Q282" s="31">
        <v>8394707</v>
      </c>
      <c r="R282" s="31">
        <v>8622601</v>
      </c>
      <c r="S282" s="31">
        <v>1552193</v>
      </c>
      <c r="T282" s="36">
        <f t="shared" si="70"/>
        <v>0.18490139084068091</v>
      </c>
      <c r="U282" s="36">
        <f t="shared" si="71"/>
        <v>8.1856172642297054E-2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18008255</v>
      </c>
      <c r="E283" s="31">
        <v>18008255</v>
      </c>
      <c r="F283" s="31">
        <v>2707268</v>
      </c>
      <c r="G283" s="36">
        <f t="shared" si="64"/>
        <v>0.15033483255318186</v>
      </c>
      <c r="H283" s="31">
        <v>2687470</v>
      </c>
      <c r="I283" s="36">
        <f t="shared" si="65"/>
        <v>0.14923544785433124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5394738</v>
      </c>
      <c r="O283" s="36">
        <f t="shared" si="69"/>
        <v>0.2995702804075131</v>
      </c>
      <c r="P283" s="31">
        <v>2154012</v>
      </c>
      <c r="Q283" s="31">
        <v>8490672</v>
      </c>
      <c r="R283" s="31">
        <v>8790606</v>
      </c>
      <c r="S283" s="31">
        <v>4249390</v>
      </c>
      <c r="T283" s="36">
        <f t="shared" si="70"/>
        <v>0.50047746515234603</v>
      </c>
      <c r="U283" s="36">
        <f t="shared" si="71"/>
        <v>0.24765785891629211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61499857</v>
      </c>
      <c r="E285" s="32">
        <f>SUM(E276:E284)</f>
        <v>61499857</v>
      </c>
      <c r="F285" s="32">
        <f>SUM(F276:F284)</f>
        <v>6295797</v>
      </c>
      <c r="G285" s="37">
        <f t="shared" si="64"/>
        <v>0.1023709209600276</v>
      </c>
      <c r="H285" s="32">
        <f>SUM(H276:H284)</f>
        <v>8169409</v>
      </c>
      <c r="I285" s="37">
        <f t="shared" si="65"/>
        <v>0.13283622757041533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14465206</v>
      </c>
      <c r="O285" s="37">
        <f t="shared" si="69"/>
        <v>0.23520714853044292</v>
      </c>
      <c r="P285" s="32">
        <f>SUM(P276:P284)</f>
        <v>9485356</v>
      </c>
      <c r="Q285" s="32">
        <f>SUM(Q276:Q284)</f>
        <v>55501128</v>
      </c>
      <c r="R285" s="32">
        <f>SUM(R276:R284)</f>
        <v>53753632</v>
      </c>
      <c r="S285" s="32">
        <f>SUM(S276:S284)</f>
        <v>20475771</v>
      </c>
      <c r="T285" s="37">
        <f t="shared" si="70"/>
        <v>0.36892531265310502</v>
      </c>
      <c r="U285" s="37">
        <f t="shared" si="71"/>
        <v>-0.13873459256563481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11707985</v>
      </c>
      <c r="E286" s="31">
        <v>11707985</v>
      </c>
      <c r="F286" s="31">
        <v>1417993</v>
      </c>
      <c r="G286" s="36">
        <f t="shared" si="64"/>
        <v>0.12111332564911896</v>
      </c>
      <c r="H286" s="31">
        <v>2931401</v>
      </c>
      <c r="I286" s="36">
        <f t="shared" si="65"/>
        <v>0.2503762175985022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4349394</v>
      </c>
      <c r="O286" s="36">
        <f t="shared" si="69"/>
        <v>0.37148954324762118</v>
      </c>
      <c r="P286" s="31">
        <v>1620301</v>
      </c>
      <c r="Q286" s="31">
        <v>12145767</v>
      </c>
      <c r="R286" s="31">
        <v>8030000</v>
      </c>
      <c r="S286" s="31">
        <v>3233855</v>
      </c>
      <c r="T286" s="36">
        <f t="shared" si="70"/>
        <v>0.26625366681247881</v>
      </c>
      <c r="U286" s="36">
        <f t="shared" si="71"/>
        <v>0.80917064175113151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3879732</v>
      </c>
      <c r="E287" s="31">
        <v>3879732</v>
      </c>
      <c r="F287" s="31">
        <v>833050</v>
      </c>
      <c r="G287" s="36">
        <f t="shared" si="64"/>
        <v>0.21471843931488052</v>
      </c>
      <c r="H287" s="31">
        <v>1689347</v>
      </c>
      <c r="I287" s="36">
        <f t="shared" si="65"/>
        <v>0.4354287873492293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2522397</v>
      </c>
      <c r="O287" s="36">
        <f t="shared" si="69"/>
        <v>0.65014722666410973</v>
      </c>
      <c r="P287" s="31">
        <v>762653</v>
      </c>
      <c r="Q287" s="31">
        <v>4682569</v>
      </c>
      <c r="R287" s="31">
        <v>4441333</v>
      </c>
      <c r="S287" s="31">
        <v>1858434</v>
      </c>
      <c r="T287" s="36">
        <f t="shared" si="70"/>
        <v>0.3968834201909251</v>
      </c>
      <c r="U287" s="36">
        <f t="shared" si="71"/>
        <v>1.2150925781449753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20004585</v>
      </c>
      <c r="E288" s="31">
        <v>20004585</v>
      </c>
      <c r="F288" s="31">
        <v>1369536</v>
      </c>
      <c r="G288" s="36">
        <f t="shared" si="64"/>
        <v>6.8461105291611896E-2</v>
      </c>
      <c r="H288" s="31">
        <v>4097108</v>
      </c>
      <c r="I288" s="36">
        <f t="shared" si="65"/>
        <v>0.20480844766337317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5466644</v>
      </c>
      <c r="O288" s="36">
        <f t="shared" si="69"/>
        <v>0.27326955295498506</v>
      </c>
      <c r="P288" s="31">
        <v>1256280</v>
      </c>
      <c r="Q288" s="31">
        <v>21977274</v>
      </c>
      <c r="R288" s="31">
        <v>21977274</v>
      </c>
      <c r="S288" s="31">
        <v>3716715</v>
      </c>
      <c r="T288" s="36">
        <f t="shared" si="70"/>
        <v>0.16911628803463069</v>
      </c>
      <c r="U288" s="36">
        <f t="shared" si="71"/>
        <v>2.2613016206578149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11541687</v>
      </c>
      <c r="E289" s="31">
        <v>11541687</v>
      </c>
      <c r="F289" s="31">
        <v>2255744</v>
      </c>
      <c r="G289" s="36">
        <f t="shared" si="64"/>
        <v>0.19544317914703457</v>
      </c>
      <c r="H289" s="31">
        <v>1999300</v>
      </c>
      <c r="I289" s="36">
        <f t="shared" si="65"/>
        <v>0.17322424356162144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4255044</v>
      </c>
      <c r="O289" s="36">
        <f t="shared" si="69"/>
        <v>0.36866742270865605</v>
      </c>
      <c r="P289" s="31">
        <v>2002055</v>
      </c>
      <c r="Q289" s="31">
        <v>8480873</v>
      </c>
      <c r="R289" s="31">
        <v>10971185</v>
      </c>
      <c r="S289" s="31">
        <v>4068887</v>
      </c>
      <c r="T289" s="36">
        <f t="shared" si="70"/>
        <v>0.47977218854709885</v>
      </c>
      <c r="U289" s="36">
        <f t="shared" si="71"/>
        <v>-1.3760860715614776E-3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48148882</v>
      </c>
      <c r="E290" s="31">
        <v>48148882</v>
      </c>
      <c r="F290" s="31">
        <v>12463189</v>
      </c>
      <c r="G290" s="36">
        <f t="shared" si="64"/>
        <v>0.25884690323650711</v>
      </c>
      <c r="H290" s="31">
        <v>11582675</v>
      </c>
      <c r="I290" s="36">
        <f t="shared" si="65"/>
        <v>0.24055958350185577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24045864</v>
      </c>
      <c r="O290" s="36">
        <f t="shared" si="69"/>
        <v>0.49940648673836291</v>
      </c>
      <c r="P290" s="31">
        <v>11389411</v>
      </c>
      <c r="Q290" s="31">
        <v>43459623</v>
      </c>
      <c r="R290" s="31">
        <v>45379888</v>
      </c>
      <c r="S290" s="31">
        <v>23046249</v>
      </c>
      <c r="T290" s="36">
        <f t="shared" si="70"/>
        <v>0.53029104739357724</v>
      </c>
      <c r="U290" s="36">
        <f t="shared" si="71"/>
        <v>1.6968744037773265E-2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95282871</v>
      </c>
      <c r="E292" s="32">
        <f>SUM(E286:E291)</f>
        <v>95282871</v>
      </c>
      <c r="F292" s="32">
        <f>SUM(F286:F291)</f>
        <v>18339512</v>
      </c>
      <c r="G292" s="37">
        <f t="shared" si="64"/>
        <v>0.19247438503401099</v>
      </c>
      <c r="H292" s="32">
        <f>SUM(H286:H291)</f>
        <v>22299831</v>
      </c>
      <c r="I292" s="37">
        <f t="shared" si="65"/>
        <v>0.23403819349649949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40639343</v>
      </c>
      <c r="O292" s="37">
        <f t="shared" si="69"/>
        <v>0.4265125785305105</v>
      </c>
      <c r="P292" s="32">
        <f>SUM(P286:P291)</f>
        <v>17030700</v>
      </c>
      <c r="Q292" s="32">
        <f>SUM(Q286:Q291)</f>
        <v>90746106</v>
      </c>
      <c r="R292" s="32">
        <f>SUM(R286:R291)</f>
        <v>90799680</v>
      </c>
      <c r="S292" s="32">
        <f>SUM(S286:S291)</f>
        <v>35924140</v>
      </c>
      <c r="T292" s="37">
        <f t="shared" si="70"/>
        <v>0.39587527865933991</v>
      </c>
      <c r="U292" s="37">
        <f t="shared" si="71"/>
        <v>0.30939016012260212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76412609</v>
      </c>
      <c r="F293" s="31">
        <v>22908520</v>
      </c>
      <c r="G293" s="36">
        <f t="shared" si="64"/>
        <v>0.29980025940483201</v>
      </c>
      <c r="H293" s="31">
        <v>24247030</v>
      </c>
      <c r="I293" s="36">
        <f t="shared" si="65"/>
        <v>0.31731713283078711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47155550</v>
      </c>
      <c r="O293" s="36">
        <f t="shared" si="69"/>
        <v>0.61711739223561912</v>
      </c>
      <c r="P293" s="31">
        <v>20454690</v>
      </c>
      <c r="Q293" s="31">
        <v>70950471</v>
      </c>
      <c r="R293" s="31">
        <v>79090471</v>
      </c>
      <c r="S293" s="31">
        <v>40484721</v>
      </c>
      <c r="T293" s="36">
        <f t="shared" si="70"/>
        <v>0.57060538752448875</v>
      </c>
      <c r="U293" s="36">
        <f t="shared" si="71"/>
        <v>0.18540197871490594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25941100</v>
      </c>
      <c r="E294" s="31">
        <v>25941100</v>
      </c>
      <c r="F294" s="31">
        <v>6105838</v>
      </c>
      <c r="G294" s="36">
        <f t="shared" si="64"/>
        <v>0.23537313375300201</v>
      </c>
      <c r="H294" s="31">
        <v>4148888</v>
      </c>
      <c r="I294" s="36">
        <f t="shared" si="65"/>
        <v>0.15993492951339766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10254726</v>
      </c>
      <c r="O294" s="36">
        <f t="shared" si="69"/>
        <v>0.39530806326639967</v>
      </c>
      <c r="P294" s="31">
        <v>5711115</v>
      </c>
      <c r="Q294" s="31">
        <v>24096419</v>
      </c>
      <c r="R294" s="31">
        <v>24751328</v>
      </c>
      <c r="S294" s="31">
        <v>11383814</v>
      </c>
      <c r="T294" s="36">
        <f t="shared" si="70"/>
        <v>0.47242762503424263</v>
      </c>
      <c r="U294" s="36">
        <f t="shared" si="71"/>
        <v>-0.2735415063433323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9367672</v>
      </c>
      <c r="E295" s="31">
        <v>9367672</v>
      </c>
      <c r="F295" s="31">
        <v>1790751</v>
      </c>
      <c r="G295" s="36">
        <f t="shared" si="64"/>
        <v>0.19116286308914318</v>
      </c>
      <c r="H295" s="31">
        <v>3539519</v>
      </c>
      <c r="I295" s="36">
        <f t="shared" si="65"/>
        <v>0.37784403638385289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5330270</v>
      </c>
      <c r="O295" s="36">
        <f t="shared" si="69"/>
        <v>0.5690068994729961</v>
      </c>
      <c r="P295" s="31">
        <v>2265198</v>
      </c>
      <c r="Q295" s="31">
        <v>8844732</v>
      </c>
      <c r="R295" s="31">
        <v>8844740</v>
      </c>
      <c r="S295" s="31">
        <v>4513690</v>
      </c>
      <c r="T295" s="36">
        <f t="shared" si="70"/>
        <v>0.51032524218936204</v>
      </c>
      <c r="U295" s="36">
        <f t="shared" si="71"/>
        <v>0.56256495017212615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21700010</v>
      </c>
      <c r="E296" s="31">
        <v>21700010</v>
      </c>
      <c r="F296" s="31">
        <v>6544708</v>
      </c>
      <c r="G296" s="36">
        <f t="shared" si="64"/>
        <v>0.30159930801875207</v>
      </c>
      <c r="H296" s="31">
        <v>6613854</v>
      </c>
      <c r="I296" s="36">
        <f t="shared" si="65"/>
        <v>0.3047857581632451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13158562</v>
      </c>
      <c r="O296" s="36">
        <f t="shared" si="69"/>
        <v>0.60638506618199717</v>
      </c>
      <c r="P296" s="31">
        <v>5768325</v>
      </c>
      <c r="Q296" s="31">
        <v>20845535</v>
      </c>
      <c r="R296" s="31">
        <v>25688161</v>
      </c>
      <c r="S296" s="31">
        <v>11276639</v>
      </c>
      <c r="T296" s="36">
        <f t="shared" si="70"/>
        <v>0.54096184146868864</v>
      </c>
      <c r="U296" s="36">
        <f t="shared" si="71"/>
        <v>0.14658137327560428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133421391</v>
      </c>
      <c r="E298" s="32">
        <f>SUM(E293:E297)</f>
        <v>133421391</v>
      </c>
      <c r="F298" s="32">
        <f>SUM(F293:F297)</f>
        <v>37349817</v>
      </c>
      <c r="G298" s="37">
        <f t="shared" si="64"/>
        <v>0.27993874685356862</v>
      </c>
      <c r="H298" s="32">
        <f>SUM(H293:H297)</f>
        <v>38549291</v>
      </c>
      <c r="I298" s="37">
        <f t="shared" si="65"/>
        <v>0.28892886448770422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75899108</v>
      </c>
      <c r="O298" s="37">
        <f t="shared" si="69"/>
        <v>0.56886761134127284</v>
      </c>
      <c r="P298" s="32">
        <f>SUM(P293:P297)</f>
        <v>34199328</v>
      </c>
      <c r="Q298" s="32">
        <f>SUM(Q293:Q297)</f>
        <v>124737157</v>
      </c>
      <c r="R298" s="32">
        <f>SUM(R293:R297)</f>
        <v>138374700</v>
      </c>
      <c r="S298" s="32">
        <f>SUM(S293:S297)</f>
        <v>67658864</v>
      </c>
      <c r="T298" s="37">
        <f t="shared" si="70"/>
        <v>0.54241146445240851</v>
      </c>
      <c r="U298" s="37">
        <f t="shared" si="71"/>
        <v>0.12719439984317815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453872983</v>
      </c>
      <c r="E299" s="32">
        <f>SUM(E263:E266,E268:E274,E276:E284,E286:E291,E293:E297)</f>
        <v>453872983</v>
      </c>
      <c r="F299" s="32">
        <f>SUM(F263:F266,F268:F274,F276:F284,F286:F291,F293:F297)</f>
        <v>103097171</v>
      </c>
      <c r="G299" s="37">
        <f t="shared" si="64"/>
        <v>0.22714983015413368</v>
      </c>
      <c r="H299" s="32">
        <f>SUM(H263:H266,H268:H274,H276:H284,H286:H291,H293:H297)</f>
        <v>114673800</v>
      </c>
      <c r="I299" s="37">
        <f t="shared" si="65"/>
        <v>0.25265614895610561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217770971</v>
      </c>
      <c r="O299" s="37">
        <f t="shared" si="69"/>
        <v>0.47980597911023931</v>
      </c>
      <c r="P299" s="32">
        <f>SUM(P263:P266,P268:P274,P276:P284,P286:P291,P293:P297)</f>
        <v>91678987</v>
      </c>
      <c r="Q299" s="32">
        <f>SUM(Q263:Q266,Q268:Q274,Q276:Q284,Q286:Q291,Q293:Q297)</f>
        <v>415119309</v>
      </c>
      <c r="R299" s="32">
        <f>SUM(R263:R266,R268:R274,R276:R284,R286:R291,R293:R297)</f>
        <v>425124388</v>
      </c>
      <c r="S299" s="32">
        <f>SUM(S263:S266,S268:S274,S276:S284,S286:S291,S293:S297)</f>
        <v>189751830</v>
      </c>
      <c r="T299" s="37">
        <f t="shared" si="70"/>
        <v>0.45710191235647868</v>
      </c>
      <c r="U299" s="37">
        <f t="shared" si="71"/>
        <v>0.2508187944964968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2041107396</v>
      </c>
      <c r="E302" s="31">
        <v>2041107396</v>
      </c>
      <c r="F302" s="31">
        <v>578601023</v>
      </c>
      <c r="G302" s="36">
        <f t="shared" ref="G302:G339" si="72">IF(($D302     =0),0,($F302     /$D302     ))</f>
        <v>0.28347407105275119</v>
      </c>
      <c r="H302" s="31">
        <v>533237913</v>
      </c>
      <c r="I302" s="36">
        <f t="shared" ref="I302:I339" si="73">IF(($D302     =0),0,($H302     /$D302     ))</f>
        <v>0.26124931693697123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1111838936</v>
      </c>
      <c r="O302" s="36">
        <f t="shared" ref="O302:O339" si="77">IF(($D302     =0),0,($N302     /$D302     ))</f>
        <v>0.54472338798972242</v>
      </c>
      <c r="P302" s="31">
        <v>503405642</v>
      </c>
      <c r="Q302" s="31">
        <v>1995890452</v>
      </c>
      <c r="R302" s="31">
        <v>1954435901</v>
      </c>
      <c r="S302" s="31">
        <v>1023969866</v>
      </c>
      <c r="T302" s="36">
        <f t="shared" ref="T302:T339" si="78">IF(($Q302     =0),0,($S302     /$Q302     ))</f>
        <v>0.51303911242920264</v>
      </c>
      <c r="U302" s="36">
        <f t="shared" ref="U302:U339" si="79">IF(($P302     =0),0,(($H302     /$P302     )-1))</f>
        <v>5.9260899185551885E-2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2041107396</v>
      </c>
      <c r="E303" s="32">
        <f>E302</f>
        <v>2041107396</v>
      </c>
      <c r="F303" s="32">
        <f>F302</f>
        <v>578601023</v>
      </c>
      <c r="G303" s="37">
        <f t="shared" si="72"/>
        <v>0.28347407105275119</v>
      </c>
      <c r="H303" s="32">
        <f>H302</f>
        <v>533237913</v>
      </c>
      <c r="I303" s="37">
        <f t="shared" si="73"/>
        <v>0.26124931693697123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1111838936</v>
      </c>
      <c r="O303" s="37">
        <f t="shared" si="77"/>
        <v>0.54472338798972242</v>
      </c>
      <c r="P303" s="32">
        <f>P302</f>
        <v>503405642</v>
      </c>
      <c r="Q303" s="32">
        <f>Q302</f>
        <v>1995890452</v>
      </c>
      <c r="R303" s="32">
        <f>R302</f>
        <v>1954435901</v>
      </c>
      <c r="S303" s="32">
        <f>S302</f>
        <v>1023969866</v>
      </c>
      <c r="T303" s="37">
        <f t="shared" si="78"/>
        <v>0.51303911242920264</v>
      </c>
      <c r="U303" s="37">
        <f t="shared" si="79"/>
        <v>5.9260899185551885E-2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29795066</v>
      </c>
      <c r="E304" s="31">
        <v>34176091</v>
      </c>
      <c r="F304" s="31">
        <v>9217068</v>
      </c>
      <c r="G304" s="36">
        <f t="shared" si="72"/>
        <v>0.30934880291924843</v>
      </c>
      <c r="H304" s="31">
        <v>9214915</v>
      </c>
      <c r="I304" s="36">
        <f t="shared" si="73"/>
        <v>0.30927654263293125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18431983</v>
      </c>
      <c r="O304" s="36">
        <f t="shared" si="77"/>
        <v>0.61862534555217963</v>
      </c>
      <c r="P304" s="31">
        <v>5861733</v>
      </c>
      <c r="Q304" s="31">
        <v>22387601</v>
      </c>
      <c r="R304" s="31">
        <v>23685601</v>
      </c>
      <c r="S304" s="31">
        <v>11801796</v>
      </c>
      <c r="T304" s="36">
        <f t="shared" si="78"/>
        <v>0.52715768875816571</v>
      </c>
      <c r="U304" s="36">
        <f t="shared" si="79"/>
        <v>0.57204618497635429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16192000</v>
      </c>
      <c r="E305" s="31">
        <v>16528704</v>
      </c>
      <c r="F305" s="31">
        <v>3406636</v>
      </c>
      <c r="G305" s="36">
        <f t="shared" si="72"/>
        <v>0.21039006916996048</v>
      </c>
      <c r="H305" s="31">
        <v>3536274</v>
      </c>
      <c r="I305" s="36">
        <f t="shared" si="73"/>
        <v>0.21839636857707509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6942910</v>
      </c>
      <c r="O305" s="36">
        <f t="shared" si="77"/>
        <v>0.42878643774703556</v>
      </c>
      <c r="P305" s="31">
        <v>7254832</v>
      </c>
      <c r="Q305" s="31">
        <v>24033015</v>
      </c>
      <c r="R305" s="31">
        <v>24485334</v>
      </c>
      <c r="S305" s="31">
        <v>10765349</v>
      </c>
      <c r="T305" s="36">
        <f t="shared" si="78"/>
        <v>0.44794001085589968</v>
      </c>
      <c r="U305" s="36">
        <f t="shared" si="79"/>
        <v>-0.51256293736367708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39848000</v>
      </c>
      <c r="E306" s="31">
        <v>39848000</v>
      </c>
      <c r="F306" s="31">
        <v>10438514</v>
      </c>
      <c r="G306" s="36">
        <f t="shared" si="72"/>
        <v>0.26195829150772937</v>
      </c>
      <c r="H306" s="31">
        <v>10916650</v>
      </c>
      <c r="I306" s="36">
        <f t="shared" si="73"/>
        <v>0.2739572876932343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21355164</v>
      </c>
      <c r="O306" s="36">
        <f t="shared" si="77"/>
        <v>0.53591557920096367</v>
      </c>
      <c r="P306" s="31">
        <v>8311785</v>
      </c>
      <c r="Q306" s="31">
        <v>32837000</v>
      </c>
      <c r="R306" s="31">
        <v>32871665</v>
      </c>
      <c r="S306" s="31">
        <v>16562667</v>
      </c>
      <c r="T306" s="36">
        <f t="shared" si="78"/>
        <v>0.50439038279989035</v>
      </c>
      <c r="U306" s="36">
        <f t="shared" si="79"/>
        <v>0.31339417465682762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123750917</v>
      </c>
      <c r="E307" s="31">
        <v>123750917</v>
      </c>
      <c r="F307" s="31">
        <v>37635437</v>
      </c>
      <c r="G307" s="36">
        <f t="shared" si="72"/>
        <v>0.30412248985597418</v>
      </c>
      <c r="H307" s="31">
        <v>34019169</v>
      </c>
      <c r="I307" s="36">
        <f t="shared" si="73"/>
        <v>0.27490033871829817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71654606</v>
      </c>
      <c r="O307" s="36">
        <f t="shared" si="77"/>
        <v>0.57902282857427234</v>
      </c>
      <c r="P307" s="31">
        <v>30966095</v>
      </c>
      <c r="Q307" s="31">
        <v>115868519</v>
      </c>
      <c r="R307" s="31">
        <v>117513165</v>
      </c>
      <c r="S307" s="31">
        <v>65663222</v>
      </c>
      <c r="T307" s="36">
        <f t="shared" si="78"/>
        <v>0.56670459385089755</v>
      </c>
      <c r="U307" s="36">
        <f t="shared" si="79"/>
        <v>9.8594091376390747E-2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56594513</v>
      </c>
      <c r="E308" s="31">
        <v>56594513</v>
      </c>
      <c r="F308" s="31">
        <v>17124182</v>
      </c>
      <c r="G308" s="36">
        <f t="shared" si="72"/>
        <v>0.30257671799384511</v>
      </c>
      <c r="H308" s="31">
        <v>15857823</v>
      </c>
      <c r="I308" s="36">
        <f t="shared" si="73"/>
        <v>0.28020071486435444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32982005</v>
      </c>
      <c r="O308" s="36">
        <f t="shared" si="77"/>
        <v>0.5827774328581995</v>
      </c>
      <c r="P308" s="31">
        <v>14546671</v>
      </c>
      <c r="Q308" s="31">
        <v>51128001</v>
      </c>
      <c r="R308" s="31">
        <v>52583342</v>
      </c>
      <c r="S308" s="31">
        <v>30044564</v>
      </c>
      <c r="T308" s="36">
        <f t="shared" si="78"/>
        <v>0.58763423979748397</v>
      </c>
      <c r="U308" s="36">
        <f t="shared" si="79"/>
        <v>9.013416196736701E-2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266180496</v>
      </c>
      <c r="E310" s="32">
        <f>SUM(E304:E309)</f>
        <v>270898225</v>
      </c>
      <c r="F310" s="32">
        <f>SUM(F304:F309)</f>
        <v>77821837</v>
      </c>
      <c r="G310" s="37">
        <f t="shared" si="72"/>
        <v>0.29236491091368316</v>
      </c>
      <c r="H310" s="32">
        <f>SUM(H304:H309)</f>
        <v>73544831</v>
      </c>
      <c r="I310" s="37">
        <f t="shared" si="73"/>
        <v>0.27629684407831295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151366668</v>
      </c>
      <c r="O310" s="37">
        <f t="shared" si="77"/>
        <v>0.56866175499199612</v>
      </c>
      <c r="P310" s="32">
        <f>SUM(P304:P309)</f>
        <v>66941116</v>
      </c>
      <c r="Q310" s="32">
        <f>SUM(Q304:Q309)</f>
        <v>246254136</v>
      </c>
      <c r="R310" s="32">
        <f>SUM(R304:R309)</f>
        <v>251139107</v>
      </c>
      <c r="S310" s="32">
        <f>SUM(S304:S309)</f>
        <v>134837598</v>
      </c>
      <c r="T310" s="37">
        <f t="shared" si="78"/>
        <v>0.54755465305159379</v>
      </c>
      <c r="U310" s="37">
        <f t="shared" si="79"/>
        <v>9.8649610203690008E-2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39479630</v>
      </c>
      <c r="E311" s="31">
        <v>39479630</v>
      </c>
      <c r="F311" s="31">
        <v>10784241</v>
      </c>
      <c r="G311" s="36">
        <f t="shared" si="72"/>
        <v>0.27315962687593576</v>
      </c>
      <c r="H311" s="31">
        <v>10851997</v>
      </c>
      <c r="I311" s="36">
        <f t="shared" si="73"/>
        <v>0.27487585369974338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21636238</v>
      </c>
      <c r="O311" s="36">
        <f t="shared" si="77"/>
        <v>0.54803548057567919</v>
      </c>
      <c r="P311" s="31">
        <v>9298334</v>
      </c>
      <c r="Q311" s="31">
        <v>33070505</v>
      </c>
      <c r="R311" s="31">
        <v>37243516</v>
      </c>
      <c r="S311" s="31">
        <v>18343766</v>
      </c>
      <c r="T311" s="36">
        <f t="shared" si="78"/>
        <v>0.55468660064308062</v>
      </c>
      <c r="U311" s="36">
        <f t="shared" si="79"/>
        <v>0.16709047018530421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223026260</v>
      </c>
      <c r="E312" s="31">
        <v>223026260</v>
      </c>
      <c r="F312" s="31">
        <v>68944315</v>
      </c>
      <c r="G312" s="36">
        <f t="shared" si="72"/>
        <v>0.30913092924573099</v>
      </c>
      <c r="H312" s="31">
        <v>44712892</v>
      </c>
      <c r="I312" s="36">
        <f t="shared" si="73"/>
        <v>0.20048263374904821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113657207</v>
      </c>
      <c r="O312" s="36">
        <f t="shared" si="77"/>
        <v>0.50961356299477922</v>
      </c>
      <c r="P312" s="31">
        <v>66503357</v>
      </c>
      <c r="Q312" s="31">
        <v>205625872</v>
      </c>
      <c r="R312" s="31">
        <v>208579403</v>
      </c>
      <c r="S312" s="31">
        <v>106651630</v>
      </c>
      <c r="T312" s="36">
        <f t="shared" si="78"/>
        <v>0.51866834150130681</v>
      </c>
      <c r="U312" s="36">
        <f t="shared" si="79"/>
        <v>-0.3276596247614989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151335681</v>
      </c>
      <c r="E313" s="31">
        <v>134129802</v>
      </c>
      <c r="F313" s="31">
        <v>48971957</v>
      </c>
      <c r="G313" s="36">
        <f t="shared" si="72"/>
        <v>0.32359822003906669</v>
      </c>
      <c r="H313" s="31">
        <v>34515853</v>
      </c>
      <c r="I313" s="36">
        <f t="shared" si="73"/>
        <v>0.228074785615165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83487810</v>
      </c>
      <c r="O313" s="36">
        <f t="shared" si="77"/>
        <v>0.55167300565423172</v>
      </c>
      <c r="P313" s="31">
        <v>32880099</v>
      </c>
      <c r="Q313" s="31">
        <v>133288696</v>
      </c>
      <c r="R313" s="31">
        <v>134256096</v>
      </c>
      <c r="S313" s="31">
        <v>77069296</v>
      </c>
      <c r="T313" s="36">
        <f t="shared" si="78"/>
        <v>0.57821329424664791</v>
      </c>
      <c r="U313" s="36">
        <f t="shared" si="79"/>
        <v>4.9749059453866096E-2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74041750</v>
      </c>
      <c r="E314" s="31">
        <v>74041750</v>
      </c>
      <c r="F314" s="31">
        <v>38589292</v>
      </c>
      <c r="G314" s="36">
        <f t="shared" si="72"/>
        <v>0.52118287317628231</v>
      </c>
      <c r="H314" s="31">
        <v>12569685</v>
      </c>
      <c r="I314" s="36">
        <f t="shared" si="73"/>
        <v>0.16976482862709213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51158977</v>
      </c>
      <c r="O314" s="36">
        <f t="shared" si="77"/>
        <v>0.69094770180337439</v>
      </c>
      <c r="P314" s="31">
        <v>7630035</v>
      </c>
      <c r="Q314" s="31">
        <v>69160800</v>
      </c>
      <c r="R314" s="31">
        <v>69160800</v>
      </c>
      <c r="S314" s="31">
        <v>42025245</v>
      </c>
      <c r="T314" s="36">
        <f t="shared" si="78"/>
        <v>0.60764544366172746</v>
      </c>
      <c r="U314" s="36">
        <f t="shared" si="79"/>
        <v>0.64739545755687877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48972831</v>
      </c>
      <c r="E315" s="31">
        <v>46301559</v>
      </c>
      <c r="F315" s="31">
        <v>13949606</v>
      </c>
      <c r="G315" s="36">
        <f t="shared" si="72"/>
        <v>0.28484377388760718</v>
      </c>
      <c r="H315" s="31">
        <v>11075058</v>
      </c>
      <c r="I315" s="36">
        <f t="shared" si="73"/>
        <v>0.22614698341617212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25024664</v>
      </c>
      <c r="O315" s="36">
        <f t="shared" si="77"/>
        <v>0.5109907573037793</v>
      </c>
      <c r="P315" s="31">
        <v>12138816</v>
      </c>
      <c r="Q315" s="31">
        <v>46006165</v>
      </c>
      <c r="R315" s="31">
        <v>47011183</v>
      </c>
      <c r="S315" s="31">
        <v>29683853</v>
      </c>
      <c r="T315" s="36">
        <f t="shared" si="78"/>
        <v>0.64521467938046995</v>
      </c>
      <c r="U315" s="36">
        <f t="shared" si="79"/>
        <v>-8.7632764183920409E-2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536856152</v>
      </c>
      <c r="E317" s="32">
        <f>SUM(E311:E316)</f>
        <v>516979001</v>
      </c>
      <c r="F317" s="32">
        <f>SUM(F311:F316)</f>
        <v>181239411</v>
      </c>
      <c r="G317" s="37">
        <f t="shared" si="72"/>
        <v>0.33759399109950033</v>
      </c>
      <c r="H317" s="32">
        <f>SUM(H311:H316)</f>
        <v>113725485</v>
      </c>
      <c r="I317" s="37">
        <f t="shared" si="73"/>
        <v>0.21183604691187372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294964896</v>
      </c>
      <c r="O317" s="37">
        <f t="shared" si="77"/>
        <v>0.54943003801137402</v>
      </c>
      <c r="P317" s="32">
        <f>SUM(P311:P316)</f>
        <v>128450641</v>
      </c>
      <c r="Q317" s="32">
        <f>SUM(Q311:Q316)</f>
        <v>487152038</v>
      </c>
      <c r="R317" s="32">
        <f>SUM(R311:R316)</f>
        <v>496250998</v>
      </c>
      <c r="S317" s="32">
        <f>SUM(S311:S316)</f>
        <v>273773790</v>
      </c>
      <c r="T317" s="37">
        <f t="shared" si="78"/>
        <v>0.56198839098359676</v>
      </c>
      <c r="U317" s="37">
        <f t="shared" si="79"/>
        <v>-0.11463668756623802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59279661</v>
      </c>
      <c r="E318" s="31">
        <v>59279661</v>
      </c>
      <c r="F318" s="31">
        <v>28516949</v>
      </c>
      <c r="G318" s="36">
        <f t="shared" si="72"/>
        <v>0.48105789606320454</v>
      </c>
      <c r="H318" s="31">
        <v>11004467</v>
      </c>
      <c r="I318" s="36">
        <f t="shared" si="73"/>
        <v>0.18563646981719412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39521416</v>
      </c>
      <c r="O318" s="36">
        <f t="shared" si="77"/>
        <v>0.66669436588039865</v>
      </c>
      <c r="P318" s="31">
        <v>10227757</v>
      </c>
      <c r="Q318" s="31">
        <v>54810358</v>
      </c>
      <c r="R318" s="31">
        <v>54088046</v>
      </c>
      <c r="S318" s="31">
        <v>35565944</v>
      </c>
      <c r="T318" s="36">
        <f t="shared" si="78"/>
        <v>0.64889092678431326</v>
      </c>
      <c r="U318" s="36">
        <f t="shared" si="79"/>
        <v>7.5941381868966928E-2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104634185</v>
      </c>
      <c r="E319" s="31">
        <v>104634185</v>
      </c>
      <c r="F319" s="31">
        <v>33190947</v>
      </c>
      <c r="G319" s="36">
        <f t="shared" si="72"/>
        <v>0.31720939958580457</v>
      </c>
      <c r="H319" s="31">
        <v>30581910</v>
      </c>
      <c r="I319" s="36">
        <f t="shared" si="73"/>
        <v>0.29227455635077582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63772857</v>
      </c>
      <c r="O319" s="36">
        <f t="shared" si="77"/>
        <v>0.60948395593658033</v>
      </c>
      <c r="P319" s="31">
        <v>26936225</v>
      </c>
      <c r="Q319" s="31">
        <v>96834597</v>
      </c>
      <c r="R319" s="31">
        <v>96834597</v>
      </c>
      <c r="S319" s="31">
        <v>54850453</v>
      </c>
      <c r="T319" s="36">
        <f t="shared" si="78"/>
        <v>0.5664344635006846</v>
      </c>
      <c r="U319" s="36">
        <f t="shared" si="79"/>
        <v>0.13534506041585259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26033840</v>
      </c>
      <c r="E320" s="31">
        <v>26033840</v>
      </c>
      <c r="F320" s="31">
        <v>7260119</v>
      </c>
      <c r="G320" s="36">
        <f t="shared" si="72"/>
        <v>0.27887238302148282</v>
      </c>
      <c r="H320" s="31">
        <v>7054432</v>
      </c>
      <c r="I320" s="36">
        <f t="shared" si="73"/>
        <v>0.27097162769687455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14314551</v>
      </c>
      <c r="O320" s="36">
        <f t="shared" si="77"/>
        <v>0.54984401071835731</v>
      </c>
      <c r="P320" s="31">
        <v>6561376</v>
      </c>
      <c r="Q320" s="31">
        <v>24446300</v>
      </c>
      <c r="R320" s="31">
        <v>24446300</v>
      </c>
      <c r="S320" s="31">
        <v>13222518</v>
      </c>
      <c r="T320" s="36">
        <f t="shared" si="78"/>
        <v>0.5408801331898897</v>
      </c>
      <c r="U320" s="36">
        <f t="shared" si="79"/>
        <v>7.5145213443033931E-2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20225396</v>
      </c>
      <c r="E321" s="31">
        <v>19903005</v>
      </c>
      <c r="F321" s="31">
        <v>4545240</v>
      </c>
      <c r="G321" s="36">
        <f t="shared" si="72"/>
        <v>0.22472934522518126</v>
      </c>
      <c r="H321" s="31">
        <v>5380206</v>
      </c>
      <c r="I321" s="36">
        <f t="shared" si="73"/>
        <v>0.26601239352742462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9925446</v>
      </c>
      <c r="O321" s="36">
        <f t="shared" si="77"/>
        <v>0.4907417387526059</v>
      </c>
      <c r="P321" s="31">
        <v>3580548</v>
      </c>
      <c r="Q321" s="31">
        <v>18196335</v>
      </c>
      <c r="R321" s="31">
        <v>17677554</v>
      </c>
      <c r="S321" s="31">
        <v>7641973</v>
      </c>
      <c r="T321" s="36">
        <f t="shared" si="78"/>
        <v>0.41997319789946713</v>
      </c>
      <c r="U321" s="36">
        <f t="shared" si="79"/>
        <v>0.50262082787327533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14300000</v>
      </c>
      <c r="E322" s="31">
        <v>14300000</v>
      </c>
      <c r="F322" s="31">
        <v>3783683</v>
      </c>
      <c r="G322" s="36">
        <f t="shared" si="72"/>
        <v>0.26459321678321679</v>
      </c>
      <c r="H322" s="31">
        <v>3784237</v>
      </c>
      <c r="I322" s="36">
        <f t="shared" si="73"/>
        <v>0.26463195804195805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7567920</v>
      </c>
      <c r="O322" s="36">
        <f t="shared" si="77"/>
        <v>0.52922517482517484</v>
      </c>
      <c r="P322" s="31">
        <v>2638476</v>
      </c>
      <c r="Q322" s="31">
        <v>11900000</v>
      </c>
      <c r="R322" s="31">
        <v>12600000</v>
      </c>
      <c r="S322" s="31">
        <v>5616982</v>
      </c>
      <c r="T322" s="36">
        <f t="shared" si="78"/>
        <v>0.47201529411764703</v>
      </c>
      <c r="U322" s="36">
        <f t="shared" si="79"/>
        <v>0.43425106008165315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224473082</v>
      </c>
      <c r="E323" s="32">
        <f>SUM(E318:E322)</f>
        <v>224150691</v>
      </c>
      <c r="F323" s="32">
        <f>SUM(F318:F322)</f>
        <v>77296938</v>
      </c>
      <c r="G323" s="37">
        <f t="shared" si="72"/>
        <v>0.3443483615554403</v>
      </c>
      <c r="H323" s="32">
        <f>SUM(H318:H322)</f>
        <v>57805252</v>
      </c>
      <c r="I323" s="37">
        <f t="shared" si="73"/>
        <v>0.25751529530832568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135102190</v>
      </c>
      <c r="O323" s="37">
        <f t="shared" si="77"/>
        <v>0.60186365686376597</v>
      </c>
      <c r="P323" s="32">
        <f>SUM(P318:P322)</f>
        <v>49944382</v>
      </c>
      <c r="Q323" s="32">
        <f>SUM(Q318:Q322)</f>
        <v>206187590</v>
      </c>
      <c r="R323" s="32">
        <f>SUM(R318:R322)</f>
        <v>205646497</v>
      </c>
      <c r="S323" s="32">
        <f>SUM(S318:S322)</f>
        <v>116897870</v>
      </c>
      <c r="T323" s="37">
        <f t="shared" si="78"/>
        <v>0.56694910687883782</v>
      </c>
      <c r="U323" s="37">
        <f t="shared" si="79"/>
        <v>0.15739247709582238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15768670</v>
      </c>
      <c r="E324" s="31">
        <v>15768670</v>
      </c>
      <c r="F324" s="31">
        <v>2954136</v>
      </c>
      <c r="G324" s="36">
        <f t="shared" si="72"/>
        <v>0.18734211572694462</v>
      </c>
      <c r="H324" s="31">
        <v>3034549</v>
      </c>
      <c r="I324" s="36">
        <f t="shared" si="73"/>
        <v>0.19244165804725447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5988685</v>
      </c>
      <c r="O324" s="36">
        <f t="shared" si="77"/>
        <v>0.37978377377419908</v>
      </c>
      <c r="P324" s="31">
        <v>2515832</v>
      </c>
      <c r="Q324" s="31">
        <v>14130990</v>
      </c>
      <c r="R324" s="31">
        <v>14130990</v>
      </c>
      <c r="S324" s="31">
        <v>5196764</v>
      </c>
      <c r="T324" s="36">
        <f t="shared" si="78"/>
        <v>0.36775654076607511</v>
      </c>
      <c r="U324" s="36">
        <f t="shared" si="79"/>
        <v>0.20618109635301551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46696922</v>
      </c>
      <c r="E325" s="31">
        <v>46696922</v>
      </c>
      <c r="F325" s="31">
        <v>9718064</v>
      </c>
      <c r="G325" s="36">
        <f t="shared" si="72"/>
        <v>0.20810930536278172</v>
      </c>
      <c r="H325" s="31">
        <v>21725482</v>
      </c>
      <c r="I325" s="36">
        <f t="shared" si="73"/>
        <v>0.46524441161239705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31443546</v>
      </c>
      <c r="O325" s="36">
        <f t="shared" si="77"/>
        <v>0.67335371697517876</v>
      </c>
      <c r="P325" s="31">
        <v>7657657</v>
      </c>
      <c r="Q325" s="31">
        <v>32179520</v>
      </c>
      <c r="R325" s="31">
        <v>32479520</v>
      </c>
      <c r="S325" s="31">
        <v>16611911</v>
      </c>
      <c r="T325" s="36">
        <f t="shared" si="78"/>
        <v>0.51622618982508128</v>
      </c>
      <c r="U325" s="36">
        <f t="shared" si="79"/>
        <v>1.8370925989503055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123107408</v>
      </c>
      <c r="E326" s="31">
        <v>123107408</v>
      </c>
      <c r="F326" s="31">
        <v>23010527</v>
      </c>
      <c r="G326" s="36">
        <f t="shared" si="72"/>
        <v>0.18691423508811103</v>
      </c>
      <c r="H326" s="31">
        <v>23235685</v>
      </c>
      <c r="I326" s="36">
        <f t="shared" si="73"/>
        <v>0.18874319082406479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46246212</v>
      </c>
      <c r="O326" s="36">
        <f t="shared" si="77"/>
        <v>0.37565742591217582</v>
      </c>
      <c r="P326" s="31">
        <v>21135912</v>
      </c>
      <c r="Q326" s="31">
        <v>113084223</v>
      </c>
      <c r="R326" s="31">
        <v>112734983</v>
      </c>
      <c r="S326" s="31">
        <v>42304747</v>
      </c>
      <c r="T326" s="36">
        <f t="shared" si="78"/>
        <v>0.37409946213275036</v>
      </c>
      <c r="U326" s="36">
        <f t="shared" si="79"/>
        <v>9.9346221729159412E-2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210990240</v>
      </c>
      <c r="E327" s="31">
        <v>210622280</v>
      </c>
      <c r="F327" s="31">
        <v>65970113</v>
      </c>
      <c r="G327" s="36">
        <f t="shared" si="72"/>
        <v>0.31266902677583569</v>
      </c>
      <c r="H327" s="31">
        <v>41310557</v>
      </c>
      <c r="I327" s="36">
        <f t="shared" si="73"/>
        <v>0.19579368694969018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107280670</v>
      </c>
      <c r="O327" s="36">
        <f t="shared" si="77"/>
        <v>0.50846271372552587</v>
      </c>
      <c r="P327" s="31">
        <v>55343655</v>
      </c>
      <c r="Q327" s="31">
        <v>176212293</v>
      </c>
      <c r="R327" s="31">
        <v>195266722</v>
      </c>
      <c r="S327" s="31">
        <v>113089647</v>
      </c>
      <c r="T327" s="36">
        <f t="shared" si="78"/>
        <v>0.64178069006797389</v>
      </c>
      <c r="U327" s="36">
        <f t="shared" si="79"/>
        <v>-0.25356290617235167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44845100</v>
      </c>
      <c r="E328" s="31">
        <v>44845100</v>
      </c>
      <c r="F328" s="31">
        <v>39894590</v>
      </c>
      <c r="G328" s="36">
        <f t="shared" si="72"/>
        <v>0.8896086751952833</v>
      </c>
      <c r="H328" s="31">
        <v>1048986</v>
      </c>
      <c r="I328" s="36">
        <f t="shared" si="73"/>
        <v>2.33913181150226E-2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40943576</v>
      </c>
      <c r="O328" s="36">
        <f t="shared" si="77"/>
        <v>0.9129999933103059</v>
      </c>
      <c r="P328" s="31">
        <v>-1940</v>
      </c>
      <c r="Q328" s="31">
        <v>32794600</v>
      </c>
      <c r="R328" s="31">
        <v>35104500</v>
      </c>
      <c r="S328" s="31">
        <v>26094794</v>
      </c>
      <c r="T328" s="36">
        <f t="shared" si="78"/>
        <v>0.79570398785165852</v>
      </c>
      <c r="U328" s="36">
        <f t="shared" si="79"/>
        <v>-541.71443298969075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83241975</v>
      </c>
      <c r="E329" s="31">
        <v>83241975</v>
      </c>
      <c r="F329" s="31">
        <v>19866974</v>
      </c>
      <c r="G329" s="36">
        <f t="shared" si="72"/>
        <v>0.23866533680874344</v>
      </c>
      <c r="H329" s="31">
        <v>12412325</v>
      </c>
      <c r="I329" s="36">
        <f t="shared" si="73"/>
        <v>0.14911137079580344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32279299</v>
      </c>
      <c r="O329" s="36">
        <f t="shared" si="77"/>
        <v>0.38777670760454686</v>
      </c>
      <c r="P329" s="31">
        <v>12498634</v>
      </c>
      <c r="Q329" s="31">
        <v>71551518</v>
      </c>
      <c r="R329" s="31">
        <v>66557717</v>
      </c>
      <c r="S329" s="31">
        <v>25728142</v>
      </c>
      <c r="T329" s="36">
        <f t="shared" si="78"/>
        <v>0.35957506869386058</v>
      </c>
      <c r="U329" s="36">
        <f t="shared" si="79"/>
        <v>-6.9054746302675829E-3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51000552</v>
      </c>
      <c r="E330" s="31">
        <v>51000552</v>
      </c>
      <c r="F330" s="31">
        <v>23319912</v>
      </c>
      <c r="G330" s="36">
        <f t="shared" si="72"/>
        <v>0.45724822743095017</v>
      </c>
      <c r="H330" s="31">
        <v>12207823</v>
      </c>
      <c r="I330" s="36">
        <f t="shared" si="73"/>
        <v>0.23936648764115337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35527735</v>
      </c>
      <c r="O330" s="36">
        <f t="shared" si="77"/>
        <v>0.69661471507210349</v>
      </c>
      <c r="P330" s="31">
        <v>11577955</v>
      </c>
      <c r="Q330" s="31">
        <v>49174924</v>
      </c>
      <c r="R330" s="31">
        <v>50163322</v>
      </c>
      <c r="S330" s="31">
        <v>34524673</v>
      </c>
      <c r="T330" s="36">
        <f t="shared" si="78"/>
        <v>0.70207882781882891</v>
      </c>
      <c r="U330" s="36">
        <f t="shared" si="79"/>
        <v>5.4402353438063988E-2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40332459</v>
      </c>
      <c r="E331" s="31">
        <v>40332459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12274569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615983326</v>
      </c>
      <c r="E332" s="32">
        <f>SUM(E324:E331)</f>
        <v>615615366</v>
      </c>
      <c r="F332" s="32">
        <f>SUM(F324:F331)</f>
        <v>184734316</v>
      </c>
      <c r="G332" s="37">
        <f t="shared" si="72"/>
        <v>0.29990148791787263</v>
      </c>
      <c r="H332" s="32">
        <f>SUM(H324:H331)</f>
        <v>114975407</v>
      </c>
      <c r="I332" s="37">
        <f t="shared" si="73"/>
        <v>0.18665344035627354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299709723</v>
      </c>
      <c r="O332" s="37">
        <f t="shared" si="77"/>
        <v>0.48655492827414615</v>
      </c>
      <c r="P332" s="32">
        <f>SUM(P324:P331)</f>
        <v>110727705</v>
      </c>
      <c r="Q332" s="32">
        <f>SUM(Q324:Q331)</f>
        <v>501402637</v>
      </c>
      <c r="R332" s="32">
        <f>SUM(R324:R331)</f>
        <v>506437754</v>
      </c>
      <c r="S332" s="32">
        <f>SUM(S324:S331)</f>
        <v>263550678</v>
      </c>
      <c r="T332" s="37">
        <f t="shared" si="78"/>
        <v>0.52562682872367905</v>
      </c>
      <c r="U332" s="37">
        <f t="shared" si="79"/>
        <v>3.8361690960722061E-2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3651852</v>
      </c>
      <c r="E333" s="31">
        <v>3651852</v>
      </c>
      <c r="F333" s="31">
        <v>760647</v>
      </c>
      <c r="G333" s="36">
        <f t="shared" si="72"/>
        <v>0.20829075219915813</v>
      </c>
      <c r="H333" s="31">
        <v>725005</v>
      </c>
      <c r="I333" s="36">
        <f t="shared" si="73"/>
        <v>0.19853077287907614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1485652</v>
      </c>
      <c r="O333" s="36">
        <f t="shared" si="77"/>
        <v>0.40682152507823427</v>
      </c>
      <c r="P333" s="31">
        <v>633467</v>
      </c>
      <c r="Q333" s="31">
        <v>3290352</v>
      </c>
      <c r="R333" s="31">
        <v>3388176</v>
      </c>
      <c r="S333" s="31">
        <v>1441458</v>
      </c>
      <c r="T333" s="36">
        <f t="shared" si="78"/>
        <v>0.43808625946403301</v>
      </c>
      <c r="U333" s="36">
        <f t="shared" si="79"/>
        <v>0.14450318643275817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3505724</v>
      </c>
      <c r="E334" s="31">
        <v>3505724</v>
      </c>
      <c r="F334" s="31">
        <v>871872</v>
      </c>
      <c r="G334" s="36">
        <f t="shared" si="72"/>
        <v>0.24869955535575533</v>
      </c>
      <c r="H334" s="31">
        <v>822882</v>
      </c>
      <c r="I334" s="36">
        <f t="shared" si="73"/>
        <v>0.23472526644995442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1694754</v>
      </c>
      <c r="O334" s="36">
        <f t="shared" si="77"/>
        <v>0.48342482180570973</v>
      </c>
      <c r="P334" s="31">
        <v>1098442</v>
      </c>
      <c r="Q334" s="31">
        <v>2546628</v>
      </c>
      <c r="R334" s="31">
        <v>3123169</v>
      </c>
      <c r="S334" s="31">
        <v>2277452</v>
      </c>
      <c r="T334" s="36">
        <f t="shared" si="78"/>
        <v>0.89430101294731701</v>
      </c>
      <c r="U334" s="36">
        <f t="shared" si="79"/>
        <v>-0.25086440613159366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23471555</v>
      </c>
      <c r="E335" s="31">
        <v>23471555</v>
      </c>
      <c r="F335" s="31">
        <v>7543884</v>
      </c>
      <c r="G335" s="36">
        <f t="shared" si="72"/>
        <v>0.32140537770079569</v>
      </c>
      <c r="H335" s="31">
        <v>5679501</v>
      </c>
      <c r="I335" s="36">
        <f t="shared" si="73"/>
        <v>0.24197378486427507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13223385</v>
      </c>
      <c r="O335" s="36">
        <f t="shared" si="77"/>
        <v>0.56337916256507081</v>
      </c>
      <c r="P335" s="31">
        <v>2723806</v>
      </c>
      <c r="Q335" s="31">
        <v>24004710</v>
      </c>
      <c r="R335" s="31">
        <v>25884916</v>
      </c>
      <c r="S335" s="31">
        <v>7218364</v>
      </c>
      <c r="T335" s="36">
        <f t="shared" si="78"/>
        <v>0.30070615308412391</v>
      </c>
      <c r="U335" s="36">
        <f t="shared" si="79"/>
        <v>1.0851341835652026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30629131</v>
      </c>
      <c r="E337" s="32">
        <f>SUM(E333:E336)</f>
        <v>30629131</v>
      </c>
      <c r="F337" s="32">
        <f>SUM(F333:F336)</f>
        <v>9176403</v>
      </c>
      <c r="G337" s="37">
        <f t="shared" si="72"/>
        <v>0.29959723636952024</v>
      </c>
      <c r="H337" s="32">
        <f>SUM(H333:H336)</f>
        <v>7227388</v>
      </c>
      <c r="I337" s="37">
        <f t="shared" si="73"/>
        <v>0.23596451365205234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16403791</v>
      </c>
      <c r="O337" s="37">
        <f t="shared" si="77"/>
        <v>0.53556175002157258</v>
      </c>
      <c r="P337" s="32">
        <f>SUM(P333:P336)</f>
        <v>4455715</v>
      </c>
      <c r="Q337" s="32">
        <f>SUM(Q333:Q336)</f>
        <v>29841690</v>
      </c>
      <c r="R337" s="32">
        <f>SUM(R333:R336)</f>
        <v>32396261</v>
      </c>
      <c r="S337" s="32">
        <f>SUM(S333:S336)</f>
        <v>10937274</v>
      </c>
      <c r="T337" s="37">
        <f t="shared" si="78"/>
        <v>0.36650987259769807</v>
      </c>
      <c r="U337" s="37">
        <f t="shared" si="79"/>
        <v>0.62204898652629259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3715229583</v>
      </c>
      <c r="E338" s="32">
        <f>SUM(E302,E304:E309,E311:E316,E318:E322,E324:E331,E333:E336)</f>
        <v>3699379810</v>
      </c>
      <c r="F338" s="32">
        <f>SUM(F302,F304:F309,F311:F316,F318:F322,F324:F331,F333:F336)</f>
        <v>1108869928</v>
      </c>
      <c r="G338" s="37">
        <f t="shared" si="72"/>
        <v>0.29846605794536168</v>
      </c>
      <c r="H338" s="32">
        <f>SUM(H302,H304:H309,H311:H316,H318:H322,H324:H331,H333:H336)</f>
        <v>900516276</v>
      </c>
      <c r="I338" s="37">
        <f t="shared" si="73"/>
        <v>0.24238509515550441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2009386204</v>
      </c>
      <c r="O338" s="37">
        <f t="shared" si="77"/>
        <v>0.54085115310086618</v>
      </c>
      <c r="P338" s="32">
        <f>SUM(P302,P304:P309,P311:P316,P318:P322,P324:P331,P333:P336)</f>
        <v>863925201</v>
      </c>
      <c r="Q338" s="32">
        <f>SUM(Q302,Q304:Q309,Q311:Q316,Q318:Q322,Q324:Q331,Q333:Q336)</f>
        <v>3466728543</v>
      </c>
      <c r="R338" s="32">
        <f>SUM(R302,R304:R309,R311:R316,R318:R322,R324:R331,R333:R336)</f>
        <v>3446306518</v>
      </c>
      <c r="S338" s="32">
        <f>SUM(S302,S304:S309,S311:S316,S318:S322,S324:S331,S333:S336)</f>
        <v>1823967076</v>
      </c>
      <c r="T338" s="37">
        <f t="shared" si="78"/>
        <v>0.52613495789364439</v>
      </c>
      <c r="U338" s="37">
        <f t="shared" si="79"/>
        <v>4.2354447998097067E-2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21634144984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21623369887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6510937311</v>
      </c>
      <c r="G339" s="39">
        <f t="shared" si="72"/>
        <v>0.30095653495043623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5781629432</v>
      </c>
      <c r="I339" s="39">
        <f t="shared" si="73"/>
        <v>0.26724557112268266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12292566743</v>
      </c>
      <c r="O339" s="39">
        <f t="shared" si="77"/>
        <v>0.56820210607311883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4673794015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19824061682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20166963485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10614099788</v>
      </c>
      <c r="T339" s="39">
        <f t="shared" si="78"/>
        <v>0.53541499003897219</v>
      </c>
      <c r="U339" s="39">
        <f t="shared" si="79"/>
        <v>0.23703128838038867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47280075</v>
      </c>
      <c r="E8" s="31">
        <v>47110075</v>
      </c>
      <c r="F8" s="31">
        <v>11005235</v>
      </c>
      <c r="G8" s="36">
        <f>IF(($D8       =0),0,($F8       /$D8       ))</f>
        <v>0.23276686849587272</v>
      </c>
      <c r="H8" s="31">
        <v>28012629</v>
      </c>
      <c r="I8" s="36">
        <f>IF(($D8       =0),0,($H8       /$D8       ))</f>
        <v>0.59248275304131814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39017864</v>
      </c>
      <c r="O8" s="36">
        <f>IF(($D8       =0),0,($N8       /$D8       ))</f>
        <v>0.82524962153719084</v>
      </c>
      <c r="P8" s="31">
        <v>10133211</v>
      </c>
      <c r="Q8" s="31">
        <v>79576007</v>
      </c>
      <c r="R8" s="31">
        <v>80080138</v>
      </c>
      <c r="S8" s="31">
        <v>17979420</v>
      </c>
      <c r="T8" s="36">
        <f>IF(($Q8       =0),0,($S8       /$Q8       ))</f>
        <v>0.22594021336104486</v>
      </c>
      <c r="U8" s="36">
        <f>IF(($P8       =0),0,(($H8       /$P8       )-1))</f>
        <v>1.7644375509401709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45140410</v>
      </c>
      <c r="E9" s="31">
        <v>45140410</v>
      </c>
      <c r="F9" s="31">
        <v>10088563</v>
      </c>
      <c r="G9" s="36">
        <f>IF(($D9       =0),0,($F9       /$D9       ))</f>
        <v>0.22349294124709987</v>
      </c>
      <c r="H9" s="31">
        <v>8838404</v>
      </c>
      <c r="I9" s="36">
        <f>IF(($D9       =0),0,($H9       /$D9       ))</f>
        <v>0.19579804436867099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18926967</v>
      </c>
      <c r="O9" s="36">
        <f>IF(($D9       =0),0,($N9       /$D9       ))</f>
        <v>0.41929098561577088</v>
      </c>
      <c r="P9" s="31">
        <v>7777340</v>
      </c>
      <c r="Q9" s="31">
        <v>41887100</v>
      </c>
      <c r="R9" s="31">
        <v>41887100</v>
      </c>
      <c r="S9" s="31">
        <v>17278082</v>
      </c>
      <c r="T9" s="36">
        <f>IF(($Q9       =0),0,($S9       /$Q9       ))</f>
        <v>0.41249172179501564</v>
      </c>
      <c r="U9" s="36">
        <f>IF(($P9       =0),0,(($H9       /$P9       )-1))</f>
        <v>0.13643019335659745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92420485</v>
      </c>
      <c r="E10" s="32">
        <f>SUM(E8:E9)</f>
        <v>92250485</v>
      </c>
      <c r="F10" s="32">
        <f>SUM(F8:F9)</f>
        <v>21093798</v>
      </c>
      <c r="G10" s="37">
        <f t="shared" ref="G10:G54" si="0">IF(($D10      =0),0,($F10      /$D10      ))</f>
        <v>0.22823725714055709</v>
      </c>
      <c r="H10" s="32">
        <f>SUM(H8:H9)</f>
        <v>36851033</v>
      </c>
      <c r="I10" s="37">
        <f t="shared" ref="I10:I54" si="1">IF(($D10      =0),0,($H10      /$D10      ))</f>
        <v>0.39873230485643957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57944831</v>
      </c>
      <c r="O10" s="37">
        <f t="shared" ref="O10:O54" si="5">IF(($D10      =0),0,($N10      /$D10      ))</f>
        <v>0.62696956199699672</v>
      </c>
      <c r="P10" s="32">
        <f>SUM(P8:P9)</f>
        <v>17910551</v>
      </c>
      <c r="Q10" s="32">
        <f>SUM(Q8:Q9)</f>
        <v>121463107</v>
      </c>
      <c r="R10" s="32">
        <f>SUM(R8:R9)</f>
        <v>121967238</v>
      </c>
      <c r="S10" s="32">
        <f>SUM(S8:S9)</f>
        <v>35257502</v>
      </c>
      <c r="T10" s="37">
        <f t="shared" ref="T10:T54" si="6">IF(($Q10      =0),0,($S10      /$Q10      ))</f>
        <v>0.29027334201157889</v>
      </c>
      <c r="U10" s="37">
        <f t="shared" ref="U10:U54" si="7">IF(($P10      =0),0,(($H10      /$P10      )-1))</f>
        <v>1.0575041493698323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36984</v>
      </c>
      <c r="G11" s="36">
        <f t="shared" si="0"/>
        <v>0.66814806785540082</v>
      </c>
      <c r="H11" s="31">
        <v>-122</v>
      </c>
      <c r="I11" s="36">
        <f t="shared" si="1"/>
        <v>-2.2040359149458925E-3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36862</v>
      </c>
      <c r="O11" s="36">
        <f t="shared" si="5"/>
        <v>0.66594403194045493</v>
      </c>
      <c r="P11" s="31">
        <v>22441</v>
      </c>
      <c r="Q11" s="31">
        <v>439153</v>
      </c>
      <c r="R11" s="31">
        <v>439153</v>
      </c>
      <c r="S11" s="31">
        <v>83119</v>
      </c>
      <c r="T11" s="36">
        <f t="shared" si="6"/>
        <v>0.18927116517477963</v>
      </c>
      <c r="U11" s="36">
        <f t="shared" si="7"/>
        <v>-1.0054364778753175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14765343</v>
      </c>
      <c r="E14" s="31">
        <v>14765343</v>
      </c>
      <c r="F14" s="31">
        <v>134803</v>
      </c>
      <c r="G14" s="36">
        <f t="shared" si="0"/>
        <v>9.1296897064971662E-3</v>
      </c>
      <c r="H14" s="31">
        <v>805921</v>
      </c>
      <c r="I14" s="36">
        <f t="shared" si="1"/>
        <v>5.4581935550024135E-2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940724</v>
      </c>
      <c r="O14" s="36">
        <f t="shared" si="5"/>
        <v>6.3711625256521298E-2</v>
      </c>
      <c r="P14" s="31">
        <v>3447600</v>
      </c>
      <c r="Q14" s="31">
        <v>12267360</v>
      </c>
      <c r="R14" s="31">
        <v>12267360</v>
      </c>
      <c r="S14" s="31">
        <v>6568755</v>
      </c>
      <c r="T14" s="36">
        <f t="shared" si="6"/>
        <v>0.53546606604844071</v>
      </c>
      <c r="U14" s="36">
        <f t="shared" si="7"/>
        <v>-0.76623709247012417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25000</v>
      </c>
      <c r="E15" s="31">
        <v>25000</v>
      </c>
      <c r="F15" s="31">
        <v>580</v>
      </c>
      <c r="G15" s="36">
        <f t="shared" si="0"/>
        <v>2.3199999999999998E-2</v>
      </c>
      <c r="H15" s="31">
        <v>2233</v>
      </c>
      <c r="I15" s="36">
        <f t="shared" si="1"/>
        <v>8.9319999999999997E-2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2813</v>
      </c>
      <c r="O15" s="36">
        <f t="shared" si="5"/>
        <v>0.11252</v>
      </c>
      <c r="P15" s="31">
        <v>3720</v>
      </c>
      <c r="Q15" s="31">
        <v>5000</v>
      </c>
      <c r="R15" s="31">
        <v>5000</v>
      </c>
      <c r="S15" s="31">
        <v>4920</v>
      </c>
      <c r="T15" s="36">
        <f t="shared" si="6"/>
        <v>0.98399999999999999</v>
      </c>
      <c r="U15" s="36">
        <f t="shared" si="7"/>
        <v>-0.39973118279569897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14845696</v>
      </c>
      <c r="E19" s="32">
        <f>SUM(E11:E18)</f>
        <v>14845696</v>
      </c>
      <c r="F19" s="32">
        <f>SUM(F11:F18)</f>
        <v>172367</v>
      </c>
      <c r="G19" s="37">
        <f t="shared" si="0"/>
        <v>1.1610570498008312E-2</v>
      </c>
      <c r="H19" s="32">
        <f>SUM(H11:H18)</f>
        <v>808032</v>
      </c>
      <c r="I19" s="37">
        <f t="shared" si="1"/>
        <v>5.4428704454139436E-2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980399</v>
      </c>
      <c r="O19" s="37">
        <f t="shared" si="5"/>
        <v>6.6039274952147745E-2</v>
      </c>
      <c r="P19" s="32">
        <f>SUM(P11:P18)</f>
        <v>3473761</v>
      </c>
      <c r="Q19" s="32">
        <f>SUM(Q11:Q18)</f>
        <v>12711513</v>
      </c>
      <c r="R19" s="32">
        <f>SUM(R11:R18)</f>
        <v>12711513</v>
      </c>
      <c r="S19" s="32">
        <f>SUM(S11:S18)</f>
        <v>6656794</v>
      </c>
      <c r="T19" s="37">
        <f t="shared" si="6"/>
        <v>0.52368227133937562</v>
      </c>
      <c r="U19" s="37">
        <f t="shared" si="7"/>
        <v>-0.76738986936637266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5070000</v>
      </c>
      <c r="E30" s="31">
        <v>5070000</v>
      </c>
      <c r="F30" s="31">
        <v>233779</v>
      </c>
      <c r="G30" s="36">
        <f t="shared" si="0"/>
        <v>4.6110256410256407E-2</v>
      </c>
      <c r="H30" s="31">
        <v>270659</v>
      </c>
      <c r="I30" s="36">
        <f t="shared" si="1"/>
        <v>5.3384418145956611E-2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504438</v>
      </c>
      <c r="O30" s="36">
        <f t="shared" si="5"/>
        <v>9.9494674556213011E-2</v>
      </c>
      <c r="P30" s="31">
        <v>214246</v>
      </c>
      <c r="Q30" s="31">
        <v>4690637</v>
      </c>
      <c r="R30" s="31">
        <v>4690637</v>
      </c>
      <c r="S30" s="31">
        <v>408831</v>
      </c>
      <c r="T30" s="36">
        <f t="shared" si="6"/>
        <v>8.7158950905815144E-2</v>
      </c>
      <c r="U30" s="36">
        <f t="shared" si="7"/>
        <v>0.26330946668782618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17468242</v>
      </c>
      <c r="E31" s="31">
        <v>17468242</v>
      </c>
      <c r="F31" s="31">
        <v>0</v>
      </c>
      <c r="G31" s="36">
        <f t="shared" si="0"/>
        <v>0</v>
      </c>
      <c r="H31" s="31">
        <v>1714148</v>
      </c>
      <c r="I31" s="36">
        <f t="shared" si="1"/>
        <v>9.8129393902374379E-2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1714148</v>
      </c>
      <c r="O31" s="36">
        <f t="shared" si="5"/>
        <v>9.8129393902374379E-2</v>
      </c>
      <c r="P31" s="31">
        <v>805008</v>
      </c>
      <c r="Q31" s="31">
        <v>13811554</v>
      </c>
      <c r="R31" s="31">
        <v>15829594</v>
      </c>
      <c r="S31" s="31">
        <v>1015418</v>
      </c>
      <c r="T31" s="36">
        <f t="shared" si="6"/>
        <v>7.3519460590748875E-2</v>
      </c>
      <c r="U31" s="36">
        <f t="shared" si="7"/>
        <v>1.1293552362212549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7440</v>
      </c>
      <c r="G33" s="36">
        <f t="shared" si="0"/>
        <v>0</v>
      </c>
      <c r="H33" s="31">
        <v>7440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14880</v>
      </c>
      <c r="O33" s="36">
        <f t="shared" si="5"/>
        <v>0</v>
      </c>
      <c r="P33" s="31">
        <v>7440</v>
      </c>
      <c r="Q33" s="31">
        <v>18000</v>
      </c>
      <c r="R33" s="31">
        <v>18000</v>
      </c>
      <c r="S33" s="31">
        <v>14880</v>
      </c>
      <c r="T33" s="36">
        <f t="shared" si="6"/>
        <v>0.82666666666666666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22538242</v>
      </c>
      <c r="E35" s="32">
        <f>SUM(E28:E34)</f>
        <v>22538242</v>
      </c>
      <c r="F35" s="32">
        <f>SUM(F28:F34)</f>
        <v>241219</v>
      </c>
      <c r="G35" s="37">
        <f t="shared" si="0"/>
        <v>1.0702653738477029E-2</v>
      </c>
      <c r="H35" s="32">
        <f>SUM(H28:H34)</f>
        <v>1992247</v>
      </c>
      <c r="I35" s="37">
        <f t="shared" si="1"/>
        <v>8.8394072616666375E-2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2233466</v>
      </c>
      <c r="O35" s="37">
        <f t="shared" si="5"/>
        <v>9.9096726355143411E-2</v>
      </c>
      <c r="P35" s="32">
        <f>SUM(P28:P34)</f>
        <v>1026694</v>
      </c>
      <c r="Q35" s="32">
        <f>SUM(Q28:Q34)</f>
        <v>18520191</v>
      </c>
      <c r="R35" s="32">
        <f>SUM(R28:R34)</f>
        <v>20538231</v>
      </c>
      <c r="S35" s="32">
        <f>SUM(S28:S34)</f>
        <v>1439129</v>
      </c>
      <c r="T35" s="37">
        <f t="shared" si="6"/>
        <v>7.7705948065006455E-2</v>
      </c>
      <c r="U35" s="37">
        <f t="shared" si="7"/>
        <v>0.94044866337974109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331398</v>
      </c>
      <c r="E37" s="31">
        <v>331398</v>
      </c>
      <c r="F37" s="31">
        <v>36</v>
      </c>
      <c r="G37" s="36">
        <f t="shared" si="0"/>
        <v>1.0863070990168921E-4</v>
      </c>
      <c r="H37" s="31">
        <v>130760</v>
      </c>
      <c r="I37" s="36">
        <f t="shared" si="1"/>
        <v>0.39457087852069112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130796</v>
      </c>
      <c r="O37" s="36">
        <f t="shared" si="5"/>
        <v>0.39467950923059281</v>
      </c>
      <c r="P37" s="31">
        <v>566804</v>
      </c>
      <c r="Q37" s="31">
        <v>333254</v>
      </c>
      <c r="R37" s="31">
        <v>330714</v>
      </c>
      <c r="S37" s="31">
        <v>567283</v>
      </c>
      <c r="T37" s="36">
        <f t="shared" si="6"/>
        <v>1.7022541364844832</v>
      </c>
      <c r="U37" s="36">
        <f t="shared" si="7"/>
        <v>-0.76930296892753047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331398</v>
      </c>
      <c r="E40" s="32">
        <f>SUM(E36:E39)</f>
        <v>331398</v>
      </c>
      <c r="F40" s="32">
        <f>SUM(F36:F39)</f>
        <v>36</v>
      </c>
      <c r="G40" s="37">
        <f t="shared" si="0"/>
        <v>1.0863070990168921E-4</v>
      </c>
      <c r="H40" s="32">
        <f>SUM(H36:H39)</f>
        <v>130760</v>
      </c>
      <c r="I40" s="37">
        <f t="shared" si="1"/>
        <v>0.39457087852069112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130796</v>
      </c>
      <c r="O40" s="37">
        <f t="shared" si="5"/>
        <v>0.39467950923059281</v>
      </c>
      <c r="P40" s="32">
        <f>SUM(P36:P39)</f>
        <v>566804</v>
      </c>
      <c r="Q40" s="32">
        <f>SUM(Q36:Q39)</f>
        <v>333254</v>
      </c>
      <c r="R40" s="32">
        <f>SUM(R36:R39)</f>
        <v>330714</v>
      </c>
      <c r="S40" s="32">
        <f>SUM(S36:S39)</f>
        <v>567283</v>
      </c>
      <c r="T40" s="37">
        <f t="shared" si="6"/>
        <v>1.7022541364844832</v>
      </c>
      <c r="U40" s="37">
        <f t="shared" si="7"/>
        <v>-0.76930296892753047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1410896</v>
      </c>
      <c r="E45" s="31">
        <v>1410896</v>
      </c>
      <c r="F45" s="31">
        <v>309510</v>
      </c>
      <c r="G45" s="36">
        <f t="shared" si="0"/>
        <v>0.21937123643415249</v>
      </c>
      <c r="H45" s="31">
        <v>196263</v>
      </c>
      <c r="I45" s="36">
        <f t="shared" si="1"/>
        <v>0.13910522107937084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505773</v>
      </c>
      <c r="O45" s="36">
        <f t="shared" si="5"/>
        <v>0.35847645751352331</v>
      </c>
      <c r="P45" s="31">
        <v>1813</v>
      </c>
      <c r="Q45" s="31">
        <v>1319034</v>
      </c>
      <c r="R45" s="31">
        <v>1331034</v>
      </c>
      <c r="S45" s="31">
        <v>172110</v>
      </c>
      <c r="T45" s="36">
        <f t="shared" si="6"/>
        <v>0.1304818526285145</v>
      </c>
      <c r="U45" s="36">
        <f t="shared" si="7"/>
        <v>107.25317153888582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5111857</v>
      </c>
      <c r="E46" s="31">
        <v>5111857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4573938</v>
      </c>
      <c r="R46" s="31">
        <v>4573938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6522753</v>
      </c>
      <c r="E47" s="32">
        <f>SUM(E41:E46)</f>
        <v>6522753</v>
      </c>
      <c r="F47" s="32">
        <f>SUM(F41:F46)</f>
        <v>309510</v>
      </c>
      <c r="G47" s="37">
        <f t="shared" si="0"/>
        <v>4.7450823295010561E-2</v>
      </c>
      <c r="H47" s="32">
        <f>SUM(H41:H46)</f>
        <v>196263</v>
      </c>
      <c r="I47" s="37">
        <f t="shared" si="1"/>
        <v>3.0088982366801256E-2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505773</v>
      </c>
      <c r="O47" s="37">
        <f t="shared" si="5"/>
        <v>7.7539805661811817E-2</v>
      </c>
      <c r="P47" s="32">
        <f>SUM(P41:P46)</f>
        <v>1813</v>
      </c>
      <c r="Q47" s="32">
        <f>SUM(Q41:Q46)</f>
        <v>5892972</v>
      </c>
      <c r="R47" s="32">
        <f>SUM(R41:R46)</f>
        <v>5904972</v>
      </c>
      <c r="S47" s="32">
        <f>SUM(S41:S46)</f>
        <v>172110</v>
      </c>
      <c r="T47" s="37">
        <f t="shared" si="6"/>
        <v>2.920597620351836E-2</v>
      </c>
      <c r="U47" s="37">
        <f t="shared" si="7"/>
        <v>107.25317153888582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136658574</v>
      </c>
      <c r="E54" s="32">
        <f>SUM(E8:E9,E11:E18,E20:E26,E28:E34,E36:E39,E41:E46,E48:E52)</f>
        <v>136488574</v>
      </c>
      <c r="F54" s="32">
        <f>SUM(F8:F9,F11:F18,F20:F26,F28:F34,F36:F39,F41:F46,F48:F52)</f>
        <v>21816930</v>
      </c>
      <c r="G54" s="37">
        <f t="shared" si="0"/>
        <v>0.15964552652217781</v>
      </c>
      <c r="H54" s="32">
        <f>SUM(H8:H9,H11:H18,H20:H26,H28:H34,H36:H39,H41:H46,H48:H52)</f>
        <v>39978335</v>
      </c>
      <c r="I54" s="37">
        <f t="shared" si="1"/>
        <v>0.29254172519025406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61795265</v>
      </c>
      <c r="O54" s="37">
        <f t="shared" si="5"/>
        <v>0.4521872517124319</v>
      </c>
      <c r="P54" s="32">
        <f>SUM(P8:P9,P11:P18,P20:P26,P28:P34,P36:P39,P41:P46,P48:P52)</f>
        <v>22979623</v>
      </c>
      <c r="Q54" s="32">
        <f>SUM(Q8:Q9,Q11:Q18,Q20:Q26,Q28:Q34,Q36:Q39,Q41:Q46,Q48:Q52)</f>
        <v>158921037</v>
      </c>
      <c r="R54" s="32">
        <f>SUM(R8:R9,R11:R18,R20:R26,R28:R34,R36:R39,R41:R46,R48:R52)</f>
        <v>161452668</v>
      </c>
      <c r="S54" s="32">
        <f>SUM(S8:S9,S11:S18,S20:S26,S28:S34,S36:S39,S41:S46,S48:S52)</f>
        <v>44092818</v>
      </c>
      <c r="T54" s="37">
        <f t="shared" si="6"/>
        <v>0.27745110925748617</v>
      </c>
      <c r="U54" s="37">
        <f t="shared" si="7"/>
        <v>0.73972980322610171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1572544</v>
      </c>
      <c r="E57" s="31">
        <v>1572544</v>
      </c>
      <c r="F57" s="31">
        <v>15640</v>
      </c>
      <c r="G57" s="36">
        <f t="shared" ref="G57:G85" si="8">IF(($D57      =0),0,($F57      /$D57      ))</f>
        <v>9.9456676569940165E-3</v>
      </c>
      <c r="H57" s="31">
        <v>15640</v>
      </c>
      <c r="I57" s="36">
        <f t="shared" ref="I57:I85" si="9">IF(($D57      =0),0,($H57      /$D57      ))</f>
        <v>9.9456676569940165E-3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31280</v>
      </c>
      <c r="O57" s="36">
        <f t="shared" ref="O57:O85" si="13">IF(($D57      =0),0,($N57      /$D57      ))</f>
        <v>1.9891335313988033E-2</v>
      </c>
      <c r="P57" s="31">
        <v>12512</v>
      </c>
      <c r="Q57" s="31">
        <v>1493394</v>
      </c>
      <c r="R57" s="31">
        <v>1493394</v>
      </c>
      <c r="S57" s="31">
        <v>25008</v>
      </c>
      <c r="T57" s="36">
        <f t="shared" ref="T57:T85" si="14">IF(($Q57      =0),0,($S57      /$Q57      ))</f>
        <v>1.6745748275404884E-2</v>
      </c>
      <c r="U57" s="36">
        <f t="shared" ref="U57:U85" si="15">IF(($P57      =0),0,(($H57      /$P57      )-1))</f>
        <v>0.25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1572544</v>
      </c>
      <c r="E58" s="32">
        <f>E57</f>
        <v>1572544</v>
      </c>
      <c r="F58" s="32">
        <f>F57</f>
        <v>15640</v>
      </c>
      <c r="G58" s="37">
        <f t="shared" si="8"/>
        <v>9.9456676569940165E-3</v>
      </c>
      <c r="H58" s="32">
        <f>H57</f>
        <v>15640</v>
      </c>
      <c r="I58" s="37">
        <f t="shared" si="9"/>
        <v>9.9456676569940165E-3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31280</v>
      </c>
      <c r="O58" s="37">
        <f t="shared" si="13"/>
        <v>1.9891335313988033E-2</v>
      </c>
      <c r="P58" s="32">
        <f>P57</f>
        <v>12512</v>
      </c>
      <c r="Q58" s="32">
        <f>Q57</f>
        <v>1493394</v>
      </c>
      <c r="R58" s="32">
        <f>R57</f>
        <v>1493394</v>
      </c>
      <c r="S58" s="32">
        <f>S57</f>
        <v>25008</v>
      </c>
      <c r="T58" s="37">
        <f t="shared" si="14"/>
        <v>1.6745748275404884E-2</v>
      </c>
      <c r="U58" s="37">
        <f t="shared" si="15"/>
        <v>0.25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1179971</v>
      </c>
      <c r="E60" s="31">
        <v>1179971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1179971</v>
      </c>
      <c r="E63" s="32">
        <f>SUM(E59:E62)</f>
        <v>1179971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25405925</v>
      </c>
      <c r="E67" s="31">
        <v>25405925</v>
      </c>
      <c r="F67" s="31">
        <v>67220</v>
      </c>
      <c r="G67" s="36">
        <f t="shared" si="8"/>
        <v>2.6458395039739746E-3</v>
      </c>
      <c r="H67" s="31">
        <v>66366</v>
      </c>
      <c r="I67" s="36">
        <f t="shared" si="9"/>
        <v>2.6122252978389884E-3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133586</v>
      </c>
      <c r="O67" s="36">
        <f t="shared" si="13"/>
        <v>5.258064801812963E-3</v>
      </c>
      <c r="P67" s="31">
        <v>62883</v>
      </c>
      <c r="Q67" s="31">
        <v>23820320</v>
      </c>
      <c r="R67" s="31">
        <v>23820320</v>
      </c>
      <c r="S67" s="31">
        <v>126572</v>
      </c>
      <c r="T67" s="36">
        <f t="shared" si="14"/>
        <v>5.3136145945982252E-3</v>
      </c>
      <c r="U67" s="36">
        <f t="shared" si="15"/>
        <v>5.538857878917991E-2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25405925</v>
      </c>
      <c r="E70" s="32">
        <f>SUM(E64:E69)</f>
        <v>25405925</v>
      </c>
      <c r="F70" s="32">
        <f>SUM(F64:F69)</f>
        <v>67220</v>
      </c>
      <c r="G70" s="37">
        <f t="shared" si="8"/>
        <v>2.6458395039739746E-3</v>
      </c>
      <c r="H70" s="32">
        <f>SUM(H64:H69)</f>
        <v>66366</v>
      </c>
      <c r="I70" s="37">
        <f t="shared" si="9"/>
        <v>2.6122252978389884E-3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133586</v>
      </c>
      <c r="O70" s="37">
        <f t="shared" si="13"/>
        <v>5.258064801812963E-3</v>
      </c>
      <c r="P70" s="32">
        <f>SUM(P64:P69)</f>
        <v>62883</v>
      </c>
      <c r="Q70" s="32">
        <f>SUM(Q64:Q69)</f>
        <v>23820320</v>
      </c>
      <c r="R70" s="32">
        <f>SUM(R64:R69)</f>
        <v>23820320</v>
      </c>
      <c r="S70" s="32">
        <f>SUM(S64:S69)</f>
        <v>126572</v>
      </c>
      <c r="T70" s="37">
        <f t="shared" si="14"/>
        <v>5.3136145945982252E-3</v>
      </c>
      <c r="U70" s="37">
        <f t="shared" si="15"/>
        <v>5.538857878917991E-2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811162</v>
      </c>
      <c r="E72" s="31">
        <v>811162</v>
      </c>
      <c r="F72" s="31">
        <v>204540</v>
      </c>
      <c r="G72" s="36">
        <f t="shared" si="8"/>
        <v>0.25215678249227652</v>
      </c>
      <c r="H72" s="31">
        <v>204540</v>
      </c>
      <c r="I72" s="36">
        <f t="shared" si="9"/>
        <v>0.25215678249227652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409080</v>
      </c>
      <c r="O72" s="36">
        <f t="shared" si="13"/>
        <v>0.50431356498455304</v>
      </c>
      <c r="P72" s="31">
        <v>187201</v>
      </c>
      <c r="Q72" s="31">
        <v>721844</v>
      </c>
      <c r="R72" s="31">
        <v>770333</v>
      </c>
      <c r="S72" s="31">
        <v>385168</v>
      </c>
      <c r="T72" s="36">
        <f t="shared" si="14"/>
        <v>0.5335889749031647</v>
      </c>
      <c r="U72" s="36">
        <f t="shared" si="15"/>
        <v>9.2622368470253846E-2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811162</v>
      </c>
      <c r="E78" s="32">
        <f>SUM(E71:E77)</f>
        <v>811162</v>
      </c>
      <c r="F78" s="32">
        <f>SUM(F71:F77)</f>
        <v>204540</v>
      </c>
      <c r="G78" s="37">
        <f t="shared" si="8"/>
        <v>0.25215678249227652</v>
      </c>
      <c r="H78" s="32">
        <f>SUM(H71:H77)</f>
        <v>204540</v>
      </c>
      <c r="I78" s="37">
        <f t="shared" si="9"/>
        <v>0.25215678249227652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409080</v>
      </c>
      <c r="O78" s="37">
        <f t="shared" si="13"/>
        <v>0.50431356498455304</v>
      </c>
      <c r="P78" s="32">
        <f>SUM(P71:P77)</f>
        <v>187201</v>
      </c>
      <c r="Q78" s="32">
        <f>SUM(Q71:Q77)</f>
        <v>721844</v>
      </c>
      <c r="R78" s="32">
        <f>SUM(R71:R77)</f>
        <v>770333</v>
      </c>
      <c r="S78" s="32">
        <f>SUM(S71:S77)</f>
        <v>385168</v>
      </c>
      <c r="T78" s="37">
        <f t="shared" si="14"/>
        <v>0.5335889749031647</v>
      </c>
      <c r="U78" s="37">
        <f t="shared" si="15"/>
        <v>9.2622368470253846E-2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28969602</v>
      </c>
      <c r="E85" s="32">
        <f>SUM(E57,E59:E62,E64:E69,E71:E77,E79:E83)</f>
        <v>28969602</v>
      </c>
      <c r="F85" s="32">
        <f>SUM(F57,F59:F62,F64:F69,F71:F77,F79:F83)</f>
        <v>287400</v>
      </c>
      <c r="G85" s="37">
        <f t="shared" si="8"/>
        <v>9.9207438196769158E-3</v>
      </c>
      <c r="H85" s="32">
        <f>SUM(H57,H59:H62,H64:H69,H71:H77,H79:H83)</f>
        <v>286546</v>
      </c>
      <c r="I85" s="37">
        <f t="shared" si="9"/>
        <v>9.8912646435391147E-3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573946</v>
      </c>
      <c r="O85" s="37">
        <f t="shared" si="13"/>
        <v>1.9812008463216031E-2</v>
      </c>
      <c r="P85" s="32">
        <f>SUM(P57,P59:P62,P64:P69,P71:P77,P79:P83)</f>
        <v>262596</v>
      </c>
      <c r="Q85" s="32">
        <f>SUM(Q57,Q59:Q62,Q64:Q69,Q71:Q77,Q79:Q83)</f>
        <v>26035558</v>
      </c>
      <c r="R85" s="32">
        <f>SUM(R57,R59:R62,R64:R69,R71:R77,R79:R83)</f>
        <v>26084047</v>
      </c>
      <c r="S85" s="32">
        <f>SUM(S57,S59:S62,S64:S69,S71:S77,S79:S83)</f>
        <v>536748</v>
      </c>
      <c r="T85" s="37">
        <f t="shared" si="14"/>
        <v>2.061595914326092E-2</v>
      </c>
      <c r="U85" s="37">
        <f t="shared" si="15"/>
        <v>9.1204740361620074E-2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356775596</v>
      </c>
      <c r="E88" s="31">
        <v>356775596</v>
      </c>
      <c r="F88" s="31">
        <v>105165649</v>
      </c>
      <c r="G88" s="36">
        <f t="shared" ref="G88:G99" si="16">IF(($D88      =0),0,($F88      /$D88      ))</f>
        <v>0.29476693523623182</v>
      </c>
      <c r="H88" s="31">
        <v>92911058</v>
      </c>
      <c r="I88" s="36">
        <f t="shared" ref="I88:I99" si="17">IF(($D88      =0),0,($H88      /$D88      ))</f>
        <v>0.26041875913508389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198076707</v>
      </c>
      <c r="O88" s="36">
        <f t="shared" ref="O88:O99" si="21">IF(($D88      =0),0,($N88      /$D88      ))</f>
        <v>0.55518569437131571</v>
      </c>
      <c r="P88" s="31">
        <v>92870715</v>
      </c>
      <c r="Q88" s="31">
        <v>349709252</v>
      </c>
      <c r="R88" s="31">
        <v>349709252</v>
      </c>
      <c r="S88" s="31">
        <v>194917571</v>
      </c>
      <c r="T88" s="36">
        <f t="shared" ref="T88:T99" si="22">IF(($Q88      =0),0,($S88      /$Q88      ))</f>
        <v>0.55737035804817658</v>
      </c>
      <c r="U88" s="36">
        <f t="shared" ref="U88:U99" si="23">IF(($P88      =0),0,(($H88      /$P88      )-1))</f>
        <v>4.3439958441160442E-4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896173000</v>
      </c>
      <c r="E89" s="31">
        <v>896173000</v>
      </c>
      <c r="F89" s="31">
        <v>228480990</v>
      </c>
      <c r="G89" s="36">
        <f t="shared" si="16"/>
        <v>0.25495187871091857</v>
      </c>
      <c r="H89" s="31">
        <v>242992306</v>
      </c>
      <c r="I89" s="36">
        <f t="shared" si="17"/>
        <v>0.27114441742833134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471473296</v>
      </c>
      <c r="O89" s="36">
        <f t="shared" si="21"/>
        <v>0.52609629613924991</v>
      </c>
      <c r="P89" s="31">
        <v>220279632</v>
      </c>
      <c r="Q89" s="31">
        <v>841862000</v>
      </c>
      <c r="R89" s="31">
        <v>828273000</v>
      </c>
      <c r="S89" s="31">
        <v>431660291</v>
      </c>
      <c r="T89" s="36">
        <f t="shared" si="22"/>
        <v>0.51274471469195659</v>
      </c>
      <c r="U89" s="36">
        <f t="shared" si="23"/>
        <v>0.10310837090920866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244653150</v>
      </c>
      <c r="E90" s="31">
        <v>244653150</v>
      </c>
      <c r="F90" s="31">
        <v>1208</v>
      </c>
      <c r="G90" s="36">
        <f t="shared" si="16"/>
        <v>4.9376024792650334E-6</v>
      </c>
      <c r="H90" s="31">
        <v>3876167</v>
      </c>
      <c r="I90" s="36">
        <f t="shared" si="17"/>
        <v>1.5843519693083861E-2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3877375</v>
      </c>
      <c r="O90" s="36">
        <f t="shared" si="21"/>
        <v>1.5848457295563126E-2</v>
      </c>
      <c r="P90" s="31">
        <v>20520396</v>
      </c>
      <c r="Q90" s="31">
        <v>2049164196</v>
      </c>
      <c r="R90" s="31">
        <v>246720516</v>
      </c>
      <c r="S90" s="31">
        <v>585919278</v>
      </c>
      <c r="T90" s="36">
        <f t="shared" si="22"/>
        <v>0.28593085861236667</v>
      </c>
      <c r="U90" s="36">
        <f t="shared" si="23"/>
        <v>-0.81110661802043194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1497601746</v>
      </c>
      <c r="E91" s="32">
        <f>SUM(E88:E90)</f>
        <v>1497601746</v>
      </c>
      <c r="F91" s="32">
        <f>SUM(F88:F90)</f>
        <v>333647847</v>
      </c>
      <c r="G91" s="37">
        <f t="shared" si="16"/>
        <v>0.22278809963406654</v>
      </c>
      <c r="H91" s="32">
        <f>SUM(H88:H90)</f>
        <v>339779531</v>
      </c>
      <c r="I91" s="37">
        <f t="shared" si="17"/>
        <v>0.22688243513840028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673427378</v>
      </c>
      <c r="O91" s="37">
        <f t="shared" si="21"/>
        <v>0.44967053477246682</v>
      </c>
      <c r="P91" s="32">
        <f>SUM(P88:P90)</f>
        <v>333670743</v>
      </c>
      <c r="Q91" s="32">
        <f>SUM(Q88:Q90)</f>
        <v>3240735448</v>
      </c>
      <c r="R91" s="32">
        <f>SUM(R88:R90)</f>
        <v>1424702768</v>
      </c>
      <c r="S91" s="32">
        <f>SUM(S88:S90)</f>
        <v>1212497140</v>
      </c>
      <c r="T91" s="37">
        <f t="shared" si="22"/>
        <v>0.37414258567396641</v>
      </c>
      <c r="U91" s="37">
        <f t="shared" si="23"/>
        <v>1.8307832281237779E-2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3864461</v>
      </c>
      <c r="E95" s="31">
        <v>3864461</v>
      </c>
      <c r="F95" s="31">
        <v>0</v>
      </c>
      <c r="G95" s="36">
        <f t="shared" si="16"/>
        <v>0</v>
      </c>
      <c r="H95" s="31">
        <v>1651251</v>
      </c>
      <c r="I95" s="36">
        <f t="shared" si="17"/>
        <v>0.42729141269636312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1651251</v>
      </c>
      <c r="O95" s="36">
        <f t="shared" si="21"/>
        <v>0.42729141269636312</v>
      </c>
      <c r="P95" s="31">
        <v>1929320</v>
      </c>
      <c r="Q95" s="31">
        <v>5012456</v>
      </c>
      <c r="R95" s="31">
        <v>4786153</v>
      </c>
      <c r="S95" s="31">
        <v>1929320</v>
      </c>
      <c r="T95" s="36">
        <f t="shared" si="22"/>
        <v>0.38490512435420882</v>
      </c>
      <c r="U95" s="36">
        <f t="shared" si="23"/>
        <v>-0.14412798291626061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3864461</v>
      </c>
      <c r="E96" s="32">
        <f>SUM(E92:E95)</f>
        <v>3864461</v>
      </c>
      <c r="F96" s="32">
        <f>SUM(F92:F95)</f>
        <v>0</v>
      </c>
      <c r="G96" s="37">
        <f t="shared" si="16"/>
        <v>0</v>
      </c>
      <c r="H96" s="32">
        <f>SUM(H92:H95)</f>
        <v>1651251</v>
      </c>
      <c r="I96" s="37">
        <f t="shared" si="17"/>
        <v>0.42729141269636312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1651251</v>
      </c>
      <c r="O96" s="37">
        <f t="shared" si="21"/>
        <v>0.42729141269636312</v>
      </c>
      <c r="P96" s="32">
        <f>SUM(P92:P95)</f>
        <v>1929320</v>
      </c>
      <c r="Q96" s="32">
        <f>SUM(Q92:Q95)</f>
        <v>5012456</v>
      </c>
      <c r="R96" s="32">
        <f>SUM(R92:R95)</f>
        <v>4786153</v>
      </c>
      <c r="S96" s="32">
        <f>SUM(S92:S95)</f>
        <v>1929320</v>
      </c>
      <c r="T96" s="37">
        <f t="shared" si="22"/>
        <v>0.38490512435420882</v>
      </c>
      <c r="U96" s="37">
        <f t="shared" si="23"/>
        <v>-0.14412798291626061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26807</v>
      </c>
      <c r="Q97" s="31">
        <v>93763</v>
      </c>
      <c r="R97" s="31">
        <v>0</v>
      </c>
      <c r="S97" s="31">
        <v>55778</v>
      </c>
      <c r="T97" s="36">
        <f t="shared" si="22"/>
        <v>0.59488284291244953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33480200</v>
      </c>
      <c r="E99" s="31">
        <v>33480200</v>
      </c>
      <c r="F99" s="31">
        <v>10932278</v>
      </c>
      <c r="G99" s="36">
        <f t="shared" si="16"/>
        <v>0.32652965036051157</v>
      </c>
      <c r="H99" s="31">
        <v>-1161261</v>
      </c>
      <c r="I99" s="36">
        <f t="shared" si="17"/>
        <v>-3.4685007855389152E-2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9771017</v>
      </c>
      <c r="O99" s="36">
        <f t="shared" si="21"/>
        <v>0.29184464250512243</v>
      </c>
      <c r="P99" s="31">
        <v>9228276</v>
      </c>
      <c r="Q99" s="31">
        <v>30537757</v>
      </c>
      <c r="R99" s="31">
        <v>30436044</v>
      </c>
      <c r="S99" s="31">
        <v>14815344</v>
      </c>
      <c r="T99" s="36">
        <f t="shared" si="22"/>
        <v>0.4851484016982649</v>
      </c>
      <c r="U99" s="36">
        <f t="shared" si="23"/>
        <v>-1.1258372636449105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33480200</v>
      </c>
      <c r="E101" s="32">
        <f>SUM(E97:E100)</f>
        <v>33480200</v>
      </c>
      <c r="F101" s="32">
        <f>SUM(F97:F100)</f>
        <v>10932278</v>
      </c>
      <c r="G101" s="37">
        <f>IF(($D101     =0),0,($F101     /$D101     ))</f>
        <v>0.32652965036051157</v>
      </c>
      <c r="H101" s="32">
        <f>SUM(H97:H100)</f>
        <v>-1161261</v>
      </c>
      <c r="I101" s="37">
        <f>IF(($D101     =0),0,($H101     /$D101     ))</f>
        <v>-3.4685007855389152E-2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9771017</v>
      </c>
      <c r="O101" s="37">
        <f>IF(($D101     =0),0,($N101     /$D101     ))</f>
        <v>0.29184464250512243</v>
      </c>
      <c r="P101" s="32">
        <f>SUM(P97:P100)</f>
        <v>9255083</v>
      </c>
      <c r="Q101" s="32">
        <f>SUM(Q97:Q100)</f>
        <v>30631520</v>
      </c>
      <c r="R101" s="32">
        <f>SUM(R97:R100)</f>
        <v>30436044</v>
      </c>
      <c r="S101" s="32">
        <f>SUM(S97:S100)</f>
        <v>14871122</v>
      </c>
      <c r="T101" s="37">
        <f>IF(($Q101     =0),0,($S101     /$Q101     ))</f>
        <v>0.48548429852648511</v>
      </c>
      <c r="U101" s="37">
        <f>IF(($P101     =0),0,(($H101     /$P101     )-1))</f>
        <v>-1.1254727807411344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1534946407</v>
      </c>
      <c r="E102" s="32">
        <f>SUM(E88:E90,E92:E95,E97:E100)</f>
        <v>1534946407</v>
      </c>
      <c r="F102" s="32">
        <f>SUM(F88:F90,F92:F95,F97:F100)</f>
        <v>344580125</v>
      </c>
      <c r="G102" s="37">
        <f>IF(($D102     =0),0,($F102     /$D102     ))</f>
        <v>0.22449000396923957</v>
      </c>
      <c r="H102" s="32">
        <f>SUM(H88:H90,H92:H95,H97:H100)</f>
        <v>340269521</v>
      </c>
      <c r="I102" s="37">
        <f>IF(($D102     =0),0,($H102     /$D102     ))</f>
        <v>0.22168169484499795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684849646</v>
      </c>
      <c r="O102" s="37">
        <f>IF(($D102     =0),0,($N102     /$D102     ))</f>
        <v>0.44617169881423752</v>
      </c>
      <c r="P102" s="32">
        <f>SUM(P88:P90,P92:P95,P97:P100)</f>
        <v>344855146</v>
      </c>
      <c r="Q102" s="32">
        <f>SUM(Q88:Q90,Q92:Q95,Q97:Q100)</f>
        <v>3276379424</v>
      </c>
      <c r="R102" s="32">
        <f>SUM(R88:R90,R92:R95,R97:R100)</f>
        <v>1459924965</v>
      </c>
      <c r="S102" s="32">
        <f>SUM(S88:S90,S92:S95,S97:S100)</f>
        <v>1229297582</v>
      </c>
      <c r="T102" s="37">
        <f>IF(($Q102     =0),0,($S102     /$Q102     ))</f>
        <v>0.37520000674988979</v>
      </c>
      <c r="U102" s="37">
        <f>IF(($P102     =0),0,(($H102     /$P102     )-1))</f>
        <v>-1.3297249738590255E-2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154404370</v>
      </c>
      <c r="E105" s="31">
        <v>154404370</v>
      </c>
      <c r="F105" s="31">
        <v>44694991</v>
      </c>
      <c r="G105" s="36">
        <f t="shared" ref="G105:G136" si="24">IF(($D105     =0),0,($F105     /$D105     ))</f>
        <v>0.28946713749099201</v>
      </c>
      <c r="H105" s="31">
        <v>41937546</v>
      </c>
      <c r="I105" s="36">
        <f t="shared" ref="I105:I136" si="25">IF(($D105     =0),0,($H105     /$D105     ))</f>
        <v>0.27160854320379663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86632537</v>
      </c>
      <c r="O105" s="36">
        <f t="shared" ref="O105:O136" si="29">IF(($D105     =0),0,($N105     /$D105     ))</f>
        <v>0.56107568069478864</v>
      </c>
      <c r="P105" s="31">
        <v>40208329</v>
      </c>
      <c r="Q105" s="31">
        <v>146186440</v>
      </c>
      <c r="R105" s="31">
        <v>146186440</v>
      </c>
      <c r="S105" s="31">
        <v>76686631</v>
      </c>
      <c r="T105" s="36">
        <f t="shared" ref="T105:T136" si="30">IF(($Q105     =0),0,($S105     /$Q105     ))</f>
        <v>0.52458101449081052</v>
      </c>
      <c r="U105" s="36">
        <f t="shared" ref="U105:U136" si="31">IF(($P105     =0),0,(($H105     /$P105     )-1))</f>
        <v>4.3006437795512387E-2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154404370</v>
      </c>
      <c r="E106" s="32">
        <f>E105</f>
        <v>154404370</v>
      </c>
      <c r="F106" s="32">
        <f>F105</f>
        <v>44694991</v>
      </c>
      <c r="G106" s="37">
        <f t="shared" si="24"/>
        <v>0.28946713749099201</v>
      </c>
      <c r="H106" s="32">
        <f>H105</f>
        <v>41937546</v>
      </c>
      <c r="I106" s="37">
        <f t="shared" si="25"/>
        <v>0.27160854320379663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86632537</v>
      </c>
      <c r="O106" s="37">
        <f t="shared" si="29"/>
        <v>0.56107568069478864</v>
      </c>
      <c r="P106" s="32">
        <f>P105</f>
        <v>40208329</v>
      </c>
      <c r="Q106" s="32">
        <f>Q105</f>
        <v>146186440</v>
      </c>
      <c r="R106" s="32">
        <f>R105</f>
        <v>146186440</v>
      </c>
      <c r="S106" s="32">
        <f>S105</f>
        <v>76686631</v>
      </c>
      <c r="T106" s="37">
        <f t="shared" si="30"/>
        <v>0.52458101449081052</v>
      </c>
      <c r="U106" s="37">
        <f t="shared" si="31"/>
        <v>4.3006437795512387E-2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579084</v>
      </c>
      <c r="E110" s="31">
        <v>579084</v>
      </c>
      <c r="F110" s="31">
        <v>157502</v>
      </c>
      <c r="G110" s="36">
        <f t="shared" si="24"/>
        <v>0.27198472069682467</v>
      </c>
      <c r="H110" s="31">
        <v>137477</v>
      </c>
      <c r="I110" s="36">
        <f t="shared" si="25"/>
        <v>0.23740424532537593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294979</v>
      </c>
      <c r="O110" s="36">
        <f t="shared" si="29"/>
        <v>0.50938896602220063</v>
      </c>
      <c r="P110" s="31">
        <v>132346</v>
      </c>
      <c r="Q110" s="31">
        <v>4227893</v>
      </c>
      <c r="R110" s="31">
        <v>883395</v>
      </c>
      <c r="S110" s="31">
        <v>272862</v>
      </c>
      <c r="T110" s="36">
        <f t="shared" si="30"/>
        <v>6.4538530185130033E-2</v>
      </c>
      <c r="U110" s="36">
        <f t="shared" si="31"/>
        <v>3.876958880510184E-2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579084</v>
      </c>
      <c r="E112" s="32">
        <f>SUM(E107:E111)</f>
        <v>579084</v>
      </c>
      <c r="F112" s="32">
        <f>SUM(F107:F111)</f>
        <v>157502</v>
      </c>
      <c r="G112" s="37">
        <f t="shared" si="24"/>
        <v>0.27198472069682467</v>
      </c>
      <c r="H112" s="32">
        <f>SUM(H107:H111)</f>
        <v>137477</v>
      </c>
      <c r="I112" s="37">
        <f t="shared" si="25"/>
        <v>0.23740424532537593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294979</v>
      </c>
      <c r="O112" s="37">
        <f t="shared" si="29"/>
        <v>0.50938896602220063</v>
      </c>
      <c r="P112" s="32">
        <f>SUM(P107:P111)</f>
        <v>132346</v>
      </c>
      <c r="Q112" s="32">
        <f>SUM(Q107:Q111)</f>
        <v>4227893</v>
      </c>
      <c r="R112" s="32">
        <f>SUM(R107:R111)</f>
        <v>883395</v>
      </c>
      <c r="S112" s="32">
        <f>SUM(S107:S111)</f>
        <v>272862</v>
      </c>
      <c r="T112" s="37">
        <f t="shared" si="30"/>
        <v>6.4538530185130033E-2</v>
      </c>
      <c r="U112" s="37">
        <f t="shared" si="31"/>
        <v>3.876958880510184E-2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27071</v>
      </c>
      <c r="E114" s="31">
        <v>27071</v>
      </c>
      <c r="F114" s="31">
        <v>6758</v>
      </c>
      <c r="G114" s="36">
        <f t="shared" si="24"/>
        <v>0.24963983598684938</v>
      </c>
      <c r="H114" s="31">
        <v>5217</v>
      </c>
      <c r="I114" s="36">
        <f t="shared" si="25"/>
        <v>0.19271545195966164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11975</v>
      </c>
      <c r="O114" s="36">
        <f t="shared" si="29"/>
        <v>0.44235528794651102</v>
      </c>
      <c r="P114" s="31">
        <v>1131</v>
      </c>
      <c r="Q114" s="31">
        <v>24008</v>
      </c>
      <c r="R114" s="31">
        <v>25708</v>
      </c>
      <c r="S114" s="31">
        <v>2978</v>
      </c>
      <c r="T114" s="36">
        <f t="shared" si="30"/>
        <v>0.12404198600466511</v>
      </c>
      <c r="U114" s="36">
        <f t="shared" si="31"/>
        <v>3.6127320954907161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632</v>
      </c>
      <c r="G115" s="36">
        <f t="shared" si="24"/>
        <v>0</v>
      </c>
      <c r="H115" s="31">
        <v>1800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2432</v>
      </c>
      <c r="O115" s="36">
        <f t="shared" si="29"/>
        <v>0</v>
      </c>
      <c r="P115" s="31">
        <v>1200</v>
      </c>
      <c r="Q115" s="31">
        <v>0</v>
      </c>
      <c r="R115" s="31">
        <v>9575</v>
      </c>
      <c r="S115" s="31">
        <v>7600</v>
      </c>
      <c r="T115" s="36">
        <f t="shared" si="30"/>
        <v>0</v>
      </c>
      <c r="U115" s="36">
        <f t="shared" si="31"/>
        <v>0.5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111187758</v>
      </c>
      <c r="E117" s="31">
        <v>111187758</v>
      </c>
      <c r="F117" s="31">
        <v>8118387</v>
      </c>
      <c r="G117" s="36">
        <f t="shared" si="24"/>
        <v>7.3015115566949382E-2</v>
      </c>
      <c r="H117" s="31">
        <v>10331926</v>
      </c>
      <c r="I117" s="36">
        <f t="shared" si="25"/>
        <v>9.2923233509214206E-2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18450313</v>
      </c>
      <c r="O117" s="36">
        <f t="shared" si="29"/>
        <v>0.16593834907616359</v>
      </c>
      <c r="P117" s="31">
        <v>273821003</v>
      </c>
      <c r="Q117" s="31">
        <v>1024723053</v>
      </c>
      <c r="R117" s="31">
        <v>85287811</v>
      </c>
      <c r="S117" s="31">
        <v>567543600</v>
      </c>
      <c r="T117" s="36">
        <f t="shared" si="30"/>
        <v>0.55385071931235264</v>
      </c>
      <c r="U117" s="36">
        <f t="shared" si="31"/>
        <v>-0.96226759128480732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7960777</v>
      </c>
      <c r="E118" s="31">
        <v>7960777</v>
      </c>
      <c r="F118" s="31">
        <v>1765733</v>
      </c>
      <c r="G118" s="36">
        <f t="shared" si="24"/>
        <v>0.22180410279046883</v>
      </c>
      <c r="H118" s="31">
        <v>1712392</v>
      </c>
      <c r="I118" s="36">
        <f t="shared" si="25"/>
        <v>0.2151036261912625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3478125</v>
      </c>
      <c r="O118" s="36">
        <f t="shared" si="29"/>
        <v>0.4369077289817313</v>
      </c>
      <c r="P118" s="31">
        <v>1909234</v>
      </c>
      <c r="Q118" s="31">
        <v>7554091</v>
      </c>
      <c r="R118" s="31">
        <v>7560091</v>
      </c>
      <c r="S118" s="31">
        <v>3611193</v>
      </c>
      <c r="T118" s="36">
        <f t="shared" si="30"/>
        <v>0.47804467804266587</v>
      </c>
      <c r="U118" s="36">
        <f t="shared" si="31"/>
        <v>-0.10309998669623521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119175606</v>
      </c>
      <c r="E121" s="32">
        <f>SUM(E113:E120)</f>
        <v>119175606</v>
      </c>
      <c r="F121" s="32">
        <f>SUM(F113:F120)</f>
        <v>9891510</v>
      </c>
      <c r="G121" s="37">
        <f t="shared" si="24"/>
        <v>8.2999452085857239E-2</v>
      </c>
      <c r="H121" s="32">
        <f>SUM(H113:H120)</f>
        <v>12051335</v>
      </c>
      <c r="I121" s="37">
        <f t="shared" si="25"/>
        <v>0.1011224981729902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21942845</v>
      </c>
      <c r="O121" s="37">
        <f t="shared" si="29"/>
        <v>0.18412195025884742</v>
      </c>
      <c r="P121" s="32">
        <f>SUM(P113:P120)</f>
        <v>275732568</v>
      </c>
      <c r="Q121" s="32">
        <f>SUM(Q113:Q120)</f>
        <v>1032301152</v>
      </c>
      <c r="R121" s="32">
        <f>SUM(R113:R120)</f>
        <v>92883185</v>
      </c>
      <c r="S121" s="32">
        <f>SUM(S113:S120)</f>
        <v>571165371</v>
      </c>
      <c r="T121" s="37">
        <f t="shared" si="30"/>
        <v>0.55329335813818792</v>
      </c>
      <c r="U121" s="37">
        <f t="shared" si="31"/>
        <v>-0.95629339295168059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4334784</v>
      </c>
      <c r="E122" s="31">
        <v>4334784</v>
      </c>
      <c r="F122" s="31">
        <v>1118816</v>
      </c>
      <c r="G122" s="36">
        <f t="shared" si="24"/>
        <v>0.25810190311674125</v>
      </c>
      <c r="H122" s="31">
        <v>1049379</v>
      </c>
      <c r="I122" s="36">
        <f t="shared" si="25"/>
        <v>0.24208334256101341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2168195</v>
      </c>
      <c r="O122" s="36">
        <f t="shared" si="29"/>
        <v>0.50018524567775469</v>
      </c>
      <c r="P122" s="31">
        <v>1033900</v>
      </c>
      <c r="Q122" s="31">
        <v>5026346</v>
      </c>
      <c r="R122" s="31">
        <v>4116605</v>
      </c>
      <c r="S122" s="31">
        <v>2241406</v>
      </c>
      <c r="T122" s="36">
        <f t="shared" si="30"/>
        <v>0.44593149775204494</v>
      </c>
      <c r="U122" s="36">
        <f t="shared" si="31"/>
        <v>1.4971467259889737E-2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34734</v>
      </c>
      <c r="E123" s="31">
        <v>34734</v>
      </c>
      <c r="F123" s="31">
        <v>10421</v>
      </c>
      <c r="G123" s="36">
        <f t="shared" si="24"/>
        <v>0.300023032187482</v>
      </c>
      <c r="H123" s="31">
        <v>8792</v>
      </c>
      <c r="I123" s="36">
        <f t="shared" si="25"/>
        <v>0.25312374042724706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19213</v>
      </c>
      <c r="O123" s="36">
        <f t="shared" si="29"/>
        <v>0.55314677261472911</v>
      </c>
      <c r="P123" s="31">
        <v>2732</v>
      </c>
      <c r="Q123" s="31">
        <v>32986</v>
      </c>
      <c r="R123" s="31">
        <v>32986</v>
      </c>
      <c r="S123" s="31">
        <v>5855</v>
      </c>
      <c r="T123" s="36">
        <f t="shared" si="30"/>
        <v>0.17749954526162615</v>
      </c>
      <c r="U123" s="36">
        <f t="shared" si="31"/>
        <v>2.2181551976573939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161892</v>
      </c>
      <c r="E124" s="31">
        <v>161892</v>
      </c>
      <c r="F124" s="31">
        <v>9884</v>
      </c>
      <c r="G124" s="36">
        <f t="shared" si="24"/>
        <v>6.1053047710819562E-2</v>
      </c>
      <c r="H124" s="31">
        <v>11229</v>
      </c>
      <c r="I124" s="36">
        <f t="shared" si="25"/>
        <v>6.9361055518493808E-2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21113</v>
      </c>
      <c r="O124" s="36">
        <f t="shared" si="29"/>
        <v>0.13041410322931338</v>
      </c>
      <c r="P124" s="31">
        <v>7606</v>
      </c>
      <c r="Q124" s="31">
        <v>138240</v>
      </c>
      <c r="R124" s="31">
        <v>157240</v>
      </c>
      <c r="S124" s="31">
        <v>20234</v>
      </c>
      <c r="T124" s="36">
        <f t="shared" si="30"/>
        <v>0.14636863425925925</v>
      </c>
      <c r="U124" s="36">
        <f t="shared" si="31"/>
        <v>0.47633447278464369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4531410</v>
      </c>
      <c r="E126" s="32">
        <f>SUM(E122:E125)</f>
        <v>4531410</v>
      </c>
      <c r="F126" s="32">
        <f>SUM(F122:F125)</f>
        <v>1139121</v>
      </c>
      <c r="G126" s="37">
        <f t="shared" si="24"/>
        <v>0.25138334425708553</v>
      </c>
      <c r="H126" s="32">
        <f>SUM(H122:H125)</f>
        <v>1069400</v>
      </c>
      <c r="I126" s="37">
        <f t="shared" si="25"/>
        <v>0.23599718409943041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2208521</v>
      </c>
      <c r="O126" s="37">
        <f t="shared" si="29"/>
        <v>0.48738052835651596</v>
      </c>
      <c r="P126" s="32">
        <f>SUM(P122:P125)</f>
        <v>1044238</v>
      </c>
      <c r="Q126" s="32">
        <f>SUM(Q122:Q125)</f>
        <v>5197572</v>
      </c>
      <c r="R126" s="32">
        <f>SUM(R122:R125)</f>
        <v>4306831</v>
      </c>
      <c r="S126" s="32">
        <f>SUM(S122:S125)</f>
        <v>2267495</v>
      </c>
      <c r="T126" s="37">
        <f t="shared" si="30"/>
        <v>0.43626043083193461</v>
      </c>
      <c r="U126" s="37">
        <f t="shared" si="31"/>
        <v>2.4096039408640468E-2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29396</v>
      </c>
      <c r="E127" s="31">
        <v>29396</v>
      </c>
      <c r="F127" s="31">
        <v>1869</v>
      </c>
      <c r="G127" s="36">
        <f t="shared" si="24"/>
        <v>6.3580078922302358E-2</v>
      </c>
      <c r="H127" s="31">
        <v>47622</v>
      </c>
      <c r="I127" s="36">
        <f t="shared" si="25"/>
        <v>1.6200163287522111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49491</v>
      </c>
      <c r="O127" s="36">
        <f t="shared" si="29"/>
        <v>1.6835964076745136</v>
      </c>
      <c r="P127" s="31">
        <v>277080</v>
      </c>
      <c r="Q127" s="31">
        <v>29396</v>
      </c>
      <c r="R127" s="31">
        <v>29396</v>
      </c>
      <c r="S127" s="31">
        <v>550946</v>
      </c>
      <c r="T127" s="36">
        <f t="shared" si="30"/>
        <v>18.742209824465913</v>
      </c>
      <c r="U127" s="36">
        <f t="shared" si="31"/>
        <v>-0.82812906019922039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29396</v>
      </c>
      <c r="E132" s="32">
        <f>SUM(E127:E131)</f>
        <v>29396</v>
      </c>
      <c r="F132" s="32">
        <f>SUM(F127:F131)</f>
        <v>1869</v>
      </c>
      <c r="G132" s="37">
        <f t="shared" si="24"/>
        <v>6.3580078922302358E-2</v>
      </c>
      <c r="H132" s="32">
        <f>SUM(H127:H131)</f>
        <v>47622</v>
      </c>
      <c r="I132" s="37">
        <f t="shared" si="25"/>
        <v>1.6200163287522111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49491</v>
      </c>
      <c r="O132" s="37">
        <f t="shared" si="29"/>
        <v>1.6835964076745136</v>
      </c>
      <c r="P132" s="32">
        <f>SUM(P127:P131)</f>
        <v>277080</v>
      </c>
      <c r="Q132" s="32">
        <f>SUM(Q127:Q131)</f>
        <v>29396</v>
      </c>
      <c r="R132" s="32">
        <f>SUM(R127:R131)</f>
        <v>29396</v>
      </c>
      <c r="S132" s="32">
        <f>SUM(S127:S131)</f>
        <v>550946</v>
      </c>
      <c r="T132" s="37">
        <f t="shared" si="30"/>
        <v>18.742209824465913</v>
      </c>
      <c r="U132" s="37">
        <f t="shared" si="31"/>
        <v>-0.82812906019922039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195467</v>
      </c>
      <c r="E133" s="31">
        <v>195467</v>
      </c>
      <c r="F133" s="31">
        <v>41962</v>
      </c>
      <c r="G133" s="36">
        <f t="shared" si="24"/>
        <v>0.21467562299518589</v>
      </c>
      <c r="H133" s="31">
        <v>39513</v>
      </c>
      <c r="I133" s="36">
        <f t="shared" si="25"/>
        <v>0.20214665391089032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81475</v>
      </c>
      <c r="O133" s="36">
        <f t="shared" si="29"/>
        <v>0.41682227690607621</v>
      </c>
      <c r="P133" s="31">
        <v>39155</v>
      </c>
      <c r="Q133" s="31">
        <v>184403</v>
      </c>
      <c r="R133" s="31">
        <v>184403</v>
      </c>
      <c r="S133" s="31">
        <v>84807</v>
      </c>
      <c r="T133" s="36">
        <f t="shared" si="30"/>
        <v>0.4599003270011876</v>
      </c>
      <c r="U133" s="36">
        <f t="shared" si="31"/>
        <v>9.1431490231133061E-3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3901280</v>
      </c>
      <c r="E134" s="31">
        <v>3901280</v>
      </c>
      <c r="F134" s="31">
        <v>115195</v>
      </c>
      <c r="G134" s="36">
        <f t="shared" si="24"/>
        <v>2.9527488414058976E-2</v>
      </c>
      <c r="H134" s="31">
        <v>694386</v>
      </c>
      <c r="I134" s="36">
        <f t="shared" si="25"/>
        <v>0.17798927531476849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809581</v>
      </c>
      <c r="O134" s="36">
        <f t="shared" si="29"/>
        <v>0.20751676372882746</v>
      </c>
      <c r="P134" s="31">
        <v>98396</v>
      </c>
      <c r="Q134" s="31">
        <v>370000</v>
      </c>
      <c r="R134" s="31">
        <v>6870000</v>
      </c>
      <c r="S134" s="31">
        <v>206031</v>
      </c>
      <c r="T134" s="36">
        <f t="shared" si="30"/>
        <v>0.55684054054054055</v>
      </c>
      <c r="U134" s="36">
        <f t="shared" si="31"/>
        <v>6.0570551648440993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4096747</v>
      </c>
      <c r="E137" s="32">
        <f>SUM(E133:E136)</f>
        <v>4096747</v>
      </c>
      <c r="F137" s="32">
        <f>SUM(F133:F136)</f>
        <v>157157</v>
      </c>
      <c r="G137" s="37">
        <f t="shared" ref="G137:G170" si="32">IF(($D137     =0),0,($F137     /$D137     ))</f>
        <v>3.8361412115515067E-2</v>
      </c>
      <c r="H137" s="32">
        <f>SUM(H133:H136)</f>
        <v>733899</v>
      </c>
      <c r="I137" s="37">
        <f t="shared" ref="I137:I170" si="33">IF(($D137     =0),0,($H137     /$D137     ))</f>
        <v>0.17914188989459198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891056</v>
      </c>
      <c r="O137" s="37">
        <f t="shared" ref="O137:O170" si="37">IF(($D137     =0),0,($N137     /$D137     ))</f>
        <v>0.21750330201010704</v>
      </c>
      <c r="P137" s="32">
        <f>SUM(P133:P136)</f>
        <v>137551</v>
      </c>
      <c r="Q137" s="32">
        <f>SUM(Q133:Q136)</f>
        <v>554403</v>
      </c>
      <c r="R137" s="32">
        <f>SUM(R133:R136)</f>
        <v>7054403</v>
      </c>
      <c r="S137" s="32">
        <f>SUM(S133:S136)</f>
        <v>290838</v>
      </c>
      <c r="T137" s="37">
        <f t="shared" ref="T137:T170" si="38">IF(($Q137     =0),0,($S137     /$Q137     ))</f>
        <v>0.52459672837268201</v>
      </c>
      <c r="U137" s="37">
        <f t="shared" ref="U137:U170" si="39">IF(($P137     =0),0,(($H137     /$P137     )-1))</f>
        <v>4.3354682990309046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3123000</v>
      </c>
      <c r="E138" s="31">
        <v>3123000</v>
      </c>
      <c r="F138" s="31">
        <v>303600</v>
      </c>
      <c r="G138" s="36">
        <f t="shared" si="32"/>
        <v>9.7214217098943317E-2</v>
      </c>
      <c r="H138" s="31">
        <v>423100</v>
      </c>
      <c r="I138" s="36">
        <f t="shared" si="33"/>
        <v>0.13547870637207812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726700</v>
      </c>
      <c r="O138" s="36">
        <f t="shared" si="37"/>
        <v>0.23269292347102144</v>
      </c>
      <c r="P138" s="31">
        <v>360800</v>
      </c>
      <c r="Q138" s="31">
        <v>3123000</v>
      </c>
      <c r="R138" s="31">
        <v>3123000</v>
      </c>
      <c r="S138" s="31">
        <v>374000</v>
      </c>
      <c r="T138" s="36">
        <f t="shared" si="38"/>
        <v>0.11975664425232149</v>
      </c>
      <c r="U138" s="36">
        <f t="shared" si="39"/>
        <v>0.17267184035476713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1236074</v>
      </c>
      <c r="E139" s="31">
        <v>1236074</v>
      </c>
      <c r="F139" s="31">
        <v>515034</v>
      </c>
      <c r="G139" s="36">
        <f t="shared" si="32"/>
        <v>0.41666922854133326</v>
      </c>
      <c r="H139" s="31">
        <v>412021</v>
      </c>
      <c r="I139" s="36">
        <f t="shared" si="33"/>
        <v>0.33333036695214041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927055</v>
      </c>
      <c r="O139" s="36">
        <f t="shared" si="37"/>
        <v>0.74999959549347373</v>
      </c>
      <c r="P139" s="31">
        <v>383338</v>
      </c>
      <c r="Q139" s="31">
        <v>1150000</v>
      </c>
      <c r="R139" s="31">
        <v>1150000</v>
      </c>
      <c r="S139" s="31">
        <v>831832</v>
      </c>
      <c r="T139" s="36">
        <f t="shared" si="38"/>
        <v>0.7233321739130435</v>
      </c>
      <c r="U139" s="36">
        <f t="shared" si="39"/>
        <v>7.4824306486703573E-2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4854330</v>
      </c>
      <c r="E140" s="31">
        <v>4854330</v>
      </c>
      <c r="F140" s="31">
        <v>5861</v>
      </c>
      <c r="G140" s="36">
        <f t="shared" si="32"/>
        <v>1.207375683152979E-3</v>
      </c>
      <c r="H140" s="31">
        <v>17888</v>
      </c>
      <c r="I140" s="36">
        <f t="shared" si="33"/>
        <v>3.6849575533595778E-3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23749</v>
      </c>
      <c r="O140" s="36">
        <f t="shared" si="37"/>
        <v>4.8923332365125565E-3</v>
      </c>
      <c r="P140" s="31">
        <v>3313</v>
      </c>
      <c r="Q140" s="31">
        <v>10000</v>
      </c>
      <c r="R140" s="31">
        <v>10000</v>
      </c>
      <c r="S140" s="31">
        <v>5705</v>
      </c>
      <c r="T140" s="36">
        <f t="shared" si="38"/>
        <v>0.57050000000000001</v>
      </c>
      <c r="U140" s="36">
        <f t="shared" si="39"/>
        <v>4.3993359492906734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566957</v>
      </c>
      <c r="E141" s="31">
        <v>566957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2000000</v>
      </c>
      <c r="E143" s="31">
        <v>2000000</v>
      </c>
      <c r="F143" s="31">
        <v>22212</v>
      </c>
      <c r="G143" s="36">
        <f t="shared" si="32"/>
        <v>1.1106E-2</v>
      </c>
      <c r="H143" s="31">
        <v>9723</v>
      </c>
      <c r="I143" s="36">
        <f t="shared" si="33"/>
        <v>4.8615000000000004E-3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31935</v>
      </c>
      <c r="O143" s="36">
        <f t="shared" si="37"/>
        <v>1.5967499999999999E-2</v>
      </c>
      <c r="P143" s="31">
        <v>0</v>
      </c>
      <c r="Q143" s="31">
        <v>500000</v>
      </c>
      <c r="R143" s="31">
        <v>500000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11780361</v>
      </c>
      <c r="E144" s="32">
        <f>SUM(E138:E143)</f>
        <v>11780361</v>
      </c>
      <c r="F144" s="32">
        <f>SUM(F138:F143)</f>
        <v>846707</v>
      </c>
      <c r="G144" s="37">
        <f t="shared" si="32"/>
        <v>7.1874452743850556E-2</v>
      </c>
      <c r="H144" s="32">
        <f>SUM(H138:H143)</f>
        <v>862732</v>
      </c>
      <c r="I144" s="37">
        <f t="shared" si="33"/>
        <v>7.3234767593285136E-2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1709439</v>
      </c>
      <c r="O144" s="37">
        <f t="shared" si="37"/>
        <v>0.14510922033713569</v>
      </c>
      <c r="P144" s="32">
        <f>SUM(P138:P143)</f>
        <v>747451</v>
      </c>
      <c r="Q144" s="32">
        <f>SUM(Q138:Q143)</f>
        <v>4783000</v>
      </c>
      <c r="R144" s="32">
        <f>SUM(R138:R143)</f>
        <v>4783000</v>
      </c>
      <c r="S144" s="32">
        <f>SUM(S138:S143)</f>
        <v>1211537</v>
      </c>
      <c r="T144" s="37">
        <f t="shared" si="38"/>
        <v>0.25330064812878944</v>
      </c>
      <c r="U144" s="37">
        <f t="shared" si="39"/>
        <v>0.15423218378194692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30000</v>
      </c>
      <c r="F146" s="31">
        <v>9073</v>
      </c>
      <c r="G146" s="36">
        <f t="shared" si="32"/>
        <v>0.30243333333333333</v>
      </c>
      <c r="H146" s="31">
        <v>505218</v>
      </c>
      <c r="I146" s="36">
        <f t="shared" si="33"/>
        <v>16.840599999999998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514291</v>
      </c>
      <c r="O146" s="36">
        <f t="shared" si="37"/>
        <v>17.143033333333332</v>
      </c>
      <c r="P146" s="31">
        <v>3060</v>
      </c>
      <c r="Q146" s="31">
        <v>26087</v>
      </c>
      <c r="R146" s="31">
        <v>30000</v>
      </c>
      <c r="S146" s="31">
        <v>7900</v>
      </c>
      <c r="T146" s="36">
        <f t="shared" si="38"/>
        <v>0.30283282861195232</v>
      </c>
      <c r="U146" s="36">
        <f t="shared" si="39"/>
        <v>164.10392156862744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102790</v>
      </c>
      <c r="E148" s="31">
        <v>102790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89383</v>
      </c>
      <c r="R148" s="31">
        <v>89383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132790</v>
      </c>
      <c r="E150" s="32">
        <f>SUM(E145:E149)</f>
        <v>132790</v>
      </c>
      <c r="F150" s="32">
        <f>SUM(F145:F149)</f>
        <v>9073</v>
      </c>
      <c r="G150" s="37">
        <f t="shared" si="32"/>
        <v>6.8325928157240756E-2</v>
      </c>
      <c r="H150" s="32">
        <f>SUM(H145:H149)</f>
        <v>505218</v>
      </c>
      <c r="I150" s="37">
        <f t="shared" si="33"/>
        <v>3.8046389035318926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514291</v>
      </c>
      <c r="O150" s="37">
        <f t="shared" si="37"/>
        <v>3.8729648316891332</v>
      </c>
      <c r="P150" s="32">
        <f>SUM(P145:P149)</f>
        <v>3060</v>
      </c>
      <c r="Q150" s="32">
        <f>SUM(Q145:Q149)</f>
        <v>115470</v>
      </c>
      <c r="R150" s="32">
        <f>SUM(R145:R149)</f>
        <v>119383</v>
      </c>
      <c r="S150" s="32">
        <f>SUM(S145:S149)</f>
        <v>7900</v>
      </c>
      <c r="T150" s="37">
        <f t="shared" si="38"/>
        <v>6.8416038797956186E-2</v>
      </c>
      <c r="U150" s="37">
        <f t="shared" si="39"/>
        <v>164.10392156862744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9622200</v>
      </c>
      <c r="E152" s="31">
        <v>3682200</v>
      </c>
      <c r="F152" s="31">
        <v>39495</v>
      </c>
      <c r="G152" s="36">
        <f t="shared" si="32"/>
        <v>4.104570680301802E-3</v>
      </c>
      <c r="H152" s="31">
        <v>367821</v>
      </c>
      <c r="I152" s="36">
        <f t="shared" si="33"/>
        <v>3.8226289206210635E-2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407316</v>
      </c>
      <c r="O152" s="36">
        <f t="shared" si="37"/>
        <v>4.2330859886512438E-2</v>
      </c>
      <c r="P152" s="31">
        <v>45098</v>
      </c>
      <c r="Q152" s="31">
        <v>1592700</v>
      </c>
      <c r="R152" s="31">
        <v>1618701</v>
      </c>
      <c r="S152" s="31">
        <v>57407</v>
      </c>
      <c r="T152" s="36">
        <f t="shared" si="38"/>
        <v>3.6043824951340488E-2</v>
      </c>
      <c r="U152" s="36">
        <f t="shared" si="39"/>
        <v>7.1560379617721406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205224</v>
      </c>
      <c r="E155" s="31">
        <v>205224</v>
      </c>
      <c r="F155" s="31">
        <v>55478</v>
      </c>
      <c r="G155" s="36">
        <f t="shared" si="32"/>
        <v>0.27032900635403267</v>
      </c>
      <c r="H155" s="31">
        <v>43983</v>
      </c>
      <c r="I155" s="36">
        <f t="shared" si="33"/>
        <v>0.2143170389428137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99461</v>
      </c>
      <c r="O155" s="36">
        <f t="shared" si="37"/>
        <v>0.48464604529684635</v>
      </c>
      <c r="P155" s="31">
        <v>0</v>
      </c>
      <c r="Q155" s="31">
        <v>292878</v>
      </c>
      <c r="R155" s="31">
        <v>168201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9827424</v>
      </c>
      <c r="E157" s="32">
        <f>SUM(E151:E156)</f>
        <v>3887424</v>
      </c>
      <c r="F157" s="32">
        <f>SUM(F151:F156)</f>
        <v>94973</v>
      </c>
      <c r="G157" s="37">
        <f t="shared" si="32"/>
        <v>9.6640788064094926E-3</v>
      </c>
      <c r="H157" s="32">
        <f>SUM(H151:H156)</f>
        <v>411804</v>
      </c>
      <c r="I157" s="37">
        <f t="shared" si="33"/>
        <v>4.1903554787093747E-2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506777</v>
      </c>
      <c r="O157" s="37">
        <f t="shared" si="37"/>
        <v>5.1567633593503241E-2</v>
      </c>
      <c r="P157" s="32">
        <f>SUM(P151:P156)</f>
        <v>45098</v>
      </c>
      <c r="Q157" s="32">
        <f>SUM(Q151:Q156)</f>
        <v>1885578</v>
      </c>
      <c r="R157" s="32">
        <f>SUM(R151:R156)</f>
        <v>1786902</v>
      </c>
      <c r="S157" s="32">
        <f>SUM(S151:S156)</f>
        <v>57407</v>
      </c>
      <c r="T157" s="37">
        <f t="shared" si="38"/>
        <v>3.0445306425934116E-2</v>
      </c>
      <c r="U157" s="37">
        <f t="shared" si="39"/>
        <v>8.131314027229589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250000</v>
      </c>
      <c r="E166" s="31">
        <v>250000</v>
      </c>
      <c r="F166" s="31">
        <v>100650</v>
      </c>
      <c r="G166" s="36">
        <f t="shared" si="32"/>
        <v>0.40260000000000001</v>
      </c>
      <c r="H166" s="31">
        <v>64600</v>
      </c>
      <c r="I166" s="36">
        <f t="shared" si="33"/>
        <v>0.25840000000000002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165250</v>
      </c>
      <c r="O166" s="36">
        <f t="shared" si="37"/>
        <v>0.66100000000000003</v>
      </c>
      <c r="P166" s="31">
        <v>91250</v>
      </c>
      <c r="Q166" s="31">
        <v>400000</v>
      </c>
      <c r="R166" s="31">
        <v>300000</v>
      </c>
      <c r="S166" s="31">
        <v>133400</v>
      </c>
      <c r="T166" s="36">
        <f t="shared" si="38"/>
        <v>0.33350000000000002</v>
      </c>
      <c r="U166" s="36">
        <f t="shared" si="39"/>
        <v>-0.29205479452054794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250000</v>
      </c>
      <c r="E169" s="32">
        <f>SUM(E164:E168)</f>
        <v>250000</v>
      </c>
      <c r="F169" s="32">
        <f>SUM(F164:F168)</f>
        <v>100650</v>
      </c>
      <c r="G169" s="37">
        <f t="shared" si="32"/>
        <v>0.40260000000000001</v>
      </c>
      <c r="H169" s="32">
        <f>SUM(H164:H168)</f>
        <v>64600</v>
      </c>
      <c r="I169" s="37">
        <f t="shared" si="33"/>
        <v>0.25840000000000002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165250</v>
      </c>
      <c r="O169" s="37">
        <f t="shared" si="37"/>
        <v>0.66100000000000003</v>
      </c>
      <c r="P169" s="32">
        <f>SUM(P164:P168)</f>
        <v>91250</v>
      </c>
      <c r="Q169" s="32">
        <f>SUM(Q164:Q168)</f>
        <v>400000</v>
      </c>
      <c r="R169" s="32">
        <f>SUM(R164:R168)</f>
        <v>300000</v>
      </c>
      <c r="S169" s="32">
        <f>SUM(S164:S168)</f>
        <v>133400</v>
      </c>
      <c r="T169" s="37">
        <f t="shared" si="38"/>
        <v>0.33350000000000002</v>
      </c>
      <c r="U169" s="37">
        <f t="shared" si="39"/>
        <v>-0.29205479452054794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304807188</v>
      </c>
      <c r="E170" s="32">
        <f>SUM(E105,E107:E111,E113:E120,E122:E125,E127:E131,E133:E136,E138:E143,E145:E149,E151:E156,E158:E162,E164:E168)</f>
        <v>298867188</v>
      </c>
      <c r="F170" s="32">
        <f>SUM(F105,F107:F111,F113:F120,F122:F125,F127:F131,F133:F136,F138:F143,F145:F149,F151:F156,F158:F162,F164:F168)</f>
        <v>57093553</v>
      </c>
      <c r="G170" s="37">
        <f t="shared" si="32"/>
        <v>0.18731038915000917</v>
      </c>
      <c r="H170" s="32">
        <f>SUM(H105,H107:H111,H113:H120,H122:H125,H127:H131,H133:H136,H138:H143,H145:H149,H151:H156,H158:H162,H164:H168)</f>
        <v>57821633</v>
      </c>
      <c r="I170" s="37">
        <f t="shared" si="33"/>
        <v>0.18969904672982973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114915186</v>
      </c>
      <c r="O170" s="37">
        <f t="shared" si="37"/>
        <v>0.37700943587983887</v>
      </c>
      <c r="P170" s="32">
        <f>SUM(P105,P107:P111,P113:P120,P122:P125,P127:P131,P133:P136,P138:P143,P145:P149,P151:P156,P158:P162,P164:P168)</f>
        <v>318418971</v>
      </c>
      <c r="Q170" s="32">
        <f>SUM(Q105,Q107:Q111,Q113:Q120,Q122:Q125,Q127:Q131,Q133:Q136,Q138:Q143,Q145:Q149,Q151:Q156,Q158:Q162,Q164:Q168)</f>
        <v>1195680904</v>
      </c>
      <c r="R170" s="32">
        <f>SUM(R105,R107:R111,R113:R120,R122:R125,R127:R131,R133:R136,R138:R143,R145:R149,R151:R156,R158:R162,R164:R168)</f>
        <v>258332935</v>
      </c>
      <c r="S170" s="32">
        <f>SUM(S105,S107:S111,S113:S120,S122:S125,S127:S131,S133:S136,S138:S143,S145:S149,S151:S156,S158:S162,S164:S168)</f>
        <v>652644387</v>
      </c>
      <c r="T170" s="37">
        <f t="shared" si="38"/>
        <v>0.54583491700558262</v>
      </c>
      <c r="U170" s="37">
        <f t="shared" si="39"/>
        <v>-0.81841021337890074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38434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38434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6313647</v>
      </c>
      <c r="E180" s="31">
        <v>6313647</v>
      </c>
      <c r="F180" s="31">
        <v>129211</v>
      </c>
      <c r="G180" s="36">
        <f t="shared" si="40"/>
        <v>2.0465350691921801E-2</v>
      </c>
      <c r="H180" s="31">
        <v>238866</v>
      </c>
      <c r="I180" s="36">
        <f t="shared" si="41"/>
        <v>3.783328399576346E-2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368077</v>
      </c>
      <c r="O180" s="36">
        <f t="shared" si="45"/>
        <v>5.8298634687685265E-2</v>
      </c>
      <c r="P180" s="31">
        <v>173730</v>
      </c>
      <c r="Q180" s="31">
        <v>4092992</v>
      </c>
      <c r="R180" s="31">
        <v>4092992</v>
      </c>
      <c r="S180" s="31">
        <v>326231</v>
      </c>
      <c r="T180" s="36">
        <f t="shared" si="46"/>
        <v>7.9704773427360723E-2</v>
      </c>
      <c r="U180" s="36">
        <f t="shared" si="47"/>
        <v>0.3749266102572959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6358885</v>
      </c>
      <c r="E184" s="31">
        <v>6358885</v>
      </c>
      <c r="F184" s="31">
        <v>19092</v>
      </c>
      <c r="G184" s="36">
        <f t="shared" si="40"/>
        <v>3.0024131589107212E-3</v>
      </c>
      <c r="H184" s="31">
        <v>171117</v>
      </c>
      <c r="I184" s="36">
        <f t="shared" si="41"/>
        <v>2.6909906375095632E-2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190209</v>
      </c>
      <c r="O184" s="36">
        <f t="shared" si="45"/>
        <v>2.9912319534006356E-2</v>
      </c>
      <c r="P184" s="31">
        <v>102285</v>
      </c>
      <c r="Q184" s="31">
        <v>450000</v>
      </c>
      <c r="R184" s="31">
        <v>291005</v>
      </c>
      <c r="S184" s="31">
        <v>139096</v>
      </c>
      <c r="T184" s="36">
        <f t="shared" si="46"/>
        <v>0.30910222222222222</v>
      </c>
      <c r="U184" s="36">
        <f t="shared" si="47"/>
        <v>0.67294324681038264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12672532</v>
      </c>
      <c r="E185" s="32">
        <f>SUM(E180:E184)</f>
        <v>12672532</v>
      </c>
      <c r="F185" s="32">
        <f>SUM(F180:F184)</f>
        <v>148303</v>
      </c>
      <c r="G185" s="37">
        <f t="shared" si="40"/>
        <v>1.1702712607078048E-2</v>
      </c>
      <c r="H185" s="32">
        <f>SUM(H180:H184)</f>
        <v>409983</v>
      </c>
      <c r="I185" s="37">
        <f t="shared" si="41"/>
        <v>3.2352098223149092E-2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558286</v>
      </c>
      <c r="O185" s="37">
        <f t="shared" si="45"/>
        <v>4.4054810830227137E-2</v>
      </c>
      <c r="P185" s="32">
        <f>SUM(P180:P184)</f>
        <v>276015</v>
      </c>
      <c r="Q185" s="32">
        <f>SUM(Q180:Q184)</f>
        <v>4542992</v>
      </c>
      <c r="R185" s="32">
        <f>SUM(R180:R184)</f>
        <v>4383997</v>
      </c>
      <c r="S185" s="32">
        <f>SUM(S180:S184)</f>
        <v>465327</v>
      </c>
      <c r="T185" s="37">
        <f t="shared" si="46"/>
        <v>0.10242743108506465</v>
      </c>
      <c r="U185" s="37">
        <f t="shared" si="47"/>
        <v>0.48536492581924895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29125</v>
      </c>
      <c r="G188" s="36">
        <f t="shared" si="40"/>
        <v>0</v>
      </c>
      <c r="H188" s="31">
        <v>-29125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887</v>
      </c>
      <c r="Q188" s="31">
        <v>0</v>
      </c>
      <c r="R188" s="31">
        <v>0</v>
      </c>
      <c r="S188" s="31">
        <v>46440</v>
      </c>
      <c r="T188" s="36">
        <f t="shared" si="46"/>
        <v>0</v>
      </c>
      <c r="U188" s="36">
        <f t="shared" si="47"/>
        <v>-33.835400225479141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29125</v>
      </c>
      <c r="G191" s="37">
        <f t="shared" si="40"/>
        <v>0</v>
      </c>
      <c r="H191" s="32">
        <f>SUM(H186:H190)</f>
        <v>-29125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887</v>
      </c>
      <c r="Q191" s="32">
        <f>SUM(Q186:Q190)</f>
        <v>0</v>
      </c>
      <c r="R191" s="32">
        <f>SUM(R186:R190)</f>
        <v>0</v>
      </c>
      <c r="S191" s="32">
        <f>SUM(S186:S190)</f>
        <v>46440</v>
      </c>
      <c r="T191" s="37">
        <f t="shared" si="46"/>
        <v>0</v>
      </c>
      <c r="U191" s="37">
        <f t="shared" si="47"/>
        <v>-33.835400225479141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9173295</v>
      </c>
      <c r="E193" s="31">
        <v>9173295</v>
      </c>
      <c r="F193" s="31">
        <v>3438982</v>
      </c>
      <c r="G193" s="36">
        <f t="shared" si="40"/>
        <v>0.3748905927477531</v>
      </c>
      <c r="H193" s="31">
        <v>3101894</v>
      </c>
      <c r="I193" s="36">
        <f t="shared" si="41"/>
        <v>0.3381439275636508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6540876</v>
      </c>
      <c r="O193" s="36">
        <f t="shared" si="45"/>
        <v>0.71303452031140391</v>
      </c>
      <c r="P193" s="31">
        <v>0</v>
      </c>
      <c r="Q193" s="31">
        <v>0</v>
      </c>
      <c r="R193" s="31">
        <v>8711581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4083208</v>
      </c>
      <c r="E196" s="31">
        <v>4083208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3877690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1815492</v>
      </c>
      <c r="E197" s="31">
        <v>1815492</v>
      </c>
      <c r="F197" s="31">
        <v>403232</v>
      </c>
      <c r="G197" s="36">
        <f t="shared" si="40"/>
        <v>0.22210618388844455</v>
      </c>
      <c r="H197" s="31">
        <v>291822</v>
      </c>
      <c r="I197" s="36">
        <f t="shared" si="41"/>
        <v>0.16073989860599772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695054</v>
      </c>
      <c r="O197" s="36">
        <f t="shared" si="45"/>
        <v>0.3828460824944423</v>
      </c>
      <c r="P197" s="31">
        <v>425910</v>
      </c>
      <c r="Q197" s="31">
        <v>1725589</v>
      </c>
      <c r="R197" s="31">
        <v>1725589</v>
      </c>
      <c r="S197" s="31">
        <v>746628</v>
      </c>
      <c r="T197" s="36">
        <f t="shared" si="46"/>
        <v>0.43268008778451877</v>
      </c>
      <c r="U197" s="36">
        <f t="shared" si="47"/>
        <v>-0.31482707614284711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15071995</v>
      </c>
      <c r="E198" s="32">
        <f>SUM(E192:E197)</f>
        <v>15071995</v>
      </c>
      <c r="F198" s="32">
        <f>SUM(F192:F197)</f>
        <v>3842214</v>
      </c>
      <c r="G198" s="37">
        <f t="shared" si="40"/>
        <v>0.25492404953690601</v>
      </c>
      <c r="H198" s="32">
        <f>SUM(H192:H197)</f>
        <v>3393716</v>
      </c>
      <c r="I198" s="37">
        <f t="shared" si="41"/>
        <v>0.22516700675657073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7235930</v>
      </c>
      <c r="O198" s="37">
        <f t="shared" si="45"/>
        <v>0.48009105629347676</v>
      </c>
      <c r="P198" s="32">
        <f>SUM(P192:P197)</f>
        <v>425910</v>
      </c>
      <c r="Q198" s="32">
        <f>SUM(Q192:Q197)</f>
        <v>5603279</v>
      </c>
      <c r="R198" s="32">
        <f>SUM(R192:R197)</f>
        <v>10437170</v>
      </c>
      <c r="S198" s="32">
        <f>SUM(S192:S197)</f>
        <v>746628</v>
      </c>
      <c r="T198" s="37">
        <f t="shared" si="46"/>
        <v>0.13324840687033432</v>
      </c>
      <c r="U198" s="37">
        <f t="shared" si="47"/>
        <v>6.9681528961517696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6031690</v>
      </c>
      <c r="E199" s="31">
        <v>6031690</v>
      </c>
      <c r="F199" s="31">
        <v>18231</v>
      </c>
      <c r="G199" s="36">
        <f t="shared" si="40"/>
        <v>3.0225359725052181E-3</v>
      </c>
      <c r="H199" s="31">
        <v>36309</v>
      </c>
      <c r="I199" s="36">
        <f t="shared" si="41"/>
        <v>6.0197059198997295E-3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54540</v>
      </c>
      <c r="O199" s="36">
        <f t="shared" si="45"/>
        <v>9.042241892404948E-3</v>
      </c>
      <c r="P199" s="31">
        <v>16868</v>
      </c>
      <c r="Q199" s="31">
        <v>5719904</v>
      </c>
      <c r="R199" s="31">
        <v>5719904</v>
      </c>
      <c r="S199" s="31">
        <v>41868</v>
      </c>
      <c r="T199" s="36">
        <f t="shared" si="46"/>
        <v>7.3197032677471512E-3</v>
      </c>
      <c r="U199" s="36">
        <f t="shared" si="47"/>
        <v>1.1525373488261796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6031690</v>
      </c>
      <c r="E204" s="32">
        <f>SUM(E199:E203)</f>
        <v>6031690</v>
      </c>
      <c r="F204" s="32">
        <f>SUM(F199:F203)</f>
        <v>18231</v>
      </c>
      <c r="G204" s="37">
        <f t="shared" si="40"/>
        <v>3.0225359725052181E-3</v>
      </c>
      <c r="H204" s="32">
        <f>SUM(H199:H203)</f>
        <v>36309</v>
      </c>
      <c r="I204" s="37">
        <f t="shared" si="41"/>
        <v>6.0197059198997295E-3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54540</v>
      </c>
      <c r="O204" s="37">
        <f t="shared" si="45"/>
        <v>9.042241892404948E-3</v>
      </c>
      <c r="P204" s="32">
        <f>SUM(P199:P203)</f>
        <v>16868</v>
      </c>
      <c r="Q204" s="32">
        <f>SUM(Q199:Q203)</f>
        <v>5719904</v>
      </c>
      <c r="R204" s="32">
        <f>SUM(R199:R203)</f>
        <v>5719904</v>
      </c>
      <c r="S204" s="32">
        <f>SUM(S199:S203)</f>
        <v>41868</v>
      </c>
      <c r="T204" s="37">
        <f t="shared" si="46"/>
        <v>7.3197032677471512E-3</v>
      </c>
      <c r="U204" s="37">
        <f t="shared" si="47"/>
        <v>1.1525373488261796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33776217</v>
      </c>
      <c r="E205" s="32">
        <f>SUM(E173:E178,E180:E184,E186:E190,E192:E197,E199:E203)</f>
        <v>33776217</v>
      </c>
      <c r="F205" s="32">
        <f>SUM(F173:F178,F180:F184,F186:F190,F192:F197,F199:F203)</f>
        <v>4037873</v>
      </c>
      <c r="G205" s="37">
        <f t="shared" si="40"/>
        <v>0.11954781673743983</v>
      </c>
      <c r="H205" s="32">
        <f>SUM(H173:H178,H180:H184,H186:H190,H192:H197,H199:H203)</f>
        <v>3810883</v>
      </c>
      <c r="I205" s="37">
        <f t="shared" si="41"/>
        <v>0.112827407521689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7848756</v>
      </c>
      <c r="O205" s="37">
        <f t="shared" si="45"/>
        <v>0.23237522425912885</v>
      </c>
      <c r="P205" s="32">
        <f>SUM(P173:P178,P180:P184,P186:P190,P192:P197,P199:P203)</f>
        <v>719680</v>
      </c>
      <c r="Q205" s="32">
        <f>SUM(Q173:Q178,Q180:Q184,Q186:Q190,Q192:Q197,Q199:Q203)</f>
        <v>15866175</v>
      </c>
      <c r="R205" s="32">
        <f>SUM(R173:R178,R180:R184,R186:R190,R192:R197,R199:R203)</f>
        <v>20541071</v>
      </c>
      <c r="S205" s="32">
        <f>SUM(S173:S178,S180:S184,S186:S190,S192:S197,S199:S203)</f>
        <v>1338697</v>
      </c>
      <c r="T205" s="37">
        <f t="shared" si="46"/>
        <v>8.4374274202824562E-2</v>
      </c>
      <c r="U205" s="37">
        <f t="shared" si="47"/>
        <v>4.2952464984437526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628</v>
      </c>
      <c r="G208" s="36">
        <f t="shared" ref="G208:G231" si="48">IF(($D208     =0),0,($F208     /$D208     ))</f>
        <v>0</v>
      </c>
      <c r="H208" s="31">
        <v>1954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2582</v>
      </c>
      <c r="O208" s="36">
        <f t="shared" ref="O208:O231" si="53">IF(($D208     =0),0,($N208     /$D208     ))</f>
        <v>0</v>
      </c>
      <c r="P208" s="31">
        <v>1203</v>
      </c>
      <c r="Q208" s="31">
        <v>0</v>
      </c>
      <c r="R208" s="31">
        <v>2</v>
      </c>
      <c r="S208" s="31">
        <v>2587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0.62427265170407309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38493</v>
      </c>
      <c r="G209" s="36">
        <f t="shared" si="48"/>
        <v>0</v>
      </c>
      <c r="H209" s="31">
        <v>40291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78784</v>
      </c>
      <c r="O209" s="36">
        <f t="shared" si="53"/>
        <v>0</v>
      </c>
      <c r="P209" s="31">
        <v>37654</v>
      </c>
      <c r="Q209" s="31">
        <v>121349</v>
      </c>
      <c r="R209" s="31">
        <v>147262</v>
      </c>
      <c r="S209" s="31">
        <v>73630</v>
      </c>
      <c r="T209" s="36">
        <f t="shared" si="54"/>
        <v>0.60676231365730249</v>
      </c>
      <c r="U209" s="36">
        <f t="shared" si="55"/>
        <v>7.0032400276199169E-2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94175</v>
      </c>
      <c r="E210" s="31">
        <v>94175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94175</v>
      </c>
      <c r="E216" s="32">
        <f>SUM(E208:E215)</f>
        <v>94175</v>
      </c>
      <c r="F216" s="32">
        <f>SUM(F208:F215)</f>
        <v>39121</v>
      </c>
      <c r="G216" s="37">
        <f t="shared" si="48"/>
        <v>0.41540748606318023</v>
      </c>
      <c r="H216" s="32">
        <f>SUM(H208:H215)</f>
        <v>42245</v>
      </c>
      <c r="I216" s="37">
        <f t="shared" si="49"/>
        <v>0.44857977170161933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81366</v>
      </c>
      <c r="O216" s="37">
        <f t="shared" si="53"/>
        <v>0.86398725776479957</v>
      </c>
      <c r="P216" s="32">
        <f>SUM(P208:P215)</f>
        <v>38857</v>
      </c>
      <c r="Q216" s="32">
        <f>SUM(Q208:Q215)</f>
        <v>121349</v>
      </c>
      <c r="R216" s="32">
        <f>SUM(R208:R215)</f>
        <v>147264</v>
      </c>
      <c r="S216" s="32">
        <f>SUM(S208:S215)</f>
        <v>76217</v>
      </c>
      <c r="T216" s="37">
        <f t="shared" si="54"/>
        <v>0.62808098954255909</v>
      </c>
      <c r="U216" s="37">
        <f t="shared" si="55"/>
        <v>8.7191497027562681E-2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42744303</v>
      </c>
      <c r="E218" s="31">
        <v>42744303</v>
      </c>
      <c r="F218" s="31">
        <v>-306547</v>
      </c>
      <c r="G218" s="36">
        <f t="shared" si="48"/>
        <v>-7.1716457746427639E-3</v>
      </c>
      <c r="H218" s="31">
        <v>13668250</v>
      </c>
      <c r="I218" s="36">
        <f t="shared" si="49"/>
        <v>0.31976775946024899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13361703</v>
      </c>
      <c r="O218" s="36">
        <f t="shared" si="53"/>
        <v>0.31259611368560625</v>
      </c>
      <c r="P218" s="31">
        <v>16427584</v>
      </c>
      <c r="Q218" s="31">
        <v>53794514</v>
      </c>
      <c r="R218" s="31">
        <v>47749696</v>
      </c>
      <c r="S218" s="31">
        <v>21101297</v>
      </c>
      <c r="T218" s="36">
        <f t="shared" si="54"/>
        <v>0.39225741494755395</v>
      </c>
      <c r="U218" s="36">
        <f t="shared" si="55"/>
        <v>-0.1679695565702175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39047592</v>
      </c>
      <c r="E219" s="31">
        <v>39047592</v>
      </c>
      <c r="F219" s="31">
        <v>1745264</v>
      </c>
      <c r="G219" s="36">
        <f t="shared" si="48"/>
        <v>4.4695816325882529E-2</v>
      </c>
      <c r="H219" s="31">
        <v>1622718</v>
      </c>
      <c r="I219" s="36">
        <f t="shared" si="49"/>
        <v>4.1557440981251803E-2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3367982</v>
      </c>
      <c r="O219" s="36">
        <f t="shared" si="53"/>
        <v>8.6253257307134332E-2</v>
      </c>
      <c r="P219" s="31">
        <v>1751276</v>
      </c>
      <c r="Q219" s="31">
        <v>37188180</v>
      </c>
      <c r="R219" s="31">
        <v>37188180</v>
      </c>
      <c r="S219" s="31">
        <v>2811716</v>
      </c>
      <c r="T219" s="36">
        <f t="shared" si="54"/>
        <v>7.560778720550454E-2</v>
      </c>
      <c r="U219" s="36">
        <f t="shared" si="55"/>
        <v>-7.3408189228882259E-2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18828</v>
      </c>
      <c r="E222" s="31">
        <v>18828</v>
      </c>
      <c r="F222" s="31">
        <v>2664</v>
      </c>
      <c r="G222" s="36">
        <f t="shared" si="48"/>
        <v>0.14149139579349904</v>
      </c>
      <c r="H222" s="31">
        <v>3229</v>
      </c>
      <c r="I222" s="36">
        <f t="shared" si="49"/>
        <v>0.1714998937752284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5893</v>
      </c>
      <c r="O222" s="36">
        <f t="shared" si="53"/>
        <v>0.3129912895687274</v>
      </c>
      <c r="P222" s="31">
        <v>3065</v>
      </c>
      <c r="Q222" s="31">
        <v>30000</v>
      </c>
      <c r="R222" s="31">
        <v>18000</v>
      </c>
      <c r="S222" s="31">
        <v>7969</v>
      </c>
      <c r="T222" s="36">
        <f t="shared" si="54"/>
        <v>0.26563333333333333</v>
      </c>
      <c r="U222" s="36">
        <f t="shared" si="55"/>
        <v>5.3507340946166382E-2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81810723</v>
      </c>
      <c r="E224" s="32">
        <f>SUM(E217:E223)</f>
        <v>81810723</v>
      </c>
      <c r="F224" s="32">
        <f>SUM(F217:F223)</f>
        <v>1441381</v>
      </c>
      <c r="G224" s="37">
        <f t="shared" si="48"/>
        <v>1.7618485048714213E-2</v>
      </c>
      <c r="H224" s="32">
        <f>SUM(H217:H223)</f>
        <v>15294197</v>
      </c>
      <c r="I224" s="37">
        <f t="shared" si="49"/>
        <v>0.18694611707563077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16735578</v>
      </c>
      <c r="O224" s="37">
        <f t="shared" si="53"/>
        <v>0.20456460212434499</v>
      </c>
      <c r="P224" s="32">
        <f>SUM(P217:P223)</f>
        <v>18181925</v>
      </c>
      <c r="Q224" s="32">
        <f>SUM(Q217:Q223)</f>
        <v>91012694</v>
      </c>
      <c r="R224" s="32">
        <f>SUM(R217:R223)</f>
        <v>84955876</v>
      </c>
      <c r="S224" s="32">
        <f>SUM(S217:S223)</f>
        <v>23920982</v>
      </c>
      <c r="T224" s="37">
        <f t="shared" si="54"/>
        <v>0.26283127054782052</v>
      </c>
      <c r="U224" s="37">
        <f t="shared" si="55"/>
        <v>-0.1588241069083719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</v>
      </c>
      <c r="E225" s="31">
        <v>500000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91200</v>
      </c>
      <c r="R225" s="31">
        <v>91200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</v>
      </c>
      <c r="E230" s="32">
        <f>SUM(E225:E229)</f>
        <v>500000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91200</v>
      </c>
      <c r="R230" s="32">
        <f>SUM(R225:R229)</f>
        <v>91200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82404898</v>
      </c>
      <c r="E231" s="32">
        <f>SUM(E208:E215,E217:E223,E225:E229)</f>
        <v>82404898</v>
      </c>
      <c r="F231" s="32">
        <f>SUM(F208:F215,F217:F223,F225:F229)</f>
        <v>1480502</v>
      </c>
      <c r="G231" s="37">
        <f t="shared" si="48"/>
        <v>1.7966189339861813E-2</v>
      </c>
      <c r="H231" s="32">
        <f>SUM(H208:H215,H217:H223,H225:H229)</f>
        <v>15336442</v>
      </c>
      <c r="I231" s="37">
        <f t="shared" si="49"/>
        <v>0.18611080618047729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16816944</v>
      </c>
      <c r="O231" s="37">
        <f t="shared" si="53"/>
        <v>0.20407699552033909</v>
      </c>
      <c r="P231" s="32">
        <f>SUM(P208:P215,P217:P223,P225:P229)</f>
        <v>18220782</v>
      </c>
      <c r="Q231" s="32">
        <f>SUM(Q208:Q215,Q217:Q223,Q225:Q229)</f>
        <v>91225243</v>
      </c>
      <c r="R231" s="32">
        <f>SUM(R208:R215,R217:R223,R225:R229)</f>
        <v>85194340</v>
      </c>
      <c r="S231" s="32">
        <f>SUM(S208:S215,S217:S223,S225:S229)</f>
        <v>23997199</v>
      </c>
      <c r="T231" s="37">
        <f t="shared" si="54"/>
        <v>0.26305437191326531</v>
      </c>
      <c r="U231" s="37">
        <f t="shared" si="55"/>
        <v>-0.15829946266850681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48099</v>
      </c>
      <c r="E235" s="31">
        <v>48099</v>
      </c>
      <c r="F235" s="31">
        <v>6622</v>
      </c>
      <c r="G235" s="36">
        <f t="shared" si="56"/>
        <v>0.13767437992473855</v>
      </c>
      <c r="H235" s="31">
        <v>8261</v>
      </c>
      <c r="I235" s="36">
        <f t="shared" si="57"/>
        <v>0.17174993243102768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14883</v>
      </c>
      <c r="O235" s="36">
        <f t="shared" si="61"/>
        <v>0.30942431235576623</v>
      </c>
      <c r="P235" s="31">
        <v>5766</v>
      </c>
      <c r="Q235" s="31">
        <v>57158</v>
      </c>
      <c r="R235" s="31">
        <v>57158</v>
      </c>
      <c r="S235" s="31">
        <v>22969</v>
      </c>
      <c r="T235" s="36">
        <f t="shared" si="62"/>
        <v>0.40185100948248714</v>
      </c>
      <c r="U235" s="36">
        <f t="shared" si="63"/>
        <v>0.4327089836975373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9248280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48099</v>
      </c>
      <c r="E240" s="32">
        <f>SUM(E234:E239)</f>
        <v>48099</v>
      </c>
      <c r="F240" s="32">
        <f>SUM(F234:F239)</f>
        <v>6622</v>
      </c>
      <c r="G240" s="37">
        <f t="shared" si="56"/>
        <v>0.13767437992473855</v>
      </c>
      <c r="H240" s="32">
        <f>SUM(H234:H239)</f>
        <v>8261</v>
      </c>
      <c r="I240" s="37">
        <f t="shared" si="57"/>
        <v>0.17174993243102768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14883</v>
      </c>
      <c r="O240" s="37">
        <f t="shared" si="61"/>
        <v>0.30942431235576623</v>
      </c>
      <c r="P240" s="32">
        <f>SUM(P234:P239)</f>
        <v>5766</v>
      </c>
      <c r="Q240" s="32">
        <f>SUM(Q234:Q239)</f>
        <v>57158</v>
      </c>
      <c r="R240" s="32">
        <f>SUM(R234:R239)</f>
        <v>57158</v>
      </c>
      <c r="S240" s="32">
        <f>SUM(S234:S239)</f>
        <v>9271249</v>
      </c>
      <c r="T240" s="37">
        <f t="shared" si="62"/>
        <v>162.20387347352951</v>
      </c>
      <c r="U240" s="37">
        <f t="shared" si="63"/>
        <v>0.4327089836975373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3669286</v>
      </c>
      <c r="E242" s="31">
        <v>3669286</v>
      </c>
      <c r="F242" s="31">
        <v>786597</v>
      </c>
      <c r="G242" s="36">
        <f t="shared" si="56"/>
        <v>0.21437331404529383</v>
      </c>
      <c r="H242" s="31">
        <v>195891</v>
      </c>
      <c r="I242" s="36">
        <f t="shared" si="57"/>
        <v>5.3386680678475323E-2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982488</v>
      </c>
      <c r="O242" s="36">
        <f t="shared" si="61"/>
        <v>0.26775999472376916</v>
      </c>
      <c r="P242" s="31">
        <v>476179</v>
      </c>
      <c r="Q242" s="31">
        <v>1943249</v>
      </c>
      <c r="R242" s="31">
        <v>3285026</v>
      </c>
      <c r="S242" s="31">
        <v>1642513</v>
      </c>
      <c r="T242" s="36">
        <f t="shared" si="62"/>
        <v>0.84524062536504585</v>
      </c>
      <c r="U242" s="36">
        <f t="shared" si="63"/>
        <v>-0.58861898571755578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3669286</v>
      </c>
      <c r="E247" s="32">
        <f>SUM(E241:E246)</f>
        <v>3669286</v>
      </c>
      <c r="F247" s="32">
        <f>SUM(F241:F246)</f>
        <v>786597</v>
      </c>
      <c r="G247" s="37">
        <f t="shared" si="56"/>
        <v>0.21437331404529383</v>
      </c>
      <c r="H247" s="32">
        <f>SUM(H241:H246)</f>
        <v>195891</v>
      </c>
      <c r="I247" s="37">
        <f t="shared" si="57"/>
        <v>5.3386680678475323E-2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982488</v>
      </c>
      <c r="O247" s="37">
        <f t="shared" si="61"/>
        <v>0.26775999472376916</v>
      </c>
      <c r="P247" s="32">
        <f>SUM(P241:P246)</f>
        <v>476179</v>
      </c>
      <c r="Q247" s="32">
        <f>SUM(Q241:Q246)</f>
        <v>1943249</v>
      </c>
      <c r="R247" s="32">
        <f>SUM(R241:R246)</f>
        <v>3285026</v>
      </c>
      <c r="S247" s="32">
        <f>SUM(S241:S246)</f>
        <v>1642513</v>
      </c>
      <c r="T247" s="37">
        <f t="shared" si="62"/>
        <v>0.84524062536504585</v>
      </c>
      <c r="U247" s="37">
        <f t="shared" si="63"/>
        <v>-0.58861898571755578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-2465679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-2465679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22947297</v>
      </c>
      <c r="E255" s="31">
        <v>22947297</v>
      </c>
      <c r="F255" s="31">
        <v>8501355</v>
      </c>
      <c r="G255" s="36">
        <f t="shared" si="56"/>
        <v>0.37047304525670277</v>
      </c>
      <c r="H255" s="31">
        <v>7906218</v>
      </c>
      <c r="I255" s="36">
        <f t="shared" si="57"/>
        <v>0.34453809527109008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16407573</v>
      </c>
      <c r="O255" s="36">
        <f t="shared" si="61"/>
        <v>0.71501114052779291</v>
      </c>
      <c r="P255" s="31">
        <v>5794308</v>
      </c>
      <c r="Q255" s="31">
        <v>21064274</v>
      </c>
      <c r="R255" s="31">
        <v>21792305</v>
      </c>
      <c r="S255" s="31">
        <v>8977727</v>
      </c>
      <c r="T255" s="36">
        <f t="shared" si="62"/>
        <v>0.42620633400420066</v>
      </c>
      <c r="U255" s="36">
        <f t="shared" si="63"/>
        <v>0.36448010702917411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102000</v>
      </c>
      <c r="E257" s="31">
        <v>102000</v>
      </c>
      <c r="F257" s="31">
        <v>46575</v>
      </c>
      <c r="G257" s="36">
        <f t="shared" si="56"/>
        <v>0.45661764705882352</v>
      </c>
      <c r="H257" s="31">
        <v>2661</v>
      </c>
      <c r="I257" s="36">
        <f t="shared" si="57"/>
        <v>2.6088235294117648E-2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49236</v>
      </c>
      <c r="O257" s="36">
        <f t="shared" si="61"/>
        <v>0.48270588235294115</v>
      </c>
      <c r="P257" s="31">
        <v>2660</v>
      </c>
      <c r="Q257" s="31">
        <v>100000</v>
      </c>
      <c r="R257" s="31">
        <v>100000</v>
      </c>
      <c r="S257" s="31">
        <v>45487</v>
      </c>
      <c r="T257" s="36">
        <f t="shared" si="62"/>
        <v>0.45487</v>
      </c>
      <c r="U257" s="36">
        <f t="shared" si="63"/>
        <v>3.7593984962414062E-4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23049297</v>
      </c>
      <c r="E259" s="32">
        <f>SUM(E255:E258)</f>
        <v>23049297</v>
      </c>
      <c r="F259" s="32">
        <f>SUM(F255:F258)</f>
        <v>8547930</v>
      </c>
      <c r="G259" s="37">
        <f t="shared" si="56"/>
        <v>0.37085426076118505</v>
      </c>
      <c r="H259" s="32">
        <f>SUM(H255:H258)</f>
        <v>7908879</v>
      </c>
      <c r="I259" s="37">
        <f t="shared" si="57"/>
        <v>0.34312885985199459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16456809</v>
      </c>
      <c r="O259" s="37">
        <f t="shared" si="61"/>
        <v>0.7139831206131797</v>
      </c>
      <c r="P259" s="32">
        <f>SUM(P255:P258)</f>
        <v>5796968</v>
      </c>
      <c r="Q259" s="32">
        <f>SUM(Q255:Q258)</f>
        <v>21164274</v>
      </c>
      <c r="R259" s="32">
        <f>SUM(R255:R258)</f>
        <v>21892305</v>
      </c>
      <c r="S259" s="32">
        <f>SUM(S255:S258)</f>
        <v>9023214</v>
      </c>
      <c r="T259" s="37">
        <f t="shared" si="62"/>
        <v>0.42634176820806613</v>
      </c>
      <c r="U259" s="37">
        <f t="shared" si="63"/>
        <v>0.36431303398604231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26766682</v>
      </c>
      <c r="E260" s="32">
        <f>SUM(E234:E239,E241:E246,E248:E253,E255:E258)</f>
        <v>26766682</v>
      </c>
      <c r="F260" s="32">
        <f>SUM(F234:F239,F241:F246,F248:F253,F255:F258)</f>
        <v>9341149</v>
      </c>
      <c r="G260" s="37">
        <f t="shared" si="56"/>
        <v>0.34898419609871706</v>
      </c>
      <c r="H260" s="32">
        <f>SUM(H234:H239,H241:H246,H248:H253,H255:H258)</f>
        <v>8113031</v>
      </c>
      <c r="I260" s="37">
        <f t="shared" si="57"/>
        <v>0.30310185625547464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17454180</v>
      </c>
      <c r="O260" s="37">
        <f t="shared" si="61"/>
        <v>0.6520860523541917</v>
      </c>
      <c r="P260" s="32">
        <f>SUM(P234:P239,P241:P246,P248:P253,P255:P258)</f>
        <v>6278913</v>
      </c>
      <c r="Q260" s="32">
        <f>SUM(Q234:Q239,Q241:Q246,Q248:Q253,Q255:Q258)</f>
        <v>23164681</v>
      </c>
      <c r="R260" s="32">
        <f>SUM(R234:R239,R241:R246,R248:R253,R255:R258)</f>
        <v>25234489</v>
      </c>
      <c r="S260" s="32">
        <f>SUM(S234:S239,S241:S246,S248:S253,S255:S258)</f>
        <v>17471297</v>
      </c>
      <c r="T260" s="37">
        <f t="shared" si="62"/>
        <v>0.7542213510300444</v>
      </c>
      <c r="U260" s="37">
        <f t="shared" si="63"/>
        <v>0.29210756702633089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54756</v>
      </c>
      <c r="E264" s="31">
        <v>54756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52000</v>
      </c>
      <c r="R264" s="31">
        <v>52000</v>
      </c>
      <c r="S264" s="31">
        <v>8572</v>
      </c>
      <c r="T264" s="36">
        <f t="shared" si="70"/>
        <v>0.16484615384615384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54756</v>
      </c>
      <c r="E267" s="32">
        <f>SUM(E263:E266)</f>
        <v>54756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0</v>
      </c>
      <c r="Q267" s="32">
        <f>SUM(Q263:Q266)</f>
        <v>52000</v>
      </c>
      <c r="R267" s="32">
        <f>SUM(R263:R266)</f>
        <v>52000</v>
      </c>
      <c r="S267" s="32">
        <f>SUM(S263:S266)</f>
        <v>8572</v>
      </c>
      <c r="T267" s="37">
        <f t="shared" si="70"/>
        <v>0.16484615384615384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244266</v>
      </c>
      <c r="E269" s="31">
        <v>244266</v>
      </c>
      <c r="F269" s="31">
        <v>38059</v>
      </c>
      <c r="G269" s="36">
        <f t="shared" si="64"/>
        <v>0.15580965013550802</v>
      </c>
      <c r="H269" s="31">
        <v>47312</v>
      </c>
      <c r="I269" s="36">
        <f t="shared" si="65"/>
        <v>0.19369048496311397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85371</v>
      </c>
      <c r="O269" s="36">
        <f t="shared" si="69"/>
        <v>0.34950013509862199</v>
      </c>
      <c r="P269" s="31">
        <v>49386</v>
      </c>
      <c r="Q269" s="31">
        <v>161971</v>
      </c>
      <c r="R269" s="31">
        <v>231971</v>
      </c>
      <c r="S269" s="31">
        <v>96908</v>
      </c>
      <c r="T269" s="36">
        <f t="shared" si="70"/>
        <v>0.59830463478030016</v>
      </c>
      <c r="U269" s="36">
        <f t="shared" si="71"/>
        <v>-4.1995707285465533E-2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244266</v>
      </c>
      <c r="E275" s="32">
        <f>SUM(E268:E274)</f>
        <v>244266</v>
      </c>
      <c r="F275" s="32">
        <f>SUM(F268:F274)</f>
        <v>38059</v>
      </c>
      <c r="G275" s="37">
        <f t="shared" si="64"/>
        <v>0.15580965013550802</v>
      </c>
      <c r="H275" s="32">
        <f>SUM(H268:H274)</f>
        <v>47312</v>
      </c>
      <c r="I275" s="37">
        <f t="shared" si="65"/>
        <v>0.19369048496311397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85371</v>
      </c>
      <c r="O275" s="37">
        <f t="shared" si="69"/>
        <v>0.34950013509862199</v>
      </c>
      <c r="P275" s="32">
        <f>SUM(P268:P274)</f>
        <v>49386</v>
      </c>
      <c r="Q275" s="32">
        <f>SUM(Q268:Q274)</f>
        <v>161971</v>
      </c>
      <c r="R275" s="32">
        <f>SUM(R268:R274)</f>
        <v>231971</v>
      </c>
      <c r="S275" s="32">
        <f>SUM(S268:S274)</f>
        <v>96908</v>
      </c>
      <c r="T275" s="37">
        <f t="shared" si="70"/>
        <v>0.59830463478030016</v>
      </c>
      <c r="U275" s="37">
        <f t="shared" si="71"/>
        <v>-4.1995707285465533E-2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347</v>
      </c>
      <c r="E279" s="31">
        <v>347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555580</v>
      </c>
      <c r="E282" s="31">
        <v>555580</v>
      </c>
      <c r="F282" s="31">
        <v>35380</v>
      </c>
      <c r="G282" s="36">
        <f t="shared" si="64"/>
        <v>6.3681198027286806E-2</v>
      </c>
      <c r="H282" s="31">
        <v>278520</v>
      </c>
      <c r="I282" s="36">
        <f t="shared" si="65"/>
        <v>0.50131394218654379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313900</v>
      </c>
      <c r="O282" s="36">
        <f t="shared" si="69"/>
        <v>0.56499514021383057</v>
      </c>
      <c r="P282" s="31">
        <v>0</v>
      </c>
      <c r="Q282" s="31">
        <v>527695</v>
      </c>
      <c r="R282" s="31">
        <v>529124</v>
      </c>
      <c r="S282" s="31">
        <v>2168</v>
      </c>
      <c r="T282" s="36">
        <f t="shared" si="70"/>
        <v>4.1084338490984373E-3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555927</v>
      </c>
      <c r="E285" s="32">
        <f>SUM(E276:E284)</f>
        <v>555927</v>
      </c>
      <c r="F285" s="32">
        <f>SUM(F276:F284)</f>
        <v>35380</v>
      </c>
      <c r="G285" s="37">
        <f t="shared" si="64"/>
        <v>6.3641449326979987E-2</v>
      </c>
      <c r="H285" s="32">
        <f>SUM(H276:H284)</f>
        <v>278520</v>
      </c>
      <c r="I285" s="37">
        <f t="shared" si="65"/>
        <v>0.50100103071086677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313900</v>
      </c>
      <c r="O285" s="37">
        <f t="shared" si="69"/>
        <v>0.56464248003784667</v>
      </c>
      <c r="P285" s="32">
        <f>SUM(P276:P284)</f>
        <v>0</v>
      </c>
      <c r="Q285" s="32">
        <f>SUM(Q276:Q284)</f>
        <v>528042</v>
      </c>
      <c r="R285" s="32">
        <f>SUM(R276:R284)</f>
        <v>529471</v>
      </c>
      <c r="S285" s="32">
        <f>SUM(S276:S284)</f>
        <v>2168</v>
      </c>
      <c r="T285" s="37">
        <f t="shared" si="70"/>
        <v>4.1057340135822532E-3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710</v>
      </c>
      <c r="G290" s="36">
        <f t="shared" si="64"/>
        <v>0</v>
      </c>
      <c r="H290" s="31">
        <v>237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947</v>
      </c>
      <c r="O290" s="36">
        <f t="shared" si="69"/>
        <v>0</v>
      </c>
      <c r="P290" s="31">
        <v>222</v>
      </c>
      <c r="Q290" s="31">
        <v>2500</v>
      </c>
      <c r="R290" s="31">
        <v>225</v>
      </c>
      <c r="S290" s="31">
        <v>222</v>
      </c>
      <c r="T290" s="36">
        <f t="shared" si="70"/>
        <v>8.8800000000000004E-2</v>
      </c>
      <c r="U290" s="36">
        <f t="shared" si="71"/>
        <v>6.7567567567567544E-2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710</v>
      </c>
      <c r="G292" s="37">
        <f t="shared" si="64"/>
        <v>0</v>
      </c>
      <c r="H292" s="32">
        <f>SUM(H286:H291)</f>
        <v>237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947</v>
      </c>
      <c r="O292" s="37">
        <f t="shared" si="69"/>
        <v>0</v>
      </c>
      <c r="P292" s="32">
        <f>SUM(P286:P291)</f>
        <v>222</v>
      </c>
      <c r="Q292" s="32">
        <f>SUM(Q286:Q291)</f>
        <v>2500</v>
      </c>
      <c r="R292" s="32">
        <f>SUM(R286:R291)</f>
        <v>225</v>
      </c>
      <c r="S292" s="32">
        <f>SUM(S286:S291)</f>
        <v>222</v>
      </c>
      <c r="T292" s="37">
        <f t="shared" si="70"/>
        <v>8.8800000000000004E-2</v>
      </c>
      <c r="U292" s="37">
        <f t="shared" si="71"/>
        <v>6.7567567567567544E-2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9210000</v>
      </c>
      <c r="E293" s="31">
        <v>9210000</v>
      </c>
      <c r="F293" s="31">
        <v>3317645</v>
      </c>
      <c r="G293" s="36">
        <f t="shared" si="64"/>
        <v>0.36022204125950053</v>
      </c>
      <c r="H293" s="31">
        <v>206278</v>
      </c>
      <c r="I293" s="36">
        <f t="shared" si="65"/>
        <v>2.2397176981541804E-2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3523923</v>
      </c>
      <c r="O293" s="36">
        <f t="shared" si="69"/>
        <v>0.38261921824104234</v>
      </c>
      <c r="P293" s="31">
        <v>2677283</v>
      </c>
      <c r="Q293" s="31">
        <v>8720000</v>
      </c>
      <c r="R293" s="31">
        <v>8720000</v>
      </c>
      <c r="S293" s="31">
        <v>5618280</v>
      </c>
      <c r="T293" s="36">
        <f t="shared" si="70"/>
        <v>0.64429816513761473</v>
      </c>
      <c r="U293" s="36">
        <f t="shared" si="71"/>
        <v>-0.92295248578502909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9210000</v>
      </c>
      <c r="E298" s="32">
        <f>SUM(E293:E297)</f>
        <v>9210000</v>
      </c>
      <c r="F298" s="32">
        <f>SUM(F293:F297)</f>
        <v>3317645</v>
      </c>
      <c r="G298" s="37">
        <f t="shared" si="64"/>
        <v>0.36022204125950053</v>
      </c>
      <c r="H298" s="32">
        <f>SUM(H293:H297)</f>
        <v>206278</v>
      </c>
      <c r="I298" s="37">
        <f t="shared" si="65"/>
        <v>2.2397176981541804E-2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3523923</v>
      </c>
      <c r="O298" s="37">
        <f t="shared" si="69"/>
        <v>0.38261921824104234</v>
      </c>
      <c r="P298" s="32">
        <f>SUM(P293:P297)</f>
        <v>2677283</v>
      </c>
      <c r="Q298" s="32">
        <f>SUM(Q293:Q297)</f>
        <v>8720000</v>
      </c>
      <c r="R298" s="32">
        <f>SUM(R293:R297)</f>
        <v>8720000</v>
      </c>
      <c r="S298" s="32">
        <f>SUM(S293:S297)</f>
        <v>5618280</v>
      </c>
      <c r="T298" s="37">
        <f t="shared" si="70"/>
        <v>0.64429816513761473</v>
      </c>
      <c r="U298" s="37">
        <f t="shared" si="71"/>
        <v>-0.92295248578502909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10064949</v>
      </c>
      <c r="E299" s="32">
        <f>SUM(E263:E266,E268:E274,E276:E284,E286:E291,E293:E297)</f>
        <v>10064949</v>
      </c>
      <c r="F299" s="32">
        <f>SUM(F263:F266,F268:F274,F276:F284,F286:F291,F293:F297)</f>
        <v>3391794</v>
      </c>
      <c r="G299" s="37">
        <f t="shared" si="64"/>
        <v>0.33699067923742088</v>
      </c>
      <c r="H299" s="32">
        <f>SUM(H263:H266,H268:H274,H276:H284,H286:H291,H293:H297)</f>
        <v>532347</v>
      </c>
      <c r="I299" s="37">
        <f t="shared" si="65"/>
        <v>5.2891177093892877E-2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3924141</v>
      </c>
      <c r="O299" s="37">
        <f t="shared" si="69"/>
        <v>0.38988185633131373</v>
      </c>
      <c r="P299" s="32">
        <f>SUM(P263:P266,P268:P274,P276:P284,P286:P291,P293:P297)</f>
        <v>2726891</v>
      </c>
      <c r="Q299" s="32">
        <f>SUM(Q263:Q266,Q268:Q274,Q276:Q284,Q286:Q291,Q293:Q297)</f>
        <v>9464513</v>
      </c>
      <c r="R299" s="32">
        <f>SUM(R263:R266,R268:R274,R276:R284,R286:R291,R293:R297)</f>
        <v>9533667</v>
      </c>
      <c r="S299" s="32">
        <f>SUM(S263:S266,S268:S274,S276:S284,S286:S291,S293:S297)</f>
        <v>5726150</v>
      </c>
      <c r="T299" s="37">
        <f t="shared" si="70"/>
        <v>0.60501264037568547</v>
      </c>
      <c r="U299" s="37">
        <f t="shared" si="71"/>
        <v>-0.80477877553594923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278969680</v>
      </c>
      <c r="E302" s="31">
        <v>278969680</v>
      </c>
      <c r="F302" s="31">
        <v>95669976</v>
      </c>
      <c r="G302" s="36">
        <f t="shared" ref="G302:G339" si="72">IF(($D302     =0),0,($F302     /$D302     ))</f>
        <v>0.34294040843435031</v>
      </c>
      <c r="H302" s="31">
        <v>116507108</v>
      </c>
      <c r="I302" s="36">
        <f t="shared" ref="I302:I339" si="73">IF(($D302     =0),0,($H302     /$D302     ))</f>
        <v>0.41763358656037458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212177084</v>
      </c>
      <c r="O302" s="36">
        <f t="shared" ref="O302:O339" si="77">IF(($D302     =0),0,($N302     /$D302     ))</f>
        <v>0.76057399499472489</v>
      </c>
      <c r="P302" s="31">
        <v>74168252</v>
      </c>
      <c r="Q302" s="31">
        <v>131783185</v>
      </c>
      <c r="R302" s="31">
        <v>216432778</v>
      </c>
      <c r="S302" s="31">
        <v>120573436</v>
      </c>
      <c r="T302" s="36">
        <f t="shared" ref="T302:T339" si="78">IF(($Q302     =0),0,($S302     /$Q302     ))</f>
        <v>0.91493794143767282</v>
      </c>
      <c r="U302" s="36">
        <f t="shared" ref="U302:U339" si="79">IF(($P302     =0),0,(($H302     /$P302     )-1))</f>
        <v>0.57084877772230636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278969680</v>
      </c>
      <c r="E303" s="32">
        <f>E302</f>
        <v>278969680</v>
      </c>
      <c r="F303" s="32">
        <f>F302</f>
        <v>95669976</v>
      </c>
      <c r="G303" s="37">
        <f t="shared" si="72"/>
        <v>0.34294040843435031</v>
      </c>
      <c r="H303" s="32">
        <f>H302</f>
        <v>116507108</v>
      </c>
      <c r="I303" s="37">
        <f t="shared" si="73"/>
        <v>0.41763358656037458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212177084</v>
      </c>
      <c r="O303" s="37">
        <f t="shared" si="77"/>
        <v>0.76057399499472489</v>
      </c>
      <c r="P303" s="32">
        <f>P302</f>
        <v>74168252</v>
      </c>
      <c r="Q303" s="32">
        <f>Q302</f>
        <v>131783185</v>
      </c>
      <c r="R303" s="32">
        <f>R302</f>
        <v>216432778</v>
      </c>
      <c r="S303" s="32">
        <f>S302</f>
        <v>120573436</v>
      </c>
      <c r="T303" s="37">
        <f t="shared" si="78"/>
        <v>0.91493794143767282</v>
      </c>
      <c r="U303" s="37">
        <f t="shared" si="79"/>
        <v>0.57084877772230636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34399</v>
      </c>
      <c r="E308" s="31">
        <v>34399</v>
      </c>
      <c r="F308" s="31">
        <v>8505</v>
      </c>
      <c r="G308" s="36">
        <f t="shared" si="72"/>
        <v>0.24724555946393789</v>
      </c>
      <c r="H308" s="31">
        <v>8505</v>
      </c>
      <c r="I308" s="36">
        <f t="shared" si="73"/>
        <v>0.24724555946393789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17010</v>
      </c>
      <c r="O308" s="36">
        <f t="shared" si="77"/>
        <v>0.49449111892787578</v>
      </c>
      <c r="P308" s="31">
        <v>8022</v>
      </c>
      <c r="Q308" s="31">
        <v>32452</v>
      </c>
      <c r="R308" s="31">
        <v>32452</v>
      </c>
      <c r="S308" s="31">
        <v>16044</v>
      </c>
      <c r="T308" s="36">
        <f t="shared" si="78"/>
        <v>0.49439171699741158</v>
      </c>
      <c r="U308" s="36">
        <f t="shared" si="79"/>
        <v>6.0209424083769614E-2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34399</v>
      </c>
      <c r="E310" s="32">
        <f>SUM(E304:E309)</f>
        <v>34399</v>
      </c>
      <c r="F310" s="32">
        <f>SUM(F304:F309)</f>
        <v>8505</v>
      </c>
      <c r="G310" s="37">
        <f t="shared" si="72"/>
        <v>0.24724555946393789</v>
      </c>
      <c r="H310" s="32">
        <f>SUM(H304:H309)</f>
        <v>8505</v>
      </c>
      <c r="I310" s="37">
        <f t="shared" si="73"/>
        <v>0.24724555946393789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17010</v>
      </c>
      <c r="O310" s="37">
        <f t="shared" si="77"/>
        <v>0.49449111892787578</v>
      </c>
      <c r="P310" s="32">
        <f>SUM(P304:P309)</f>
        <v>8022</v>
      </c>
      <c r="Q310" s="32">
        <f>SUM(Q304:Q309)</f>
        <v>32452</v>
      </c>
      <c r="R310" s="32">
        <f>SUM(R304:R309)</f>
        <v>32452</v>
      </c>
      <c r="S310" s="32">
        <f>SUM(S304:S309)</f>
        <v>16044</v>
      </c>
      <c r="T310" s="37">
        <f t="shared" si="78"/>
        <v>0.49439171699741158</v>
      </c>
      <c r="U310" s="37">
        <f t="shared" si="79"/>
        <v>6.0209424083769614E-2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282786</v>
      </c>
      <c r="E311" s="31">
        <v>282786</v>
      </c>
      <c r="F311" s="31">
        <v>85841</v>
      </c>
      <c r="G311" s="36">
        <f t="shared" si="72"/>
        <v>0.30355463141739691</v>
      </c>
      <c r="H311" s="31">
        <v>9964</v>
      </c>
      <c r="I311" s="36">
        <f t="shared" si="73"/>
        <v>3.5235124794013847E-2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95805</v>
      </c>
      <c r="O311" s="36">
        <f t="shared" si="77"/>
        <v>0.33878975621141078</v>
      </c>
      <c r="P311" s="31">
        <v>7860</v>
      </c>
      <c r="Q311" s="31">
        <v>126463</v>
      </c>
      <c r="R311" s="31">
        <v>126463</v>
      </c>
      <c r="S311" s="31">
        <v>97758</v>
      </c>
      <c r="T311" s="36">
        <f t="shared" si="78"/>
        <v>0.77301661355495288</v>
      </c>
      <c r="U311" s="36">
        <f t="shared" si="79"/>
        <v>0.26768447837150133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118041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13049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2318</v>
      </c>
      <c r="E315" s="31">
        <v>2318</v>
      </c>
      <c r="F315" s="31">
        <v>3392</v>
      </c>
      <c r="G315" s="36">
        <f t="shared" si="72"/>
        <v>1.4633304572907679</v>
      </c>
      <c r="H315" s="31">
        <v>6131</v>
      </c>
      <c r="I315" s="36">
        <f t="shared" si="73"/>
        <v>2.6449525452976705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9523</v>
      </c>
      <c r="O315" s="36">
        <f t="shared" si="77"/>
        <v>4.108283002588438</v>
      </c>
      <c r="P315" s="31">
        <v>2913</v>
      </c>
      <c r="Q315" s="31">
        <v>2170</v>
      </c>
      <c r="R315" s="31">
        <v>2170</v>
      </c>
      <c r="S315" s="31">
        <v>7227</v>
      </c>
      <c r="T315" s="36">
        <f t="shared" si="78"/>
        <v>3.330414746543779</v>
      </c>
      <c r="U315" s="36">
        <f t="shared" si="79"/>
        <v>1.1047030552694816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50000</v>
      </c>
      <c r="R316" s="31">
        <v>50000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285104</v>
      </c>
      <c r="E317" s="32">
        <f>SUM(E311:E316)</f>
        <v>285104</v>
      </c>
      <c r="F317" s="32">
        <f>SUM(F311:F316)</f>
        <v>89233</v>
      </c>
      <c r="G317" s="37">
        <f t="shared" si="72"/>
        <v>0.31298403389640272</v>
      </c>
      <c r="H317" s="32">
        <f>SUM(H311:H316)</f>
        <v>16095</v>
      </c>
      <c r="I317" s="37">
        <f t="shared" si="73"/>
        <v>5.6453083786968963E-2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105328</v>
      </c>
      <c r="O317" s="37">
        <f t="shared" si="77"/>
        <v>0.36943711768337167</v>
      </c>
      <c r="P317" s="32">
        <f>SUM(P311:P316)</f>
        <v>10773</v>
      </c>
      <c r="Q317" s="32">
        <f>SUM(Q311:Q316)</f>
        <v>296674</v>
      </c>
      <c r="R317" s="32">
        <f>SUM(R311:R316)</f>
        <v>191682</v>
      </c>
      <c r="S317" s="32">
        <f>SUM(S311:S316)</f>
        <v>104985</v>
      </c>
      <c r="T317" s="37">
        <f t="shared" si="78"/>
        <v>0.35387327504263938</v>
      </c>
      <c r="U317" s="37">
        <f t="shared" si="79"/>
        <v>0.49401280980228357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7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7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65000</v>
      </c>
      <c r="E321" s="31">
        <v>65000</v>
      </c>
      <c r="F321" s="31">
        <v>13273</v>
      </c>
      <c r="G321" s="36">
        <f t="shared" si="72"/>
        <v>0.20419999999999999</v>
      </c>
      <c r="H321" s="31">
        <v>3147</v>
      </c>
      <c r="I321" s="36">
        <f t="shared" si="73"/>
        <v>4.8415384615384617E-2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16420</v>
      </c>
      <c r="O321" s="36">
        <f t="shared" si="77"/>
        <v>0.25261538461538463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65000</v>
      </c>
      <c r="E323" s="32">
        <f>SUM(E318:E322)</f>
        <v>65000</v>
      </c>
      <c r="F323" s="32">
        <f>SUM(F318:F322)</f>
        <v>13280</v>
      </c>
      <c r="G323" s="37">
        <f t="shared" si="72"/>
        <v>0.2043076923076923</v>
      </c>
      <c r="H323" s="32">
        <f>SUM(H318:H322)</f>
        <v>3147</v>
      </c>
      <c r="I323" s="37">
        <f t="shared" si="73"/>
        <v>4.8415384615384617E-2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16427</v>
      </c>
      <c r="O323" s="37">
        <f t="shared" si="77"/>
        <v>0.25272307692307694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606040</v>
      </c>
      <c r="E327" s="31">
        <v>383460</v>
      </c>
      <c r="F327" s="31">
        <v>28430</v>
      </c>
      <c r="G327" s="36">
        <f t="shared" si="72"/>
        <v>4.6911094977229228E-2</v>
      </c>
      <c r="H327" s="31">
        <v>52960</v>
      </c>
      <c r="I327" s="36">
        <f t="shared" si="73"/>
        <v>8.7386971157019336E-2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81390</v>
      </c>
      <c r="O327" s="36">
        <f t="shared" si="77"/>
        <v>0.13429806613424858</v>
      </c>
      <c r="P327" s="31">
        <v>22316</v>
      </c>
      <c r="Q327" s="31">
        <v>346566</v>
      </c>
      <c r="R327" s="31">
        <v>430566</v>
      </c>
      <c r="S327" s="31">
        <v>25435</v>
      </c>
      <c r="T327" s="36">
        <f t="shared" si="78"/>
        <v>7.3391504071374569E-2</v>
      </c>
      <c r="U327" s="36">
        <f t="shared" si="79"/>
        <v>1.3731851586305788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527409</v>
      </c>
      <c r="E329" s="31">
        <v>527409</v>
      </c>
      <c r="F329" s="31">
        <v>81489</v>
      </c>
      <c r="G329" s="36">
        <f t="shared" si="72"/>
        <v>0.1545081710778542</v>
      </c>
      <c r="H329" s="31">
        <v>1656885</v>
      </c>
      <c r="I329" s="36">
        <f t="shared" si="73"/>
        <v>3.1415561736716664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1738374</v>
      </c>
      <c r="O329" s="36">
        <f t="shared" si="77"/>
        <v>3.2960643447495208</v>
      </c>
      <c r="P329" s="31">
        <v>130552</v>
      </c>
      <c r="Q329" s="31">
        <v>563841</v>
      </c>
      <c r="R329" s="31">
        <v>451624</v>
      </c>
      <c r="S329" s="31">
        <v>206717</v>
      </c>
      <c r="T329" s="36">
        <f t="shared" si="78"/>
        <v>0.36662285999067112</v>
      </c>
      <c r="U329" s="36">
        <f t="shared" si="79"/>
        <v>11.69137968012746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1133449</v>
      </c>
      <c r="E332" s="32">
        <f>SUM(E324:E331)</f>
        <v>910869</v>
      </c>
      <c r="F332" s="32">
        <f>SUM(F324:F331)</f>
        <v>109919</v>
      </c>
      <c r="G332" s="37">
        <f t="shared" si="72"/>
        <v>9.6977455536155568E-2</v>
      </c>
      <c r="H332" s="32">
        <f>SUM(H324:H331)</f>
        <v>1709845</v>
      </c>
      <c r="I332" s="37">
        <f t="shared" si="73"/>
        <v>1.5085328056224849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1819764</v>
      </c>
      <c r="O332" s="37">
        <f t="shared" si="77"/>
        <v>1.6055102611586405</v>
      </c>
      <c r="P332" s="32">
        <f>SUM(P324:P331)</f>
        <v>152868</v>
      </c>
      <c r="Q332" s="32">
        <f>SUM(Q324:Q331)</f>
        <v>910407</v>
      </c>
      <c r="R332" s="32">
        <f>SUM(R324:R331)</f>
        <v>882190</v>
      </c>
      <c r="S332" s="32">
        <f>SUM(S324:S331)</f>
        <v>232152</v>
      </c>
      <c r="T332" s="37">
        <f t="shared" si="78"/>
        <v>0.25499803933844972</v>
      </c>
      <c r="U332" s="37">
        <f t="shared" si="79"/>
        <v>10.185107412931417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280487632</v>
      </c>
      <c r="E338" s="32">
        <f>SUM(E302,E304:E309,E311:E316,E318:E322,E324:E331,E333:E336)</f>
        <v>280265052</v>
      </c>
      <c r="F338" s="32">
        <f>SUM(F302,F304:F309,F311:F316,F318:F322,F324:F331,F333:F336)</f>
        <v>95890913</v>
      </c>
      <c r="G338" s="37">
        <f t="shared" si="72"/>
        <v>0.34187216140781568</v>
      </c>
      <c r="H338" s="32">
        <f>SUM(H302,H304:H309,H311:H316,H318:H322,H324:H331,H333:H336)</f>
        <v>118244700</v>
      </c>
      <c r="I338" s="37">
        <f t="shared" si="73"/>
        <v>0.42156832070228323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214135613</v>
      </c>
      <c r="O338" s="37">
        <f t="shared" si="77"/>
        <v>0.76344048211009885</v>
      </c>
      <c r="P338" s="32">
        <f>SUM(P302,P304:P309,P311:P316,P318:P322,P324:P331,P333:P336)</f>
        <v>74339915</v>
      </c>
      <c r="Q338" s="32">
        <f>SUM(Q302,Q304:Q309,Q311:Q316,Q318:Q322,Q324:Q331,Q333:Q336)</f>
        <v>133022718</v>
      </c>
      <c r="R338" s="32">
        <f>SUM(R302,R304:R309,R311:R316,R318:R322,R324:R331,R333:R336)</f>
        <v>217539102</v>
      </c>
      <c r="S338" s="32">
        <f>SUM(S302,S304:S309,S311:S316,S318:S322,S324:S331,S333:S336)</f>
        <v>120926617</v>
      </c>
      <c r="T338" s="37">
        <f t="shared" si="78"/>
        <v>0.90906740456167801</v>
      </c>
      <c r="U338" s="37">
        <f t="shared" si="79"/>
        <v>0.59059503901773369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2438882149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2432549569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537920239</v>
      </c>
      <c r="G339" s="39">
        <f t="shared" si="72"/>
        <v>0.22056016081816834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584393438</v>
      </c>
      <c r="I339" s="39">
        <f t="shared" si="73"/>
        <v>0.23961528368216367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1122313677</v>
      </c>
      <c r="O339" s="39">
        <f t="shared" si="77"/>
        <v>0.46017544450033204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788802517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4929760253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2263837284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2096031495</v>
      </c>
      <c r="T339" s="39">
        <f t="shared" si="78"/>
        <v>0.42517919481468952</v>
      </c>
      <c r="U339" s="39">
        <f t="shared" si="79"/>
        <v>-0.25913847204420115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3774793869</v>
      </c>
      <c r="E8" s="31">
        <v>3774827553</v>
      </c>
      <c r="F8" s="31">
        <v>1232412796</v>
      </c>
      <c r="G8" s="36">
        <f>IF(($D8       =0),0,($F8       /$D8       ))</f>
        <v>0.32648479328130431</v>
      </c>
      <c r="H8" s="31">
        <v>996263448</v>
      </c>
      <c r="I8" s="36">
        <f>IF(($D8       =0),0,($H8       /$D8       ))</f>
        <v>0.2639252585900605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2228676244</v>
      </c>
      <c r="O8" s="36">
        <f>IF(($D8       =0),0,($N8       /$D8       ))</f>
        <v>0.59041005187136486</v>
      </c>
      <c r="P8" s="31">
        <v>862698578</v>
      </c>
      <c r="Q8" s="31">
        <v>3364678235</v>
      </c>
      <c r="R8" s="31">
        <v>3443244464</v>
      </c>
      <c r="S8" s="31">
        <v>1945352627</v>
      </c>
      <c r="T8" s="36">
        <f>IF(($Q8       =0),0,($S8       /$Q8       ))</f>
        <v>0.57816899303002744</v>
      </c>
      <c r="U8" s="36">
        <f>IF(($P8       =0),0,(($H8       /$P8       )-1))</f>
        <v>0.15482217475035642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4023928450</v>
      </c>
      <c r="E9" s="31">
        <v>4023928450</v>
      </c>
      <c r="F9" s="31">
        <v>10160134687</v>
      </c>
      <c r="G9" s="36">
        <f>IF(($D9       =0),0,($F9       /$D9       ))</f>
        <v>2.5249292608570113</v>
      </c>
      <c r="H9" s="31">
        <v>-6211331083</v>
      </c>
      <c r="I9" s="36">
        <f>IF(($D9       =0),0,($H9       /$D9       ))</f>
        <v>-1.5435987891385097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3948803604</v>
      </c>
      <c r="O9" s="36">
        <f>IF(($D9       =0),0,($N9       /$D9       ))</f>
        <v>0.98133047171850185</v>
      </c>
      <c r="P9" s="31">
        <v>495294954</v>
      </c>
      <c r="Q9" s="31">
        <v>3787929510</v>
      </c>
      <c r="R9" s="31">
        <v>3802053170</v>
      </c>
      <c r="S9" s="31">
        <v>3754765282</v>
      </c>
      <c r="T9" s="36">
        <f>IF(($Q9       =0),0,($S9       /$Q9       ))</f>
        <v>0.99124476104625292</v>
      </c>
      <c r="U9" s="36">
        <f>IF(($P9       =0),0,(($H9       /$P9       )-1))</f>
        <v>-13.540671034173306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7798722319</v>
      </c>
      <c r="E10" s="32">
        <f>SUM(E8:E9)</f>
        <v>7798756003</v>
      </c>
      <c r="F10" s="32">
        <f>SUM(F8:F9)</f>
        <v>11392547483</v>
      </c>
      <c r="G10" s="37">
        <f t="shared" ref="G10:G54" si="0">IF(($D10      =0),0,($F10      /$D10      ))</f>
        <v>1.4608223010126129</v>
      </c>
      <c r="H10" s="32">
        <f>SUM(H8:H9)</f>
        <v>-5215067635</v>
      </c>
      <c r="I10" s="37">
        <f t="shared" ref="I10:I54" si="1">IF(($D10      =0),0,($H10      /$D10      ))</f>
        <v>-0.66870795262123239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6177479848</v>
      </c>
      <c r="O10" s="37">
        <f t="shared" ref="O10:O54" si="5">IF(($D10      =0),0,($N10      /$D10      ))</f>
        <v>0.7921143483913804</v>
      </c>
      <c r="P10" s="32">
        <f>SUM(P8:P9)</f>
        <v>1357993532</v>
      </c>
      <c r="Q10" s="32">
        <f>SUM(Q8:Q9)</f>
        <v>7152607745</v>
      </c>
      <c r="R10" s="32">
        <f>SUM(R8:R9)</f>
        <v>7245297634</v>
      </c>
      <c r="S10" s="32">
        <f>SUM(S8:S9)</f>
        <v>5700117909</v>
      </c>
      <c r="T10" s="37">
        <f t="shared" ref="T10:T54" si="6">IF(($Q10      =0),0,($S10      /$Q10      ))</f>
        <v>0.7969286324955599</v>
      </c>
      <c r="U10" s="37">
        <f t="shared" ref="U10:U54" si="7">IF(($P10      =0),0,(($H10      /$P10      )-1))</f>
        <v>-4.8402742812180053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142820799</v>
      </c>
      <c r="E11" s="31">
        <v>142820799</v>
      </c>
      <c r="F11" s="31">
        <v>110017378</v>
      </c>
      <c r="G11" s="36">
        <f t="shared" si="0"/>
        <v>0.77031762019480088</v>
      </c>
      <c r="H11" s="31">
        <v>40124575</v>
      </c>
      <c r="I11" s="36">
        <f t="shared" si="1"/>
        <v>0.28094349899274823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150141953</v>
      </c>
      <c r="O11" s="36">
        <f t="shared" si="5"/>
        <v>1.0512611191875492</v>
      </c>
      <c r="P11" s="31">
        <v>32081365</v>
      </c>
      <c r="Q11" s="31">
        <v>176834086</v>
      </c>
      <c r="R11" s="31">
        <v>177956086</v>
      </c>
      <c r="S11" s="31">
        <v>103405526</v>
      </c>
      <c r="T11" s="36">
        <f t="shared" si="6"/>
        <v>0.58476014629894379</v>
      </c>
      <c r="U11" s="36">
        <f t="shared" si="7"/>
        <v>0.25071283594074001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38741001</v>
      </c>
      <c r="E12" s="31">
        <v>39011001</v>
      </c>
      <c r="F12" s="31">
        <v>28684646</v>
      </c>
      <c r="G12" s="36">
        <f t="shared" si="0"/>
        <v>0.74042087864482387</v>
      </c>
      <c r="H12" s="31">
        <v>1725446</v>
      </c>
      <c r="I12" s="36">
        <f t="shared" si="1"/>
        <v>4.4537981865775747E-2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30410092</v>
      </c>
      <c r="O12" s="36">
        <f t="shared" si="5"/>
        <v>0.7849588605105996</v>
      </c>
      <c r="P12" s="31">
        <v>4007105</v>
      </c>
      <c r="Q12" s="31">
        <v>33327250</v>
      </c>
      <c r="R12" s="31">
        <v>36701423</v>
      </c>
      <c r="S12" s="31">
        <v>28376727</v>
      </c>
      <c r="T12" s="36">
        <f t="shared" si="6"/>
        <v>0.85145720093917143</v>
      </c>
      <c r="U12" s="36">
        <f t="shared" si="7"/>
        <v>-0.56940334730435072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176763830</v>
      </c>
      <c r="E13" s="31">
        <v>176763830</v>
      </c>
      <c r="F13" s="31">
        <v>47038684</v>
      </c>
      <c r="G13" s="36">
        <f t="shared" si="0"/>
        <v>0.26611034621732288</v>
      </c>
      <c r="H13" s="31">
        <v>32763409</v>
      </c>
      <c r="I13" s="36">
        <f t="shared" si="1"/>
        <v>0.18535131876244137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79802093</v>
      </c>
      <c r="O13" s="36">
        <f t="shared" si="5"/>
        <v>0.45146166497976425</v>
      </c>
      <c r="P13" s="31">
        <v>39530221</v>
      </c>
      <c r="Q13" s="31">
        <v>191784672</v>
      </c>
      <c r="R13" s="31">
        <v>178386668</v>
      </c>
      <c r="S13" s="31">
        <v>101555152</v>
      </c>
      <c r="T13" s="36">
        <f t="shared" si="6"/>
        <v>0.52952694780529697</v>
      </c>
      <c r="U13" s="36">
        <f t="shared" si="7"/>
        <v>-0.17118072777786897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227484867</v>
      </c>
      <c r="E14" s="31">
        <v>227484867</v>
      </c>
      <c r="F14" s="31">
        <v>64927792</v>
      </c>
      <c r="G14" s="36">
        <f t="shared" si="0"/>
        <v>0.28541587339961388</v>
      </c>
      <c r="H14" s="31">
        <v>60651460</v>
      </c>
      <c r="I14" s="36">
        <f t="shared" si="1"/>
        <v>0.26661755922428015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125579252</v>
      </c>
      <c r="O14" s="36">
        <f t="shared" si="5"/>
        <v>0.55203343262389404</v>
      </c>
      <c r="P14" s="31">
        <v>72585701</v>
      </c>
      <c r="Q14" s="31">
        <v>255278068</v>
      </c>
      <c r="R14" s="31">
        <v>255440600</v>
      </c>
      <c r="S14" s="31">
        <v>152840086</v>
      </c>
      <c r="T14" s="36">
        <f t="shared" si="6"/>
        <v>0.59872000441495032</v>
      </c>
      <c r="U14" s="36">
        <f t="shared" si="7"/>
        <v>-0.16441586752740733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90826889</v>
      </c>
      <c r="E15" s="31">
        <v>90826889</v>
      </c>
      <c r="F15" s="31">
        <v>13279597</v>
      </c>
      <c r="G15" s="36">
        <f t="shared" si="0"/>
        <v>0.14620777113702529</v>
      </c>
      <c r="H15" s="31">
        <v>10271452</v>
      </c>
      <c r="I15" s="36">
        <f t="shared" si="1"/>
        <v>0.11308822875128972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23551049</v>
      </c>
      <c r="O15" s="36">
        <f t="shared" si="5"/>
        <v>0.25929599988831503</v>
      </c>
      <c r="P15" s="31">
        <v>8077264</v>
      </c>
      <c r="Q15" s="31">
        <v>98766201</v>
      </c>
      <c r="R15" s="31">
        <v>95962301</v>
      </c>
      <c r="S15" s="31">
        <v>41464725</v>
      </c>
      <c r="T15" s="36">
        <f t="shared" si="6"/>
        <v>0.41982707221876442</v>
      </c>
      <c r="U15" s="36">
        <f t="shared" si="7"/>
        <v>0.27164990521542931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422532862</v>
      </c>
      <c r="E16" s="31">
        <v>557888527</v>
      </c>
      <c r="F16" s="31">
        <v>200954718</v>
      </c>
      <c r="G16" s="36">
        <f t="shared" si="0"/>
        <v>0.47559547687914511</v>
      </c>
      <c r="H16" s="31">
        <v>119006587</v>
      </c>
      <c r="I16" s="36">
        <f t="shared" si="1"/>
        <v>0.28165048852460617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319961305</v>
      </c>
      <c r="O16" s="36">
        <f t="shared" si="5"/>
        <v>0.75724596540375122</v>
      </c>
      <c r="P16" s="31">
        <v>108233992</v>
      </c>
      <c r="Q16" s="31">
        <v>361538505</v>
      </c>
      <c r="R16" s="31">
        <v>361670248</v>
      </c>
      <c r="S16" s="31">
        <v>288460976</v>
      </c>
      <c r="T16" s="36">
        <f t="shared" si="6"/>
        <v>0.79787068876660872</v>
      </c>
      <c r="U16" s="36">
        <f t="shared" si="7"/>
        <v>9.953060772257194E-2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44362219</v>
      </c>
      <c r="E17" s="31">
        <v>44362219</v>
      </c>
      <c r="F17" s="31">
        <v>33107533</v>
      </c>
      <c r="G17" s="36">
        <f t="shared" si="0"/>
        <v>0.74630020198042846</v>
      </c>
      <c r="H17" s="31">
        <v>1754297</v>
      </c>
      <c r="I17" s="36">
        <f t="shared" si="1"/>
        <v>3.9544843327156382E-2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34861830</v>
      </c>
      <c r="O17" s="36">
        <f t="shared" si="5"/>
        <v>0.78584504530758481</v>
      </c>
      <c r="P17" s="31">
        <v>2006172</v>
      </c>
      <c r="Q17" s="31">
        <v>32755468</v>
      </c>
      <c r="R17" s="31">
        <v>46616092</v>
      </c>
      <c r="S17" s="31">
        <v>379606015</v>
      </c>
      <c r="T17" s="36">
        <f t="shared" si="6"/>
        <v>11.589088423343547</v>
      </c>
      <c r="U17" s="36">
        <f t="shared" si="7"/>
        <v>-0.12555005253786811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87439000</v>
      </c>
      <c r="E18" s="31">
        <v>87439000</v>
      </c>
      <c r="F18" s="31">
        <v>48847305</v>
      </c>
      <c r="G18" s="36">
        <f t="shared" si="0"/>
        <v>0.55864436921739724</v>
      </c>
      <c r="H18" s="31">
        <v>42085801</v>
      </c>
      <c r="I18" s="36">
        <f t="shared" si="1"/>
        <v>0.48131612895847392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90933106</v>
      </c>
      <c r="O18" s="36">
        <f t="shared" si="5"/>
        <v>1.0399604981758712</v>
      </c>
      <c r="P18" s="31">
        <v>37938894</v>
      </c>
      <c r="Q18" s="31">
        <v>87794000</v>
      </c>
      <c r="R18" s="31">
        <v>87794001</v>
      </c>
      <c r="S18" s="31">
        <v>80600196</v>
      </c>
      <c r="T18" s="36">
        <f t="shared" si="6"/>
        <v>0.91806041415130879</v>
      </c>
      <c r="U18" s="36">
        <f t="shared" si="7"/>
        <v>0.10930489961041046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1230971467</v>
      </c>
      <c r="E19" s="32">
        <f>SUM(E11:E18)</f>
        <v>1366597132</v>
      </c>
      <c r="F19" s="32">
        <f>SUM(F11:F18)</f>
        <v>546857653</v>
      </c>
      <c r="G19" s="37">
        <f t="shared" si="0"/>
        <v>0.4442488454527273</v>
      </c>
      <c r="H19" s="32">
        <f>SUM(H11:H18)</f>
        <v>308383027</v>
      </c>
      <c r="I19" s="37">
        <f t="shared" si="1"/>
        <v>0.25052004475096418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855240680</v>
      </c>
      <c r="O19" s="37">
        <f t="shared" si="5"/>
        <v>0.69476889020369148</v>
      </c>
      <c r="P19" s="32">
        <f>SUM(P11:P18)</f>
        <v>304460714</v>
      </c>
      <c r="Q19" s="32">
        <f>SUM(Q11:Q18)</f>
        <v>1238078250</v>
      </c>
      <c r="R19" s="32">
        <f>SUM(R11:R18)</f>
        <v>1240527419</v>
      </c>
      <c r="S19" s="32">
        <f>SUM(S11:S18)</f>
        <v>1176309403</v>
      </c>
      <c r="T19" s="37">
        <f t="shared" si="6"/>
        <v>0.95010909286226453</v>
      </c>
      <c r="U19" s="37">
        <f t="shared" si="7"/>
        <v>1.2882821394158528E-2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350904000</v>
      </c>
      <c r="E20" s="31">
        <v>350904000</v>
      </c>
      <c r="F20" s="31">
        <v>21820891</v>
      </c>
      <c r="G20" s="36">
        <f t="shared" si="0"/>
        <v>6.2184788432163782E-2</v>
      </c>
      <c r="H20" s="31">
        <v>114973688</v>
      </c>
      <c r="I20" s="36">
        <f t="shared" si="1"/>
        <v>0.32764997834165471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136794579</v>
      </c>
      <c r="O20" s="36">
        <f t="shared" si="5"/>
        <v>0.38983476677381845</v>
      </c>
      <c r="P20" s="31">
        <v>105391296</v>
      </c>
      <c r="Q20" s="31">
        <v>324543000</v>
      </c>
      <c r="R20" s="31">
        <v>341922652</v>
      </c>
      <c r="S20" s="31">
        <v>226827376</v>
      </c>
      <c r="T20" s="36">
        <f t="shared" si="6"/>
        <v>0.69891316713039564</v>
      </c>
      <c r="U20" s="36">
        <f t="shared" si="7"/>
        <v>9.092204350537636E-2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419373644</v>
      </c>
      <c r="E21" s="31">
        <v>420336558</v>
      </c>
      <c r="F21" s="31">
        <v>193231409</v>
      </c>
      <c r="G21" s="36">
        <f t="shared" si="0"/>
        <v>0.4607619285679288</v>
      </c>
      <c r="H21" s="31">
        <v>126144428</v>
      </c>
      <c r="I21" s="36">
        <f t="shared" si="1"/>
        <v>0.30079245514055242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319375837</v>
      </c>
      <c r="O21" s="36">
        <f t="shared" si="5"/>
        <v>0.76155438370848116</v>
      </c>
      <c r="P21" s="31">
        <v>136221341</v>
      </c>
      <c r="Q21" s="31">
        <v>413623253</v>
      </c>
      <c r="R21" s="31">
        <v>420562440</v>
      </c>
      <c r="S21" s="31">
        <v>289481682</v>
      </c>
      <c r="T21" s="36">
        <f t="shared" si="6"/>
        <v>0.69986800766251889</v>
      </c>
      <c r="U21" s="36">
        <f t="shared" si="7"/>
        <v>-7.3974554398198111E-2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112657723</v>
      </c>
      <c r="E22" s="31">
        <v>112657724</v>
      </c>
      <c r="F22" s="31">
        <v>37150560</v>
      </c>
      <c r="G22" s="36">
        <f t="shared" si="0"/>
        <v>0.32976487550702582</v>
      </c>
      <c r="H22" s="31">
        <v>30063586</v>
      </c>
      <c r="I22" s="36">
        <f t="shared" si="1"/>
        <v>0.26685774574016552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67214146</v>
      </c>
      <c r="O22" s="36">
        <f t="shared" si="5"/>
        <v>0.59662262124719134</v>
      </c>
      <c r="P22" s="31">
        <v>28175112</v>
      </c>
      <c r="Q22" s="31">
        <v>99307436</v>
      </c>
      <c r="R22" s="31">
        <v>99307476</v>
      </c>
      <c r="S22" s="31">
        <v>61112556</v>
      </c>
      <c r="T22" s="36">
        <f t="shared" si="6"/>
        <v>0.61538751237117828</v>
      </c>
      <c r="U22" s="36">
        <f t="shared" si="7"/>
        <v>6.7026317410912251E-2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23335584</v>
      </c>
      <c r="E23" s="31">
        <v>23335584</v>
      </c>
      <c r="F23" s="31">
        <v>12201162</v>
      </c>
      <c r="G23" s="36">
        <f t="shared" si="0"/>
        <v>0.52285650961210139</v>
      </c>
      <c r="H23" s="31">
        <v>10613260</v>
      </c>
      <c r="I23" s="36">
        <f t="shared" si="1"/>
        <v>0.45481013031428741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22814422</v>
      </c>
      <c r="O23" s="36">
        <f t="shared" si="5"/>
        <v>0.9776666399263888</v>
      </c>
      <c r="P23" s="31">
        <v>10656133</v>
      </c>
      <c r="Q23" s="31">
        <v>30383184</v>
      </c>
      <c r="R23" s="31">
        <v>29248595</v>
      </c>
      <c r="S23" s="31">
        <v>19048562</v>
      </c>
      <c r="T23" s="36">
        <f t="shared" si="6"/>
        <v>0.62694423336277072</v>
      </c>
      <c r="U23" s="36">
        <f t="shared" si="7"/>
        <v>-4.0233169011685277E-3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168213217</v>
      </c>
      <c r="E24" s="31">
        <v>168213217</v>
      </c>
      <c r="F24" s="31">
        <v>64349069</v>
      </c>
      <c r="G24" s="36">
        <f t="shared" si="0"/>
        <v>0.38254466651095553</v>
      </c>
      <c r="H24" s="31">
        <v>40363184</v>
      </c>
      <c r="I24" s="36">
        <f t="shared" si="1"/>
        <v>0.23995251217387989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104712253</v>
      </c>
      <c r="O24" s="36">
        <f t="shared" si="5"/>
        <v>0.62249717868483545</v>
      </c>
      <c r="P24" s="31">
        <v>36674604</v>
      </c>
      <c r="Q24" s="31">
        <v>160891634</v>
      </c>
      <c r="R24" s="31">
        <v>162891634</v>
      </c>
      <c r="S24" s="31">
        <v>98204618</v>
      </c>
      <c r="T24" s="36">
        <f t="shared" si="6"/>
        <v>0.61037740470707136</v>
      </c>
      <c r="U24" s="36">
        <f t="shared" si="7"/>
        <v>0.10057586443196498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165260670</v>
      </c>
      <c r="E25" s="31">
        <v>165260670</v>
      </c>
      <c r="F25" s="31">
        <v>93909284</v>
      </c>
      <c r="G25" s="36">
        <f t="shared" si="0"/>
        <v>0.56824944495263152</v>
      </c>
      <c r="H25" s="31">
        <v>34470098</v>
      </c>
      <c r="I25" s="36">
        <f t="shared" si="1"/>
        <v>0.2085801661096981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128379382</v>
      </c>
      <c r="O25" s="36">
        <f t="shared" si="5"/>
        <v>0.77682961106232962</v>
      </c>
      <c r="P25" s="31">
        <v>98246074</v>
      </c>
      <c r="Q25" s="31">
        <v>388552848</v>
      </c>
      <c r="R25" s="31">
        <v>187610597</v>
      </c>
      <c r="S25" s="31">
        <v>187283287</v>
      </c>
      <c r="T25" s="36">
        <f t="shared" si="6"/>
        <v>0.48200209563256113</v>
      </c>
      <c r="U25" s="36">
        <f t="shared" si="7"/>
        <v>-0.6491452879837214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365621959</v>
      </c>
      <c r="E26" s="31">
        <v>365621959</v>
      </c>
      <c r="F26" s="31">
        <v>13230991</v>
      </c>
      <c r="G26" s="36">
        <f t="shared" si="0"/>
        <v>3.6187626794046031E-2</v>
      </c>
      <c r="H26" s="31">
        <v>12168487</v>
      </c>
      <c r="I26" s="36">
        <f t="shared" si="1"/>
        <v>3.3281608777770373E-2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25399478</v>
      </c>
      <c r="O26" s="36">
        <f t="shared" si="5"/>
        <v>6.9469235571816404E-2</v>
      </c>
      <c r="P26" s="31">
        <v>-14062054</v>
      </c>
      <c r="Q26" s="31">
        <v>259065600</v>
      </c>
      <c r="R26" s="31">
        <v>287181512</v>
      </c>
      <c r="S26" s="31">
        <v>-9544492</v>
      </c>
      <c r="T26" s="36">
        <f t="shared" si="6"/>
        <v>-3.6841989056053757E-2</v>
      </c>
      <c r="U26" s="36">
        <f t="shared" si="7"/>
        <v>-1.8653420759157944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1605366797</v>
      </c>
      <c r="E27" s="32">
        <f>SUM(E20:E26)</f>
        <v>1606329712</v>
      </c>
      <c r="F27" s="32">
        <f>SUM(F20:F26)</f>
        <v>435893366</v>
      </c>
      <c r="G27" s="37">
        <f t="shared" si="0"/>
        <v>0.27152259957946545</v>
      </c>
      <c r="H27" s="32">
        <f>SUM(H20:H26)</f>
        <v>368796731</v>
      </c>
      <c r="I27" s="37">
        <f t="shared" si="1"/>
        <v>0.22972739419376442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804690097</v>
      </c>
      <c r="O27" s="37">
        <f t="shared" si="5"/>
        <v>0.50124999377322987</v>
      </c>
      <c r="P27" s="32">
        <f>SUM(P20:P26)</f>
        <v>401302506</v>
      </c>
      <c r="Q27" s="32">
        <f>SUM(Q20:Q26)</f>
        <v>1676366955</v>
      </c>
      <c r="R27" s="32">
        <f>SUM(R20:R26)</f>
        <v>1528724906</v>
      </c>
      <c r="S27" s="32">
        <f>SUM(S20:S26)</f>
        <v>872413589</v>
      </c>
      <c r="T27" s="37">
        <f t="shared" si="6"/>
        <v>0.52041922348678127</v>
      </c>
      <c r="U27" s="37">
        <f t="shared" si="7"/>
        <v>-8.1000677827813061E-2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162891224</v>
      </c>
      <c r="E28" s="31">
        <v>162891224</v>
      </c>
      <c r="F28" s="31">
        <v>70820099</v>
      </c>
      <c r="G28" s="36">
        <f t="shared" si="0"/>
        <v>0.43476927277555483</v>
      </c>
      <c r="H28" s="31">
        <v>26637193</v>
      </c>
      <c r="I28" s="36">
        <f t="shared" si="1"/>
        <v>0.16352748997699226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97457292</v>
      </c>
      <c r="O28" s="36">
        <f t="shared" si="5"/>
        <v>0.59829676275254706</v>
      </c>
      <c r="P28" s="31">
        <v>19002883</v>
      </c>
      <c r="Q28" s="31">
        <v>120390792</v>
      </c>
      <c r="R28" s="31">
        <v>152317518</v>
      </c>
      <c r="S28" s="31">
        <v>92983260</v>
      </c>
      <c r="T28" s="36">
        <f t="shared" si="6"/>
        <v>0.77234528035997974</v>
      </c>
      <c r="U28" s="36">
        <f t="shared" si="7"/>
        <v>0.40174482998185068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229029167</v>
      </c>
      <c r="E29" s="31">
        <v>229029167</v>
      </c>
      <c r="F29" s="31">
        <v>96344851</v>
      </c>
      <c r="G29" s="36">
        <f t="shared" si="0"/>
        <v>0.42066629443751152</v>
      </c>
      <c r="H29" s="31">
        <v>74262780</v>
      </c>
      <c r="I29" s="36">
        <f t="shared" si="1"/>
        <v>0.3242503169912852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170607631</v>
      </c>
      <c r="O29" s="36">
        <f t="shared" si="5"/>
        <v>0.74491661142879673</v>
      </c>
      <c r="P29" s="31">
        <v>60484277</v>
      </c>
      <c r="Q29" s="31">
        <v>234697636</v>
      </c>
      <c r="R29" s="31">
        <v>233683399</v>
      </c>
      <c r="S29" s="31">
        <v>142279440</v>
      </c>
      <c r="T29" s="36">
        <f t="shared" si="6"/>
        <v>0.60622442741604776</v>
      </c>
      <c r="U29" s="36">
        <f t="shared" si="7"/>
        <v>0.2278030536762472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182264681</v>
      </c>
      <c r="E30" s="31">
        <v>182264681</v>
      </c>
      <c r="F30" s="31">
        <v>70621319</v>
      </c>
      <c r="G30" s="36">
        <f t="shared" si="0"/>
        <v>0.38746573725932126</v>
      </c>
      <c r="H30" s="31">
        <v>5967107</v>
      </c>
      <c r="I30" s="36">
        <f t="shared" si="1"/>
        <v>3.2738690607863843E-2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76588426</v>
      </c>
      <c r="O30" s="36">
        <f t="shared" si="5"/>
        <v>0.42020442786718509</v>
      </c>
      <c r="P30" s="31">
        <v>52062259</v>
      </c>
      <c r="Q30" s="31">
        <v>173756279</v>
      </c>
      <c r="R30" s="31">
        <v>182955534</v>
      </c>
      <c r="S30" s="31">
        <v>110327632</v>
      </c>
      <c r="T30" s="36">
        <f t="shared" si="6"/>
        <v>0.6349562308479223</v>
      </c>
      <c r="U30" s="36">
        <f t="shared" si="7"/>
        <v>-0.8853851693219843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98310688</v>
      </c>
      <c r="E31" s="31">
        <v>98310688</v>
      </c>
      <c r="F31" s="31">
        <v>11685592</v>
      </c>
      <c r="G31" s="36">
        <f t="shared" si="0"/>
        <v>0.11886390216290624</v>
      </c>
      <c r="H31" s="31">
        <v>1712034</v>
      </c>
      <c r="I31" s="36">
        <f t="shared" si="1"/>
        <v>1.7414525671918805E-2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13397626</v>
      </c>
      <c r="O31" s="36">
        <f t="shared" si="5"/>
        <v>0.13627842783482505</v>
      </c>
      <c r="P31" s="31">
        <v>1111115</v>
      </c>
      <c r="Q31" s="31">
        <v>78483883</v>
      </c>
      <c r="R31" s="31">
        <v>106684953</v>
      </c>
      <c r="S31" s="31">
        <v>14544541</v>
      </c>
      <c r="T31" s="36">
        <f t="shared" si="6"/>
        <v>0.18531882526760304</v>
      </c>
      <c r="U31" s="36">
        <f t="shared" si="7"/>
        <v>0.54082520711177517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101317370</v>
      </c>
      <c r="E32" s="31">
        <v>101317370</v>
      </c>
      <c r="F32" s="31">
        <v>41731472</v>
      </c>
      <c r="G32" s="36">
        <f t="shared" si="0"/>
        <v>0.41188862284917188</v>
      </c>
      <c r="H32" s="31">
        <v>32304594</v>
      </c>
      <c r="I32" s="36">
        <f t="shared" si="1"/>
        <v>0.31884556419101678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74036066</v>
      </c>
      <c r="O32" s="36">
        <f t="shared" si="5"/>
        <v>0.73073418704018867</v>
      </c>
      <c r="P32" s="31">
        <v>29789303</v>
      </c>
      <c r="Q32" s="31">
        <v>92866944</v>
      </c>
      <c r="R32" s="31">
        <v>95807976</v>
      </c>
      <c r="S32" s="31">
        <v>66341752</v>
      </c>
      <c r="T32" s="36">
        <f t="shared" si="6"/>
        <v>0.71437423417314128</v>
      </c>
      <c r="U32" s="36">
        <f t="shared" si="7"/>
        <v>8.4436047395939351E-2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239322414</v>
      </c>
      <c r="E33" s="31">
        <v>242052414</v>
      </c>
      <c r="F33" s="31">
        <v>179921330</v>
      </c>
      <c r="G33" s="36">
        <f t="shared" si="0"/>
        <v>0.75179473160420318</v>
      </c>
      <c r="H33" s="31">
        <v>5006673</v>
      </c>
      <c r="I33" s="36">
        <f t="shared" si="1"/>
        <v>2.0920200980423003E-2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184928003</v>
      </c>
      <c r="O33" s="36">
        <f t="shared" si="5"/>
        <v>0.7727149325846262</v>
      </c>
      <c r="P33" s="31">
        <v>12986545</v>
      </c>
      <c r="Q33" s="31">
        <v>212641689</v>
      </c>
      <c r="R33" s="31">
        <v>239575029</v>
      </c>
      <c r="S33" s="31">
        <v>165961698</v>
      </c>
      <c r="T33" s="36">
        <f t="shared" si="6"/>
        <v>0.78047582663811521</v>
      </c>
      <c r="U33" s="36">
        <f t="shared" si="7"/>
        <v>-0.61447228650884433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1124026031</v>
      </c>
      <c r="E34" s="31">
        <v>1124026031</v>
      </c>
      <c r="F34" s="31">
        <v>362388122</v>
      </c>
      <c r="G34" s="36">
        <f t="shared" si="0"/>
        <v>0.32240189462302588</v>
      </c>
      <c r="H34" s="31">
        <v>320819582</v>
      </c>
      <c r="I34" s="36">
        <f t="shared" si="1"/>
        <v>0.28542006426183913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683207704</v>
      </c>
      <c r="O34" s="36">
        <f t="shared" si="5"/>
        <v>0.60782195888486501</v>
      </c>
      <c r="P34" s="31">
        <v>270086498</v>
      </c>
      <c r="Q34" s="31">
        <v>1016327676</v>
      </c>
      <c r="R34" s="31">
        <v>1062734648</v>
      </c>
      <c r="S34" s="31">
        <v>590086868</v>
      </c>
      <c r="T34" s="36">
        <f t="shared" si="6"/>
        <v>0.58060690654654568</v>
      </c>
      <c r="U34" s="36">
        <f t="shared" si="7"/>
        <v>0.18784013408919087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2137161575</v>
      </c>
      <c r="E35" s="32">
        <f>SUM(E28:E34)</f>
        <v>2139891575</v>
      </c>
      <c r="F35" s="32">
        <f>SUM(F28:F34)</f>
        <v>833512785</v>
      </c>
      <c r="G35" s="37">
        <f t="shared" si="0"/>
        <v>0.39000925093836203</v>
      </c>
      <c r="H35" s="32">
        <f>SUM(H28:H34)</f>
        <v>466709963</v>
      </c>
      <c r="I35" s="37">
        <f t="shared" si="1"/>
        <v>0.21837841764490828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1300222748</v>
      </c>
      <c r="O35" s="37">
        <f t="shared" si="5"/>
        <v>0.60838766858327031</v>
      </c>
      <c r="P35" s="32">
        <f>SUM(P28:P34)</f>
        <v>445522880</v>
      </c>
      <c r="Q35" s="32">
        <f>SUM(Q28:Q34)</f>
        <v>1929164899</v>
      </c>
      <c r="R35" s="32">
        <f>SUM(R28:R34)</f>
        <v>2073759057</v>
      </c>
      <c r="S35" s="32">
        <f>SUM(S28:S34)</f>
        <v>1182525191</v>
      </c>
      <c r="T35" s="37">
        <f t="shared" si="6"/>
        <v>0.61297258291034251</v>
      </c>
      <c r="U35" s="37">
        <f t="shared" si="7"/>
        <v>4.7555544173174757E-2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315271496</v>
      </c>
      <c r="E36" s="31">
        <v>315271496</v>
      </c>
      <c r="F36" s="31">
        <v>92568741</v>
      </c>
      <c r="G36" s="36">
        <f t="shared" si="0"/>
        <v>0.29361595378733507</v>
      </c>
      <c r="H36" s="31">
        <v>75734377</v>
      </c>
      <c r="I36" s="36">
        <f t="shared" si="1"/>
        <v>0.24021955032687128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168303118</v>
      </c>
      <c r="O36" s="36">
        <f t="shared" si="5"/>
        <v>0.53383550411420633</v>
      </c>
      <c r="P36" s="31">
        <v>68524567</v>
      </c>
      <c r="Q36" s="31">
        <v>359947896</v>
      </c>
      <c r="R36" s="31">
        <v>318341364</v>
      </c>
      <c r="S36" s="31">
        <v>150573588</v>
      </c>
      <c r="T36" s="36">
        <f t="shared" si="6"/>
        <v>0.41832051158871059</v>
      </c>
      <c r="U36" s="36">
        <f t="shared" si="7"/>
        <v>0.10521496618869541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154020544</v>
      </c>
      <c r="E37" s="31">
        <v>154020544</v>
      </c>
      <c r="F37" s="31">
        <v>102417336</v>
      </c>
      <c r="G37" s="36">
        <f t="shared" si="0"/>
        <v>0.66495892911532628</v>
      </c>
      <c r="H37" s="31">
        <v>67902305</v>
      </c>
      <c r="I37" s="36">
        <f t="shared" si="1"/>
        <v>0.44086524587265452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170319641</v>
      </c>
      <c r="O37" s="36">
        <f t="shared" si="5"/>
        <v>1.1058241749879809</v>
      </c>
      <c r="P37" s="31">
        <v>72070673</v>
      </c>
      <c r="Q37" s="31">
        <v>138031106</v>
      </c>
      <c r="R37" s="31">
        <v>146159826</v>
      </c>
      <c r="S37" s="31">
        <v>158118530</v>
      </c>
      <c r="T37" s="36">
        <f t="shared" si="6"/>
        <v>1.1455282405691947</v>
      </c>
      <c r="U37" s="36">
        <f t="shared" si="7"/>
        <v>-5.7837228743514046E-2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236184427</v>
      </c>
      <c r="E38" s="31">
        <v>236184427</v>
      </c>
      <c r="F38" s="31">
        <v>17976277</v>
      </c>
      <c r="G38" s="36">
        <f t="shared" si="0"/>
        <v>7.6111186619429394E-2</v>
      </c>
      <c r="H38" s="31">
        <v>108296873</v>
      </c>
      <c r="I38" s="36">
        <f t="shared" si="1"/>
        <v>0.45852673004558425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126273150</v>
      </c>
      <c r="O38" s="36">
        <f t="shared" si="5"/>
        <v>0.5346379166650137</v>
      </c>
      <c r="P38" s="31">
        <v>53522646</v>
      </c>
      <c r="Q38" s="31">
        <v>180794527</v>
      </c>
      <c r="R38" s="31">
        <v>199803149</v>
      </c>
      <c r="S38" s="31">
        <v>125590812</v>
      </c>
      <c r="T38" s="36">
        <f t="shared" si="6"/>
        <v>0.69466047498218797</v>
      </c>
      <c r="U38" s="36">
        <f t="shared" si="7"/>
        <v>1.0233841391174869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383613905</v>
      </c>
      <c r="E39" s="31">
        <v>383613905</v>
      </c>
      <c r="F39" s="31">
        <v>149465963</v>
      </c>
      <c r="G39" s="36">
        <f t="shared" si="0"/>
        <v>0.38962603037030163</v>
      </c>
      <c r="H39" s="31">
        <v>753449</v>
      </c>
      <c r="I39" s="36">
        <f t="shared" si="1"/>
        <v>1.9640815678983272E-3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150219412</v>
      </c>
      <c r="O39" s="36">
        <f t="shared" si="5"/>
        <v>0.39159011193819993</v>
      </c>
      <c r="P39" s="31">
        <v>131251696</v>
      </c>
      <c r="Q39" s="31">
        <v>358458300</v>
      </c>
      <c r="R39" s="31">
        <v>358458307</v>
      </c>
      <c r="S39" s="31">
        <v>131932479</v>
      </c>
      <c r="T39" s="36">
        <f t="shared" si="6"/>
        <v>0.36805530517775709</v>
      </c>
      <c r="U39" s="36">
        <f t="shared" si="7"/>
        <v>-0.99425951036853655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1089090372</v>
      </c>
      <c r="E40" s="32">
        <f>SUM(E36:E39)</f>
        <v>1089090372</v>
      </c>
      <c r="F40" s="32">
        <f>SUM(F36:F39)</f>
        <v>362428317</v>
      </c>
      <c r="G40" s="37">
        <f t="shared" si="0"/>
        <v>0.33278075568186183</v>
      </c>
      <c r="H40" s="32">
        <f>SUM(H36:H39)</f>
        <v>252687004</v>
      </c>
      <c r="I40" s="37">
        <f t="shared" si="1"/>
        <v>0.23201656216643149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615115321</v>
      </c>
      <c r="O40" s="37">
        <f t="shared" si="5"/>
        <v>0.56479731784829335</v>
      </c>
      <c r="P40" s="32">
        <f>SUM(P36:P39)</f>
        <v>325369582</v>
      </c>
      <c r="Q40" s="32">
        <f>SUM(Q36:Q39)</f>
        <v>1037231829</v>
      </c>
      <c r="R40" s="32">
        <f>SUM(R36:R39)</f>
        <v>1022762646</v>
      </c>
      <c r="S40" s="32">
        <f>SUM(S36:S39)</f>
        <v>566215409</v>
      </c>
      <c r="T40" s="37">
        <f t="shared" si="6"/>
        <v>0.54589089263283685</v>
      </c>
      <c r="U40" s="37">
        <f t="shared" si="7"/>
        <v>-0.22338467398590445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391978440</v>
      </c>
      <c r="E41" s="31">
        <v>391978440</v>
      </c>
      <c r="F41" s="31">
        <v>162716399</v>
      </c>
      <c r="G41" s="36">
        <f t="shared" si="0"/>
        <v>0.41511568595456422</v>
      </c>
      <c r="H41" s="31">
        <v>121627409</v>
      </c>
      <c r="I41" s="36">
        <f t="shared" si="1"/>
        <v>0.31029106855979122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284343808</v>
      </c>
      <c r="O41" s="36">
        <f t="shared" si="5"/>
        <v>0.72540675451435543</v>
      </c>
      <c r="P41" s="31">
        <v>101204285</v>
      </c>
      <c r="Q41" s="31">
        <v>368167008</v>
      </c>
      <c r="R41" s="31">
        <v>361575848</v>
      </c>
      <c r="S41" s="31">
        <v>247225477</v>
      </c>
      <c r="T41" s="36">
        <f t="shared" si="6"/>
        <v>0.67150361555481908</v>
      </c>
      <c r="U41" s="36">
        <f t="shared" si="7"/>
        <v>0.20180098105529831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111270078</v>
      </c>
      <c r="E42" s="31">
        <v>111270077</v>
      </c>
      <c r="F42" s="31">
        <v>40281077</v>
      </c>
      <c r="G42" s="36">
        <f t="shared" si="0"/>
        <v>0.36201176204801438</v>
      </c>
      <c r="H42" s="31">
        <v>16774044</v>
      </c>
      <c r="I42" s="36">
        <f t="shared" si="1"/>
        <v>0.15075071664819001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57055121</v>
      </c>
      <c r="O42" s="36">
        <f t="shared" si="5"/>
        <v>0.51276247869620439</v>
      </c>
      <c r="P42" s="31">
        <v>16475339</v>
      </c>
      <c r="Q42" s="31">
        <v>86502530</v>
      </c>
      <c r="R42" s="31">
        <v>67104042</v>
      </c>
      <c r="S42" s="31">
        <v>44866221</v>
      </c>
      <c r="T42" s="36">
        <f t="shared" si="6"/>
        <v>0.51866946550580662</v>
      </c>
      <c r="U42" s="36">
        <f t="shared" si="7"/>
        <v>1.813043118566493E-2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373620226</v>
      </c>
      <c r="E43" s="31">
        <v>373620226</v>
      </c>
      <c r="F43" s="31">
        <v>171144853</v>
      </c>
      <c r="G43" s="36">
        <f t="shared" si="0"/>
        <v>0.45807170246719991</v>
      </c>
      <c r="H43" s="31">
        <v>121677761</v>
      </c>
      <c r="I43" s="36">
        <f t="shared" si="1"/>
        <v>0.32567230715180823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292822614</v>
      </c>
      <c r="O43" s="36">
        <f t="shared" si="5"/>
        <v>0.78374400961900814</v>
      </c>
      <c r="P43" s="31">
        <v>111229263</v>
      </c>
      <c r="Q43" s="31">
        <v>353034955</v>
      </c>
      <c r="R43" s="31">
        <v>363830115</v>
      </c>
      <c r="S43" s="31">
        <v>262966421</v>
      </c>
      <c r="T43" s="36">
        <f t="shared" si="6"/>
        <v>0.74487360890368493</v>
      </c>
      <c r="U43" s="36">
        <f t="shared" si="7"/>
        <v>9.3936592926989082E-2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115052329</v>
      </c>
      <c r="E44" s="31">
        <v>115052329</v>
      </c>
      <c r="F44" s="31">
        <v>68533025</v>
      </c>
      <c r="G44" s="36">
        <f t="shared" si="0"/>
        <v>0.59566829803158527</v>
      </c>
      <c r="H44" s="31">
        <v>26353835</v>
      </c>
      <c r="I44" s="36">
        <f t="shared" si="1"/>
        <v>0.22905955254499891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94886860</v>
      </c>
      <c r="O44" s="36">
        <f t="shared" si="5"/>
        <v>0.82472785057658415</v>
      </c>
      <c r="P44" s="31">
        <v>17519911</v>
      </c>
      <c r="Q44" s="31">
        <v>258024095</v>
      </c>
      <c r="R44" s="31">
        <v>100541580</v>
      </c>
      <c r="S44" s="31">
        <v>81008139</v>
      </c>
      <c r="T44" s="36">
        <f t="shared" si="6"/>
        <v>0.31395571409716599</v>
      </c>
      <c r="U44" s="36">
        <f t="shared" si="7"/>
        <v>0.50422196779424278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839939562</v>
      </c>
      <c r="E45" s="31">
        <v>839849912</v>
      </c>
      <c r="F45" s="31">
        <v>510110851</v>
      </c>
      <c r="G45" s="36">
        <f t="shared" si="0"/>
        <v>0.60731851918650304</v>
      </c>
      <c r="H45" s="31">
        <v>171428957</v>
      </c>
      <c r="I45" s="36">
        <f t="shared" si="1"/>
        <v>0.20409677642973079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681539808</v>
      </c>
      <c r="O45" s="36">
        <f t="shared" si="5"/>
        <v>0.81141529561623382</v>
      </c>
      <c r="P45" s="31">
        <v>156131967</v>
      </c>
      <c r="Q45" s="31">
        <v>757920937</v>
      </c>
      <c r="R45" s="31">
        <v>777586013</v>
      </c>
      <c r="S45" s="31">
        <v>619261717</v>
      </c>
      <c r="T45" s="36">
        <f t="shared" si="6"/>
        <v>0.81705318690780537</v>
      </c>
      <c r="U45" s="36">
        <f t="shared" si="7"/>
        <v>9.7974747221368119E-2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459638643</v>
      </c>
      <c r="E46" s="31">
        <v>459638643</v>
      </c>
      <c r="F46" s="31">
        <v>474637254</v>
      </c>
      <c r="G46" s="36">
        <f t="shared" si="0"/>
        <v>1.0326313098961959</v>
      </c>
      <c r="H46" s="31">
        <v>284664670</v>
      </c>
      <c r="I46" s="36">
        <f t="shared" si="1"/>
        <v>0.61932275350486576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759301924</v>
      </c>
      <c r="O46" s="36">
        <f t="shared" si="5"/>
        <v>1.6519540634010619</v>
      </c>
      <c r="P46" s="31">
        <v>167555541</v>
      </c>
      <c r="Q46" s="31">
        <v>463370480</v>
      </c>
      <c r="R46" s="31">
        <v>408599534</v>
      </c>
      <c r="S46" s="31">
        <v>586923583</v>
      </c>
      <c r="T46" s="36">
        <f t="shared" si="6"/>
        <v>1.266639996143043</v>
      </c>
      <c r="U46" s="36">
        <f t="shared" si="7"/>
        <v>0.69892722318266998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2291499278</v>
      </c>
      <c r="E47" s="32">
        <f>SUM(E41:E46)</f>
        <v>2291409627</v>
      </c>
      <c r="F47" s="32">
        <f>SUM(F41:F46)</f>
        <v>1427423459</v>
      </c>
      <c r="G47" s="37">
        <f t="shared" si="0"/>
        <v>0.62292119081348452</v>
      </c>
      <c r="H47" s="32">
        <f>SUM(H41:H46)</f>
        <v>742526676</v>
      </c>
      <c r="I47" s="37">
        <f t="shared" si="1"/>
        <v>0.32403530872943176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2169950135</v>
      </c>
      <c r="O47" s="37">
        <f t="shared" si="5"/>
        <v>0.94695649954291627</v>
      </c>
      <c r="P47" s="32">
        <f>SUM(P41:P46)</f>
        <v>570116306</v>
      </c>
      <c r="Q47" s="32">
        <f>SUM(Q41:Q46)</f>
        <v>2287020005</v>
      </c>
      <c r="R47" s="32">
        <f>SUM(R41:R46)</f>
        <v>2079237132</v>
      </c>
      <c r="S47" s="32">
        <f>SUM(S41:S46)</f>
        <v>1842251558</v>
      </c>
      <c r="T47" s="37">
        <f t="shared" si="6"/>
        <v>0.80552489876449507</v>
      </c>
      <c r="U47" s="37">
        <f t="shared" si="7"/>
        <v>0.30241262736309116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403019376</v>
      </c>
      <c r="E48" s="31">
        <v>403019376</v>
      </c>
      <c r="F48" s="31">
        <v>178052265</v>
      </c>
      <c r="G48" s="36">
        <f t="shared" si="0"/>
        <v>0.44179579346080872</v>
      </c>
      <c r="H48" s="31">
        <v>115560016</v>
      </c>
      <c r="I48" s="36">
        <f t="shared" si="1"/>
        <v>0.28673563327635143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293612281</v>
      </c>
      <c r="O48" s="36">
        <f t="shared" si="5"/>
        <v>0.7285314267371602</v>
      </c>
      <c r="P48" s="31">
        <v>109129924</v>
      </c>
      <c r="Q48" s="31">
        <v>376019963</v>
      </c>
      <c r="R48" s="31">
        <v>376429963</v>
      </c>
      <c r="S48" s="31">
        <v>265655383</v>
      </c>
      <c r="T48" s="36">
        <f t="shared" si="6"/>
        <v>0.70649276405572115</v>
      </c>
      <c r="U48" s="36">
        <f t="shared" si="7"/>
        <v>5.8921437533485221E-2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368347836</v>
      </c>
      <c r="E49" s="31">
        <v>371847836</v>
      </c>
      <c r="F49" s="31">
        <v>158311015</v>
      </c>
      <c r="G49" s="36">
        <f t="shared" si="0"/>
        <v>0.42978673831546549</v>
      </c>
      <c r="H49" s="31">
        <v>100528853</v>
      </c>
      <c r="I49" s="36">
        <f t="shared" si="1"/>
        <v>0.27291826685253012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258839868</v>
      </c>
      <c r="O49" s="36">
        <f t="shared" si="5"/>
        <v>0.70270500516799561</v>
      </c>
      <c r="P49" s="31">
        <v>104262862</v>
      </c>
      <c r="Q49" s="31">
        <v>396943540</v>
      </c>
      <c r="R49" s="31">
        <v>359832419</v>
      </c>
      <c r="S49" s="31">
        <v>259319469</v>
      </c>
      <c r="T49" s="36">
        <f t="shared" si="6"/>
        <v>0.65329056369074556</v>
      </c>
      <c r="U49" s="36">
        <f t="shared" si="7"/>
        <v>-3.581341360071244E-2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391308036</v>
      </c>
      <c r="E50" s="31">
        <v>391308036</v>
      </c>
      <c r="F50" s="31">
        <v>170942720</v>
      </c>
      <c r="G50" s="36">
        <f t="shared" si="0"/>
        <v>0.4368495003256207</v>
      </c>
      <c r="H50" s="31">
        <v>127247729</v>
      </c>
      <c r="I50" s="36">
        <f t="shared" si="1"/>
        <v>0.32518557579533069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298190449</v>
      </c>
      <c r="O50" s="36">
        <f t="shared" si="5"/>
        <v>0.76203507612095145</v>
      </c>
      <c r="P50" s="31">
        <v>17792822</v>
      </c>
      <c r="Q50" s="31">
        <v>362794086</v>
      </c>
      <c r="R50" s="31">
        <v>385917460</v>
      </c>
      <c r="S50" s="31">
        <v>165521492</v>
      </c>
      <c r="T50" s="36">
        <f t="shared" si="6"/>
        <v>0.45624087709081346</v>
      </c>
      <c r="U50" s="36">
        <f t="shared" si="7"/>
        <v>6.1516327764083742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272637395</v>
      </c>
      <c r="E51" s="31">
        <v>271372485</v>
      </c>
      <c r="F51" s="31">
        <v>70661977</v>
      </c>
      <c r="G51" s="36">
        <f t="shared" si="0"/>
        <v>0.25917932864638765</v>
      </c>
      <c r="H51" s="31">
        <v>58173094</v>
      </c>
      <c r="I51" s="36">
        <f t="shared" si="1"/>
        <v>0.21337166165338398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128835071</v>
      </c>
      <c r="O51" s="36">
        <f t="shared" si="5"/>
        <v>0.4725509902997716</v>
      </c>
      <c r="P51" s="31">
        <v>54740556</v>
      </c>
      <c r="Q51" s="31">
        <v>194362131</v>
      </c>
      <c r="R51" s="31">
        <v>221872131</v>
      </c>
      <c r="S51" s="31">
        <v>61514593</v>
      </c>
      <c r="T51" s="36">
        <f t="shared" si="6"/>
        <v>0.3164947445446562</v>
      </c>
      <c r="U51" s="36">
        <f t="shared" si="7"/>
        <v>6.2705574272939435E-2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963154430</v>
      </c>
      <c r="E52" s="31">
        <v>977139318</v>
      </c>
      <c r="F52" s="31">
        <v>334916402</v>
      </c>
      <c r="G52" s="36">
        <f t="shared" si="0"/>
        <v>0.34772866278567605</v>
      </c>
      <c r="H52" s="31">
        <v>277600962</v>
      </c>
      <c r="I52" s="36">
        <f t="shared" si="1"/>
        <v>0.28822061483951228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612517364</v>
      </c>
      <c r="O52" s="36">
        <f t="shared" si="5"/>
        <v>0.63594927762518827</v>
      </c>
      <c r="P52" s="31">
        <v>245506031</v>
      </c>
      <c r="Q52" s="31">
        <v>827905213</v>
      </c>
      <c r="R52" s="31">
        <v>879049265</v>
      </c>
      <c r="S52" s="31">
        <v>534551214</v>
      </c>
      <c r="T52" s="36">
        <f t="shared" si="6"/>
        <v>0.64566716769785581</v>
      </c>
      <c r="U52" s="36">
        <f t="shared" si="7"/>
        <v>0.13072970496598524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2398467073</v>
      </c>
      <c r="E53" s="32">
        <f>SUM(E48:E52)</f>
        <v>2414687051</v>
      </c>
      <c r="F53" s="32">
        <f>SUM(F48:F52)</f>
        <v>912884379</v>
      </c>
      <c r="G53" s="37">
        <f t="shared" si="0"/>
        <v>0.38061159532958072</v>
      </c>
      <c r="H53" s="32">
        <f>SUM(H48:H52)</f>
        <v>679110654</v>
      </c>
      <c r="I53" s="37">
        <f t="shared" si="1"/>
        <v>0.28314362187618825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1591995033</v>
      </c>
      <c r="O53" s="37">
        <f t="shared" si="5"/>
        <v>0.66375521720576902</v>
      </c>
      <c r="P53" s="32">
        <f>SUM(P48:P52)</f>
        <v>531432195</v>
      </c>
      <c r="Q53" s="32">
        <f>SUM(Q48:Q52)</f>
        <v>2158024933</v>
      </c>
      <c r="R53" s="32">
        <f>SUM(R48:R52)</f>
        <v>2223101238</v>
      </c>
      <c r="S53" s="32">
        <f>SUM(S48:S52)</f>
        <v>1286562151</v>
      </c>
      <c r="T53" s="37">
        <f t="shared" si="6"/>
        <v>0.59617575836414116</v>
      </c>
      <c r="U53" s="37">
        <f t="shared" si="7"/>
        <v>0.27788767859651409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18551278881</v>
      </c>
      <c r="E54" s="32">
        <f>SUM(E8:E9,E11:E18,E20:E26,E28:E34,E36:E39,E41:E46,E48:E52)</f>
        <v>18706761472</v>
      </c>
      <c r="F54" s="32">
        <f>SUM(F8:F9,F11:F18,F20:F26,F28:F34,F36:F39,F41:F46,F48:F52)</f>
        <v>15911547442</v>
      </c>
      <c r="G54" s="37">
        <f t="shared" si="0"/>
        <v>0.85770622845287603</v>
      </c>
      <c r="H54" s="32">
        <f>SUM(H8:H9,H11:H18,H20:H26,H28:H34,H36:H39,H41:H46,H48:H52)</f>
        <v>-2396853580</v>
      </c>
      <c r="I54" s="37">
        <f t="shared" si="1"/>
        <v>-0.1292015281197044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13514693862</v>
      </c>
      <c r="O54" s="37">
        <f t="shared" si="5"/>
        <v>0.72850470033317161</v>
      </c>
      <c r="P54" s="32">
        <f>SUM(P8:P9,P11:P18,P20:P26,P28:P34,P36:P39,P41:P46,P48:P52)</f>
        <v>3936197715</v>
      </c>
      <c r="Q54" s="32">
        <f>SUM(Q8:Q9,Q11:Q18,Q20:Q26,Q28:Q34,Q36:Q39,Q41:Q46,Q48:Q52)</f>
        <v>17478494616</v>
      </c>
      <c r="R54" s="32">
        <f>SUM(R8:R9,R11:R18,R20:R26,R28:R34,R36:R39,R41:R46,R48:R52)</f>
        <v>17413410032</v>
      </c>
      <c r="S54" s="32">
        <f>SUM(S8:S9,S11:S18,S20:S26,S28:S34,S36:S39,S41:S46,S48:S52)</f>
        <v>12626395210</v>
      </c>
      <c r="T54" s="37">
        <f t="shared" si="6"/>
        <v>0.72239603509341499</v>
      </c>
      <c r="U54" s="37">
        <f t="shared" si="7"/>
        <v>-1.6089261143732969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2526577397</v>
      </c>
      <c r="E57" s="31">
        <v>2526577397</v>
      </c>
      <c r="F57" s="31">
        <v>727570089</v>
      </c>
      <c r="G57" s="36">
        <f t="shared" ref="G57:G85" si="8">IF(($D57      =0),0,($F57      /$D57      ))</f>
        <v>0.28796667375553192</v>
      </c>
      <c r="H57" s="31">
        <v>485368890</v>
      </c>
      <c r="I57" s="36">
        <f t="shared" ref="I57:I85" si="9">IF(($D57      =0),0,($H57      /$D57      ))</f>
        <v>0.19210529254964281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1212938979</v>
      </c>
      <c r="O57" s="36">
        <f t="shared" ref="O57:O85" si="13">IF(($D57      =0),0,($N57      /$D57      ))</f>
        <v>0.48007196630517468</v>
      </c>
      <c r="P57" s="31">
        <v>618216171</v>
      </c>
      <c r="Q57" s="31">
        <v>2280721438</v>
      </c>
      <c r="R57" s="31">
        <v>2293115638</v>
      </c>
      <c r="S57" s="31">
        <v>1265681642</v>
      </c>
      <c r="T57" s="36">
        <f t="shared" ref="T57:T85" si="14">IF(($Q57      =0),0,($S57      /$Q57      ))</f>
        <v>0.5549479304714634</v>
      </c>
      <c r="U57" s="36">
        <f t="shared" ref="U57:U85" si="15">IF(($P57      =0),0,(($H57      /$P57      )-1))</f>
        <v>-0.2148880718941919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2526577397</v>
      </c>
      <c r="E58" s="32">
        <f>E57</f>
        <v>2526577397</v>
      </c>
      <c r="F58" s="32">
        <f>F57</f>
        <v>727570089</v>
      </c>
      <c r="G58" s="37">
        <f t="shared" si="8"/>
        <v>0.28796667375553192</v>
      </c>
      <c r="H58" s="32">
        <f>H57</f>
        <v>485368890</v>
      </c>
      <c r="I58" s="37">
        <f t="shared" si="9"/>
        <v>0.19210529254964281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1212938979</v>
      </c>
      <c r="O58" s="37">
        <f t="shared" si="13"/>
        <v>0.48007196630517468</v>
      </c>
      <c r="P58" s="32">
        <f>P57</f>
        <v>618216171</v>
      </c>
      <c r="Q58" s="32">
        <f>Q57</f>
        <v>2280721438</v>
      </c>
      <c r="R58" s="32">
        <f>R57</f>
        <v>2293115638</v>
      </c>
      <c r="S58" s="32">
        <f>S57</f>
        <v>1265681642</v>
      </c>
      <c r="T58" s="37">
        <f t="shared" si="14"/>
        <v>0.5549479304714634</v>
      </c>
      <c r="U58" s="37">
        <f t="shared" si="15"/>
        <v>-0.2148880718941919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202790396</v>
      </c>
      <c r="E59" s="31">
        <v>202790396</v>
      </c>
      <c r="F59" s="31">
        <v>35262895</v>
      </c>
      <c r="G59" s="36">
        <f t="shared" si="8"/>
        <v>0.1738883876926795</v>
      </c>
      <c r="H59" s="31">
        <v>42757904</v>
      </c>
      <c r="I59" s="36">
        <f t="shared" si="9"/>
        <v>0.21084777604556776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78020799</v>
      </c>
      <c r="O59" s="36">
        <f t="shared" si="13"/>
        <v>0.38473616373824726</v>
      </c>
      <c r="P59" s="31">
        <v>29412967</v>
      </c>
      <c r="Q59" s="31">
        <v>37571031</v>
      </c>
      <c r="R59" s="31">
        <v>104683396</v>
      </c>
      <c r="S59" s="31">
        <v>58381142</v>
      </c>
      <c r="T59" s="36">
        <f t="shared" si="14"/>
        <v>1.5538871424635645</v>
      </c>
      <c r="U59" s="36">
        <f t="shared" si="15"/>
        <v>0.45370931127077396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176187587</v>
      </c>
      <c r="E60" s="31">
        <v>176187587</v>
      </c>
      <c r="F60" s="31">
        <v>41497</v>
      </c>
      <c r="G60" s="36">
        <f t="shared" si="8"/>
        <v>2.3552737571688295E-4</v>
      </c>
      <c r="H60" s="31">
        <v>16684</v>
      </c>
      <c r="I60" s="36">
        <f t="shared" si="9"/>
        <v>9.4694525784044028E-5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58181</v>
      </c>
      <c r="O60" s="36">
        <f t="shared" si="13"/>
        <v>3.3022190150092698E-4</v>
      </c>
      <c r="P60" s="31">
        <v>119819007</v>
      </c>
      <c r="Q60" s="31">
        <v>174944999</v>
      </c>
      <c r="R60" s="31">
        <v>165826567</v>
      </c>
      <c r="S60" s="31">
        <v>239638014</v>
      </c>
      <c r="T60" s="36">
        <f t="shared" si="14"/>
        <v>1.3697905934424568</v>
      </c>
      <c r="U60" s="36">
        <f t="shared" si="15"/>
        <v>-0.99986075664940199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113209720</v>
      </c>
      <c r="E61" s="31">
        <v>113209720</v>
      </c>
      <c r="F61" s="31">
        <v>23756972</v>
      </c>
      <c r="G61" s="36">
        <f t="shared" si="8"/>
        <v>0.20984922496054226</v>
      </c>
      <c r="H61" s="31">
        <v>13222332</v>
      </c>
      <c r="I61" s="36">
        <f t="shared" si="9"/>
        <v>0.11679502431416666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36979304</v>
      </c>
      <c r="O61" s="36">
        <f t="shared" si="13"/>
        <v>0.32664424927470892</v>
      </c>
      <c r="P61" s="31">
        <v>14210797</v>
      </c>
      <c r="Q61" s="31">
        <v>118999610</v>
      </c>
      <c r="R61" s="31">
        <v>120526764</v>
      </c>
      <c r="S61" s="31">
        <v>55038208</v>
      </c>
      <c r="T61" s="36">
        <f t="shared" si="14"/>
        <v>0.46250746536060078</v>
      </c>
      <c r="U61" s="36">
        <f t="shared" si="15"/>
        <v>-6.9557323209950894E-2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38670619</v>
      </c>
      <c r="E62" s="31">
        <v>38670619</v>
      </c>
      <c r="F62" s="31">
        <v>1071748</v>
      </c>
      <c r="G62" s="36">
        <f t="shared" si="8"/>
        <v>2.7714787808284114E-2</v>
      </c>
      <c r="H62" s="31">
        <v>10125473</v>
      </c>
      <c r="I62" s="36">
        <f t="shared" si="9"/>
        <v>0.26183891703414419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11197221</v>
      </c>
      <c r="O62" s="36">
        <f t="shared" si="13"/>
        <v>0.28955370484242832</v>
      </c>
      <c r="P62" s="31">
        <v>9153924</v>
      </c>
      <c r="Q62" s="31">
        <v>36000018</v>
      </c>
      <c r="R62" s="31">
        <v>36692374</v>
      </c>
      <c r="S62" s="31">
        <v>19742450</v>
      </c>
      <c r="T62" s="36">
        <f t="shared" si="14"/>
        <v>0.54840111468833153</v>
      </c>
      <c r="U62" s="36">
        <f t="shared" si="15"/>
        <v>0.1061347024511019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530858322</v>
      </c>
      <c r="E63" s="32">
        <f>SUM(E59:E62)</f>
        <v>530858322</v>
      </c>
      <c r="F63" s="32">
        <f>SUM(F59:F62)</f>
        <v>60133112</v>
      </c>
      <c r="G63" s="37">
        <f t="shared" si="8"/>
        <v>0.11327525538913941</v>
      </c>
      <c r="H63" s="32">
        <f>SUM(H59:H62)</f>
        <v>66122393</v>
      </c>
      <c r="I63" s="37">
        <f t="shared" si="9"/>
        <v>0.12455751423635024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126255505</v>
      </c>
      <c r="O63" s="37">
        <f t="shared" si="13"/>
        <v>0.23783276962548963</v>
      </c>
      <c r="P63" s="32">
        <f>SUM(P59:P62)</f>
        <v>172596695</v>
      </c>
      <c r="Q63" s="32">
        <f>SUM(Q59:Q62)</f>
        <v>367515658</v>
      </c>
      <c r="R63" s="32">
        <f>SUM(R59:R62)</f>
        <v>427729101</v>
      </c>
      <c r="S63" s="32">
        <f>SUM(S59:S62)</f>
        <v>372799814</v>
      </c>
      <c r="T63" s="37">
        <f t="shared" si="14"/>
        <v>1.0143780431798637</v>
      </c>
      <c r="U63" s="37">
        <f t="shared" si="15"/>
        <v>-0.61689652863862776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84586802</v>
      </c>
      <c r="E64" s="31">
        <v>84586802</v>
      </c>
      <c r="F64" s="31">
        <v>20516829</v>
      </c>
      <c r="G64" s="36">
        <f t="shared" si="8"/>
        <v>0.24255354872028381</v>
      </c>
      <c r="H64" s="31">
        <v>17427189</v>
      </c>
      <c r="I64" s="36">
        <f t="shared" si="9"/>
        <v>0.2060272830742555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37944018</v>
      </c>
      <c r="O64" s="36">
        <f t="shared" si="13"/>
        <v>0.44858083179453928</v>
      </c>
      <c r="P64" s="31">
        <v>1157593</v>
      </c>
      <c r="Q64" s="31">
        <v>89962240</v>
      </c>
      <c r="R64" s="31">
        <v>88667240</v>
      </c>
      <c r="S64" s="31">
        <v>1700702</v>
      </c>
      <c r="T64" s="36">
        <f t="shared" si="14"/>
        <v>1.8904620427414878E-2</v>
      </c>
      <c r="U64" s="36">
        <f t="shared" si="15"/>
        <v>14.054677248393865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57048401</v>
      </c>
      <c r="E65" s="31">
        <v>57048401</v>
      </c>
      <c r="F65" s="31">
        <v>3648152</v>
      </c>
      <c r="G65" s="36">
        <f t="shared" si="8"/>
        <v>6.3948365529123238E-2</v>
      </c>
      <c r="H65" s="31">
        <v>16912865</v>
      </c>
      <c r="I65" s="36">
        <f t="shared" si="9"/>
        <v>0.29646518926972204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20561017</v>
      </c>
      <c r="O65" s="36">
        <f t="shared" si="13"/>
        <v>0.36041355479884529</v>
      </c>
      <c r="P65" s="31">
        <v>9254425</v>
      </c>
      <c r="Q65" s="31">
        <v>29981178</v>
      </c>
      <c r="R65" s="31">
        <v>29981178</v>
      </c>
      <c r="S65" s="31">
        <v>9588887</v>
      </c>
      <c r="T65" s="36">
        <f t="shared" si="14"/>
        <v>0.31983022815180912</v>
      </c>
      <c r="U65" s="36">
        <f t="shared" si="15"/>
        <v>0.82754358050338084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34547329</v>
      </c>
      <c r="E66" s="31">
        <v>34547329</v>
      </c>
      <c r="F66" s="31">
        <v>29100962</v>
      </c>
      <c r="G66" s="36">
        <f t="shared" si="8"/>
        <v>0.84235056203621417</v>
      </c>
      <c r="H66" s="31">
        <v>8121268</v>
      </c>
      <c r="I66" s="36">
        <f t="shared" si="9"/>
        <v>0.23507658146307056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37222230</v>
      </c>
      <c r="O66" s="36">
        <f t="shared" si="13"/>
        <v>1.0774271434992848</v>
      </c>
      <c r="P66" s="31">
        <v>7336821</v>
      </c>
      <c r="Q66" s="31">
        <v>32423024</v>
      </c>
      <c r="R66" s="31">
        <v>39323024</v>
      </c>
      <c r="S66" s="31">
        <v>28199301</v>
      </c>
      <c r="T66" s="36">
        <f t="shared" si="14"/>
        <v>0.8697307505925419</v>
      </c>
      <c r="U66" s="36">
        <f t="shared" si="15"/>
        <v>0.10691919565708363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1012499312</v>
      </c>
      <c r="E67" s="31">
        <v>1012499312</v>
      </c>
      <c r="F67" s="31">
        <v>151704850</v>
      </c>
      <c r="G67" s="36">
        <f t="shared" si="8"/>
        <v>0.14983205242908845</v>
      </c>
      <c r="H67" s="31">
        <v>149923627</v>
      </c>
      <c r="I67" s="36">
        <f t="shared" si="9"/>
        <v>0.14807281864108565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301628477</v>
      </c>
      <c r="O67" s="36">
        <f t="shared" si="13"/>
        <v>0.2979048710701741</v>
      </c>
      <c r="P67" s="31">
        <v>132316034</v>
      </c>
      <c r="Q67" s="31">
        <v>963609781</v>
      </c>
      <c r="R67" s="31">
        <v>963609781</v>
      </c>
      <c r="S67" s="31">
        <v>259996142</v>
      </c>
      <c r="T67" s="36">
        <f t="shared" si="14"/>
        <v>0.26981476021360562</v>
      </c>
      <c r="U67" s="36">
        <f t="shared" si="15"/>
        <v>0.13307225487124263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197581492</v>
      </c>
      <c r="E68" s="31">
        <v>197581492</v>
      </c>
      <c r="F68" s="31">
        <v>8992138</v>
      </c>
      <c r="G68" s="36">
        <f t="shared" si="8"/>
        <v>4.5511033999075176E-2</v>
      </c>
      <c r="H68" s="31">
        <v>56379702</v>
      </c>
      <c r="I68" s="36">
        <f t="shared" si="9"/>
        <v>0.28534910547188297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65371840</v>
      </c>
      <c r="O68" s="36">
        <f t="shared" si="13"/>
        <v>0.33086013947095816</v>
      </c>
      <c r="P68" s="31">
        <v>65415337</v>
      </c>
      <c r="Q68" s="31">
        <v>258302616</v>
      </c>
      <c r="R68" s="31">
        <v>258302616</v>
      </c>
      <c r="S68" s="31">
        <v>72857589</v>
      </c>
      <c r="T68" s="36">
        <f t="shared" si="14"/>
        <v>0.28206291569265407</v>
      </c>
      <c r="U68" s="36">
        <f t="shared" si="15"/>
        <v>-0.13812716427647542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6652000</v>
      </c>
      <c r="E69" s="31">
        <v>6652000</v>
      </c>
      <c r="F69" s="31">
        <v>1153142</v>
      </c>
      <c r="G69" s="36">
        <f t="shared" si="8"/>
        <v>0.1733526758869513</v>
      </c>
      <c r="H69" s="31">
        <v>2089691</v>
      </c>
      <c r="I69" s="36">
        <f t="shared" si="9"/>
        <v>0.31414476849067952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3242833</v>
      </c>
      <c r="O69" s="36">
        <f t="shared" si="13"/>
        <v>0.48749744437763076</v>
      </c>
      <c r="P69" s="31">
        <v>2556302</v>
      </c>
      <c r="Q69" s="31">
        <v>4062000</v>
      </c>
      <c r="R69" s="31">
        <v>6637499</v>
      </c>
      <c r="S69" s="31">
        <v>2941783</v>
      </c>
      <c r="T69" s="36">
        <f t="shared" si="14"/>
        <v>0.72422033481043824</v>
      </c>
      <c r="U69" s="36">
        <f t="shared" si="15"/>
        <v>-0.18253359736056229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1392915336</v>
      </c>
      <c r="E70" s="32">
        <f>SUM(E64:E69)</f>
        <v>1392915336</v>
      </c>
      <c r="F70" s="32">
        <f>SUM(F64:F69)</f>
        <v>215116073</v>
      </c>
      <c r="G70" s="37">
        <f t="shared" si="8"/>
        <v>0.15443585653794539</v>
      </c>
      <c r="H70" s="32">
        <f>SUM(H64:H69)</f>
        <v>250854342</v>
      </c>
      <c r="I70" s="37">
        <f t="shared" si="9"/>
        <v>0.18009302899943089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465970415</v>
      </c>
      <c r="O70" s="37">
        <f t="shared" si="13"/>
        <v>0.33452888553737625</v>
      </c>
      <c r="P70" s="32">
        <f>SUM(P64:P69)</f>
        <v>218036512</v>
      </c>
      <c r="Q70" s="32">
        <f>SUM(Q64:Q69)</f>
        <v>1378340839</v>
      </c>
      <c r="R70" s="32">
        <f>SUM(R64:R69)</f>
        <v>1386521338</v>
      </c>
      <c r="S70" s="32">
        <f>SUM(S64:S69)</f>
        <v>375284404</v>
      </c>
      <c r="T70" s="37">
        <f t="shared" si="14"/>
        <v>0.27227257103712649</v>
      </c>
      <c r="U70" s="37">
        <f t="shared" si="15"/>
        <v>0.15051529534649677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124673640</v>
      </c>
      <c r="E71" s="31">
        <v>124673640</v>
      </c>
      <c r="F71" s="31">
        <v>38206045</v>
      </c>
      <c r="G71" s="36">
        <f t="shared" si="8"/>
        <v>0.30644846015565119</v>
      </c>
      <c r="H71" s="31">
        <v>40608279</v>
      </c>
      <c r="I71" s="36">
        <f t="shared" si="9"/>
        <v>0.32571663905858528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78814324</v>
      </c>
      <c r="O71" s="36">
        <f t="shared" si="13"/>
        <v>0.63216509921423647</v>
      </c>
      <c r="P71" s="31">
        <v>30628146</v>
      </c>
      <c r="Q71" s="31">
        <v>115840512</v>
      </c>
      <c r="R71" s="31">
        <v>130610500</v>
      </c>
      <c r="S71" s="31">
        <v>61593631</v>
      </c>
      <c r="T71" s="36">
        <f t="shared" si="14"/>
        <v>0.53171062469060915</v>
      </c>
      <c r="U71" s="36">
        <f t="shared" si="15"/>
        <v>0.32584842059979735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260610271</v>
      </c>
      <c r="E72" s="31">
        <v>260610271</v>
      </c>
      <c r="F72" s="31">
        <v>55763235</v>
      </c>
      <c r="G72" s="36">
        <f t="shared" si="8"/>
        <v>0.21397174710738856</v>
      </c>
      <c r="H72" s="31">
        <v>43905662</v>
      </c>
      <c r="I72" s="36">
        <f t="shared" si="9"/>
        <v>0.16847249278214366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99668897</v>
      </c>
      <c r="O72" s="36">
        <f t="shared" si="13"/>
        <v>0.38244423988953219</v>
      </c>
      <c r="P72" s="31">
        <v>79702649</v>
      </c>
      <c r="Q72" s="31">
        <v>413267209</v>
      </c>
      <c r="R72" s="31">
        <v>412725307</v>
      </c>
      <c r="S72" s="31">
        <v>210837748</v>
      </c>
      <c r="T72" s="36">
        <f t="shared" si="14"/>
        <v>0.5101729423686262</v>
      </c>
      <c r="U72" s="36">
        <f t="shared" si="15"/>
        <v>-0.44913170953703185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156073478</v>
      </c>
      <c r="E73" s="31">
        <v>156073478</v>
      </c>
      <c r="F73" s="31">
        <v>100881782</v>
      </c>
      <c r="G73" s="36">
        <f t="shared" si="8"/>
        <v>0.64637363947255666</v>
      </c>
      <c r="H73" s="31">
        <v>91723154</v>
      </c>
      <c r="I73" s="36">
        <f t="shared" si="9"/>
        <v>0.58769212537187132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192604936</v>
      </c>
      <c r="O73" s="36">
        <f t="shared" si="13"/>
        <v>1.234065764844428</v>
      </c>
      <c r="P73" s="31">
        <v>73967352</v>
      </c>
      <c r="Q73" s="31">
        <v>113140947</v>
      </c>
      <c r="R73" s="31">
        <v>122324842</v>
      </c>
      <c r="S73" s="31">
        <v>159037530</v>
      </c>
      <c r="T73" s="36">
        <f t="shared" si="14"/>
        <v>1.4056584659840261</v>
      </c>
      <c r="U73" s="36">
        <f t="shared" si="15"/>
        <v>0.24004917737220066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938148884</v>
      </c>
      <c r="E74" s="31">
        <v>938148884</v>
      </c>
      <c r="F74" s="31">
        <v>358864324</v>
      </c>
      <c r="G74" s="36">
        <f t="shared" si="8"/>
        <v>0.38252385108630582</v>
      </c>
      <c r="H74" s="31">
        <v>290831382</v>
      </c>
      <c r="I74" s="36">
        <f t="shared" si="9"/>
        <v>0.31000557263360767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649695706</v>
      </c>
      <c r="O74" s="36">
        <f t="shared" si="13"/>
        <v>0.69252942371991355</v>
      </c>
      <c r="P74" s="31">
        <v>293173828</v>
      </c>
      <c r="Q74" s="31">
        <v>1019550817</v>
      </c>
      <c r="R74" s="31">
        <v>882340228</v>
      </c>
      <c r="S74" s="31">
        <v>633962633</v>
      </c>
      <c r="T74" s="36">
        <f t="shared" si="14"/>
        <v>0.62180582118056404</v>
      </c>
      <c r="U74" s="36">
        <f t="shared" si="15"/>
        <v>-7.9899560475090725E-3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112505150</v>
      </c>
      <c r="E75" s="31">
        <v>112505150</v>
      </c>
      <c r="F75" s="31">
        <v>44774195</v>
      </c>
      <c r="G75" s="36">
        <f t="shared" si="8"/>
        <v>0.39797462605045192</v>
      </c>
      <c r="H75" s="31">
        <v>30929815</v>
      </c>
      <c r="I75" s="36">
        <f t="shared" si="9"/>
        <v>0.27491910370325268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75704010</v>
      </c>
      <c r="O75" s="36">
        <f t="shared" si="13"/>
        <v>0.67289372975370465</v>
      </c>
      <c r="P75" s="31">
        <v>2702121</v>
      </c>
      <c r="Q75" s="31">
        <v>104702808</v>
      </c>
      <c r="R75" s="31">
        <v>99236538</v>
      </c>
      <c r="S75" s="31">
        <v>43469064</v>
      </c>
      <c r="T75" s="36">
        <f t="shared" si="14"/>
        <v>0.41516617204764938</v>
      </c>
      <c r="U75" s="36">
        <f t="shared" si="15"/>
        <v>10.446495179157409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177847036</v>
      </c>
      <c r="E76" s="31">
        <v>177847036</v>
      </c>
      <c r="F76" s="31">
        <v>15918</v>
      </c>
      <c r="G76" s="36">
        <f t="shared" si="8"/>
        <v>8.9503881301682199E-5</v>
      </c>
      <c r="H76" s="31">
        <v>19782311</v>
      </c>
      <c r="I76" s="36">
        <f t="shared" si="9"/>
        <v>0.11123216582591795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19798229</v>
      </c>
      <c r="O76" s="36">
        <f t="shared" si="13"/>
        <v>0.11132166970721964</v>
      </c>
      <c r="P76" s="31">
        <v>-4403</v>
      </c>
      <c r="Q76" s="31">
        <v>91219281</v>
      </c>
      <c r="R76" s="31">
        <v>132971230</v>
      </c>
      <c r="S76" s="31">
        <v>15799150</v>
      </c>
      <c r="T76" s="36">
        <f t="shared" si="14"/>
        <v>0.17319967694110636</v>
      </c>
      <c r="U76" s="36">
        <f t="shared" si="15"/>
        <v>-4493.9164206223031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152227896</v>
      </c>
      <c r="E77" s="31">
        <v>152227896</v>
      </c>
      <c r="F77" s="31">
        <v>58133006</v>
      </c>
      <c r="G77" s="36">
        <f t="shared" si="8"/>
        <v>0.38188142599041114</v>
      </c>
      <c r="H77" s="31">
        <v>47216640</v>
      </c>
      <c r="I77" s="36">
        <f t="shared" si="9"/>
        <v>0.3101707455774072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105349646</v>
      </c>
      <c r="O77" s="36">
        <f t="shared" si="13"/>
        <v>0.69205217156781829</v>
      </c>
      <c r="P77" s="31">
        <v>43582890</v>
      </c>
      <c r="Q77" s="31">
        <v>144609947</v>
      </c>
      <c r="R77" s="31">
        <v>146865170</v>
      </c>
      <c r="S77" s="31">
        <v>95198561</v>
      </c>
      <c r="T77" s="36">
        <f t="shared" si="14"/>
        <v>0.65831267471524624</v>
      </c>
      <c r="U77" s="36">
        <f t="shared" si="15"/>
        <v>8.3375609097974035E-2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1922086355</v>
      </c>
      <c r="E78" s="32">
        <f>SUM(E71:E77)</f>
        <v>1922086355</v>
      </c>
      <c r="F78" s="32">
        <f>SUM(F71:F77)</f>
        <v>656638505</v>
      </c>
      <c r="G78" s="37">
        <f t="shared" si="8"/>
        <v>0.34162799360801871</v>
      </c>
      <c r="H78" s="32">
        <f>SUM(H71:H77)</f>
        <v>564997243</v>
      </c>
      <c r="I78" s="37">
        <f t="shared" si="9"/>
        <v>0.29394997864182848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1221635748</v>
      </c>
      <c r="O78" s="37">
        <f t="shared" si="13"/>
        <v>0.63557797224984725</v>
      </c>
      <c r="P78" s="32">
        <f>SUM(P71:P77)</f>
        <v>523752583</v>
      </c>
      <c r="Q78" s="32">
        <f>SUM(Q71:Q77)</f>
        <v>2002331521</v>
      </c>
      <c r="R78" s="32">
        <f>SUM(R71:R77)</f>
        <v>1927073815</v>
      </c>
      <c r="S78" s="32">
        <f>SUM(S71:S77)</f>
        <v>1219898317</v>
      </c>
      <c r="T78" s="37">
        <f t="shared" si="14"/>
        <v>0.60923893181822408</v>
      </c>
      <c r="U78" s="37">
        <f t="shared" si="15"/>
        <v>7.8748365809968801E-2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96836106</v>
      </c>
      <c r="E79" s="31">
        <v>96836106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23672349</v>
      </c>
      <c r="Q79" s="31">
        <v>98957364</v>
      </c>
      <c r="R79" s="31">
        <v>89086832</v>
      </c>
      <c r="S79" s="31">
        <v>46962599</v>
      </c>
      <c r="T79" s="36">
        <f t="shared" si="14"/>
        <v>0.47457407010154395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405598993</v>
      </c>
      <c r="E80" s="31">
        <v>405598993</v>
      </c>
      <c r="F80" s="31">
        <v>113351747</v>
      </c>
      <c r="G80" s="36">
        <f t="shared" si="8"/>
        <v>0.27946752569970013</v>
      </c>
      <c r="H80" s="31">
        <v>101788876</v>
      </c>
      <c r="I80" s="36">
        <f t="shared" si="9"/>
        <v>0.25095939032570524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215140623</v>
      </c>
      <c r="O80" s="36">
        <f t="shared" si="13"/>
        <v>0.53042691602540537</v>
      </c>
      <c r="P80" s="31">
        <v>45110937</v>
      </c>
      <c r="Q80" s="31">
        <v>378791951</v>
      </c>
      <c r="R80" s="31">
        <v>379197475</v>
      </c>
      <c r="S80" s="31">
        <v>159455786</v>
      </c>
      <c r="T80" s="36">
        <f t="shared" si="14"/>
        <v>0.42095874946402967</v>
      </c>
      <c r="U80" s="36">
        <f t="shared" si="15"/>
        <v>1.2564123640349125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248531780</v>
      </c>
      <c r="E81" s="31">
        <v>248531780</v>
      </c>
      <c r="F81" s="31">
        <v>124020815</v>
      </c>
      <c r="G81" s="36">
        <f t="shared" si="8"/>
        <v>0.49901390880474117</v>
      </c>
      <c r="H81" s="31">
        <v>89489931</v>
      </c>
      <c r="I81" s="36">
        <f t="shared" si="9"/>
        <v>0.36007439772893429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213510746</v>
      </c>
      <c r="O81" s="36">
        <f t="shared" si="13"/>
        <v>0.85908830653367552</v>
      </c>
      <c r="P81" s="31">
        <v>74516464</v>
      </c>
      <c r="Q81" s="31">
        <v>206051080</v>
      </c>
      <c r="R81" s="31">
        <v>189706080</v>
      </c>
      <c r="S81" s="31">
        <v>168185649</v>
      </c>
      <c r="T81" s="36">
        <f t="shared" si="14"/>
        <v>0.81623279528551851</v>
      </c>
      <c r="U81" s="36">
        <f t="shared" si="15"/>
        <v>0.20094172745502248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211590454</v>
      </c>
      <c r="E82" s="31">
        <v>211590454</v>
      </c>
      <c r="F82" s="31">
        <v>57639248</v>
      </c>
      <c r="G82" s="36">
        <f t="shared" si="8"/>
        <v>0.27240949159265948</v>
      </c>
      <c r="H82" s="31">
        <v>50454497</v>
      </c>
      <c r="I82" s="36">
        <f t="shared" si="9"/>
        <v>0.23845355991343542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108093745</v>
      </c>
      <c r="O82" s="36">
        <f t="shared" si="13"/>
        <v>0.5108630515060949</v>
      </c>
      <c r="P82" s="31">
        <v>31714472</v>
      </c>
      <c r="Q82" s="31">
        <v>159871137</v>
      </c>
      <c r="R82" s="31">
        <v>171046131</v>
      </c>
      <c r="S82" s="31">
        <v>87797573</v>
      </c>
      <c r="T82" s="36">
        <f t="shared" si="14"/>
        <v>0.54917713508223809</v>
      </c>
      <c r="U82" s="36">
        <f t="shared" si="15"/>
        <v>0.59089821832758238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185016000</v>
      </c>
      <c r="E83" s="31">
        <v>185016000</v>
      </c>
      <c r="F83" s="31">
        <v>74565735</v>
      </c>
      <c r="G83" s="36">
        <f t="shared" si="8"/>
        <v>0.40302317096899726</v>
      </c>
      <c r="H83" s="31">
        <v>60019811</v>
      </c>
      <c r="I83" s="36">
        <f t="shared" si="9"/>
        <v>0.32440335430449257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134585546</v>
      </c>
      <c r="O83" s="36">
        <f t="shared" si="13"/>
        <v>0.72742652527348983</v>
      </c>
      <c r="P83" s="31">
        <v>2615015</v>
      </c>
      <c r="Q83" s="31">
        <v>178849000</v>
      </c>
      <c r="R83" s="31">
        <v>180799160</v>
      </c>
      <c r="S83" s="31">
        <v>72328696</v>
      </c>
      <c r="T83" s="36">
        <f t="shared" si="14"/>
        <v>0.40441207946368163</v>
      </c>
      <c r="U83" s="36">
        <f t="shared" si="15"/>
        <v>21.951994921635247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1147573333</v>
      </c>
      <c r="E84" s="32">
        <f>SUM(E79:E83)</f>
        <v>1147573333</v>
      </c>
      <c r="F84" s="32">
        <f>SUM(F79:F83)</f>
        <v>369577545</v>
      </c>
      <c r="G84" s="37">
        <f t="shared" si="8"/>
        <v>0.32205135338396712</v>
      </c>
      <c r="H84" s="32">
        <f>SUM(H79:H83)</f>
        <v>301753115</v>
      </c>
      <c r="I84" s="37">
        <f t="shared" si="9"/>
        <v>0.26294887335099831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671330660</v>
      </c>
      <c r="O84" s="37">
        <f t="shared" si="13"/>
        <v>0.58500022673496543</v>
      </c>
      <c r="P84" s="32">
        <f>SUM(P79:P83)</f>
        <v>177629237</v>
      </c>
      <c r="Q84" s="32">
        <f>SUM(Q79:Q83)</f>
        <v>1022520532</v>
      </c>
      <c r="R84" s="32">
        <f>SUM(R79:R83)</f>
        <v>1009835678</v>
      </c>
      <c r="S84" s="32">
        <f>SUM(S79:S83)</f>
        <v>534730303</v>
      </c>
      <c r="T84" s="37">
        <f t="shared" si="14"/>
        <v>0.52295312051494336</v>
      </c>
      <c r="U84" s="37">
        <f t="shared" si="15"/>
        <v>0.69878067426478907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7520010743</v>
      </c>
      <c r="E85" s="32">
        <f>SUM(E57,E59:E62,E64:E69,E71:E77,E79:E83)</f>
        <v>7520010743</v>
      </c>
      <c r="F85" s="32">
        <f>SUM(F57,F59:F62,F64:F69,F71:F77,F79:F83)</f>
        <v>2029035324</v>
      </c>
      <c r="G85" s="37">
        <f t="shared" si="8"/>
        <v>0.26981814166804574</v>
      </c>
      <c r="H85" s="32">
        <f>SUM(H57,H59:H62,H64:H69,H71:H77,H79:H83)</f>
        <v>1669095983</v>
      </c>
      <c r="I85" s="37">
        <f t="shared" si="9"/>
        <v>0.22195393597724281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3698131307</v>
      </c>
      <c r="O85" s="37">
        <f t="shared" si="13"/>
        <v>0.49177207764528852</v>
      </c>
      <c r="P85" s="32">
        <f>SUM(P57,P59:P62,P64:P69,P71:P77,P79:P83)</f>
        <v>1710231198</v>
      </c>
      <c r="Q85" s="32">
        <f>SUM(Q57,Q59:Q62,Q64:Q69,Q71:Q77,Q79:Q83)</f>
        <v>7051429988</v>
      </c>
      <c r="R85" s="32">
        <f>SUM(R57,R59:R62,R64:R69,R71:R77,R79:R83)</f>
        <v>7044275570</v>
      </c>
      <c r="S85" s="32">
        <f>SUM(S57,S59:S62,S64:S69,S71:S77,S79:S83)</f>
        <v>3768394480</v>
      </c>
      <c r="T85" s="37">
        <f t="shared" si="14"/>
        <v>0.53441564142492903</v>
      </c>
      <c r="U85" s="37">
        <f t="shared" si="15"/>
        <v>-2.4052429313711987E-2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11304660119</v>
      </c>
      <c r="E88" s="31">
        <v>11304660119</v>
      </c>
      <c r="F88" s="31">
        <v>3221297058</v>
      </c>
      <c r="G88" s="36">
        <f t="shared" ref="G88:G99" si="16">IF(($D88      =0),0,($F88      /$D88      ))</f>
        <v>0.28495302150534296</v>
      </c>
      <c r="H88" s="31">
        <v>3045233697</v>
      </c>
      <c r="I88" s="36">
        <f t="shared" ref="I88:I99" si="17">IF(($D88      =0),0,($H88      /$D88      ))</f>
        <v>0.26937861598172302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6266530755</v>
      </c>
      <c r="O88" s="36">
        <f t="shared" ref="O88:O99" si="21">IF(($D88      =0),0,($N88      /$D88      ))</f>
        <v>0.55433163748706593</v>
      </c>
      <c r="P88" s="31">
        <v>3007943139</v>
      </c>
      <c r="Q88" s="31">
        <v>10654785148</v>
      </c>
      <c r="R88" s="31">
        <v>11732638626</v>
      </c>
      <c r="S88" s="31">
        <v>5953623666</v>
      </c>
      <c r="T88" s="36">
        <f t="shared" ref="T88:T99" si="22">IF(($Q88      =0),0,($S88      /$Q88      ))</f>
        <v>0.55877463349108913</v>
      </c>
      <c r="U88" s="36">
        <f t="shared" ref="U88:U99" si="23">IF(($P88      =0),0,(($H88      /$P88      )-1))</f>
        <v>1.2397361345200641E-2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29112113999</v>
      </c>
      <c r="E89" s="31">
        <v>29112113999</v>
      </c>
      <c r="F89" s="31">
        <v>9627280954</v>
      </c>
      <c r="G89" s="36">
        <f t="shared" si="16"/>
        <v>0.33069673175677644</v>
      </c>
      <c r="H89" s="31">
        <v>10121791106</v>
      </c>
      <c r="I89" s="36">
        <f t="shared" si="17"/>
        <v>0.34768313652343086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19749072060</v>
      </c>
      <c r="O89" s="36">
        <f t="shared" si="21"/>
        <v>0.67837986828020735</v>
      </c>
      <c r="P89" s="31">
        <v>-1125470358</v>
      </c>
      <c r="Q89" s="31">
        <v>42318535792</v>
      </c>
      <c r="R89" s="31">
        <v>26452936802</v>
      </c>
      <c r="S89" s="31">
        <v>16821935294</v>
      </c>
      <c r="T89" s="36">
        <f t="shared" si="22"/>
        <v>0.39750749829062043</v>
      </c>
      <c r="U89" s="36">
        <f t="shared" si="23"/>
        <v>-9.9933875504164984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15877603258</v>
      </c>
      <c r="E90" s="31">
        <v>15877603258</v>
      </c>
      <c r="F90" s="31">
        <v>5259274985</v>
      </c>
      <c r="G90" s="36">
        <f t="shared" si="16"/>
        <v>0.33123859436090214</v>
      </c>
      <c r="H90" s="31">
        <v>5822699183</v>
      </c>
      <c r="I90" s="36">
        <f t="shared" si="17"/>
        <v>0.36672406334792423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11081974168</v>
      </c>
      <c r="O90" s="36">
        <f t="shared" si="21"/>
        <v>0.69796265770882637</v>
      </c>
      <c r="P90" s="31">
        <v>800451968</v>
      </c>
      <c r="Q90" s="31">
        <v>9236612712</v>
      </c>
      <c r="R90" s="31">
        <v>14993370909</v>
      </c>
      <c r="S90" s="31">
        <v>4385807038</v>
      </c>
      <c r="T90" s="36">
        <f t="shared" si="22"/>
        <v>0.47482850853993885</v>
      </c>
      <c r="U90" s="36">
        <f t="shared" si="23"/>
        <v>6.2742643103852052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56294377376</v>
      </c>
      <c r="E91" s="32">
        <f>SUM(E88:E90)</f>
        <v>56294377376</v>
      </c>
      <c r="F91" s="32">
        <f>SUM(F88:F90)</f>
        <v>18107852997</v>
      </c>
      <c r="G91" s="37">
        <f t="shared" si="16"/>
        <v>0.32166361617350309</v>
      </c>
      <c r="H91" s="32">
        <f>SUM(H88:H90)</f>
        <v>18989723986</v>
      </c>
      <c r="I91" s="37">
        <f t="shared" si="17"/>
        <v>0.33732896376425497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37097576983</v>
      </c>
      <c r="O91" s="37">
        <f t="shared" si="21"/>
        <v>0.65899257993775806</v>
      </c>
      <c r="P91" s="32">
        <f>SUM(P88:P90)</f>
        <v>2682924749</v>
      </c>
      <c r="Q91" s="32">
        <f>SUM(Q88:Q90)</f>
        <v>62209933652</v>
      </c>
      <c r="R91" s="32">
        <f>SUM(R88:R90)</f>
        <v>53178946337</v>
      </c>
      <c r="S91" s="32">
        <f>SUM(S88:S90)</f>
        <v>27161365998</v>
      </c>
      <c r="T91" s="37">
        <f t="shared" si="22"/>
        <v>0.43660818141905838</v>
      </c>
      <c r="U91" s="37">
        <f t="shared" si="23"/>
        <v>6.0779935192285928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1248226581</v>
      </c>
      <c r="E92" s="31">
        <v>1248226581</v>
      </c>
      <c r="F92" s="31">
        <v>304017454</v>
      </c>
      <c r="G92" s="36">
        <f t="shared" si="16"/>
        <v>0.24355950964963469</v>
      </c>
      <c r="H92" s="31">
        <v>318185916</v>
      </c>
      <c r="I92" s="36">
        <f t="shared" si="17"/>
        <v>0.25491038313339681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622203370</v>
      </c>
      <c r="O92" s="36">
        <f t="shared" si="21"/>
        <v>0.4984698927830315</v>
      </c>
      <c r="P92" s="31">
        <v>307754279</v>
      </c>
      <c r="Q92" s="31">
        <v>1021831105</v>
      </c>
      <c r="R92" s="31">
        <v>1204519547</v>
      </c>
      <c r="S92" s="31">
        <v>590735775</v>
      </c>
      <c r="T92" s="36">
        <f t="shared" si="22"/>
        <v>0.57811488817420564</v>
      </c>
      <c r="U92" s="36">
        <f t="shared" si="23"/>
        <v>3.3895993368137756E-2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453303668</v>
      </c>
      <c r="E93" s="31">
        <v>453303668</v>
      </c>
      <c r="F93" s="31">
        <v>132596571</v>
      </c>
      <c r="G93" s="36">
        <f t="shared" si="16"/>
        <v>0.29251157747084455</v>
      </c>
      <c r="H93" s="31">
        <v>125553836</v>
      </c>
      <c r="I93" s="36">
        <f t="shared" si="17"/>
        <v>0.27697511593927804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258150407</v>
      </c>
      <c r="O93" s="36">
        <f t="shared" si="21"/>
        <v>0.56948669341012259</v>
      </c>
      <c r="P93" s="31">
        <v>112337170</v>
      </c>
      <c r="Q93" s="31">
        <v>410068090</v>
      </c>
      <c r="R93" s="31">
        <v>430571161</v>
      </c>
      <c r="S93" s="31">
        <v>231879229</v>
      </c>
      <c r="T93" s="36">
        <f t="shared" si="22"/>
        <v>0.5654651865254865</v>
      </c>
      <c r="U93" s="36">
        <f t="shared" si="23"/>
        <v>0.11765176210153783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382889029</v>
      </c>
      <c r="E94" s="31">
        <v>382889029</v>
      </c>
      <c r="F94" s="31">
        <v>127613652</v>
      </c>
      <c r="G94" s="36">
        <f t="shared" si="16"/>
        <v>0.33329148221690102</v>
      </c>
      <c r="H94" s="31">
        <v>112039805</v>
      </c>
      <c r="I94" s="36">
        <f t="shared" si="17"/>
        <v>0.2926169112043166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239653457</v>
      </c>
      <c r="O94" s="36">
        <f t="shared" si="21"/>
        <v>0.62590839342121762</v>
      </c>
      <c r="P94" s="31">
        <v>101615629</v>
      </c>
      <c r="Q94" s="31">
        <v>344909575</v>
      </c>
      <c r="R94" s="31">
        <v>350568347</v>
      </c>
      <c r="S94" s="31">
        <v>211683036</v>
      </c>
      <c r="T94" s="36">
        <f t="shared" si="22"/>
        <v>0.6137348781923494</v>
      </c>
      <c r="U94" s="36">
        <f t="shared" si="23"/>
        <v>0.1025843770548327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321959762</v>
      </c>
      <c r="E95" s="31">
        <v>321959762</v>
      </c>
      <c r="F95" s="31">
        <v>130391200</v>
      </c>
      <c r="G95" s="36">
        <f t="shared" si="16"/>
        <v>0.40499222384193462</v>
      </c>
      <c r="H95" s="31">
        <v>105870042</v>
      </c>
      <c r="I95" s="36">
        <f t="shared" si="17"/>
        <v>0.3288300418112497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236261242</v>
      </c>
      <c r="O95" s="36">
        <f t="shared" si="21"/>
        <v>0.73382226565318431</v>
      </c>
      <c r="P95" s="31">
        <v>102895165</v>
      </c>
      <c r="Q95" s="31">
        <v>311788576</v>
      </c>
      <c r="R95" s="31">
        <v>311965007</v>
      </c>
      <c r="S95" s="31">
        <v>218888368</v>
      </c>
      <c r="T95" s="36">
        <f t="shared" si="22"/>
        <v>0.70204101384394535</v>
      </c>
      <c r="U95" s="36">
        <f t="shared" si="23"/>
        <v>2.8911727776518958E-2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2406379040</v>
      </c>
      <c r="E96" s="32">
        <f>SUM(E92:E95)</f>
        <v>2406379040</v>
      </c>
      <c r="F96" s="32">
        <f>SUM(F92:F95)</f>
        <v>694618877</v>
      </c>
      <c r="G96" s="37">
        <f t="shared" si="16"/>
        <v>0.28865730022316016</v>
      </c>
      <c r="H96" s="32">
        <f>SUM(H92:H95)</f>
        <v>661649599</v>
      </c>
      <c r="I96" s="37">
        <f t="shared" si="17"/>
        <v>0.27495651682537925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1356268476</v>
      </c>
      <c r="O96" s="37">
        <f t="shared" si="21"/>
        <v>0.56361381704853941</v>
      </c>
      <c r="P96" s="32">
        <f>SUM(P92:P95)</f>
        <v>624602243</v>
      </c>
      <c r="Q96" s="32">
        <f>SUM(Q92:Q95)</f>
        <v>2088597346</v>
      </c>
      <c r="R96" s="32">
        <f>SUM(R92:R95)</f>
        <v>2297624062</v>
      </c>
      <c r="S96" s="32">
        <f>SUM(S92:S95)</f>
        <v>1253186408</v>
      </c>
      <c r="T96" s="37">
        <f t="shared" si="22"/>
        <v>0.60001340631790689</v>
      </c>
      <c r="U96" s="37">
        <f t="shared" si="23"/>
        <v>5.931351738677626E-2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767607355</v>
      </c>
      <c r="E97" s="31">
        <v>767607355</v>
      </c>
      <c r="F97" s="31">
        <v>211468425</v>
      </c>
      <c r="G97" s="36">
        <f t="shared" si="16"/>
        <v>0.27549035795781296</v>
      </c>
      <c r="H97" s="31">
        <v>218582052</v>
      </c>
      <c r="I97" s="36">
        <f t="shared" si="17"/>
        <v>0.28475763106777424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430050477</v>
      </c>
      <c r="O97" s="36">
        <f t="shared" si="21"/>
        <v>0.56024798902558715</v>
      </c>
      <c r="P97" s="31">
        <v>182485177</v>
      </c>
      <c r="Q97" s="31">
        <v>632443760</v>
      </c>
      <c r="R97" s="31">
        <v>724678656</v>
      </c>
      <c r="S97" s="31">
        <v>367043156</v>
      </c>
      <c r="T97" s="36">
        <f t="shared" si="22"/>
        <v>0.58035698858029683</v>
      </c>
      <c r="U97" s="36">
        <f t="shared" si="23"/>
        <v>0.1978071621674784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1058771218</v>
      </c>
      <c r="E98" s="31">
        <v>1058771218</v>
      </c>
      <c r="F98" s="31">
        <v>408357316</v>
      </c>
      <c r="G98" s="36">
        <f t="shared" si="16"/>
        <v>0.38568985353736729</v>
      </c>
      <c r="H98" s="31">
        <v>205978102</v>
      </c>
      <c r="I98" s="36">
        <f t="shared" si="17"/>
        <v>0.19454448562465551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614335418</v>
      </c>
      <c r="O98" s="36">
        <f t="shared" si="21"/>
        <v>0.58023433916202283</v>
      </c>
      <c r="P98" s="31">
        <v>273596863</v>
      </c>
      <c r="Q98" s="31">
        <v>915856039</v>
      </c>
      <c r="R98" s="31">
        <v>1017206058</v>
      </c>
      <c r="S98" s="31">
        <v>569698769</v>
      </c>
      <c r="T98" s="36">
        <f t="shared" si="22"/>
        <v>0.62203964896277764</v>
      </c>
      <c r="U98" s="36">
        <f t="shared" si="23"/>
        <v>-0.24714742800249134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677348967</v>
      </c>
      <c r="E99" s="31">
        <v>677348967</v>
      </c>
      <c r="F99" s="31">
        <v>231848415</v>
      </c>
      <c r="G99" s="36">
        <f t="shared" si="16"/>
        <v>0.34228798786962644</v>
      </c>
      <c r="H99" s="31">
        <v>176335721</v>
      </c>
      <c r="I99" s="36">
        <f t="shared" si="17"/>
        <v>0.26033216198881426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408184136</v>
      </c>
      <c r="O99" s="36">
        <f t="shared" si="21"/>
        <v>0.6026201498584407</v>
      </c>
      <c r="P99" s="31">
        <v>170154039</v>
      </c>
      <c r="Q99" s="31">
        <v>627569391</v>
      </c>
      <c r="R99" s="31">
        <v>649267773</v>
      </c>
      <c r="S99" s="31">
        <v>390777648</v>
      </c>
      <c r="T99" s="36">
        <f t="shared" si="22"/>
        <v>0.62268436543298522</v>
      </c>
      <c r="U99" s="36">
        <f t="shared" si="23"/>
        <v>3.6329916329520762E-2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76051208</v>
      </c>
      <c r="E100" s="31">
        <v>76051208</v>
      </c>
      <c r="F100" s="31">
        <v>19975307</v>
      </c>
      <c r="G100" s="36">
        <f>IF(($D100     =0),0,($F100     /$D100     ))</f>
        <v>0.26265601198602923</v>
      </c>
      <c r="H100" s="31">
        <v>16649125</v>
      </c>
      <c r="I100" s="36">
        <f>IF(($D100     =0),0,($H100     /$D100     ))</f>
        <v>0.21891992826728013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36624432</v>
      </c>
      <c r="O100" s="36">
        <f>IF(($D100     =0),0,($N100     /$D100     ))</f>
        <v>0.4815759402533093</v>
      </c>
      <c r="P100" s="31">
        <v>15689029</v>
      </c>
      <c r="Q100" s="31">
        <v>54782399</v>
      </c>
      <c r="R100" s="31">
        <v>71848390</v>
      </c>
      <c r="S100" s="31">
        <v>33445208</v>
      </c>
      <c r="T100" s="36">
        <f>IF(($Q100     =0),0,($S100     /$Q100     ))</f>
        <v>0.61051010197636657</v>
      </c>
      <c r="U100" s="36">
        <f>IF(($P100     =0),0,(($H100     /$P100     )-1))</f>
        <v>6.1195374168790284E-2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2579778748</v>
      </c>
      <c r="E101" s="32">
        <f>SUM(E97:E100)</f>
        <v>2579778748</v>
      </c>
      <c r="F101" s="32">
        <f>SUM(F97:F100)</f>
        <v>871649463</v>
      </c>
      <c r="G101" s="37">
        <f>IF(($D101     =0),0,($F101     /$D101     ))</f>
        <v>0.33787760430066155</v>
      </c>
      <c r="H101" s="32">
        <f>SUM(H97:H100)</f>
        <v>617545000</v>
      </c>
      <c r="I101" s="37">
        <f>IF(($D101     =0),0,($H101     /$D101     ))</f>
        <v>0.23937905546309277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1489194463</v>
      </c>
      <c r="O101" s="37">
        <f>IF(($D101     =0),0,($N101     /$D101     ))</f>
        <v>0.57725665976375429</v>
      </c>
      <c r="P101" s="32">
        <f>SUM(P97:P100)</f>
        <v>641925108</v>
      </c>
      <c r="Q101" s="32">
        <f>SUM(Q97:Q100)</f>
        <v>2230651589</v>
      </c>
      <c r="R101" s="32">
        <f>SUM(R97:R100)</f>
        <v>2463000877</v>
      </c>
      <c r="S101" s="32">
        <f>SUM(S97:S100)</f>
        <v>1360964781</v>
      </c>
      <c r="T101" s="37">
        <f>IF(($Q101     =0),0,($S101     /$Q101     ))</f>
        <v>0.6101198357068931</v>
      </c>
      <c r="U101" s="37">
        <f>IF(($P101     =0),0,(($H101     /$P101     )-1))</f>
        <v>-3.7979676594921408E-2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61280535164</v>
      </c>
      <c r="E102" s="32">
        <f>SUM(E88:E90,E92:E95,E97:E100)</f>
        <v>61280535164</v>
      </c>
      <c r="F102" s="32">
        <f>SUM(F88:F90,F92:F95,F97:F100)</f>
        <v>19674121337</v>
      </c>
      <c r="G102" s="37">
        <f>IF(($D102     =0),0,($F102     /$D102     ))</f>
        <v>0.32105009011993424</v>
      </c>
      <c r="H102" s="32">
        <f>SUM(H88:H90,H92:H95,H97:H100)</f>
        <v>20268918585</v>
      </c>
      <c r="I102" s="37">
        <f>IF(($D102     =0),0,($H102     /$D102     ))</f>
        <v>0.33075622676525229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39943039922</v>
      </c>
      <c r="O102" s="37">
        <f>IF(($D102     =0),0,($N102     /$D102     ))</f>
        <v>0.65180631688518653</v>
      </c>
      <c r="P102" s="32">
        <f>SUM(P88:P90,P92:P95,P97:P100)</f>
        <v>3949452100</v>
      </c>
      <c r="Q102" s="32">
        <f>SUM(Q88:Q90,Q92:Q95,Q97:Q100)</f>
        <v>66529182587</v>
      </c>
      <c r="R102" s="32">
        <f>SUM(R88:R90,R92:R95,R97:R100)</f>
        <v>57939571276</v>
      </c>
      <c r="S102" s="32">
        <f>SUM(S88:S90,S92:S95,S97:S100)</f>
        <v>29775517187</v>
      </c>
      <c r="T102" s="37">
        <f>IF(($Q102     =0),0,($S102     /$Q102     ))</f>
        <v>0.44755573462912535</v>
      </c>
      <c r="U102" s="37">
        <f>IF(($P102     =0),0,(($H102     /$P102     )-1))</f>
        <v>4.1320836591485692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17692611570</v>
      </c>
      <c r="E105" s="31">
        <v>17692611570</v>
      </c>
      <c r="F105" s="31">
        <v>5926148831</v>
      </c>
      <c r="G105" s="36">
        <f t="shared" ref="G105:G136" si="24">IF(($D105     =0),0,($F105     /$D105     ))</f>
        <v>0.33495048526631954</v>
      </c>
      <c r="H105" s="31">
        <v>5899653323</v>
      </c>
      <c r="I105" s="36">
        <f t="shared" ref="I105:I136" si="25">IF(($D105     =0),0,($H105     /$D105     ))</f>
        <v>0.33345293879641763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11825802154</v>
      </c>
      <c r="O105" s="36">
        <f t="shared" ref="O105:O136" si="29">IF(($D105     =0),0,($N105     /$D105     ))</f>
        <v>0.66840342406273712</v>
      </c>
      <c r="P105" s="31">
        <v>5623914371</v>
      </c>
      <c r="Q105" s="31">
        <v>16639780900</v>
      </c>
      <c r="R105" s="31">
        <v>16845775900</v>
      </c>
      <c r="S105" s="31">
        <v>11235811043</v>
      </c>
      <c r="T105" s="36">
        <f t="shared" ref="T105:T136" si="30">IF(($Q105     =0),0,($S105     /$Q105     ))</f>
        <v>0.67523791992958271</v>
      </c>
      <c r="U105" s="36">
        <f t="shared" ref="U105:U136" si="31">IF(($P105     =0),0,(($H105     /$P105     )-1))</f>
        <v>4.9029720904333551E-2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17692611570</v>
      </c>
      <c r="E106" s="32">
        <f>E105</f>
        <v>17692611570</v>
      </c>
      <c r="F106" s="32">
        <f>F105</f>
        <v>5926148831</v>
      </c>
      <c r="G106" s="37">
        <f t="shared" si="24"/>
        <v>0.33495048526631954</v>
      </c>
      <c r="H106" s="32">
        <f>H105</f>
        <v>5899653323</v>
      </c>
      <c r="I106" s="37">
        <f t="shared" si="25"/>
        <v>0.33345293879641763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11825802154</v>
      </c>
      <c r="O106" s="37">
        <f t="shared" si="29"/>
        <v>0.66840342406273712</v>
      </c>
      <c r="P106" s="32">
        <f>P105</f>
        <v>5623914371</v>
      </c>
      <c r="Q106" s="32">
        <f>Q105</f>
        <v>16639780900</v>
      </c>
      <c r="R106" s="32">
        <f>R105</f>
        <v>16845775900</v>
      </c>
      <c r="S106" s="32">
        <f>S105</f>
        <v>11235811043</v>
      </c>
      <c r="T106" s="37">
        <f t="shared" si="30"/>
        <v>0.67523791992958271</v>
      </c>
      <c r="U106" s="37">
        <f t="shared" si="31"/>
        <v>4.9029720904333551E-2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153342435</v>
      </c>
      <c r="E107" s="31">
        <v>153342435</v>
      </c>
      <c r="F107" s="31">
        <v>60354202</v>
      </c>
      <c r="G107" s="36">
        <f t="shared" si="24"/>
        <v>0.39359099782131413</v>
      </c>
      <c r="H107" s="31">
        <v>29945363</v>
      </c>
      <c r="I107" s="36">
        <f t="shared" si="25"/>
        <v>0.19528425383358494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90299565</v>
      </c>
      <c r="O107" s="36">
        <f t="shared" si="29"/>
        <v>0.58887525165489907</v>
      </c>
      <c r="P107" s="31">
        <v>29464019</v>
      </c>
      <c r="Q107" s="31">
        <v>133374146</v>
      </c>
      <c r="R107" s="31">
        <v>134277738</v>
      </c>
      <c r="S107" s="31">
        <v>92157267</v>
      </c>
      <c r="T107" s="36">
        <f t="shared" si="30"/>
        <v>0.6909680006498411</v>
      </c>
      <c r="U107" s="36">
        <f t="shared" si="31"/>
        <v>1.633667151789453E-2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169338249</v>
      </c>
      <c r="E108" s="31">
        <v>169338249</v>
      </c>
      <c r="F108" s="31">
        <v>84048263</v>
      </c>
      <c r="G108" s="36">
        <f t="shared" si="24"/>
        <v>0.49633360151255607</v>
      </c>
      <c r="H108" s="31">
        <v>-45540906</v>
      </c>
      <c r="I108" s="36">
        <f t="shared" si="25"/>
        <v>-0.26893455122475018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38507357</v>
      </c>
      <c r="O108" s="36">
        <f t="shared" si="29"/>
        <v>0.22739905028780591</v>
      </c>
      <c r="P108" s="31">
        <v>57520981</v>
      </c>
      <c r="Q108" s="31">
        <v>148066018</v>
      </c>
      <c r="R108" s="31">
        <v>156984276</v>
      </c>
      <c r="S108" s="31">
        <v>138350235</v>
      </c>
      <c r="T108" s="36">
        <f t="shared" si="30"/>
        <v>0.93438208759014507</v>
      </c>
      <c r="U108" s="36">
        <f t="shared" si="31"/>
        <v>-1.7917268657153118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65009963</v>
      </c>
      <c r="E109" s="31">
        <v>65009963</v>
      </c>
      <c r="F109" s="31">
        <v>23623293</v>
      </c>
      <c r="G109" s="36">
        <f t="shared" si="24"/>
        <v>0.36337957921926523</v>
      </c>
      <c r="H109" s="31">
        <v>17562414</v>
      </c>
      <c r="I109" s="36">
        <f t="shared" si="25"/>
        <v>0.27014957691946384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41185707</v>
      </c>
      <c r="O109" s="36">
        <f t="shared" si="29"/>
        <v>0.63352915613872907</v>
      </c>
      <c r="P109" s="31">
        <v>14365925</v>
      </c>
      <c r="Q109" s="31">
        <v>64852188</v>
      </c>
      <c r="R109" s="31">
        <v>57049836</v>
      </c>
      <c r="S109" s="31">
        <v>37907909</v>
      </c>
      <c r="T109" s="36">
        <f t="shared" si="30"/>
        <v>0.58452783428062594</v>
      </c>
      <c r="U109" s="36">
        <f t="shared" si="31"/>
        <v>0.22250492049763593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555706386</v>
      </c>
      <c r="E110" s="31">
        <v>555706386</v>
      </c>
      <c r="F110" s="31">
        <v>202124167</v>
      </c>
      <c r="G110" s="36">
        <f t="shared" si="24"/>
        <v>0.36372475122141207</v>
      </c>
      <c r="H110" s="31">
        <v>150066559</v>
      </c>
      <c r="I110" s="36">
        <f t="shared" si="25"/>
        <v>0.27004648998221159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352190726</v>
      </c>
      <c r="O110" s="36">
        <f t="shared" si="29"/>
        <v>0.63377124120362371</v>
      </c>
      <c r="P110" s="31">
        <v>141036962</v>
      </c>
      <c r="Q110" s="31">
        <v>530657027</v>
      </c>
      <c r="R110" s="31">
        <v>531591299</v>
      </c>
      <c r="S110" s="31">
        <v>331122564</v>
      </c>
      <c r="T110" s="36">
        <f t="shared" si="30"/>
        <v>0.62398601573592283</v>
      </c>
      <c r="U110" s="36">
        <f t="shared" si="31"/>
        <v>6.4022911951265637E-2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685105182</v>
      </c>
      <c r="E111" s="31">
        <v>685105182</v>
      </c>
      <c r="F111" s="31">
        <v>309359645</v>
      </c>
      <c r="G111" s="36">
        <f t="shared" si="24"/>
        <v>0.45155058395106401</v>
      </c>
      <c r="H111" s="31">
        <v>247980888</v>
      </c>
      <c r="I111" s="36">
        <f t="shared" si="25"/>
        <v>0.36196031575192494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557340533</v>
      </c>
      <c r="O111" s="36">
        <f t="shared" si="29"/>
        <v>0.81351089970298895</v>
      </c>
      <c r="P111" s="31">
        <v>234838054</v>
      </c>
      <c r="Q111" s="31">
        <v>614369222</v>
      </c>
      <c r="R111" s="31">
        <v>723799404</v>
      </c>
      <c r="S111" s="31">
        <v>515567030</v>
      </c>
      <c r="T111" s="36">
        <f t="shared" si="30"/>
        <v>0.83918108449775175</v>
      </c>
      <c r="U111" s="36">
        <f t="shared" si="31"/>
        <v>5.5965520818018755E-2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1628502215</v>
      </c>
      <c r="E112" s="32">
        <f>SUM(E107:E111)</f>
        <v>1628502215</v>
      </c>
      <c r="F112" s="32">
        <f>SUM(F107:F111)</f>
        <v>679509570</v>
      </c>
      <c r="G112" s="37">
        <f t="shared" si="24"/>
        <v>0.41726045180724547</v>
      </c>
      <c r="H112" s="32">
        <f>SUM(H107:H111)</f>
        <v>400014318</v>
      </c>
      <c r="I112" s="37">
        <f t="shared" si="25"/>
        <v>0.24563326614818268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1079523888</v>
      </c>
      <c r="O112" s="37">
        <f t="shared" si="29"/>
        <v>0.66289371795542817</v>
      </c>
      <c r="P112" s="32">
        <f>SUM(P107:P111)</f>
        <v>477225941</v>
      </c>
      <c r="Q112" s="32">
        <f>SUM(Q107:Q111)</f>
        <v>1491318601</v>
      </c>
      <c r="R112" s="32">
        <f>SUM(R107:R111)</f>
        <v>1603702553</v>
      </c>
      <c r="S112" s="32">
        <f>SUM(S107:S111)</f>
        <v>1115105005</v>
      </c>
      <c r="T112" s="37">
        <f t="shared" si="30"/>
        <v>0.74773090354553962</v>
      </c>
      <c r="U112" s="37">
        <f t="shared" si="31"/>
        <v>-0.16179259417081859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214378550</v>
      </c>
      <c r="E113" s="31">
        <v>214378550</v>
      </c>
      <c r="F113" s="31">
        <v>76364589</v>
      </c>
      <c r="G113" s="36">
        <f t="shared" si="24"/>
        <v>0.35621375832610119</v>
      </c>
      <c r="H113" s="31">
        <v>64075134</v>
      </c>
      <c r="I113" s="36">
        <f t="shared" si="25"/>
        <v>0.2988878038404495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140439723</v>
      </c>
      <c r="O113" s="36">
        <f t="shared" si="29"/>
        <v>0.65510156216655069</v>
      </c>
      <c r="P113" s="31">
        <v>53408641</v>
      </c>
      <c r="Q113" s="31">
        <v>186535000</v>
      </c>
      <c r="R113" s="31">
        <v>195969080</v>
      </c>
      <c r="S113" s="31">
        <v>119269055</v>
      </c>
      <c r="T113" s="36">
        <f t="shared" si="30"/>
        <v>0.63939236604390592</v>
      </c>
      <c r="U113" s="36">
        <f t="shared" si="31"/>
        <v>0.19971474278853107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282595665</v>
      </c>
      <c r="E114" s="31">
        <v>282595665</v>
      </c>
      <c r="F114" s="31">
        <v>72913422</v>
      </c>
      <c r="G114" s="36">
        <f t="shared" si="24"/>
        <v>0.25801323597798287</v>
      </c>
      <c r="H114" s="31">
        <v>68766449</v>
      </c>
      <c r="I114" s="36">
        <f t="shared" si="25"/>
        <v>0.24333865489408693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141679871</v>
      </c>
      <c r="O114" s="36">
        <f t="shared" si="29"/>
        <v>0.50135189087206977</v>
      </c>
      <c r="P114" s="31">
        <v>65859270</v>
      </c>
      <c r="Q114" s="31">
        <v>262840141</v>
      </c>
      <c r="R114" s="31">
        <v>267946041</v>
      </c>
      <c r="S114" s="31">
        <v>130542022</v>
      </c>
      <c r="T114" s="36">
        <f t="shared" si="30"/>
        <v>0.49665938202338739</v>
      </c>
      <c r="U114" s="36">
        <f t="shared" si="31"/>
        <v>4.4142290067897827E-2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65602740</v>
      </c>
      <c r="E115" s="31">
        <v>65602740</v>
      </c>
      <c r="F115" s="31">
        <v>25919324</v>
      </c>
      <c r="G115" s="36">
        <f t="shared" si="24"/>
        <v>0.39509514389185574</v>
      </c>
      <c r="H115" s="31">
        <v>9166663</v>
      </c>
      <c r="I115" s="36">
        <f t="shared" si="25"/>
        <v>0.13972988018488253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35085987</v>
      </c>
      <c r="O115" s="36">
        <f t="shared" si="29"/>
        <v>0.53482502407673826</v>
      </c>
      <c r="P115" s="31">
        <v>11572965</v>
      </c>
      <c r="Q115" s="31">
        <v>42219902</v>
      </c>
      <c r="R115" s="31">
        <v>64375936</v>
      </c>
      <c r="S115" s="31">
        <v>22538334</v>
      </c>
      <c r="T115" s="36">
        <f t="shared" si="30"/>
        <v>0.5338319828406991</v>
      </c>
      <c r="U115" s="36">
        <f t="shared" si="31"/>
        <v>-0.20792441694932973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24450924</v>
      </c>
      <c r="E116" s="31">
        <v>24450924</v>
      </c>
      <c r="F116" s="31">
        <v>10520372</v>
      </c>
      <c r="G116" s="36">
        <f t="shared" si="24"/>
        <v>0.43026480308065251</v>
      </c>
      <c r="H116" s="31">
        <v>8881658</v>
      </c>
      <c r="I116" s="36">
        <f t="shared" si="25"/>
        <v>0.36324426839656448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19402030</v>
      </c>
      <c r="O116" s="36">
        <f t="shared" si="29"/>
        <v>0.79350907147721694</v>
      </c>
      <c r="P116" s="31">
        <v>7821018</v>
      </c>
      <c r="Q116" s="31">
        <v>23037179</v>
      </c>
      <c r="R116" s="31">
        <v>23069146</v>
      </c>
      <c r="S116" s="31">
        <v>15673020</v>
      </c>
      <c r="T116" s="36">
        <f t="shared" si="30"/>
        <v>0.68033590397504828</v>
      </c>
      <c r="U116" s="36">
        <f t="shared" si="31"/>
        <v>0.13561405944852711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2240514935</v>
      </c>
      <c r="E117" s="31">
        <v>2240514935</v>
      </c>
      <c r="F117" s="31">
        <v>587267390</v>
      </c>
      <c r="G117" s="36">
        <f t="shared" si="24"/>
        <v>0.26211268705513002</v>
      </c>
      <c r="H117" s="31">
        <v>566883399</v>
      </c>
      <c r="I117" s="36">
        <f t="shared" si="25"/>
        <v>0.25301478251471687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1154150789</v>
      </c>
      <c r="O117" s="36">
        <f t="shared" si="29"/>
        <v>0.5151274695698469</v>
      </c>
      <c r="P117" s="31">
        <v>636097472</v>
      </c>
      <c r="Q117" s="31">
        <v>2326120896</v>
      </c>
      <c r="R117" s="31">
        <v>2013943939</v>
      </c>
      <c r="S117" s="31">
        <v>1315439848</v>
      </c>
      <c r="T117" s="36">
        <f t="shared" si="30"/>
        <v>0.56550794512100888</v>
      </c>
      <c r="U117" s="36">
        <f t="shared" si="31"/>
        <v>-0.10881048274312277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115880244</v>
      </c>
      <c r="E118" s="31">
        <v>115880244</v>
      </c>
      <c r="F118" s="31">
        <v>44124008</v>
      </c>
      <c r="G118" s="36">
        <f t="shared" si="24"/>
        <v>0.38077248094161764</v>
      </c>
      <c r="H118" s="31">
        <v>36328977</v>
      </c>
      <c r="I118" s="36">
        <f t="shared" si="25"/>
        <v>0.31350449175788758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80452985</v>
      </c>
      <c r="O118" s="36">
        <f t="shared" si="29"/>
        <v>0.69427697269950517</v>
      </c>
      <c r="P118" s="31">
        <v>33737753</v>
      </c>
      <c r="Q118" s="31">
        <v>107180378</v>
      </c>
      <c r="R118" s="31">
        <v>109580479</v>
      </c>
      <c r="S118" s="31">
        <v>73161479</v>
      </c>
      <c r="T118" s="36">
        <f t="shared" si="30"/>
        <v>0.68260142728737161</v>
      </c>
      <c r="U118" s="36">
        <f t="shared" si="31"/>
        <v>7.6804877906362146E-2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132497520</v>
      </c>
      <c r="E119" s="31">
        <v>132497520</v>
      </c>
      <c r="F119" s="31">
        <v>59424618</v>
      </c>
      <c r="G119" s="36">
        <f t="shared" si="24"/>
        <v>0.44849607751148851</v>
      </c>
      <c r="H119" s="31">
        <v>37592787</v>
      </c>
      <c r="I119" s="36">
        <f t="shared" si="25"/>
        <v>0.2837244576351316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97017405</v>
      </c>
      <c r="O119" s="36">
        <f t="shared" si="29"/>
        <v>0.73222053514662011</v>
      </c>
      <c r="P119" s="31">
        <v>35831975</v>
      </c>
      <c r="Q119" s="31">
        <v>116730336</v>
      </c>
      <c r="R119" s="31">
        <v>117035591</v>
      </c>
      <c r="S119" s="31">
        <v>56584150</v>
      </c>
      <c r="T119" s="36">
        <f t="shared" si="30"/>
        <v>0.48474245803592991</v>
      </c>
      <c r="U119" s="36">
        <f t="shared" si="31"/>
        <v>4.9140802314134202E-2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726720000</v>
      </c>
      <c r="E120" s="31">
        <v>726720000</v>
      </c>
      <c r="F120" s="31">
        <v>313012419</v>
      </c>
      <c r="G120" s="36">
        <f t="shared" si="24"/>
        <v>0.43071942288639364</v>
      </c>
      <c r="H120" s="31">
        <v>251646048</v>
      </c>
      <c r="I120" s="36">
        <f t="shared" si="25"/>
        <v>0.34627648612945838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564658467</v>
      </c>
      <c r="O120" s="36">
        <f t="shared" si="29"/>
        <v>0.77699590901585203</v>
      </c>
      <c r="P120" s="31">
        <v>226340849</v>
      </c>
      <c r="Q120" s="31">
        <v>674464213</v>
      </c>
      <c r="R120" s="31">
        <v>680567141</v>
      </c>
      <c r="S120" s="31">
        <v>490349186</v>
      </c>
      <c r="T120" s="36">
        <f t="shared" si="30"/>
        <v>0.72702031708834347</v>
      </c>
      <c r="U120" s="36">
        <f t="shared" si="31"/>
        <v>0.11180129045111076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3802640578</v>
      </c>
      <c r="E121" s="32">
        <f>SUM(E113:E120)</f>
        <v>3802640578</v>
      </c>
      <c r="F121" s="32">
        <f>SUM(F113:F120)</f>
        <v>1189546142</v>
      </c>
      <c r="G121" s="37">
        <f t="shared" si="24"/>
        <v>0.31282108250831375</v>
      </c>
      <c r="H121" s="32">
        <f>SUM(H113:H120)</f>
        <v>1043341115</v>
      </c>
      <c r="I121" s="37">
        <f t="shared" si="25"/>
        <v>0.27437279269468734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2232887257</v>
      </c>
      <c r="O121" s="37">
        <f t="shared" si="29"/>
        <v>0.58719387520300115</v>
      </c>
      <c r="P121" s="32">
        <f>SUM(P113:P120)</f>
        <v>1070669943</v>
      </c>
      <c r="Q121" s="32">
        <f>SUM(Q113:Q120)</f>
        <v>3739128045</v>
      </c>
      <c r="R121" s="32">
        <f>SUM(R113:R120)</f>
        <v>3472487353</v>
      </c>
      <c r="S121" s="32">
        <f>SUM(S113:S120)</f>
        <v>2223557094</v>
      </c>
      <c r="T121" s="37">
        <f t="shared" si="30"/>
        <v>0.59467262614163829</v>
      </c>
      <c r="U121" s="37">
        <f t="shared" si="31"/>
        <v>-2.5524979176519191E-2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40827257</v>
      </c>
      <c r="E122" s="31">
        <v>40827257</v>
      </c>
      <c r="F122" s="31">
        <v>13454457</v>
      </c>
      <c r="G122" s="36">
        <f t="shared" si="24"/>
        <v>0.32954594524927305</v>
      </c>
      <c r="H122" s="31">
        <v>7913410</v>
      </c>
      <c r="I122" s="36">
        <f t="shared" si="25"/>
        <v>0.19382663890449461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21367867</v>
      </c>
      <c r="O122" s="36">
        <f t="shared" si="29"/>
        <v>0.52337258415376764</v>
      </c>
      <c r="P122" s="31">
        <v>9297397</v>
      </c>
      <c r="Q122" s="31">
        <v>44170576</v>
      </c>
      <c r="R122" s="31">
        <v>41597278</v>
      </c>
      <c r="S122" s="31">
        <v>20199061</v>
      </c>
      <c r="T122" s="36">
        <f t="shared" si="30"/>
        <v>0.4572967533862361</v>
      </c>
      <c r="U122" s="36">
        <f t="shared" si="31"/>
        <v>-0.14885747053718368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383343632</v>
      </c>
      <c r="E123" s="31">
        <v>383343632</v>
      </c>
      <c r="F123" s="31">
        <v>217715875</v>
      </c>
      <c r="G123" s="36">
        <f t="shared" si="24"/>
        <v>0.56793919821785377</v>
      </c>
      <c r="H123" s="31">
        <v>97501657</v>
      </c>
      <c r="I123" s="36">
        <f t="shared" si="25"/>
        <v>0.25434531543229077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315217532</v>
      </c>
      <c r="O123" s="36">
        <f t="shared" si="29"/>
        <v>0.82228451365014454</v>
      </c>
      <c r="P123" s="31">
        <v>116966013</v>
      </c>
      <c r="Q123" s="31">
        <v>414177039</v>
      </c>
      <c r="R123" s="31">
        <v>498818089</v>
      </c>
      <c r="S123" s="31">
        <v>319112580</v>
      </c>
      <c r="T123" s="36">
        <f t="shared" si="30"/>
        <v>0.77047385526361833</v>
      </c>
      <c r="U123" s="36">
        <f t="shared" si="31"/>
        <v>-0.16641035716930863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292870208</v>
      </c>
      <c r="E124" s="31">
        <v>293110208</v>
      </c>
      <c r="F124" s="31">
        <v>106885031</v>
      </c>
      <c r="G124" s="36">
        <f t="shared" si="24"/>
        <v>0.36495699487467159</v>
      </c>
      <c r="H124" s="31">
        <v>82748074</v>
      </c>
      <c r="I124" s="36">
        <f t="shared" si="25"/>
        <v>0.28254179407691749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189633105</v>
      </c>
      <c r="O124" s="36">
        <f t="shared" si="29"/>
        <v>0.64749878895158908</v>
      </c>
      <c r="P124" s="31">
        <v>60223555</v>
      </c>
      <c r="Q124" s="31">
        <v>236373732</v>
      </c>
      <c r="R124" s="31">
        <v>239447795</v>
      </c>
      <c r="S124" s="31">
        <v>141378568</v>
      </c>
      <c r="T124" s="36">
        <f t="shared" si="30"/>
        <v>0.5981145485319832</v>
      </c>
      <c r="U124" s="36">
        <f t="shared" si="31"/>
        <v>0.37401510090196433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595634912</v>
      </c>
      <c r="E125" s="31">
        <v>595634912</v>
      </c>
      <c r="F125" s="31">
        <v>244309274</v>
      </c>
      <c r="G125" s="36">
        <f t="shared" si="24"/>
        <v>0.4101661421753599</v>
      </c>
      <c r="H125" s="31">
        <v>191899034</v>
      </c>
      <c r="I125" s="36">
        <f t="shared" si="25"/>
        <v>0.32217559806165291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436208308</v>
      </c>
      <c r="O125" s="36">
        <f t="shared" si="29"/>
        <v>0.73234174023701282</v>
      </c>
      <c r="P125" s="31">
        <v>176938126</v>
      </c>
      <c r="Q125" s="31">
        <v>588731075</v>
      </c>
      <c r="R125" s="31">
        <v>568901765</v>
      </c>
      <c r="S125" s="31">
        <v>400380419</v>
      </c>
      <c r="T125" s="36">
        <f t="shared" si="30"/>
        <v>0.68007352762889239</v>
      </c>
      <c r="U125" s="36">
        <f t="shared" si="31"/>
        <v>8.4554461710530271E-2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1312676009</v>
      </c>
      <c r="E126" s="32">
        <f>SUM(E122:E125)</f>
        <v>1312916009</v>
      </c>
      <c r="F126" s="32">
        <f>SUM(F122:F125)</f>
        <v>582364637</v>
      </c>
      <c r="G126" s="37">
        <f t="shared" si="24"/>
        <v>0.44364689611692293</v>
      </c>
      <c r="H126" s="32">
        <f>SUM(H122:H125)</f>
        <v>380062175</v>
      </c>
      <c r="I126" s="37">
        <f t="shared" si="25"/>
        <v>0.28953235405706268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962426812</v>
      </c>
      <c r="O126" s="37">
        <f t="shared" si="29"/>
        <v>0.73317925017398566</v>
      </c>
      <c r="P126" s="32">
        <f>SUM(P122:P125)</f>
        <v>363425091</v>
      </c>
      <c r="Q126" s="32">
        <f>SUM(Q122:Q125)</f>
        <v>1283452422</v>
      </c>
      <c r="R126" s="32">
        <f>SUM(R122:R125)</f>
        <v>1348764927</v>
      </c>
      <c r="S126" s="32">
        <f>SUM(S122:S125)</f>
        <v>881070628</v>
      </c>
      <c r="T126" s="37">
        <f t="shared" si="30"/>
        <v>0.68648483800204319</v>
      </c>
      <c r="U126" s="37">
        <f t="shared" si="31"/>
        <v>4.5778578342572374E-2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136037335</v>
      </c>
      <c r="E127" s="31">
        <v>136037335</v>
      </c>
      <c r="F127" s="31">
        <v>46349704</v>
      </c>
      <c r="G127" s="36">
        <f t="shared" si="24"/>
        <v>0.34071311379335678</v>
      </c>
      <c r="H127" s="31">
        <v>28537614</v>
      </c>
      <c r="I127" s="36">
        <f t="shared" si="25"/>
        <v>0.20977780842295976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74887318</v>
      </c>
      <c r="O127" s="36">
        <f t="shared" si="29"/>
        <v>0.55049092221631657</v>
      </c>
      <c r="P127" s="31">
        <v>21914816</v>
      </c>
      <c r="Q127" s="31">
        <v>124449653</v>
      </c>
      <c r="R127" s="31">
        <v>113473151</v>
      </c>
      <c r="S127" s="31">
        <v>60303009</v>
      </c>
      <c r="T127" s="36">
        <f t="shared" si="30"/>
        <v>0.4845574699995347</v>
      </c>
      <c r="U127" s="36">
        <f t="shared" si="31"/>
        <v>0.30220641596990827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237714752</v>
      </c>
      <c r="E128" s="31">
        <v>237714752</v>
      </c>
      <c r="F128" s="31">
        <v>85256235</v>
      </c>
      <c r="G128" s="36">
        <f t="shared" si="24"/>
        <v>0.35864932353882689</v>
      </c>
      <c r="H128" s="31">
        <v>75620229</v>
      </c>
      <c r="I128" s="36">
        <f t="shared" si="25"/>
        <v>0.3181133201190644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160876464</v>
      </c>
      <c r="O128" s="36">
        <f t="shared" si="29"/>
        <v>0.67676264365789129</v>
      </c>
      <c r="P128" s="31">
        <v>67797240</v>
      </c>
      <c r="Q128" s="31">
        <v>219741548</v>
      </c>
      <c r="R128" s="31">
        <v>219650346</v>
      </c>
      <c r="S128" s="31">
        <v>75461864</v>
      </c>
      <c r="T128" s="36">
        <f t="shared" si="30"/>
        <v>0.34341190679151856</v>
      </c>
      <c r="U128" s="36">
        <f t="shared" si="31"/>
        <v>0.11538801579533331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257013900</v>
      </c>
      <c r="E129" s="31">
        <v>257013900</v>
      </c>
      <c r="F129" s="31">
        <v>101694377</v>
      </c>
      <c r="G129" s="36">
        <f t="shared" si="24"/>
        <v>0.39567656457491207</v>
      </c>
      <c r="H129" s="31">
        <v>85172478</v>
      </c>
      <c r="I129" s="36">
        <f t="shared" si="25"/>
        <v>0.33139249667041354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186866855</v>
      </c>
      <c r="O129" s="36">
        <f t="shared" si="29"/>
        <v>0.72706906124532567</v>
      </c>
      <c r="P129" s="31">
        <v>156712567</v>
      </c>
      <c r="Q129" s="31">
        <v>270687292</v>
      </c>
      <c r="R129" s="31">
        <v>240487284</v>
      </c>
      <c r="S129" s="31">
        <v>163823290</v>
      </c>
      <c r="T129" s="36">
        <f t="shared" si="30"/>
        <v>0.60521234221811937</v>
      </c>
      <c r="U129" s="36">
        <f t="shared" si="31"/>
        <v>-0.45650511869925525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56838401</v>
      </c>
      <c r="E130" s="31">
        <v>56838401</v>
      </c>
      <c r="F130" s="31">
        <v>15173337</v>
      </c>
      <c r="G130" s="36">
        <f t="shared" si="24"/>
        <v>0.26695573297355779</v>
      </c>
      <c r="H130" s="31">
        <v>14116474</v>
      </c>
      <c r="I130" s="36">
        <f t="shared" si="25"/>
        <v>0.24836156105095217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29289811</v>
      </c>
      <c r="O130" s="36">
        <f t="shared" si="29"/>
        <v>0.51531729402450999</v>
      </c>
      <c r="P130" s="31">
        <v>15324023</v>
      </c>
      <c r="Q130" s="31">
        <v>52479156</v>
      </c>
      <c r="R130" s="31">
        <v>55881633</v>
      </c>
      <c r="S130" s="31">
        <v>30752942</v>
      </c>
      <c r="T130" s="36">
        <f t="shared" si="30"/>
        <v>0.58600298373700976</v>
      </c>
      <c r="U130" s="36">
        <f t="shared" si="31"/>
        <v>-7.8801043303054263E-2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437615222</v>
      </c>
      <c r="E131" s="31">
        <v>437615222</v>
      </c>
      <c r="F131" s="31">
        <v>207062309</v>
      </c>
      <c r="G131" s="36">
        <f t="shared" si="24"/>
        <v>0.47316066395880535</v>
      </c>
      <c r="H131" s="31">
        <v>165543567</v>
      </c>
      <c r="I131" s="36">
        <f t="shared" si="25"/>
        <v>0.37828566895691756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372605876</v>
      </c>
      <c r="O131" s="36">
        <f t="shared" si="29"/>
        <v>0.85144633291572291</v>
      </c>
      <c r="P131" s="31">
        <v>97555940</v>
      </c>
      <c r="Q131" s="31">
        <v>461360662</v>
      </c>
      <c r="R131" s="31">
        <v>460459007</v>
      </c>
      <c r="S131" s="31">
        <v>276986533</v>
      </c>
      <c r="T131" s="36">
        <f t="shared" si="30"/>
        <v>0.60036876962865116</v>
      </c>
      <c r="U131" s="36">
        <f t="shared" si="31"/>
        <v>0.69690914771565926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1125219610</v>
      </c>
      <c r="E132" s="32">
        <f>SUM(E127:E131)</f>
        <v>1125219610</v>
      </c>
      <c r="F132" s="32">
        <f>SUM(F127:F131)</f>
        <v>455535962</v>
      </c>
      <c r="G132" s="37">
        <f t="shared" si="24"/>
        <v>0.40484182638800614</v>
      </c>
      <c r="H132" s="32">
        <f>SUM(H127:H131)</f>
        <v>368990362</v>
      </c>
      <c r="I132" s="37">
        <f t="shared" si="25"/>
        <v>0.32792741854187912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824526324</v>
      </c>
      <c r="O132" s="37">
        <f t="shared" si="29"/>
        <v>0.73276924492988527</v>
      </c>
      <c r="P132" s="32">
        <f>SUM(P127:P131)</f>
        <v>359304586</v>
      </c>
      <c r="Q132" s="32">
        <f>SUM(Q127:Q131)</f>
        <v>1128718311</v>
      </c>
      <c r="R132" s="32">
        <f>SUM(R127:R131)</f>
        <v>1089951421</v>
      </c>
      <c r="S132" s="32">
        <f>SUM(S127:S131)</f>
        <v>607327638</v>
      </c>
      <c r="T132" s="37">
        <f t="shared" si="30"/>
        <v>0.53806838436237614</v>
      </c>
      <c r="U132" s="37">
        <f t="shared" si="31"/>
        <v>2.6957006332226419E-2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550465682</v>
      </c>
      <c r="E133" s="31">
        <v>550465682</v>
      </c>
      <c r="F133" s="31">
        <v>168446445</v>
      </c>
      <c r="G133" s="36">
        <f t="shared" si="24"/>
        <v>0.30600716903547132</v>
      </c>
      <c r="H133" s="31">
        <v>150522310</v>
      </c>
      <c r="I133" s="36">
        <f t="shared" si="25"/>
        <v>0.27344540254191541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318968755</v>
      </c>
      <c r="O133" s="36">
        <f t="shared" si="29"/>
        <v>0.57945257157738672</v>
      </c>
      <c r="P133" s="31">
        <v>96392576</v>
      </c>
      <c r="Q133" s="31">
        <v>502086444</v>
      </c>
      <c r="R133" s="31">
        <v>519423423</v>
      </c>
      <c r="S133" s="31">
        <v>249638249</v>
      </c>
      <c r="T133" s="36">
        <f t="shared" si="30"/>
        <v>0.49720173086369962</v>
      </c>
      <c r="U133" s="36">
        <f t="shared" si="31"/>
        <v>0.56155501021157472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50122657</v>
      </c>
      <c r="E134" s="31">
        <v>50122657</v>
      </c>
      <c r="F134" s="31">
        <v>10796214</v>
      </c>
      <c r="G134" s="36">
        <f t="shared" si="24"/>
        <v>0.21539588374175775</v>
      </c>
      <c r="H134" s="31">
        <v>13210262</v>
      </c>
      <c r="I134" s="36">
        <f t="shared" si="25"/>
        <v>0.26355869362631751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24006476</v>
      </c>
      <c r="O134" s="36">
        <f t="shared" si="29"/>
        <v>0.47895457736807528</v>
      </c>
      <c r="P134" s="31">
        <v>8390535</v>
      </c>
      <c r="Q134" s="31">
        <v>47006357</v>
      </c>
      <c r="R134" s="31">
        <v>42087290</v>
      </c>
      <c r="S134" s="31">
        <v>16531088</v>
      </c>
      <c r="T134" s="36">
        <f t="shared" si="30"/>
        <v>0.3516777103147985</v>
      </c>
      <c r="U134" s="36">
        <f t="shared" si="31"/>
        <v>0.57442427687864961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182561786</v>
      </c>
      <c r="E135" s="31">
        <v>182561786</v>
      </c>
      <c r="F135" s="31">
        <v>59860144</v>
      </c>
      <c r="G135" s="36">
        <f t="shared" si="24"/>
        <v>0.32788978083288473</v>
      </c>
      <c r="H135" s="31">
        <v>48763419</v>
      </c>
      <c r="I135" s="36">
        <f t="shared" si="25"/>
        <v>0.26710638665640574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108623563</v>
      </c>
      <c r="O135" s="36">
        <f t="shared" si="29"/>
        <v>0.59499616748929041</v>
      </c>
      <c r="P135" s="31">
        <v>56778981</v>
      </c>
      <c r="Q135" s="31">
        <v>178302972</v>
      </c>
      <c r="R135" s="31">
        <v>164196472</v>
      </c>
      <c r="S135" s="31">
        <v>117029816</v>
      </c>
      <c r="T135" s="36">
        <f t="shared" si="30"/>
        <v>0.65635370340321642</v>
      </c>
      <c r="U135" s="36">
        <f t="shared" si="31"/>
        <v>-0.14117129012935259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93744720</v>
      </c>
      <c r="E136" s="31">
        <v>93744720</v>
      </c>
      <c r="F136" s="31">
        <v>37390243</v>
      </c>
      <c r="G136" s="36">
        <f t="shared" si="24"/>
        <v>0.39885172199564944</v>
      </c>
      <c r="H136" s="31">
        <v>35857809</v>
      </c>
      <c r="I136" s="36">
        <f t="shared" si="25"/>
        <v>0.38250483867251406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73248052</v>
      </c>
      <c r="O136" s="36">
        <f t="shared" si="29"/>
        <v>0.7813565606681635</v>
      </c>
      <c r="P136" s="31">
        <v>25485876</v>
      </c>
      <c r="Q136" s="31">
        <v>96956841</v>
      </c>
      <c r="R136" s="31">
        <v>98089751</v>
      </c>
      <c r="S136" s="31">
        <v>60358751</v>
      </c>
      <c r="T136" s="36">
        <f t="shared" si="30"/>
        <v>0.62253215324950617</v>
      </c>
      <c r="U136" s="36">
        <f t="shared" si="31"/>
        <v>0.40696788291679664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876894845</v>
      </c>
      <c r="E137" s="32">
        <f>SUM(E133:E136)</f>
        <v>876894845</v>
      </c>
      <c r="F137" s="32">
        <f>SUM(F133:F136)</f>
        <v>276493046</v>
      </c>
      <c r="G137" s="37">
        <f t="shared" ref="G137:G170" si="32">IF(($D137     =0),0,($F137     /$D137     ))</f>
        <v>0.31530923870353006</v>
      </c>
      <c r="H137" s="32">
        <f>SUM(H133:H136)</f>
        <v>248353800</v>
      </c>
      <c r="I137" s="37">
        <f t="shared" ref="I137:I170" si="33">IF(($D137     =0),0,($H137     /$D137     ))</f>
        <v>0.28321959174021599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524846846</v>
      </c>
      <c r="O137" s="37">
        <f t="shared" ref="O137:O170" si="37">IF(($D137     =0),0,($N137     /$D137     ))</f>
        <v>0.59852883044374605</v>
      </c>
      <c r="P137" s="32">
        <f>SUM(P133:P136)</f>
        <v>187047968</v>
      </c>
      <c r="Q137" s="32">
        <f>SUM(Q133:Q136)</f>
        <v>824352614</v>
      </c>
      <c r="R137" s="32">
        <f>SUM(R133:R136)</f>
        <v>823796936</v>
      </c>
      <c r="S137" s="32">
        <f>SUM(S133:S136)</f>
        <v>443557904</v>
      </c>
      <c r="T137" s="37">
        <f t="shared" ref="T137:T170" si="38">IF(($Q137     =0),0,($S137     /$Q137     ))</f>
        <v>0.53806817188063161</v>
      </c>
      <c r="U137" s="37">
        <f t="shared" ref="U137:U170" si="39">IF(($P137     =0),0,(($H137     /$P137     )-1))</f>
        <v>0.32775460036005311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114384077</v>
      </c>
      <c r="E138" s="31">
        <v>114384077</v>
      </c>
      <c r="F138" s="31">
        <v>55354595</v>
      </c>
      <c r="G138" s="36">
        <f t="shared" si="32"/>
        <v>0.48393619507022817</v>
      </c>
      <c r="H138" s="31">
        <v>49042387</v>
      </c>
      <c r="I138" s="36">
        <f t="shared" si="33"/>
        <v>0.42875187076956522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104396982</v>
      </c>
      <c r="O138" s="36">
        <f t="shared" si="37"/>
        <v>0.91268806583979345</v>
      </c>
      <c r="P138" s="31">
        <v>22430156</v>
      </c>
      <c r="Q138" s="31">
        <v>123446089</v>
      </c>
      <c r="R138" s="31">
        <v>122833746</v>
      </c>
      <c r="S138" s="31">
        <v>37808054</v>
      </c>
      <c r="T138" s="36">
        <f t="shared" si="38"/>
        <v>0.30627178476265859</v>
      </c>
      <c r="U138" s="36">
        <f t="shared" si="39"/>
        <v>1.1864487701289281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115085497</v>
      </c>
      <c r="E139" s="31">
        <v>115085497</v>
      </c>
      <c r="F139" s="31">
        <v>35946509</v>
      </c>
      <c r="G139" s="36">
        <f t="shared" si="32"/>
        <v>0.31234612472499468</v>
      </c>
      <c r="H139" s="31">
        <v>37992224</v>
      </c>
      <c r="I139" s="36">
        <f t="shared" si="33"/>
        <v>0.33012173549548124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73938733</v>
      </c>
      <c r="O139" s="36">
        <f t="shared" si="37"/>
        <v>0.64246786022047586</v>
      </c>
      <c r="P139" s="31">
        <v>33826527</v>
      </c>
      <c r="Q139" s="31">
        <v>107923412</v>
      </c>
      <c r="R139" s="31">
        <v>110071868</v>
      </c>
      <c r="S139" s="31">
        <v>61453819</v>
      </c>
      <c r="T139" s="36">
        <f t="shared" si="38"/>
        <v>0.56942064618935506</v>
      </c>
      <c r="U139" s="36">
        <f t="shared" si="39"/>
        <v>0.12314882340714428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370588021</v>
      </c>
      <c r="E140" s="31">
        <v>370588021</v>
      </c>
      <c r="F140" s="31">
        <v>126100009</v>
      </c>
      <c r="G140" s="36">
        <f t="shared" si="32"/>
        <v>0.34027006231806939</v>
      </c>
      <c r="H140" s="31">
        <v>113032600</v>
      </c>
      <c r="I140" s="36">
        <f t="shared" si="33"/>
        <v>0.30500877954714029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239132609</v>
      </c>
      <c r="O140" s="36">
        <f t="shared" si="37"/>
        <v>0.64527884186520967</v>
      </c>
      <c r="P140" s="31">
        <v>100182532</v>
      </c>
      <c r="Q140" s="31">
        <v>370389188</v>
      </c>
      <c r="R140" s="31">
        <v>368769288</v>
      </c>
      <c r="S140" s="31">
        <v>220804520</v>
      </c>
      <c r="T140" s="36">
        <f t="shared" si="38"/>
        <v>0.59614191546001605</v>
      </c>
      <c r="U140" s="36">
        <f t="shared" si="39"/>
        <v>0.12826655249639729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235932904</v>
      </c>
      <c r="E141" s="31">
        <v>235932904</v>
      </c>
      <c r="F141" s="31">
        <v>105577987</v>
      </c>
      <c r="G141" s="36">
        <f t="shared" si="32"/>
        <v>0.4474915758253033</v>
      </c>
      <c r="H141" s="31">
        <v>71882171</v>
      </c>
      <c r="I141" s="36">
        <f t="shared" si="33"/>
        <v>0.30467209016339664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177460158</v>
      </c>
      <c r="O141" s="36">
        <f t="shared" si="37"/>
        <v>0.75216366598869988</v>
      </c>
      <c r="P141" s="31">
        <v>68079248</v>
      </c>
      <c r="Q141" s="31">
        <v>224175923</v>
      </c>
      <c r="R141" s="31">
        <v>223175923</v>
      </c>
      <c r="S141" s="31">
        <v>161624695</v>
      </c>
      <c r="T141" s="36">
        <f t="shared" si="38"/>
        <v>0.72097258633791816</v>
      </c>
      <c r="U141" s="36">
        <f t="shared" si="39"/>
        <v>5.5860238056683498E-2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352210331</v>
      </c>
      <c r="E142" s="31">
        <v>352210331</v>
      </c>
      <c r="F142" s="31">
        <v>163639238</v>
      </c>
      <c r="G142" s="36">
        <f t="shared" si="32"/>
        <v>0.46460658191198828</v>
      </c>
      <c r="H142" s="31">
        <v>94863344</v>
      </c>
      <c r="I142" s="36">
        <f t="shared" si="33"/>
        <v>0.26933719897046404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258502582</v>
      </c>
      <c r="O142" s="36">
        <f t="shared" si="37"/>
        <v>0.73394378088245227</v>
      </c>
      <c r="P142" s="31">
        <v>88841984</v>
      </c>
      <c r="Q142" s="31">
        <v>331711789</v>
      </c>
      <c r="R142" s="31">
        <v>291517216</v>
      </c>
      <c r="S142" s="31">
        <v>254360096</v>
      </c>
      <c r="T142" s="36">
        <f t="shared" si="38"/>
        <v>0.76681053985693581</v>
      </c>
      <c r="U142" s="36">
        <f t="shared" si="39"/>
        <v>6.777606407349035E-2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637830500</v>
      </c>
      <c r="E143" s="31">
        <v>637830500</v>
      </c>
      <c r="F143" s="31">
        <v>312163166</v>
      </c>
      <c r="G143" s="36">
        <f t="shared" si="32"/>
        <v>0.48941398380917817</v>
      </c>
      <c r="H143" s="31">
        <v>214378211</v>
      </c>
      <c r="I143" s="36">
        <f t="shared" si="33"/>
        <v>0.33610529913511505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526541377</v>
      </c>
      <c r="O143" s="36">
        <f t="shared" si="37"/>
        <v>0.82551928294429322</v>
      </c>
      <c r="P143" s="31">
        <v>195968663</v>
      </c>
      <c r="Q143" s="31">
        <v>594534986</v>
      </c>
      <c r="R143" s="31">
        <v>636369842</v>
      </c>
      <c r="S143" s="31">
        <v>425743577</v>
      </c>
      <c r="T143" s="36">
        <f t="shared" si="38"/>
        <v>0.71609507770834535</v>
      </c>
      <c r="U143" s="36">
        <f t="shared" si="39"/>
        <v>9.3941284887982368E-2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1826031330</v>
      </c>
      <c r="E144" s="32">
        <f>SUM(E138:E143)</f>
        <v>1826031330</v>
      </c>
      <c r="F144" s="32">
        <f>SUM(F138:F143)</f>
        <v>798781504</v>
      </c>
      <c r="G144" s="37">
        <f t="shared" si="32"/>
        <v>0.43744129187531522</v>
      </c>
      <c r="H144" s="32">
        <f>SUM(H138:H143)</f>
        <v>581190937</v>
      </c>
      <c r="I144" s="37">
        <f t="shared" si="33"/>
        <v>0.31828092292370469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1379972441</v>
      </c>
      <c r="O144" s="37">
        <f t="shared" si="37"/>
        <v>0.75572221479901991</v>
      </c>
      <c r="P144" s="32">
        <f>SUM(P138:P143)</f>
        <v>509329110</v>
      </c>
      <c r="Q144" s="32">
        <f>SUM(Q138:Q143)</f>
        <v>1752181387</v>
      </c>
      <c r="R144" s="32">
        <f>SUM(R138:R143)</f>
        <v>1752737883</v>
      </c>
      <c r="S144" s="32">
        <f>SUM(S138:S143)</f>
        <v>1161794761</v>
      </c>
      <c r="T144" s="37">
        <f t="shared" si="38"/>
        <v>0.66305621645095125</v>
      </c>
      <c r="U144" s="37">
        <f t="shared" si="39"/>
        <v>0.14109114438795767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265934631</v>
      </c>
      <c r="E145" s="31">
        <v>265934631</v>
      </c>
      <c r="F145" s="31">
        <v>105727638</v>
      </c>
      <c r="G145" s="36">
        <f t="shared" si="32"/>
        <v>0.39757002539469932</v>
      </c>
      <c r="H145" s="31">
        <v>85188949</v>
      </c>
      <c r="I145" s="36">
        <f t="shared" si="33"/>
        <v>0.32033792921088189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190916587</v>
      </c>
      <c r="O145" s="36">
        <f t="shared" si="37"/>
        <v>0.71790795460558121</v>
      </c>
      <c r="P145" s="31">
        <v>77201139</v>
      </c>
      <c r="Q145" s="31">
        <v>240821228</v>
      </c>
      <c r="R145" s="31">
        <v>238305093</v>
      </c>
      <c r="S145" s="31">
        <v>167675620</v>
      </c>
      <c r="T145" s="36">
        <f t="shared" si="38"/>
        <v>0.69626594545892773</v>
      </c>
      <c r="U145" s="36">
        <f t="shared" si="39"/>
        <v>0.10346751490285655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151534249</v>
      </c>
      <c r="E146" s="31">
        <v>151534249</v>
      </c>
      <c r="F146" s="31">
        <v>53807580</v>
      </c>
      <c r="G146" s="36">
        <f t="shared" si="32"/>
        <v>0.35508527184504673</v>
      </c>
      <c r="H146" s="31">
        <v>42915117</v>
      </c>
      <c r="I146" s="36">
        <f t="shared" si="33"/>
        <v>0.28320407619534249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96722697</v>
      </c>
      <c r="O146" s="36">
        <f t="shared" si="37"/>
        <v>0.63828934804038917</v>
      </c>
      <c r="P146" s="31">
        <v>42724584</v>
      </c>
      <c r="Q146" s="31">
        <v>142371879</v>
      </c>
      <c r="R146" s="31">
        <v>140115018</v>
      </c>
      <c r="S146" s="31">
        <v>91454158</v>
      </c>
      <c r="T146" s="36">
        <f t="shared" si="38"/>
        <v>0.64236110840399885</v>
      </c>
      <c r="U146" s="36">
        <f t="shared" si="39"/>
        <v>4.4595636086239843E-3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145700605</v>
      </c>
      <c r="E147" s="31">
        <v>145700605</v>
      </c>
      <c r="F147" s="31">
        <v>75507825</v>
      </c>
      <c r="G147" s="36">
        <f t="shared" si="32"/>
        <v>0.51823961197690294</v>
      </c>
      <c r="H147" s="31">
        <v>44194077</v>
      </c>
      <c r="I147" s="36">
        <f t="shared" si="33"/>
        <v>0.30332116328549219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119701902</v>
      </c>
      <c r="O147" s="36">
        <f t="shared" si="37"/>
        <v>0.82156077526239513</v>
      </c>
      <c r="P147" s="31">
        <v>33399502</v>
      </c>
      <c r="Q147" s="31">
        <v>152226754</v>
      </c>
      <c r="R147" s="31">
        <v>136172579</v>
      </c>
      <c r="S147" s="31">
        <v>122716763</v>
      </c>
      <c r="T147" s="36">
        <f t="shared" si="38"/>
        <v>0.80614451648886898</v>
      </c>
      <c r="U147" s="36">
        <f t="shared" si="39"/>
        <v>0.32319568716922786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42374099</v>
      </c>
      <c r="E148" s="31">
        <v>42374099</v>
      </c>
      <c r="F148" s="31">
        <v>18047851</v>
      </c>
      <c r="G148" s="36">
        <f t="shared" si="32"/>
        <v>0.42591704427744881</v>
      </c>
      <c r="H148" s="31">
        <v>8948347</v>
      </c>
      <c r="I148" s="36">
        <f t="shared" si="33"/>
        <v>0.21117492079300612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26996198</v>
      </c>
      <c r="O148" s="36">
        <f t="shared" si="37"/>
        <v>0.63709196507045496</v>
      </c>
      <c r="P148" s="31">
        <v>6568294</v>
      </c>
      <c r="Q148" s="31">
        <v>40603059</v>
      </c>
      <c r="R148" s="31">
        <v>42432412</v>
      </c>
      <c r="S148" s="31">
        <v>26300576</v>
      </c>
      <c r="T148" s="36">
        <f t="shared" si="38"/>
        <v>0.64774863391450388</v>
      </c>
      <c r="U148" s="36">
        <f t="shared" si="39"/>
        <v>0.36235482151073017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25776329</v>
      </c>
      <c r="E149" s="31">
        <v>25776329</v>
      </c>
      <c r="F149" s="31">
        <v>13999954</v>
      </c>
      <c r="G149" s="36">
        <f t="shared" si="32"/>
        <v>0.54313218922679019</v>
      </c>
      <c r="H149" s="31">
        <v>11067771</v>
      </c>
      <c r="I149" s="36">
        <f t="shared" si="33"/>
        <v>0.42937731746052743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25067725</v>
      </c>
      <c r="O149" s="36">
        <f t="shared" si="37"/>
        <v>0.97250950668731762</v>
      </c>
      <c r="P149" s="31">
        <v>6354669</v>
      </c>
      <c r="Q149" s="31">
        <v>23108056</v>
      </c>
      <c r="R149" s="31">
        <v>24158056</v>
      </c>
      <c r="S149" s="31">
        <v>8117797</v>
      </c>
      <c r="T149" s="36">
        <f t="shared" si="38"/>
        <v>0.35129727052764631</v>
      </c>
      <c r="U149" s="36">
        <f t="shared" si="39"/>
        <v>0.74167545154594205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631319913</v>
      </c>
      <c r="E150" s="32">
        <f>SUM(E145:E149)</f>
        <v>631319913</v>
      </c>
      <c r="F150" s="32">
        <f>SUM(F145:F149)</f>
        <v>267090848</v>
      </c>
      <c r="G150" s="37">
        <f t="shared" si="32"/>
        <v>0.42306735856120542</v>
      </c>
      <c r="H150" s="32">
        <f>SUM(H145:H149)</f>
        <v>192314261</v>
      </c>
      <c r="I150" s="37">
        <f t="shared" si="33"/>
        <v>0.3046225171104337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459405109</v>
      </c>
      <c r="O150" s="37">
        <f t="shared" si="37"/>
        <v>0.72768987567163912</v>
      </c>
      <c r="P150" s="32">
        <f>SUM(P145:P149)</f>
        <v>166248188</v>
      </c>
      <c r="Q150" s="32">
        <f>SUM(Q145:Q149)</f>
        <v>599130976</v>
      </c>
      <c r="R150" s="32">
        <f>SUM(R145:R149)</f>
        <v>581183158</v>
      </c>
      <c r="S150" s="32">
        <f>SUM(S145:S149)</f>
        <v>416264914</v>
      </c>
      <c r="T150" s="37">
        <f t="shared" si="38"/>
        <v>0.69478115917011107</v>
      </c>
      <c r="U150" s="37">
        <f t="shared" si="39"/>
        <v>0.15679011791695441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213797307</v>
      </c>
      <c r="E151" s="31">
        <v>213797307</v>
      </c>
      <c r="F151" s="31">
        <v>80861321</v>
      </c>
      <c r="G151" s="36">
        <f t="shared" si="32"/>
        <v>0.37821487152782518</v>
      </c>
      <c r="H151" s="31">
        <v>65060152</v>
      </c>
      <c r="I151" s="36">
        <f t="shared" si="33"/>
        <v>0.30430763096562297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145921473</v>
      </c>
      <c r="O151" s="36">
        <f t="shared" si="37"/>
        <v>0.68252250249344815</v>
      </c>
      <c r="P151" s="31">
        <v>59798666</v>
      </c>
      <c r="Q151" s="31">
        <v>201359961</v>
      </c>
      <c r="R151" s="31">
        <v>201876403</v>
      </c>
      <c r="S151" s="31">
        <v>128790040</v>
      </c>
      <c r="T151" s="36">
        <f t="shared" si="38"/>
        <v>0.63960103766607301</v>
      </c>
      <c r="U151" s="36">
        <f t="shared" si="39"/>
        <v>8.7986678498814586E-2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1035106400</v>
      </c>
      <c r="E152" s="31">
        <v>988848800</v>
      </c>
      <c r="F152" s="31">
        <v>325349690</v>
      </c>
      <c r="G152" s="36">
        <f t="shared" si="32"/>
        <v>0.31431521435863985</v>
      </c>
      <c r="H152" s="31">
        <v>222283701</v>
      </c>
      <c r="I152" s="36">
        <f t="shared" si="33"/>
        <v>0.21474478469073324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547633391</v>
      </c>
      <c r="O152" s="36">
        <f t="shared" si="37"/>
        <v>0.52905999904937306</v>
      </c>
      <c r="P152" s="31">
        <v>153453530</v>
      </c>
      <c r="Q152" s="31">
        <v>775926300</v>
      </c>
      <c r="R152" s="31">
        <v>772649305</v>
      </c>
      <c r="S152" s="31">
        <v>365836339</v>
      </c>
      <c r="T152" s="36">
        <f t="shared" si="38"/>
        <v>0.47148335995312957</v>
      </c>
      <c r="U152" s="36">
        <f t="shared" si="39"/>
        <v>0.44854081232279253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99466310</v>
      </c>
      <c r="E153" s="31">
        <v>99466310</v>
      </c>
      <c r="F153" s="31">
        <v>54037253</v>
      </c>
      <c r="G153" s="36">
        <f t="shared" si="32"/>
        <v>0.54327191789863316</v>
      </c>
      <c r="H153" s="31">
        <v>11770424</v>
      </c>
      <c r="I153" s="36">
        <f t="shared" si="33"/>
        <v>0.1183357862576786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65807677</v>
      </c>
      <c r="O153" s="36">
        <f t="shared" si="37"/>
        <v>0.66160770415631187</v>
      </c>
      <c r="P153" s="31">
        <v>8582696</v>
      </c>
      <c r="Q153" s="31">
        <v>103803470</v>
      </c>
      <c r="R153" s="31">
        <v>103085830</v>
      </c>
      <c r="S153" s="31">
        <v>99682057</v>
      </c>
      <c r="T153" s="36">
        <f t="shared" si="38"/>
        <v>0.96029599973873703</v>
      </c>
      <c r="U153" s="36">
        <f t="shared" si="39"/>
        <v>0.37141336475158848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140466786</v>
      </c>
      <c r="E154" s="31">
        <v>140466786</v>
      </c>
      <c r="F154" s="31">
        <v>55663620</v>
      </c>
      <c r="G154" s="36">
        <f t="shared" si="32"/>
        <v>0.3962760278433366</v>
      </c>
      <c r="H154" s="31">
        <v>43055006</v>
      </c>
      <c r="I154" s="36">
        <f t="shared" si="33"/>
        <v>0.30651378326546175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98718626</v>
      </c>
      <c r="O154" s="36">
        <f t="shared" si="37"/>
        <v>0.70278981110879835</v>
      </c>
      <c r="P154" s="31">
        <v>34961906</v>
      </c>
      <c r="Q154" s="31">
        <v>136022716</v>
      </c>
      <c r="R154" s="31">
        <v>136222716</v>
      </c>
      <c r="S154" s="31">
        <v>84274068</v>
      </c>
      <c r="T154" s="36">
        <f t="shared" si="38"/>
        <v>0.61955878016727739</v>
      </c>
      <c r="U154" s="36">
        <f t="shared" si="39"/>
        <v>0.23148337507686212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209144542</v>
      </c>
      <c r="E155" s="31">
        <v>209144542</v>
      </c>
      <c r="F155" s="31">
        <v>68969228</v>
      </c>
      <c r="G155" s="36">
        <f t="shared" si="32"/>
        <v>0.32976824229053991</v>
      </c>
      <c r="H155" s="31">
        <v>60924230</v>
      </c>
      <c r="I155" s="36">
        <f t="shared" si="33"/>
        <v>0.29130203168294966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129893458</v>
      </c>
      <c r="O155" s="36">
        <f t="shared" si="37"/>
        <v>0.62107027397348957</v>
      </c>
      <c r="P155" s="31">
        <v>21247909</v>
      </c>
      <c r="Q155" s="31">
        <v>188276102</v>
      </c>
      <c r="R155" s="31">
        <v>184651451</v>
      </c>
      <c r="S155" s="31">
        <v>88447281</v>
      </c>
      <c r="T155" s="36">
        <f t="shared" si="38"/>
        <v>0.46977433705314336</v>
      </c>
      <c r="U155" s="36">
        <f t="shared" si="39"/>
        <v>1.8673047310208264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385704915</v>
      </c>
      <c r="E156" s="31">
        <v>385704915</v>
      </c>
      <c r="F156" s="31">
        <v>155107522</v>
      </c>
      <c r="G156" s="36">
        <f t="shared" si="32"/>
        <v>0.40214038236977095</v>
      </c>
      <c r="H156" s="31">
        <v>127717931</v>
      </c>
      <c r="I156" s="36">
        <f t="shared" si="33"/>
        <v>0.3311286064373849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282825453</v>
      </c>
      <c r="O156" s="36">
        <f t="shared" si="37"/>
        <v>0.73326898880715585</v>
      </c>
      <c r="P156" s="31">
        <v>120096432</v>
      </c>
      <c r="Q156" s="31">
        <v>371902728</v>
      </c>
      <c r="R156" s="31">
        <v>387287931</v>
      </c>
      <c r="S156" s="31">
        <v>260234830</v>
      </c>
      <c r="T156" s="36">
        <f t="shared" si="38"/>
        <v>0.69973896507691113</v>
      </c>
      <c r="U156" s="36">
        <f t="shared" si="39"/>
        <v>6.3461494010080166E-2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2083686260</v>
      </c>
      <c r="E157" s="32">
        <f>SUM(E151:E156)</f>
        <v>2037428660</v>
      </c>
      <c r="F157" s="32">
        <f>SUM(F151:F156)</f>
        <v>739988634</v>
      </c>
      <c r="G157" s="37">
        <f t="shared" si="32"/>
        <v>0.35513438285090004</v>
      </c>
      <c r="H157" s="32">
        <f>SUM(H151:H156)</f>
        <v>530811444</v>
      </c>
      <c r="I157" s="37">
        <f t="shared" si="33"/>
        <v>0.25474633786758283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1270800078</v>
      </c>
      <c r="O157" s="37">
        <f t="shared" si="37"/>
        <v>0.60988072071848287</v>
      </c>
      <c r="P157" s="32">
        <f>SUM(P151:P156)</f>
        <v>398141139</v>
      </c>
      <c r="Q157" s="32">
        <f>SUM(Q151:Q156)</f>
        <v>1777291277</v>
      </c>
      <c r="R157" s="32">
        <f>SUM(R151:R156)</f>
        <v>1785773636</v>
      </c>
      <c r="S157" s="32">
        <f>SUM(S151:S156)</f>
        <v>1027264615</v>
      </c>
      <c r="T157" s="37">
        <f t="shared" si="38"/>
        <v>0.57799451800268975</v>
      </c>
      <c r="U157" s="37">
        <f t="shared" si="39"/>
        <v>0.3332243066698013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297658116</v>
      </c>
      <c r="E158" s="31">
        <v>297658116</v>
      </c>
      <c r="F158" s="31">
        <v>113222597</v>
      </c>
      <c r="G158" s="36">
        <f t="shared" si="32"/>
        <v>0.38037799379204562</v>
      </c>
      <c r="H158" s="31">
        <v>97571653</v>
      </c>
      <c r="I158" s="36">
        <f t="shared" si="33"/>
        <v>0.32779772415142211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210794250</v>
      </c>
      <c r="O158" s="36">
        <f t="shared" si="37"/>
        <v>0.70817571794346779</v>
      </c>
      <c r="P158" s="31">
        <v>89100641</v>
      </c>
      <c r="Q158" s="31">
        <v>264636427</v>
      </c>
      <c r="R158" s="31">
        <v>279147581</v>
      </c>
      <c r="S158" s="31">
        <v>206780607</v>
      </c>
      <c r="T158" s="36">
        <f t="shared" si="38"/>
        <v>0.78137620487144799</v>
      </c>
      <c r="U158" s="36">
        <f t="shared" si="39"/>
        <v>9.5072402453311167E-2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821419734</v>
      </c>
      <c r="E159" s="31">
        <v>824107959</v>
      </c>
      <c r="F159" s="31">
        <v>177836917</v>
      </c>
      <c r="G159" s="36">
        <f t="shared" si="32"/>
        <v>0.21649944558064391</v>
      </c>
      <c r="H159" s="31">
        <v>228854505</v>
      </c>
      <c r="I159" s="36">
        <f t="shared" si="33"/>
        <v>0.27860848178746095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406691422</v>
      </c>
      <c r="O159" s="36">
        <f t="shared" si="37"/>
        <v>0.49510792736810483</v>
      </c>
      <c r="P159" s="31">
        <v>179997833</v>
      </c>
      <c r="Q159" s="31">
        <v>675923831</v>
      </c>
      <c r="R159" s="31">
        <v>757354114</v>
      </c>
      <c r="S159" s="31">
        <v>329877978</v>
      </c>
      <c r="T159" s="36">
        <f t="shared" si="38"/>
        <v>0.48804016498716996</v>
      </c>
      <c r="U159" s="36">
        <f t="shared" si="39"/>
        <v>0.27142922326181562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227621879</v>
      </c>
      <c r="E160" s="31">
        <v>227621879</v>
      </c>
      <c r="F160" s="31">
        <v>103798316</v>
      </c>
      <c r="G160" s="36">
        <f t="shared" si="32"/>
        <v>0.45601203388712908</v>
      </c>
      <c r="H160" s="31">
        <v>68566833</v>
      </c>
      <c r="I160" s="36">
        <f t="shared" si="33"/>
        <v>0.30123129332396031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172365149</v>
      </c>
      <c r="O160" s="36">
        <f t="shared" si="37"/>
        <v>0.75724332721108945</v>
      </c>
      <c r="P160" s="31">
        <v>64141070</v>
      </c>
      <c r="Q160" s="31">
        <v>212434605</v>
      </c>
      <c r="R160" s="31">
        <v>215192078</v>
      </c>
      <c r="S160" s="31">
        <v>155710297</v>
      </c>
      <c r="T160" s="36">
        <f t="shared" si="38"/>
        <v>0.73297990692241499</v>
      </c>
      <c r="U160" s="36">
        <f t="shared" si="39"/>
        <v>6.900045477881811E-2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143329633</v>
      </c>
      <c r="E161" s="31">
        <v>143329633</v>
      </c>
      <c r="F161" s="31">
        <v>58778365</v>
      </c>
      <c r="G161" s="36">
        <f t="shared" si="32"/>
        <v>0.41009220333383539</v>
      </c>
      <c r="H161" s="31">
        <v>41141401</v>
      </c>
      <c r="I161" s="36">
        <f t="shared" si="33"/>
        <v>0.28704044054867567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99919766</v>
      </c>
      <c r="O161" s="36">
        <f t="shared" si="37"/>
        <v>0.69713264388251106</v>
      </c>
      <c r="P161" s="31">
        <v>38524125</v>
      </c>
      <c r="Q161" s="31">
        <v>139183062</v>
      </c>
      <c r="R161" s="31">
        <v>138547964</v>
      </c>
      <c r="S161" s="31">
        <v>103931228</v>
      </c>
      <c r="T161" s="36">
        <f t="shared" si="38"/>
        <v>0.74672324711465254</v>
      </c>
      <c r="U161" s="36">
        <f t="shared" si="39"/>
        <v>6.7938622875925114E-2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237013660</v>
      </c>
      <c r="E162" s="31">
        <v>237013660</v>
      </c>
      <c r="F162" s="31">
        <v>94958726</v>
      </c>
      <c r="G162" s="36">
        <f t="shared" si="32"/>
        <v>0.40064663783513577</v>
      </c>
      <c r="H162" s="31">
        <v>34134454</v>
      </c>
      <c r="I162" s="36">
        <f t="shared" si="33"/>
        <v>0.14401893122953335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129093180</v>
      </c>
      <c r="O162" s="36">
        <f t="shared" si="37"/>
        <v>0.54466556906466912</v>
      </c>
      <c r="P162" s="31">
        <v>65495992</v>
      </c>
      <c r="Q162" s="31">
        <v>183234779</v>
      </c>
      <c r="R162" s="31">
        <v>222771200</v>
      </c>
      <c r="S162" s="31">
        <v>138417791</v>
      </c>
      <c r="T162" s="36">
        <f t="shared" si="38"/>
        <v>0.75541221898709521</v>
      </c>
      <c r="U162" s="36">
        <f t="shared" si="39"/>
        <v>-0.47883140696609339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1727043022</v>
      </c>
      <c r="E163" s="32">
        <f>SUM(E158:E162)</f>
        <v>1729731247</v>
      </c>
      <c r="F163" s="32">
        <f>SUM(F158:F162)</f>
        <v>548594921</v>
      </c>
      <c r="G163" s="37">
        <f t="shared" si="32"/>
        <v>0.3176498292235363</v>
      </c>
      <c r="H163" s="32">
        <f>SUM(H158:H162)</f>
        <v>470268846</v>
      </c>
      <c r="I163" s="37">
        <f t="shared" si="33"/>
        <v>0.27229712289124436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1018863767</v>
      </c>
      <c r="O163" s="37">
        <f t="shared" si="37"/>
        <v>0.58994695211478065</v>
      </c>
      <c r="P163" s="32">
        <f>SUM(P158:P162)</f>
        <v>437259661</v>
      </c>
      <c r="Q163" s="32">
        <f>SUM(Q158:Q162)</f>
        <v>1475412704</v>
      </c>
      <c r="R163" s="32">
        <f>SUM(R158:R162)</f>
        <v>1613012937</v>
      </c>
      <c r="S163" s="32">
        <f>SUM(S158:S162)</f>
        <v>934717901</v>
      </c>
      <c r="T163" s="37">
        <f t="shared" si="38"/>
        <v>0.63352979031960399</v>
      </c>
      <c r="U163" s="37">
        <f t="shared" si="39"/>
        <v>7.5491036434755854E-2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248786556</v>
      </c>
      <c r="E164" s="31">
        <v>248786556</v>
      </c>
      <c r="F164" s="31">
        <v>102496455</v>
      </c>
      <c r="G164" s="36">
        <f t="shared" si="32"/>
        <v>0.41198550535825579</v>
      </c>
      <c r="H164" s="31">
        <v>60490584</v>
      </c>
      <c r="I164" s="36">
        <f t="shared" si="33"/>
        <v>0.24314249520781983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162987039</v>
      </c>
      <c r="O164" s="36">
        <f t="shared" si="37"/>
        <v>0.65512800056607556</v>
      </c>
      <c r="P164" s="31">
        <v>54698761</v>
      </c>
      <c r="Q164" s="31">
        <v>219224203</v>
      </c>
      <c r="R164" s="31">
        <v>232282756</v>
      </c>
      <c r="S164" s="31">
        <v>140738790</v>
      </c>
      <c r="T164" s="36">
        <f t="shared" si="38"/>
        <v>0.6419856387846008</v>
      </c>
      <c r="U164" s="36">
        <f t="shared" si="39"/>
        <v>0.10588581704803146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209392951</v>
      </c>
      <c r="E165" s="31">
        <v>209392951</v>
      </c>
      <c r="F165" s="31">
        <v>79570790</v>
      </c>
      <c r="G165" s="36">
        <f t="shared" si="32"/>
        <v>0.38000701370314993</v>
      </c>
      <c r="H165" s="31">
        <v>68127600</v>
      </c>
      <c r="I165" s="36">
        <f t="shared" si="33"/>
        <v>0.32535765733584793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147698390</v>
      </c>
      <c r="O165" s="36">
        <f t="shared" si="37"/>
        <v>0.70536467103899791</v>
      </c>
      <c r="P165" s="31">
        <v>54217960</v>
      </c>
      <c r="Q165" s="31">
        <v>168364845</v>
      </c>
      <c r="R165" s="31">
        <v>171390148</v>
      </c>
      <c r="S165" s="31">
        <v>114895015</v>
      </c>
      <c r="T165" s="36">
        <f t="shared" si="38"/>
        <v>0.68241689647265735</v>
      </c>
      <c r="U165" s="36">
        <f t="shared" si="39"/>
        <v>0.25655041244635535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96170450</v>
      </c>
      <c r="E166" s="31">
        <v>96170450</v>
      </c>
      <c r="F166" s="31">
        <v>41950252</v>
      </c>
      <c r="G166" s="36">
        <f t="shared" si="32"/>
        <v>0.43620729652403623</v>
      </c>
      <c r="H166" s="31">
        <v>30624251</v>
      </c>
      <c r="I166" s="36">
        <f t="shared" si="33"/>
        <v>0.31843722266039098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72574503</v>
      </c>
      <c r="O166" s="36">
        <f t="shared" si="37"/>
        <v>0.75464451918442721</v>
      </c>
      <c r="P166" s="31">
        <v>14866921</v>
      </c>
      <c r="Q166" s="31">
        <v>83178192</v>
      </c>
      <c r="R166" s="31">
        <v>88283312</v>
      </c>
      <c r="S166" s="31">
        <v>49514092</v>
      </c>
      <c r="T166" s="36">
        <f t="shared" si="38"/>
        <v>0.59527732942307765</v>
      </c>
      <c r="U166" s="36">
        <f t="shared" si="39"/>
        <v>1.0598919574537322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232055970</v>
      </c>
      <c r="E167" s="31">
        <v>232055970</v>
      </c>
      <c r="F167" s="31">
        <v>76224814</v>
      </c>
      <c r="G167" s="36">
        <f t="shared" si="32"/>
        <v>0.32847598792653343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76224814</v>
      </c>
      <c r="O167" s="36">
        <f t="shared" si="37"/>
        <v>0.32847598792653343</v>
      </c>
      <c r="P167" s="31">
        <v>67512884</v>
      </c>
      <c r="Q167" s="31">
        <v>207805158</v>
      </c>
      <c r="R167" s="31">
        <v>217075717</v>
      </c>
      <c r="S167" s="31">
        <v>141107134</v>
      </c>
      <c r="T167" s="36">
        <f t="shared" si="38"/>
        <v>0.67903576291402734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471281527</v>
      </c>
      <c r="E168" s="31">
        <v>471281527</v>
      </c>
      <c r="F168" s="31">
        <v>199040412</v>
      </c>
      <c r="G168" s="36">
        <f t="shared" si="32"/>
        <v>0.4223386672229994</v>
      </c>
      <c r="H168" s="31">
        <v>160499044</v>
      </c>
      <c r="I168" s="36">
        <f t="shared" si="33"/>
        <v>0.34055874207859627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359539456</v>
      </c>
      <c r="O168" s="36">
        <f t="shared" si="37"/>
        <v>0.76289740930159566</v>
      </c>
      <c r="P168" s="31">
        <v>146397538</v>
      </c>
      <c r="Q168" s="31">
        <v>438743569</v>
      </c>
      <c r="R168" s="31">
        <v>441565762</v>
      </c>
      <c r="S168" s="31">
        <v>317442168</v>
      </c>
      <c r="T168" s="36">
        <f t="shared" si="38"/>
        <v>0.72352551793186515</v>
      </c>
      <c r="U168" s="36">
        <f t="shared" si="39"/>
        <v>9.6323382159609894E-2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1257687454</v>
      </c>
      <c r="E169" s="32">
        <f>SUM(E164:E168)</f>
        <v>1257687454</v>
      </c>
      <c r="F169" s="32">
        <f>SUM(F164:F168)</f>
        <v>499282723</v>
      </c>
      <c r="G169" s="37">
        <f t="shared" si="32"/>
        <v>0.39698473687724328</v>
      </c>
      <c r="H169" s="32">
        <f>SUM(H164:H168)</f>
        <v>319741479</v>
      </c>
      <c r="I169" s="37">
        <f t="shared" si="33"/>
        <v>0.25422968002350765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819024202</v>
      </c>
      <c r="O169" s="37">
        <f t="shared" si="37"/>
        <v>0.65121441690075088</v>
      </c>
      <c r="P169" s="32">
        <f>SUM(P164:P168)</f>
        <v>337694064</v>
      </c>
      <c r="Q169" s="32">
        <f>SUM(Q164:Q168)</f>
        <v>1117315967</v>
      </c>
      <c r="R169" s="32">
        <f>SUM(R164:R168)</f>
        <v>1150597695</v>
      </c>
      <c r="S169" s="32">
        <f>SUM(S164:S168)</f>
        <v>763697199</v>
      </c>
      <c r="T169" s="37">
        <f t="shared" si="38"/>
        <v>0.68351050334537999</v>
      </c>
      <c r="U169" s="37">
        <f t="shared" si="39"/>
        <v>-5.3162275899525491E-2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33964312806</v>
      </c>
      <c r="E170" s="32">
        <f>SUM(E105,E107:E111,E113:E120,E122:E125,E127:E131,E133:E136,E138:E143,E145:E149,E151:E156,E158:E162,E164:E168)</f>
        <v>33920983431</v>
      </c>
      <c r="F170" s="32">
        <f>SUM(F105,F107:F111,F113:F120,F122:F125,F127:F131,F133:F136,F138:F143,F145:F149,F151:F156,F158:F162,F164:F168)</f>
        <v>11963336818</v>
      </c>
      <c r="G170" s="37">
        <f t="shared" si="32"/>
        <v>0.35223255910794121</v>
      </c>
      <c r="H170" s="32">
        <f>SUM(H105,H107:H111,H113:H120,H122:H125,H127:H131,H133:H136,H138:H143,H145:H149,H151:H156,H158:H162,H164:H168)</f>
        <v>10434742060</v>
      </c>
      <c r="I170" s="37">
        <f t="shared" si="33"/>
        <v>0.30722665050230724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22398078878</v>
      </c>
      <c r="O170" s="37">
        <f t="shared" si="37"/>
        <v>0.65945920961024851</v>
      </c>
      <c r="P170" s="32">
        <f>SUM(P105,P107:P111,P113:P120,P122:P125,P127:P131,P133:P136,P138:P143,P145:P149,P151:P156,P158:P162,P164:P168)</f>
        <v>9930260062</v>
      </c>
      <c r="Q170" s="32">
        <f>SUM(Q105,Q107:Q111,Q113:Q120,Q122:Q125,Q127:Q131,Q133:Q136,Q138:Q143,Q145:Q149,Q151:Q156,Q158:Q162,Q164:Q168)</f>
        <v>31828083204</v>
      </c>
      <c r="R170" s="32">
        <f>SUM(R105,R107:R111,R113:R120,R122:R125,R127:R131,R133:R136,R138:R143,R145:R149,R151:R156,R158:R162,R164:R168)</f>
        <v>32067784399</v>
      </c>
      <c r="S170" s="32">
        <f>SUM(S105,S107:S111,S113:S120,S122:S125,S127:S131,S133:S136,S138:S143,S145:S149,S151:S156,S158:S162,S164:S168)</f>
        <v>20810168702</v>
      </c>
      <c r="T170" s="37">
        <f t="shared" si="38"/>
        <v>0.65383041035234812</v>
      </c>
      <c r="U170" s="37">
        <f t="shared" si="39"/>
        <v>5.080249609277554E-2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516589941</v>
      </c>
      <c r="E173" s="31">
        <v>516589941</v>
      </c>
      <c r="F173" s="31">
        <v>41023301</v>
      </c>
      <c r="G173" s="36">
        <f t="shared" ref="G173:G205" si="40">IF(($D173     =0),0,($F173     /$D173     ))</f>
        <v>7.9411730163750902E-2</v>
      </c>
      <c r="H173" s="31">
        <v>44278667</v>
      </c>
      <c r="I173" s="36">
        <f t="shared" ref="I173:I205" si="41">IF(($D173     =0),0,($H173     /$D173     ))</f>
        <v>8.5713374353140956E-2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85301968</v>
      </c>
      <c r="O173" s="36">
        <f t="shared" ref="O173:O205" si="45">IF(($D173     =0),0,($N173     /$D173     ))</f>
        <v>0.16512510451689186</v>
      </c>
      <c r="P173" s="31">
        <v>161067922</v>
      </c>
      <c r="Q173" s="31">
        <v>508685802</v>
      </c>
      <c r="R173" s="31">
        <v>514948375</v>
      </c>
      <c r="S173" s="31">
        <v>335528009</v>
      </c>
      <c r="T173" s="36">
        <f t="shared" ref="T173:T205" si="46">IF(($Q173     =0),0,($S173     /$Q173     ))</f>
        <v>0.65959774713743635</v>
      </c>
      <c r="U173" s="36">
        <f t="shared" ref="U173:U205" si="47">IF(($P173     =0),0,(($H173     /$P173     )-1))</f>
        <v>-0.72509320012211997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396068765</v>
      </c>
      <c r="E174" s="31">
        <v>396068765</v>
      </c>
      <c r="F174" s="31">
        <v>161214933</v>
      </c>
      <c r="G174" s="36">
        <f t="shared" si="40"/>
        <v>0.40703773497513746</v>
      </c>
      <c r="H174" s="31">
        <v>130008103</v>
      </c>
      <c r="I174" s="36">
        <f t="shared" si="41"/>
        <v>0.32824629076721057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291223036</v>
      </c>
      <c r="O174" s="36">
        <f t="shared" si="45"/>
        <v>0.73528402574234808</v>
      </c>
      <c r="P174" s="31">
        <v>119585140</v>
      </c>
      <c r="Q174" s="31">
        <v>391748472</v>
      </c>
      <c r="R174" s="31">
        <v>382748472</v>
      </c>
      <c r="S174" s="31">
        <v>258261719</v>
      </c>
      <c r="T174" s="36">
        <f t="shared" si="46"/>
        <v>0.65925392811742733</v>
      </c>
      <c r="U174" s="36">
        <f t="shared" si="47"/>
        <v>8.7159349397425201E-2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752032554</v>
      </c>
      <c r="E175" s="31">
        <v>752032554</v>
      </c>
      <c r="F175" s="31">
        <v>278791629</v>
      </c>
      <c r="G175" s="36">
        <f t="shared" si="40"/>
        <v>0.37071750088095257</v>
      </c>
      <c r="H175" s="31">
        <v>242388936</v>
      </c>
      <c r="I175" s="36">
        <f t="shared" si="41"/>
        <v>0.32231175992415884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521180565</v>
      </c>
      <c r="O175" s="36">
        <f t="shared" si="45"/>
        <v>0.6930292608051114</v>
      </c>
      <c r="P175" s="31">
        <v>172946983</v>
      </c>
      <c r="Q175" s="31">
        <v>644120841</v>
      </c>
      <c r="R175" s="31">
        <v>659238492</v>
      </c>
      <c r="S175" s="31">
        <v>379752837</v>
      </c>
      <c r="T175" s="36">
        <f t="shared" si="46"/>
        <v>0.58956769107242724</v>
      </c>
      <c r="U175" s="36">
        <f t="shared" si="47"/>
        <v>0.40152162122423385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445843679</v>
      </c>
      <c r="E176" s="31">
        <v>445843679</v>
      </c>
      <c r="F176" s="31">
        <v>134830208</v>
      </c>
      <c r="G176" s="36">
        <f t="shared" si="40"/>
        <v>0.30241587881747228</v>
      </c>
      <c r="H176" s="31">
        <v>161130720</v>
      </c>
      <c r="I176" s="36">
        <f t="shared" si="41"/>
        <v>0.36140631254749717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295960928</v>
      </c>
      <c r="O176" s="36">
        <f t="shared" si="45"/>
        <v>0.66382219136496945</v>
      </c>
      <c r="P176" s="31">
        <v>52588424</v>
      </c>
      <c r="Q176" s="31">
        <v>390425165</v>
      </c>
      <c r="R176" s="31">
        <v>428257330</v>
      </c>
      <c r="S176" s="31">
        <v>187259649</v>
      </c>
      <c r="T176" s="36">
        <f t="shared" si="46"/>
        <v>0.47963006943981185</v>
      </c>
      <c r="U176" s="36">
        <f t="shared" si="47"/>
        <v>2.0639959851240266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322337766</v>
      </c>
      <c r="E177" s="31">
        <v>322337766</v>
      </c>
      <c r="F177" s="31">
        <v>120620667</v>
      </c>
      <c r="G177" s="36">
        <f t="shared" si="40"/>
        <v>0.37420581676426956</v>
      </c>
      <c r="H177" s="31">
        <v>105233781</v>
      </c>
      <c r="I177" s="36">
        <f t="shared" si="41"/>
        <v>0.32647052905367596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225854448</v>
      </c>
      <c r="O177" s="36">
        <f t="shared" si="45"/>
        <v>0.70067634581794547</v>
      </c>
      <c r="P177" s="31">
        <v>93045466</v>
      </c>
      <c r="Q177" s="31">
        <v>301181386</v>
      </c>
      <c r="R177" s="31">
        <v>303073843</v>
      </c>
      <c r="S177" s="31">
        <v>190677099</v>
      </c>
      <c r="T177" s="36">
        <f t="shared" si="46"/>
        <v>0.63309722268161683</v>
      </c>
      <c r="U177" s="36">
        <f t="shared" si="47"/>
        <v>0.13099311040045736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1285222000</v>
      </c>
      <c r="E178" s="31">
        <v>1285222000</v>
      </c>
      <c r="F178" s="31">
        <v>508647148</v>
      </c>
      <c r="G178" s="36">
        <f t="shared" si="40"/>
        <v>0.39576598284187481</v>
      </c>
      <c r="H178" s="31">
        <v>430356845</v>
      </c>
      <c r="I178" s="36">
        <f t="shared" si="41"/>
        <v>0.33485020097695184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939003993</v>
      </c>
      <c r="O178" s="36">
        <f t="shared" si="45"/>
        <v>0.73061618381882665</v>
      </c>
      <c r="P178" s="31">
        <v>372968317</v>
      </c>
      <c r="Q178" s="31">
        <v>1196349468</v>
      </c>
      <c r="R178" s="31">
        <v>1156532250</v>
      </c>
      <c r="S178" s="31">
        <v>837167975</v>
      </c>
      <c r="T178" s="36">
        <f t="shared" si="46"/>
        <v>0.69976875268690297</v>
      </c>
      <c r="U178" s="36">
        <f t="shared" si="47"/>
        <v>0.15386971328183896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3718094705</v>
      </c>
      <c r="E179" s="32">
        <f>SUM(E173:E178)</f>
        <v>3718094705</v>
      </c>
      <c r="F179" s="32">
        <f>SUM(F173:F178)</f>
        <v>1245127886</v>
      </c>
      <c r="G179" s="37">
        <f t="shared" si="40"/>
        <v>0.33488331653456366</v>
      </c>
      <c r="H179" s="32">
        <f>SUM(H173:H178)</f>
        <v>1113397052</v>
      </c>
      <c r="I179" s="37">
        <f t="shared" si="41"/>
        <v>0.29945365579384831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2358524938</v>
      </c>
      <c r="O179" s="37">
        <f t="shared" si="45"/>
        <v>0.63433697232841191</v>
      </c>
      <c r="P179" s="32">
        <f>SUM(P173:P178)</f>
        <v>972202252</v>
      </c>
      <c r="Q179" s="32">
        <f>SUM(Q173:Q178)</f>
        <v>3432511134</v>
      </c>
      <c r="R179" s="32">
        <f>SUM(R173:R178)</f>
        <v>3444798762</v>
      </c>
      <c r="S179" s="32">
        <f>SUM(S173:S178)</f>
        <v>2188647288</v>
      </c>
      <c r="T179" s="37">
        <f t="shared" si="46"/>
        <v>0.63762277893895969</v>
      </c>
      <c r="U179" s="37">
        <f t="shared" si="47"/>
        <v>0.14523192032268617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234391797</v>
      </c>
      <c r="E180" s="31">
        <v>234391797</v>
      </c>
      <c r="F180" s="31">
        <v>112643146</v>
      </c>
      <c r="G180" s="36">
        <f t="shared" si="40"/>
        <v>0.48057631470780526</v>
      </c>
      <c r="H180" s="31">
        <v>5521200</v>
      </c>
      <c r="I180" s="36">
        <f t="shared" si="41"/>
        <v>2.3555431848154652E-2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118164346</v>
      </c>
      <c r="O180" s="36">
        <f t="shared" si="45"/>
        <v>0.50413174655595994</v>
      </c>
      <c r="P180" s="31">
        <v>2723379</v>
      </c>
      <c r="Q180" s="31">
        <v>228284323</v>
      </c>
      <c r="R180" s="31">
        <v>232794610</v>
      </c>
      <c r="S180" s="31">
        <v>15426683</v>
      </c>
      <c r="T180" s="36">
        <f t="shared" si="46"/>
        <v>6.7576620230728676E-2</v>
      </c>
      <c r="U180" s="36">
        <f t="shared" si="47"/>
        <v>1.027334425359085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177266678</v>
      </c>
      <c r="E181" s="31">
        <v>177266678</v>
      </c>
      <c r="F181" s="31">
        <v>52960676</v>
      </c>
      <c r="G181" s="36">
        <f t="shared" si="40"/>
        <v>0.2987627262919656</v>
      </c>
      <c r="H181" s="31">
        <v>53338059</v>
      </c>
      <c r="I181" s="36">
        <f t="shared" si="41"/>
        <v>0.30089162611824882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106298735</v>
      </c>
      <c r="O181" s="36">
        <f t="shared" si="45"/>
        <v>0.59965435241021436</v>
      </c>
      <c r="P181" s="31">
        <v>43474519</v>
      </c>
      <c r="Q181" s="31">
        <v>141687020</v>
      </c>
      <c r="R181" s="31">
        <v>163746540</v>
      </c>
      <c r="S181" s="31">
        <v>82379328</v>
      </c>
      <c r="T181" s="36">
        <f t="shared" si="46"/>
        <v>0.58141760621403427</v>
      </c>
      <c r="U181" s="36">
        <f t="shared" si="47"/>
        <v>0.22688094605486042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187067217</v>
      </c>
      <c r="E182" s="31">
        <v>187067217</v>
      </c>
      <c r="F182" s="31">
        <v>46220317</v>
      </c>
      <c r="G182" s="36">
        <f t="shared" si="40"/>
        <v>0.24707865836267826</v>
      </c>
      <c r="H182" s="31">
        <v>43466431</v>
      </c>
      <c r="I182" s="36">
        <f t="shared" si="41"/>
        <v>0.23235728684625698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89686748</v>
      </c>
      <c r="O182" s="36">
        <f t="shared" si="45"/>
        <v>0.47943594520893523</v>
      </c>
      <c r="P182" s="31">
        <v>36004279</v>
      </c>
      <c r="Q182" s="31">
        <v>150464931</v>
      </c>
      <c r="R182" s="31">
        <v>177208931</v>
      </c>
      <c r="S182" s="31">
        <v>74284714</v>
      </c>
      <c r="T182" s="36">
        <f t="shared" si="46"/>
        <v>0.49370118011086583</v>
      </c>
      <c r="U182" s="36">
        <f t="shared" si="47"/>
        <v>0.20725736515929127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553470131</v>
      </c>
      <c r="E183" s="31">
        <v>553470131</v>
      </c>
      <c r="F183" s="31">
        <v>195080784</v>
      </c>
      <c r="G183" s="36">
        <f t="shared" si="40"/>
        <v>0.35246849481747372</v>
      </c>
      <c r="H183" s="31">
        <v>157655355</v>
      </c>
      <c r="I183" s="36">
        <f t="shared" si="41"/>
        <v>0.28484889458289486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352736139</v>
      </c>
      <c r="O183" s="36">
        <f t="shared" si="45"/>
        <v>0.63731738940036853</v>
      </c>
      <c r="P183" s="31">
        <v>146432399</v>
      </c>
      <c r="Q183" s="31">
        <v>508880520</v>
      </c>
      <c r="R183" s="31">
        <v>513436027</v>
      </c>
      <c r="S183" s="31">
        <v>340936301</v>
      </c>
      <c r="T183" s="36">
        <f t="shared" si="46"/>
        <v>0.66997318152402452</v>
      </c>
      <c r="U183" s="36">
        <f t="shared" si="47"/>
        <v>7.6642574161473576E-2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1060048809</v>
      </c>
      <c r="E184" s="31">
        <v>1060048809</v>
      </c>
      <c r="F184" s="31">
        <v>445433177</v>
      </c>
      <c r="G184" s="36">
        <f t="shared" si="40"/>
        <v>0.4202006296485542</v>
      </c>
      <c r="H184" s="31">
        <v>357805474</v>
      </c>
      <c r="I184" s="36">
        <f t="shared" si="41"/>
        <v>0.33753679166673162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803238651</v>
      </c>
      <c r="O184" s="36">
        <f t="shared" si="45"/>
        <v>0.75773742131528588</v>
      </c>
      <c r="P184" s="31">
        <v>23225329</v>
      </c>
      <c r="Q184" s="31">
        <v>154434109</v>
      </c>
      <c r="R184" s="31">
        <v>185374594</v>
      </c>
      <c r="S184" s="31">
        <v>79918737</v>
      </c>
      <c r="T184" s="36">
        <f t="shared" si="46"/>
        <v>0.51749407897966371</v>
      </c>
      <c r="U184" s="36">
        <f t="shared" si="47"/>
        <v>14.405830160683623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2212244632</v>
      </c>
      <c r="E185" s="32">
        <f>SUM(E180:E184)</f>
        <v>2212244632</v>
      </c>
      <c r="F185" s="32">
        <f>SUM(F180:F184)</f>
        <v>852338100</v>
      </c>
      <c r="G185" s="37">
        <f t="shared" si="40"/>
        <v>0.3852820287914705</v>
      </c>
      <c r="H185" s="32">
        <f>SUM(H180:H184)</f>
        <v>617786519</v>
      </c>
      <c r="I185" s="37">
        <f t="shared" si="41"/>
        <v>0.27925777740117486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1470124619</v>
      </c>
      <c r="O185" s="37">
        <f t="shared" si="45"/>
        <v>0.6645398061926453</v>
      </c>
      <c r="P185" s="32">
        <f>SUM(P180:P184)</f>
        <v>251859905</v>
      </c>
      <c r="Q185" s="32">
        <f>SUM(Q180:Q184)</f>
        <v>1183750903</v>
      </c>
      <c r="R185" s="32">
        <f>SUM(R180:R184)</f>
        <v>1272560702</v>
      </c>
      <c r="S185" s="32">
        <f>SUM(S180:S184)</f>
        <v>592945763</v>
      </c>
      <c r="T185" s="37">
        <f t="shared" si="46"/>
        <v>0.50090416953202532</v>
      </c>
      <c r="U185" s="37">
        <f t="shared" si="47"/>
        <v>1.4528974510651071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273303155</v>
      </c>
      <c r="E186" s="31">
        <v>273303155</v>
      </c>
      <c r="F186" s="31">
        <v>163428599</v>
      </c>
      <c r="G186" s="36">
        <f t="shared" si="40"/>
        <v>0.597975530139782</v>
      </c>
      <c r="H186" s="31">
        <v>3314412</v>
      </c>
      <c r="I186" s="36">
        <f t="shared" si="41"/>
        <v>1.2127236511411659E-2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166743011</v>
      </c>
      <c r="O186" s="36">
        <f t="shared" si="45"/>
        <v>0.61010276665119356</v>
      </c>
      <c r="P186" s="31">
        <v>77501469</v>
      </c>
      <c r="Q186" s="31">
        <v>250252876</v>
      </c>
      <c r="R186" s="31">
        <v>251255876</v>
      </c>
      <c r="S186" s="31">
        <v>201910436</v>
      </c>
      <c r="T186" s="36">
        <f t="shared" si="46"/>
        <v>0.80682563664123486</v>
      </c>
      <c r="U186" s="36">
        <f t="shared" si="47"/>
        <v>-0.95723420416714944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238676209</v>
      </c>
      <c r="E187" s="31">
        <v>238676209</v>
      </c>
      <c r="F187" s="31">
        <v>83788996</v>
      </c>
      <c r="G187" s="36">
        <f t="shared" si="40"/>
        <v>0.35105717637739087</v>
      </c>
      <c r="H187" s="31">
        <v>70984004</v>
      </c>
      <c r="I187" s="36">
        <f t="shared" si="41"/>
        <v>0.2974071202882228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154773000</v>
      </c>
      <c r="O187" s="36">
        <f t="shared" si="45"/>
        <v>0.64846429666561367</v>
      </c>
      <c r="P187" s="31">
        <v>131520708</v>
      </c>
      <c r="Q187" s="31">
        <v>224444747</v>
      </c>
      <c r="R187" s="31">
        <v>222810672</v>
      </c>
      <c r="S187" s="31">
        <v>140929254</v>
      </c>
      <c r="T187" s="36">
        <f t="shared" si="46"/>
        <v>0.62790177040766293</v>
      </c>
      <c r="U187" s="36">
        <f t="shared" si="47"/>
        <v>-0.46028268035175113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2271801108</v>
      </c>
      <c r="E188" s="31">
        <v>2271801108</v>
      </c>
      <c r="F188" s="31">
        <v>776218266</v>
      </c>
      <c r="G188" s="36">
        <f t="shared" si="40"/>
        <v>0.34167527397825354</v>
      </c>
      <c r="H188" s="31">
        <v>693264697</v>
      </c>
      <c r="I188" s="36">
        <f t="shared" si="41"/>
        <v>0.3051608235239931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1469482963</v>
      </c>
      <c r="O188" s="36">
        <f t="shared" si="45"/>
        <v>0.64683609750224669</v>
      </c>
      <c r="P188" s="31">
        <v>588919058</v>
      </c>
      <c r="Q188" s="31">
        <v>2087401715</v>
      </c>
      <c r="R188" s="31">
        <v>2127458668</v>
      </c>
      <c r="S188" s="31">
        <v>1234991580</v>
      </c>
      <c r="T188" s="36">
        <f t="shared" si="46"/>
        <v>0.59164058893187221</v>
      </c>
      <c r="U188" s="36">
        <f t="shared" si="47"/>
        <v>0.17718163062062087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645501143</v>
      </c>
      <c r="E189" s="31">
        <v>645501143</v>
      </c>
      <c r="F189" s="31">
        <v>155278521</v>
      </c>
      <c r="G189" s="36">
        <f t="shared" si="40"/>
        <v>0.24055499000100145</v>
      </c>
      <c r="H189" s="31">
        <v>138732857</v>
      </c>
      <c r="I189" s="36">
        <f t="shared" si="41"/>
        <v>0.2149227131577674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294011378</v>
      </c>
      <c r="O189" s="36">
        <f t="shared" si="45"/>
        <v>0.45547770315876884</v>
      </c>
      <c r="P189" s="31">
        <v>104539702</v>
      </c>
      <c r="Q189" s="31">
        <v>514790312</v>
      </c>
      <c r="R189" s="31">
        <v>534147766</v>
      </c>
      <c r="S189" s="31">
        <v>240118651</v>
      </c>
      <c r="T189" s="36">
        <f t="shared" si="46"/>
        <v>0.46643972390840177</v>
      </c>
      <c r="U189" s="36">
        <f t="shared" si="47"/>
        <v>0.32708295839603596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475427000</v>
      </c>
      <c r="E190" s="31">
        <v>475427000</v>
      </c>
      <c r="F190" s="31">
        <v>172736259</v>
      </c>
      <c r="G190" s="36">
        <f t="shared" si="40"/>
        <v>0.36332866875461428</v>
      </c>
      <c r="H190" s="31">
        <v>153451267</v>
      </c>
      <c r="I190" s="36">
        <f t="shared" si="41"/>
        <v>0.32276515006509937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326187526</v>
      </c>
      <c r="O190" s="36">
        <f t="shared" si="45"/>
        <v>0.68609381881971365</v>
      </c>
      <c r="P190" s="31">
        <v>148369803</v>
      </c>
      <c r="Q190" s="31">
        <v>418514000</v>
      </c>
      <c r="R190" s="31">
        <v>432432000</v>
      </c>
      <c r="S190" s="31">
        <v>282364659</v>
      </c>
      <c r="T190" s="36">
        <f t="shared" si="46"/>
        <v>0.67468390304744885</v>
      </c>
      <c r="U190" s="36">
        <f t="shared" si="47"/>
        <v>3.4248640203424774E-2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3904708615</v>
      </c>
      <c r="E191" s="32">
        <f>SUM(E186:E190)</f>
        <v>3904708615</v>
      </c>
      <c r="F191" s="32">
        <f>SUM(F186:F190)</f>
        <v>1351450641</v>
      </c>
      <c r="G191" s="37">
        <f t="shared" si="40"/>
        <v>0.34610793640487819</v>
      </c>
      <c r="H191" s="32">
        <f>SUM(H186:H190)</f>
        <v>1059747237</v>
      </c>
      <c r="I191" s="37">
        <f t="shared" si="41"/>
        <v>0.27140238657731441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2411197878</v>
      </c>
      <c r="O191" s="37">
        <f t="shared" si="45"/>
        <v>0.61751032298219266</v>
      </c>
      <c r="P191" s="32">
        <f>SUM(P186:P190)</f>
        <v>1050850740</v>
      </c>
      <c r="Q191" s="32">
        <f>SUM(Q186:Q190)</f>
        <v>3495403650</v>
      </c>
      <c r="R191" s="32">
        <f>SUM(R186:R190)</f>
        <v>3568104982</v>
      </c>
      <c r="S191" s="32">
        <f>SUM(S186:S190)</f>
        <v>2100314580</v>
      </c>
      <c r="T191" s="37">
        <f t="shared" si="46"/>
        <v>0.6008789800285298</v>
      </c>
      <c r="U191" s="37">
        <f t="shared" si="47"/>
        <v>8.465994894764961E-3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139449529</v>
      </c>
      <c r="E192" s="31">
        <v>139449529</v>
      </c>
      <c r="F192" s="31">
        <v>27493150</v>
      </c>
      <c r="G192" s="36">
        <f t="shared" si="40"/>
        <v>0.19715484302567993</v>
      </c>
      <c r="H192" s="31">
        <v>17020058</v>
      </c>
      <c r="I192" s="36">
        <f t="shared" si="41"/>
        <v>0.12205174246232126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44513208</v>
      </c>
      <c r="O192" s="36">
        <f t="shared" si="45"/>
        <v>0.31920658548800118</v>
      </c>
      <c r="P192" s="31">
        <v>27701191</v>
      </c>
      <c r="Q192" s="31">
        <v>127431303</v>
      </c>
      <c r="R192" s="31">
        <v>125958299</v>
      </c>
      <c r="S192" s="31">
        <v>57908882</v>
      </c>
      <c r="T192" s="36">
        <f t="shared" si="46"/>
        <v>0.45443215785057145</v>
      </c>
      <c r="U192" s="36">
        <f t="shared" si="47"/>
        <v>-0.38558389059878329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365142708</v>
      </c>
      <c r="E193" s="31">
        <v>365142708</v>
      </c>
      <c r="F193" s="31">
        <v>127321920</v>
      </c>
      <c r="G193" s="36">
        <f t="shared" si="40"/>
        <v>0.34869084664837396</v>
      </c>
      <c r="H193" s="31">
        <v>110045256</v>
      </c>
      <c r="I193" s="36">
        <f t="shared" si="41"/>
        <v>0.30137601981086254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237367176</v>
      </c>
      <c r="O193" s="36">
        <f t="shared" si="45"/>
        <v>0.6500668664592365</v>
      </c>
      <c r="P193" s="31">
        <v>97534111</v>
      </c>
      <c r="Q193" s="31">
        <v>328720973</v>
      </c>
      <c r="R193" s="31">
        <v>340227366</v>
      </c>
      <c r="S193" s="31">
        <v>118808482</v>
      </c>
      <c r="T193" s="36">
        <f t="shared" si="46"/>
        <v>0.3614265342296854</v>
      </c>
      <c r="U193" s="36">
        <f t="shared" si="47"/>
        <v>0.12827455822096945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331297949</v>
      </c>
      <c r="E194" s="31">
        <v>331297949</v>
      </c>
      <c r="F194" s="31">
        <v>86113935</v>
      </c>
      <c r="G194" s="36">
        <f t="shared" si="40"/>
        <v>0.2599289710664644</v>
      </c>
      <c r="H194" s="31">
        <v>68356469</v>
      </c>
      <c r="I194" s="36">
        <f t="shared" si="41"/>
        <v>0.20632928518371238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154470404</v>
      </c>
      <c r="O194" s="36">
        <f t="shared" si="45"/>
        <v>0.46625825625017681</v>
      </c>
      <c r="P194" s="31">
        <v>96775087</v>
      </c>
      <c r="Q194" s="31">
        <v>256984735</v>
      </c>
      <c r="R194" s="31">
        <v>257004735</v>
      </c>
      <c r="S194" s="31">
        <v>175548707</v>
      </c>
      <c r="T194" s="36">
        <f t="shared" si="46"/>
        <v>0.68310947340899453</v>
      </c>
      <c r="U194" s="36">
        <f t="shared" si="47"/>
        <v>-0.29365634153343623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125554154</v>
      </c>
      <c r="E195" s="31">
        <v>125554154</v>
      </c>
      <c r="F195" s="31">
        <v>31495310</v>
      </c>
      <c r="G195" s="36">
        <f t="shared" si="40"/>
        <v>0.2508504019707703</v>
      </c>
      <c r="H195" s="31">
        <v>32830461</v>
      </c>
      <c r="I195" s="36">
        <f t="shared" si="41"/>
        <v>0.2614844666947459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64325771</v>
      </c>
      <c r="O195" s="36">
        <f t="shared" si="45"/>
        <v>0.51233486866551625</v>
      </c>
      <c r="P195" s="31">
        <v>30201195</v>
      </c>
      <c r="Q195" s="31">
        <v>119751912</v>
      </c>
      <c r="R195" s="31">
        <v>119340412</v>
      </c>
      <c r="S195" s="31">
        <v>62731829</v>
      </c>
      <c r="T195" s="36">
        <f t="shared" si="46"/>
        <v>0.52384824552947429</v>
      </c>
      <c r="U195" s="36">
        <f t="shared" si="47"/>
        <v>8.7058343221187107E-2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226498723</v>
      </c>
      <c r="E196" s="31">
        <v>226498723</v>
      </c>
      <c r="F196" s="31">
        <v>59594213</v>
      </c>
      <c r="G196" s="36">
        <f t="shared" si="40"/>
        <v>0.26311059157715427</v>
      </c>
      <c r="H196" s="31">
        <v>64097524</v>
      </c>
      <c r="I196" s="36">
        <f t="shared" si="41"/>
        <v>0.28299287144325314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123691737</v>
      </c>
      <c r="O196" s="36">
        <f t="shared" si="45"/>
        <v>0.54610346302040735</v>
      </c>
      <c r="P196" s="31">
        <v>38708411</v>
      </c>
      <c r="Q196" s="31">
        <v>215387251</v>
      </c>
      <c r="R196" s="31">
        <v>217537860</v>
      </c>
      <c r="S196" s="31">
        <v>88431068</v>
      </c>
      <c r="T196" s="36">
        <f t="shared" si="46"/>
        <v>0.41056779168419771</v>
      </c>
      <c r="U196" s="36">
        <f t="shared" si="47"/>
        <v>0.65590687770675982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155248159</v>
      </c>
      <c r="E197" s="31">
        <v>155248159</v>
      </c>
      <c r="F197" s="31">
        <v>63970232</v>
      </c>
      <c r="G197" s="36">
        <f t="shared" si="40"/>
        <v>0.41205146915784041</v>
      </c>
      <c r="H197" s="31">
        <v>51062803</v>
      </c>
      <c r="I197" s="36">
        <f t="shared" si="41"/>
        <v>0.32891084396047493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115033035</v>
      </c>
      <c r="O197" s="36">
        <f t="shared" si="45"/>
        <v>0.74096231311831529</v>
      </c>
      <c r="P197" s="31">
        <v>48753761</v>
      </c>
      <c r="Q197" s="31">
        <v>148835000</v>
      </c>
      <c r="R197" s="31">
        <v>149384154</v>
      </c>
      <c r="S197" s="31">
        <v>106567948</v>
      </c>
      <c r="T197" s="36">
        <f t="shared" si="46"/>
        <v>0.7160140289582424</v>
      </c>
      <c r="U197" s="36">
        <f t="shared" si="47"/>
        <v>4.7361310238198895E-2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1343191222</v>
      </c>
      <c r="E198" s="32">
        <f>SUM(E192:E197)</f>
        <v>1343191222</v>
      </c>
      <c r="F198" s="32">
        <f>SUM(F192:F197)</f>
        <v>395988760</v>
      </c>
      <c r="G198" s="37">
        <f t="shared" si="40"/>
        <v>0.29481190281334341</v>
      </c>
      <c r="H198" s="32">
        <f>SUM(H192:H197)</f>
        <v>343412571</v>
      </c>
      <c r="I198" s="37">
        <f t="shared" si="41"/>
        <v>0.25566915966638143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739401331</v>
      </c>
      <c r="O198" s="37">
        <f t="shared" si="45"/>
        <v>0.55048106247972484</v>
      </c>
      <c r="P198" s="32">
        <f>SUM(P192:P197)</f>
        <v>339673756</v>
      </c>
      <c r="Q198" s="32">
        <f>SUM(Q192:Q197)</f>
        <v>1197111174</v>
      </c>
      <c r="R198" s="32">
        <f>SUM(R192:R197)</f>
        <v>1209452826</v>
      </c>
      <c r="S198" s="32">
        <f>SUM(S192:S197)</f>
        <v>609996916</v>
      </c>
      <c r="T198" s="37">
        <f t="shared" si="46"/>
        <v>0.5095574490059851</v>
      </c>
      <c r="U198" s="37">
        <f t="shared" si="47"/>
        <v>1.100707644896759E-2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268640763</v>
      </c>
      <c r="E199" s="31">
        <v>268640763</v>
      </c>
      <c r="F199" s="31">
        <v>16579396</v>
      </c>
      <c r="G199" s="36">
        <f t="shared" si="40"/>
        <v>6.1715861043768701E-2</v>
      </c>
      <c r="H199" s="31">
        <v>87988090</v>
      </c>
      <c r="I199" s="36">
        <f t="shared" si="41"/>
        <v>0.32753067336992336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104567486</v>
      </c>
      <c r="O199" s="36">
        <f t="shared" si="45"/>
        <v>0.38924653441369211</v>
      </c>
      <c r="P199" s="31">
        <v>70169690</v>
      </c>
      <c r="Q199" s="31">
        <v>238496418</v>
      </c>
      <c r="R199" s="31">
        <v>242562418</v>
      </c>
      <c r="S199" s="31">
        <v>153836321</v>
      </c>
      <c r="T199" s="36">
        <f t="shared" si="46"/>
        <v>0.64502570852028474</v>
      </c>
      <c r="U199" s="36">
        <f t="shared" si="47"/>
        <v>0.25393300155665499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231152396</v>
      </c>
      <c r="E200" s="31">
        <v>231152396</v>
      </c>
      <c r="F200" s="31">
        <v>86864453</v>
      </c>
      <c r="G200" s="36">
        <f t="shared" si="40"/>
        <v>0.37578867666160815</v>
      </c>
      <c r="H200" s="31">
        <v>64044570</v>
      </c>
      <c r="I200" s="36">
        <f t="shared" si="41"/>
        <v>0.27706643369597606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150909023</v>
      </c>
      <c r="O200" s="36">
        <f t="shared" si="45"/>
        <v>0.65285511035758415</v>
      </c>
      <c r="P200" s="31">
        <v>71875999</v>
      </c>
      <c r="Q200" s="31">
        <v>214701221</v>
      </c>
      <c r="R200" s="31">
        <v>225568055</v>
      </c>
      <c r="S200" s="31">
        <v>150876286</v>
      </c>
      <c r="T200" s="36">
        <f t="shared" si="46"/>
        <v>0.70272672552709892</v>
      </c>
      <c r="U200" s="36">
        <f t="shared" si="47"/>
        <v>-0.10895749775943986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434809000</v>
      </c>
      <c r="E201" s="31">
        <v>434809000</v>
      </c>
      <c r="F201" s="31">
        <v>163163941</v>
      </c>
      <c r="G201" s="36">
        <f t="shared" si="40"/>
        <v>0.37525428636481767</v>
      </c>
      <c r="H201" s="31">
        <v>133033698</v>
      </c>
      <c r="I201" s="36">
        <f t="shared" si="41"/>
        <v>0.30595893369272487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296197639</v>
      </c>
      <c r="O201" s="36">
        <f t="shared" si="45"/>
        <v>0.68121322005754248</v>
      </c>
      <c r="P201" s="31">
        <v>126422694</v>
      </c>
      <c r="Q201" s="31">
        <v>397605901</v>
      </c>
      <c r="R201" s="31">
        <v>400763473</v>
      </c>
      <c r="S201" s="31">
        <v>271394364</v>
      </c>
      <c r="T201" s="36">
        <f t="shared" si="46"/>
        <v>0.6825712679752205</v>
      </c>
      <c r="U201" s="36">
        <f t="shared" si="47"/>
        <v>5.2292858116122831E-2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865200854</v>
      </c>
      <c r="E202" s="31">
        <v>865200854</v>
      </c>
      <c r="F202" s="31">
        <v>314855816</v>
      </c>
      <c r="G202" s="36">
        <f t="shared" si="40"/>
        <v>0.3639106625292351</v>
      </c>
      <c r="H202" s="31">
        <v>259564995</v>
      </c>
      <c r="I202" s="36">
        <f t="shared" si="41"/>
        <v>0.3000054771097117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574420811</v>
      </c>
      <c r="O202" s="36">
        <f t="shared" si="45"/>
        <v>0.6639161396389468</v>
      </c>
      <c r="P202" s="31">
        <v>228929971</v>
      </c>
      <c r="Q202" s="31">
        <v>806344357</v>
      </c>
      <c r="R202" s="31">
        <v>806344357</v>
      </c>
      <c r="S202" s="31">
        <v>441610867</v>
      </c>
      <c r="T202" s="36">
        <f t="shared" si="46"/>
        <v>0.54767031376397413</v>
      </c>
      <c r="U202" s="36">
        <f t="shared" si="47"/>
        <v>0.13381831948950018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1273051732</v>
      </c>
      <c r="E203" s="31">
        <v>1273051732</v>
      </c>
      <c r="F203" s="31">
        <v>486800429</v>
      </c>
      <c r="G203" s="36">
        <f t="shared" si="40"/>
        <v>0.38238856816542943</v>
      </c>
      <c r="H203" s="31">
        <v>178415902</v>
      </c>
      <c r="I203" s="36">
        <f t="shared" si="41"/>
        <v>0.14014819470038631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665216331</v>
      </c>
      <c r="O203" s="36">
        <f t="shared" si="45"/>
        <v>0.52253676286581574</v>
      </c>
      <c r="P203" s="31">
        <v>327296090</v>
      </c>
      <c r="Q203" s="31">
        <v>1230949149</v>
      </c>
      <c r="R203" s="31">
        <v>1195197900</v>
      </c>
      <c r="S203" s="31">
        <v>758755556</v>
      </c>
      <c r="T203" s="36">
        <f t="shared" si="46"/>
        <v>0.61639878188014408</v>
      </c>
      <c r="U203" s="36">
        <f t="shared" si="47"/>
        <v>-0.45487921349747873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3072854745</v>
      </c>
      <c r="E204" s="32">
        <f>SUM(E199:E203)</f>
        <v>3072854745</v>
      </c>
      <c r="F204" s="32">
        <f>SUM(F199:F203)</f>
        <v>1068264035</v>
      </c>
      <c r="G204" s="37">
        <f t="shared" si="40"/>
        <v>0.34764547095440401</v>
      </c>
      <c r="H204" s="32">
        <f>SUM(H199:H203)</f>
        <v>723047255</v>
      </c>
      <c r="I204" s="37">
        <f t="shared" si="41"/>
        <v>0.23530147533869195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1791311290</v>
      </c>
      <c r="O204" s="37">
        <f t="shared" si="45"/>
        <v>0.58294694629309596</v>
      </c>
      <c r="P204" s="32">
        <f>SUM(P199:P203)</f>
        <v>824694444</v>
      </c>
      <c r="Q204" s="32">
        <f>SUM(Q199:Q203)</f>
        <v>2888097046</v>
      </c>
      <c r="R204" s="32">
        <f>SUM(R199:R203)</f>
        <v>2870436203</v>
      </c>
      <c r="S204" s="32">
        <f>SUM(S199:S203)</f>
        <v>1776473394</v>
      </c>
      <c r="T204" s="37">
        <f t="shared" si="46"/>
        <v>0.61510169696700701</v>
      </c>
      <c r="U204" s="37">
        <f t="shared" si="47"/>
        <v>-0.12325436377015286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14251093919</v>
      </c>
      <c r="E205" s="32">
        <f>SUM(E173:E178,E180:E184,E186:E190,E192:E197,E199:E203)</f>
        <v>14251093919</v>
      </c>
      <c r="F205" s="32">
        <f>SUM(F173:F178,F180:F184,F186:F190,F192:F197,F199:F203)</f>
        <v>4913169422</v>
      </c>
      <c r="G205" s="37">
        <f t="shared" si="40"/>
        <v>0.34475735336005403</v>
      </c>
      <c r="H205" s="32">
        <f>SUM(H173:H178,H180:H184,H186:H190,H192:H197,H199:H203)</f>
        <v>3857390634</v>
      </c>
      <c r="I205" s="37">
        <f t="shared" si="41"/>
        <v>0.27067330100584119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8770560056</v>
      </c>
      <c r="O205" s="37">
        <f t="shared" si="45"/>
        <v>0.61543065436589517</v>
      </c>
      <c r="P205" s="32">
        <f>SUM(P173:P178,P180:P184,P186:P190,P192:P197,P199:P203)</f>
        <v>3439281097</v>
      </c>
      <c r="Q205" s="32">
        <f>SUM(Q173:Q178,Q180:Q184,Q186:Q190,Q192:Q197,Q199:Q203)</f>
        <v>12196873907</v>
      </c>
      <c r="R205" s="32">
        <f>SUM(R173:R178,R180:R184,R186:R190,R192:R197,R199:R203)</f>
        <v>12365353475</v>
      </c>
      <c r="S205" s="32">
        <f>SUM(S173:S178,S180:S184,S186:S190,S192:S197,S199:S203)</f>
        <v>7268377941</v>
      </c>
      <c r="T205" s="37">
        <f t="shared" si="46"/>
        <v>0.59592138087354907</v>
      </c>
      <c r="U205" s="37">
        <f t="shared" si="47"/>
        <v>0.12156887593884269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588295115</v>
      </c>
      <c r="E208" s="31">
        <v>588295115</v>
      </c>
      <c r="F208" s="31">
        <v>8262701</v>
      </c>
      <c r="G208" s="36">
        <f t="shared" ref="G208:G231" si="48">IF(($D208     =0),0,($F208     /$D208     ))</f>
        <v>1.4045163370088497E-2</v>
      </c>
      <c r="H208" s="31">
        <v>160030395</v>
      </c>
      <c r="I208" s="36">
        <f t="shared" ref="I208:I231" si="49">IF(($D208     =0),0,($H208     /$D208     ))</f>
        <v>0.27202400788250636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168293096</v>
      </c>
      <c r="O208" s="36">
        <f t="shared" ref="O208:O231" si="53">IF(($D208     =0),0,($N208     /$D208     ))</f>
        <v>0.2860691712525949</v>
      </c>
      <c r="P208" s="31">
        <v>150137388</v>
      </c>
      <c r="Q208" s="31">
        <v>549749422</v>
      </c>
      <c r="R208" s="31">
        <v>548599373</v>
      </c>
      <c r="S208" s="31">
        <v>305630811</v>
      </c>
      <c r="T208" s="36">
        <f t="shared" ref="T208:T231" si="54">IF(($Q208     =0),0,($S208     /$Q208     ))</f>
        <v>0.55594567046220555</v>
      </c>
      <c r="U208" s="36">
        <f t="shared" ref="U208:U231" si="55">IF(($P208     =0),0,(($H208     /$P208     )-1))</f>
        <v>6.5893027258473458E-2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262182600</v>
      </c>
      <c r="E209" s="31">
        <v>262182600</v>
      </c>
      <c r="F209" s="31">
        <v>56734355</v>
      </c>
      <c r="G209" s="36">
        <f t="shared" si="48"/>
        <v>0.21639252566722583</v>
      </c>
      <c r="H209" s="31">
        <v>57202982</v>
      </c>
      <c r="I209" s="36">
        <f t="shared" si="49"/>
        <v>0.21817993261185142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113937337</v>
      </c>
      <c r="O209" s="36">
        <f t="shared" si="53"/>
        <v>0.43457245827907726</v>
      </c>
      <c r="P209" s="31">
        <v>54390157</v>
      </c>
      <c r="Q209" s="31">
        <v>220921851</v>
      </c>
      <c r="R209" s="31">
        <v>259002310</v>
      </c>
      <c r="S209" s="31">
        <v>107574555</v>
      </c>
      <c r="T209" s="36">
        <f t="shared" si="54"/>
        <v>0.48693487997255647</v>
      </c>
      <c r="U209" s="36">
        <f t="shared" si="55"/>
        <v>5.1715699221092537E-2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112780860</v>
      </c>
      <c r="E210" s="31">
        <v>112780860</v>
      </c>
      <c r="F210" s="31">
        <v>17355749</v>
      </c>
      <c r="G210" s="36">
        <f t="shared" si="48"/>
        <v>0.15388913508905677</v>
      </c>
      <c r="H210" s="31">
        <v>26706149</v>
      </c>
      <c r="I210" s="36">
        <f t="shared" si="49"/>
        <v>0.23679681995686147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44061898</v>
      </c>
      <c r="O210" s="36">
        <f t="shared" si="53"/>
        <v>0.39068595504591824</v>
      </c>
      <c r="P210" s="31">
        <v>34397285</v>
      </c>
      <c r="Q210" s="31">
        <v>94616650</v>
      </c>
      <c r="R210" s="31">
        <v>114535532</v>
      </c>
      <c r="S210" s="31">
        <v>64922473</v>
      </c>
      <c r="T210" s="36">
        <f t="shared" si="54"/>
        <v>0.68616330212494314</v>
      </c>
      <c r="U210" s="36">
        <f t="shared" si="55"/>
        <v>-0.22359718216132463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142446879</v>
      </c>
      <c r="E211" s="31">
        <v>142446879</v>
      </c>
      <c r="F211" s="31">
        <v>41698863</v>
      </c>
      <c r="G211" s="36">
        <f t="shared" si="48"/>
        <v>0.29273272459693556</v>
      </c>
      <c r="H211" s="31">
        <v>19947284</v>
      </c>
      <c r="I211" s="36">
        <f t="shared" si="49"/>
        <v>0.14003314175805845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61646147</v>
      </c>
      <c r="O211" s="36">
        <f t="shared" si="53"/>
        <v>0.43276586635499398</v>
      </c>
      <c r="P211" s="31">
        <v>35461386</v>
      </c>
      <c r="Q211" s="31">
        <v>127002137</v>
      </c>
      <c r="R211" s="31">
        <v>162532137</v>
      </c>
      <c r="S211" s="31">
        <v>68418268</v>
      </c>
      <c r="T211" s="36">
        <f t="shared" si="54"/>
        <v>0.53871745480944155</v>
      </c>
      <c r="U211" s="36">
        <f t="shared" si="55"/>
        <v>-0.43749282670451739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412749933</v>
      </c>
      <c r="E212" s="31">
        <v>412749933</v>
      </c>
      <c r="F212" s="31">
        <v>166762030</v>
      </c>
      <c r="G212" s="36">
        <f t="shared" si="48"/>
        <v>0.404026788782059</v>
      </c>
      <c r="H212" s="31">
        <v>69252870</v>
      </c>
      <c r="I212" s="36">
        <f t="shared" si="49"/>
        <v>0.1677840853822743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236014900</v>
      </c>
      <c r="O212" s="36">
        <f t="shared" si="53"/>
        <v>0.57181087416433329</v>
      </c>
      <c r="P212" s="31">
        <v>115946833</v>
      </c>
      <c r="Q212" s="31">
        <v>366624310</v>
      </c>
      <c r="R212" s="31">
        <v>366624310</v>
      </c>
      <c r="S212" s="31">
        <v>243716352</v>
      </c>
      <c r="T212" s="36">
        <f t="shared" si="54"/>
        <v>0.66475775160681516</v>
      </c>
      <c r="U212" s="36">
        <f t="shared" si="55"/>
        <v>-0.40271874437484634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86366750</v>
      </c>
      <c r="E213" s="31">
        <v>86366750</v>
      </c>
      <c r="F213" s="31">
        <v>16451627</v>
      </c>
      <c r="G213" s="36">
        <f t="shared" si="48"/>
        <v>0.19048565564873055</v>
      </c>
      <c r="H213" s="31">
        <v>20236597</v>
      </c>
      <c r="I213" s="36">
        <f t="shared" si="49"/>
        <v>0.23431004408525272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36688224</v>
      </c>
      <c r="O213" s="36">
        <f t="shared" si="53"/>
        <v>0.42479569973398329</v>
      </c>
      <c r="P213" s="31">
        <v>11410797</v>
      </c>
      <c r="Q213" s="31">
        <v>82112000</v>
      </c>
      <c r="R213" s="31">
        <v>82112000</v>
      </c>
      <c r="S213" s="31">
        <v>31096502</v>
      </c>
      <c r="T213" s="36">
        <f t="shared" si="54"/>
        <v>0.37870837392829304</v>
      </c>
      <c r="U213" s="36">
        <f t="shared" si="55"/>
        <v>0.77346043400824671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936055249</v>
      </c>
      <c r="E214" s="31">
        <v>936055249</v>
      </c>
      <c r="F214" s="31">
        <v>300229772</v>
      </c>
      <c r="G214" s="36">
        <f t="shared" si="48"/>
        <v>0.3207393712291442</v>
      </c>
      <c r="H214" s="31">
        <v>249295377</v>
      </c>
      <c r="I214" s="36">
        <f t="shared" si="49"/>
        <v>0.26632549442602399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549525149</v>
      </c>
      <c r="O214" s="36">
        <f t="shared" si="53"/>
        <v>0.58706486565516813</v>
      </c>
      <c r="P214" s="31">
        <v>188026101</v>
      </c>
      <c r="Q214" s="31">
        <v>868179745</v>
      </c>
      <c r="R214" s="31">
        <v>872079745</v>
      </c>
      <c r="S214" s="31">
        <v>456441808</v>
      </c>
      <c r="T214" s="36">
        <f t="shared" si="54"/>
        <v>0.52574574634887383</v>
      </c>
      <c r="U214" s="36">
        <f t="shared" si="55"/>
        <v>0.32585516411894333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387501060</v>
      </c>
      <c r="E215" s="31">
        <v>387501060</v>
      </c>
      <c r="F215" s="31">
        <v>146558378</v>
      </c>
      <c r="G215" s="36">
        <f t="shared" si="48"/>
        <v>0.37821413443359353</v>
      </c>
      <c r="H215" s="31">
        <v>121447353</v>
      </c>
      <c r="I215" s="36">
        <f t="shared" si="49"/>
        <v>0.31341166653840896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268005731</v>
      </c>
      <c r="O215" s="36">
        <f t="shared" si="53"/>
        <v>0.69162580097200255</v>
      </c>
      <c r="P215" s="31">
        <v>116932810</v>
      </c>
      <c r="Q215" s="31">
        <v>354916040</v>
      </c>
      <c r="R215" s="31">
        <v>362744040</v>
      </c>
      <c r="S215" s="31">
        <v>249403383</v>
      </c>
      <c r="T215" s="36">
        <f t="shared" si="54"/>
        <v>0.70271093693032305</v>
      </c>
      <c r="U215" s="36">
        <f t="shared" si="55"/>
        <v>3.8608009163553003E-2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2928378446</v>
      </c>
      <c r="E216" s="32">
        <f>SUM(E208:E215)</f>
        <v>2928378446</v>
      </c>
      <c r="F216" s="32">
        <f>SUM(F208:F215)</f>
        <v>754053475</v>
      </c>
      <c r="G216" s="37">
        <f t="shared" si="48"/>
        <v>0.25749864264640882</v>
      </c>
      <c r="H216" s="32">
        <f>SUM(H208:H215)</f>
        <v>724119007</v>
      </c>
      <c r="I216" s="37">
        <f t="shared" si="49"/>
        <v>0.24727644338084301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1478172482</v>
      </c>
      <c r="O216" s="37">
        <f t="shared" si="53"/>
        <v>0.50477508602725185</v>
      </c>
      <c r="P216" s="32">
        <f>SUM(P208:P215)</f>
        <v>706702757</v>
      </c>
      <c r="Q216" s="32">
        <f>SUM(Q208:Q215)</f>
        <v>2664122155</v>
      </c>
      <c r="R216" s="32">
        <f>SUM(R208:R215)</f>
        <v>2768229447</v>
      </c>
      <c r="S216" s="32">
        <f>SUM(S208:S215)</f>
        <v>1527204152</v>
      </c>
      <c r="T216" s="37">
        <f t="shared" si="54"/>
        <v>0.57324854610504905</v>
      </c>
      <c r="U216" s="37">
        <f t="shared" si="55"/>
        <v>2.4644378173835246E-2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359313572</v>
      </c>
      <c r="E217" s="31">
        <v>359313572</v>
      </c>
      <c r="F217" s="31">
        <v>71447594</v>
      </c>
      <c r="G217" s="36">
        <f t="shared" si="48"/>
        <v>0.19884468488710469</v>
      </c>
      <c r="H217" s="31">
        <v>63943519</v>
      </c>
      <c r="I217" s="36">
        <f t="shared" si="49"/>
        <v>0.17796021075429902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135391113</v>
      </c>
      <c r="O217" s="36">
        <f t="shared" si="53"/>
        <v>0.37680489564140374</v>
      </c>
      <c r="P217" s="31">
        <v>60385946</v>
      </c>
      <c r="Q217" s="31">
        <v>219387701</v>
      </c>
      <c r="R217" s="31">
        <v>361193733</v>
      </c>
      <c r="S217" s="31">
        <v>120389094</v>
      </c>
      <c r="T217" s="36">
        <f t="shared" si="54"/>
        <v>0.54875042425463949</v>
      </c>
      <c r="U217" s="36">
        <f t="shared" si="55"/>
        <v>5.8913923448346672E-2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1174007542</v>
      </c>
      <c r="E218" s="31">
        <v>1174007542</v>
      </c>
      <c r="F218" s="31">
        <v>473992413</v>
      </c>
      <c r="G218" s="36">
        <f t="shared" si="48"/>
        <v>0.40373881431163755</v>
      </c>
      <c r="H218" s="31">
        <v>-36055330</v>
      </c>
      <c r="I218" s="36">
        <f t="shared" si="49"/>
        <v>-3.0711327406446935E-2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437937083</v>
      </c>
      <c r="O218" s="36">
        <f t="shared" si="53"/>
        <v>0.37302748690519061</v>
      </c>
      <c r="P218" s="31">
        <v>393146013</v>
      </c>
      <c r="Q218" s="31">
        <v>1400363437</v>
      </c>
      <c r="R218" s="31">
        <v>1409078265</v>
      </c>
      <c r="S218" s="31">
        <v>815133909</v>
      </c>
      <c r="T218" s="36">
        <f t="shared" si="54"/>
        <v>0.5820873977874359</v>
      </c>
      <c r="U218" s="36">
        <f t="shared" si="55"/>
        <v>-1.0917097689097002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700659695</v>
      </c>
      <c r="E219" s="31">
        <v>700659695</v>
      </c>
      <c r="F219" s="31">
        <v>151168084</v>
      </c>
      <c r="G219" s="36">
        <f t="shared" si="48"/>
        <v>0.2157510772758236</v>
      </c>
      <c r="H219" s="31">
        <v>153700512</v>
      </c>
      <c r="I219" s="36">
        <f t="shared" si="49"/>
        <v>0.2193654253224884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304868596</v>
      </c>
      <c r="O219" s="36">
        <f t="shared" si="53"/>
        <v>0.43511650259831203</v>
      </c>
      <c r="P219" s="31">
        <v>142810045</v>
      </c>
      <c r="Q219" s="31">
        <v>612209860</v>
      </c>
      <c r="R219" s="31">
        <v>617640480</v>
      </c>
      <c r="S219" s="31">
        <v>282392924</v>
      </c>
      <c r="T219" s="36">
        <f t="shared" si="54"/>
        <v>0.46126817362921924</v>
      </c>
      <c r="U219" s="36">
        <f t="shared" si="55"/>
        <v>7.6258410253984499E-2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113199583</v>
      </c>
      <c r="E220" s="31">
        <v>113199583</v>
      </c>
      <c r="F220" s="31">
        <v>33621222</v>
      </c>
      <c r="G220" s="36">
        <f t="shared" si="48"/>
        <v>0.29700835558731697</v>
      </c>
      <c r="H220" s="31">
        <v>18635930</v>
      </c>
      <c r="I220" s="36">
        <f t="shared" si="49"/>
        <v>0.16462896334167593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52257152</v>
      </c>
      <c r="O220" s="36">
        <f t="shared" si="53"/>
        <v>0.4616373189289929</v>
      </c>
      <c r="P220" s="31">
        <v>15621953</v>
      </c>
      <c r="Q220" s="31">
        <v>83367252</v>
      </c>
      <c r="R220" s="31">
        <v>96582787</v>
      </c>
      <c r="S220" s="31">
        <v>54791637</v>
      </c>
      <c r="T220" s="36">
        <f t="shared" si="54"/>
        <v>0.65723213474758646</v>
      </c>
      <c r="U220" s="36">
        <f t="shared" si="55"/>
        <v>0.19293215131296315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631698810</v>
      </c>
      <c r="E221" s="31">
        <v>631698810</v>
      </c>
      <c r="F221" s="31">
        <v>252389096</v>
      </c>
      <c r="G221" s="36">
        <f t="shared" si="48"/>
        <v>0.3995402429205146</v>
      </c>
      <c r="H221" s="31">
        <v>211228882</v>
      </c>
      <c r="I221" s="36">
        <f t="shared" si="49"/>
        <v>0.33438226993019032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463617978</v>
      </c>
      <c r="O221" s="36">
        <f t="shared" si="53"/>
        <v>0.73392251285070487</v>
      </c>
      <c r="P221" s="31">
        <v>165852488</v>
      </c>
      <c r="Q221" s="31">
        <v>580242552</v>
      </c>
      <c r="R221" s="31">
        <v>584208395</v>
      </c>
      <c r="S221" s="31">
        <v>403704813</v>
      </c>
      <c r="T221" s="36">
        <f t="shared" si="54"/>
        <v>0.69575182242063482</v>
      </c>
      <c r="U221" s="36">
        <f t="shared" si="55"/>
        <v>0.27359489475973375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612508476</v>
      </c>
      <c r="E222" s="31">
        <v>612508476</v>
      </c>
      <c r="F222" s="31">
        <v>238573636</v>
      </c>
      <c r="G222" s="36">
        <f t="shared" si="48"/>
        <v>0.3895025870629748</v>
      </c>
      <c r="H222" s="31">
        <v>198388562</v>
      </c>
      <c r="I222" s="36">
        <f t="shared" si="49"/>
        <v>0.32389521088031442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436962198</v>
      </c>
      <c r="O222" s="36">
        <f t="shared" si="53"/>
        <v>0.71339779794328917</v>
      </c>
      <c r="P222" s="31">
        <v>168767463</v>
      </c>
      <c r="Q222" s="31">
        <v>554211024</v>
      </c>
      <c r="R222" s="31">
        <v>575573474</v>
      </c>
      <c r="S222" s="31">
        <v>377070655</v>
      </c>
      <c r="T222" s="36">
        <f t="shared" si="54"/>
        <v>0.68037379025502753</v>
      </c>
      <c r="U222" s="36">
        <f t="shared" si="55"/>
        <v>0.17551427552122423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452041100</v>
      </c>
      <c r="E223" s="31">
        <v>452041100</v>
      </c>
      <c r="F223" s="31">
        <v>170569681</v>
      </c>
      <c r="G223" s="36">
        <f t="shared" si="48"/>
        <v>0.37733224036486945</v>
      </c>
      <c r="H223" s="31">
        <v>142620854</v>
      </c>
      <c r="I223" s="36">
        <f t="shared" si="49"/>
        <v>0.31550417428857686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313190535</v>
      </c>
      <c r="O223" s="36">
        <f t="shared" si="53"/>
        <v>0.69283641465344636</v>
      </c>
      <c r="P223" s="31">
        <v>130570805</v>
      </c>
      <c r="Q223" s="31">
        <v>411686440</v>
      </c>
      <c r="R223" s="31">
        <v>412226440</v>
      </c>
      <c r="S223" s="31">
        <v>284728102</v>
      </c>
      <c r="T223" s="36">
        <f t="shared" si="54"/>
        <v>0.69161399146398894</v>
      </c>
      <c r="U223" s="36">
        <f t="shared" si="55"/>
        <v>9.2287468090588964E-2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4043428778</v>
      </c>
      <c r="E224" s="32">
        <f>SUM(E217:E223)</f>
        <v>4043428778</v>
      </c>
      <c r="F224" s="32">
        <f>SUM(F217:F223)</f>
        <v>1391761726</v>
      </c>
      <c r="G224" s="37">
        <f t="shared" si="48"/>
        <v>0.34420334879458586</v>
      </c>
      <c r="H224" s="32">
        <f>SUM(H217:H223)</f>
        <v>752462929</v>
      </c>
      <c r="I224" s="37">
        <f t="shared" si="49"/>
        <v>0.18609525981862118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2144224655</v>
      </c>
      <c r="O224" s="37">
        <f t="shared" si="53"/>
        <v>0.53029860861320699</v>
      </c>
      <c r="P224" s="32">
        <f>SUM(P217:P223)</f>
        <v>1077154713</v>
      </c>
      <c r="Q224" s="32">
        <f>SUM(Q217:Q223)</f>
        <v>3861468266</v>
      </c>
      <c r="R224" s="32">
        <f>SUM(R217:R223)</f>
        <v>4056503574</v>
      </c>
      <c r="S224" s="32">
        <f>SUM(S217:S223)</f>
        <v>2338211134</v>
      </c>
      <c r="T224" s="37">
        <f t="shared" si="54"/>
        <v>0.60552385075589277</v>
      </c>
      <c r="U224" s="37">
        <f t="shared" si="55"/>
        <v>-0.30143467793562906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146295489</v>
      </c>
      <c r="E225" s="31">
        <v>146295489</v>
      </c>
      <c r="F225" s="31">
        <v>47820442</v>
      </c>
      <c r="G225" s="36">
        <f t="shared" si="48"/>
        <v>0.32687571111642411</v>
      </c>
      <c r="H225" s="31">
        <v>31303416</v>
      </c>
      <c r="I225" s="36">
        <f t="shared" si="49"/>
        <v>0.21397389771874648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79123858</v>
      </c>
      <c r="O225" s="36">
        <f t="shared" si="53"/>
        <v>0.54084960883517053</v>
      </c>
      <c r="P225" s="31">
        <v>38708169</v>
      </c>
      <c r="Q225" s="31">
        <v>128362560</v>
      </c>
      <c r="R225" s="31">
        <v>128362560</v>
      </c>
      <c r="S225" s="31">
        <v>73595392</v>
      </c>
      <c r="T225" s="36">
        <f t="shared" si="54"/>
        <v>0.57334001440918603</v>
      </c>
      <c r="U225" s="36">
        <f t="shared" si="55"/>
        <v>-0.19129690686221812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418038871</v>
      </c>
      <c r="E226" s="31">
        <v>418038871</v>
      </c>
      <c r="F226" s="31">
        <v>141705165</v>
      </c>
      <c r="G226" s="36">
        <f t="shared" si="48"/>
        <v>0.33897604943058035</v>
      </c>
      <c r="H226" s="31">
        <v>121303117</v>
      </c>
      <c r="I226" s="36">
        <f t="shared" si="49"/>
        <v>0.29017186059714528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263008282</v>
      </c>
      <c r="O226" s="36">
        <f t="shared" si="53"/>
        <v>0.62914791002772563</v>
      </c>
      <c r="P226" s="31">
        <v>115912300</v>
      </c>
      <c r="Q226" s="31">
        <v>413990148</v>
      </c>
      <c r="R226" s="31">
        <v>394141182</v>
      </c>
      <c r="S226" s="31">
        <v>242381141</v>
      </c>
      <c r="T226" s="36">
        <f t="shared" si="54"/>
        <v>0.58547562585957968</v>
      </c>
      <c r="U226" s="36">
        <f t="shared" si="55"/>
        <v>4.650772178621243E-2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1382464837</v>
      </c>
      <c r="E227" s="31">
        <v>1382464837</v>
      </c>
      <c r="F227" s="31">
        <v>518723167</v>
      </c>
      <c r="G227" s="36">
        <f t="shared" si="48"/>
        <v>0.37521617412392821</v>
      </c>
      <c r="H227" s="31">
        <v>425513411</v>
      </c>
      <c r="I227" s="36">
        <f t="shared" si="49"/>
        <v>0.30779329760269336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944236578</v>
      </c>
      <c r="O227" s="36">
        <f t="shared" si="53"/>
        <v>0.68300947172662152</v>
      </c>
      <c r="P227" s="31">
        <v>409282447</v>
      </c>
      <c r="Q227" s="31">
        <v>1504356873</v>
      </c>
      <c r="R227" s="31">
        <v>1514897880</v>
      </c>
      <c r="S227" s="31">
        <v>495547470</v>
      </c>
      <c r="T227" s="36">
        <f t="shared" si="54"/>
        <v>0.32940818690964957</v>
      </c>
      <c r="U227" s="36">
        <f t="shared" si="55"/>
        <v>3.9657122163365033E-2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1328099108</v>
      </c>
      <c r="E228" s="31">
        <v>1328099108</v>
      </c>
      <c r="F228" s="31">
        <v>434234429</v>
      </c>
      <c r="G228" s="36">
        <f t="shared" si="48"/>
        <v>0.32695935595794406</v>
      </c>
      <c r="H228" s="31">
        <v>277208634</v>
      </c>
      <c r="I228" s="36">
        <f t="shared" si="49"/>
        <v>0.20872586415440916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711443063</v>
      </c>
      <c r="O228" s="36">
        <f t="shared" si="53"/>
        <v>0.5356852201123532</v>
      </c>
      <c r="P228" s="31">
        <v>223512138</v>
      </c>
      <c r="Q228" s="31">
        <v>1115363563</v>
      </c>
      <c r="R228" s="31">
        <v>1163447738</v>
      </c>
      <c r="S228" s="31">
        <v>585468885</v>
      </c>
      <c r="T228" s="36">
        <f t="shared" si="54"/>
        <v>0.52491304577429521</v>
      </c>
      <c r="U228" s="36">
        <f t="shared" si="55"/>
        <v>0.24023973141002308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312986735</v>
      </c>
      <c r="E229" s="31">
        <v>312986735</v>
      </c>
      <c r="F229" s="31">
        <v>126549365</v>
      </c>
      <c r="G229" s="36">
        <f t="shared" si="48"/>
        <v>0.40432820579440854</v>
      </c>
      <c r="H229" s="31">
        <v>109644711</v>
      </c>
      <c r="I229" s="36">
        <f t="shared" si="49"/>
        <v>0.35031743757447098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236194076</v>
      </c>
      <c r="O229" s="36">
        <f t="shared" si="53"/>
        <v>0.75464564336887952</v>
      </c>
      <c r="P229" s="31">
        <v>96914051</v>
      </c>
      <c r="Q229" s="31">
        <v>299690513</v>
      </c>
      <c r="R229" s="31">
        <v>298830396</v>
      </c>
      <c r="S229" s="31">
        <v>209354166</v>
      </c>
      <c r="T229" s="36">
        <f t="shared" si="54"/>
        <v>0.698567878923815</v>
      </c>
      <c r="U229" s="36">
        <f t="shared" si="55"/>
        <v>0.13136031224202971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3587885040</v>
      </c>
      <c r="E230" s="32">
        <f>SUM(E225:E229)</f>
        <v>3587885040</v>
      </c>
      <c r="F230" s="32">
        <f>SUM(F225:F229)</f>
        <v>1269032568</v>
      </c>
      <c r="G230" s="37">
        <f t="shared" si="48"/>
        <v>0.35369933926311081</v>
      </c>
      <c r="H230" s="32">
        <f>SUM(H225:H229)</f>
        <v>964973289</v>
      </c>
      <c r="I230" s="37">
        <f t="shared" si="49"/>
        <v>0.26895323519061248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2234005857</v>
      </c>
      <c r="O230" s="37">
        <f t="shared" si="53"/>
        <v>0.62265257445372335</v>
      </c>
      <c r="P230" s="32">
        <f>SUM(P225:P229)</f>
        <v>884329105</v>
      </c>
      <c r="Q230" s="32">
        <f>SUM(Q225:Q229)</f>
        <v>3461763657</v>
      </c>
      <c r="R230" s="32">
        <f>SUM(R225:R229)</f>
        <v>3499679756</v>
      </c>
      <c r="S230" s="32">
        <f>SUM(S225:S229)</f>
        <v>1606347054</v>
      </c>
      <c r="T230" s="37">
        <f t="shared" si="54"/>
        <v>0.46402562773221695</v>
      </c>
      <c r="U230" s="37">
        <f t="shared" si="55"/>
        <v>9.1192502365960326E-2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10559692264</v>
      </c>
      <c r="E231" s="32">
        <f>SUM(E208:E215,E217:E223,E225:E229)</f>
        <v>10559692264</v>
      </c>
      <c r="F231" s="32">
        <f>SUM(F208:F215,F217:F223,F225:F229)</f>
        <v>3414847769</v>
      </c>
      <c r="G231" s="37">
        <f t="shared" si="48"/>
        <v>0.32338515968328602</v>
      </c>
      <c r="H231" s="32">
        <f>SUM(H208:H215,H217:H223,H225:H229)</f>
        <v>2441555225</v>
      </c>
      <c r="I231" s="37">
        <f t="shared" si="49"/>
        <v>0.23121461913466232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5856402994</v>
      </c>
      <c r="O231" s="37">
        <f t="shared" si="53"/>
        <v>0.55459977881794831</v>
      </c>
      <c r="P231" s="32">
        <f>SUM(P208:P215,P217:P223,P225:P229)</f>
        <v>2668186575</v>
      </c>
      <c r="Q231" s="32">
        <f>SUM(Q208:Q215,Q217:Q223,Q225:Q229)</f>
        <v>9987354078</v>
      </c>
      <c r="R231" s="32">
        <f>SUM(R208:R215,R217:R223,R225:R229)</f>
        <v>10324412777</v>
      </c>
      <c r="S231" s="32">
        <f>SUM(S208:S215,S217:S223,S225:S229)</f>
        <v>5471762340</v>
      </c>
      <c r="T231" s="37">
        <f t="shared" si="54"/>
        <v>0.54786906494615217</v>
      </c>
      <c r="U231" s="37">
        <f t="shared" si="55"/>
        <v>-8.4938344313496894E-2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495724646</v>
      </c>
      <c r="E234" s="31">
        <v>495724646</v>
      </c>
      <c r="F234" s="31">
        <v>197755496</v>
      </c>
      <c r="G234" s="36">
        <f t="shared" ref="G234:G260" si="56">IF(($D234     =0),0,($F234     /$D234     ))</f>
        <v>0.39892205803299924</v>
      </c>
      <c r="H234" s="31">
        <v>161742018</v>
      </c>
      <c r="I234" s="36">
        <f t="shared" ref="I234:I260" si="57">IF(($D234     =0),0,($H234     /$D234     ))</f>
        <v>0.32627390892322106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359497514</v>
      </c>
      <c r="O234" s="36">
        <f t="shared" ref="O234:O260" si="61">IF(($D234     =0),0,($N234     /$D234     ))</f>
        <v>0.72519596695622024</v>
      </c>
      <c r="P234" s="31">
        <v>136690280</v>
      </c>
      <c r="Q234" s="31">
        <v>490039631</v>
      </c>
      <c r="R234" s="31">
        <v>461103407</v>
      </c>
      <c r="S234" s="31">
        <v>309068222</v>
      </c>
      <c r="T234" s="36">
        <f t="shared" ref="T234:T260" si="62">IF(($Q234     =0),0,($S234     /$Q234     ))</f>
        <v>0.63070046267339552</v>
      </c>
      <c r="U234" s="36">
        <f t="shared" ref="U234:U260" si="63">IF(($P234     =0),0,(($H234     /$P234     )-1))</f>
        <v>0.18327373387485935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1529203780</v>
      </c>
      <c r="E235" s="31">
        <v>1529203780</v>
      </c>
      <c r="F235" s="31">
        <v>548827082</v>
      </c>
      <c r="G235" s="36">
        <f t="shared" si="56"/>
        <v>0.35889728313384106</v>
      </c>
      <c r="H235" s="31">
        <v>459899038</v>
      </c>
      <c r="I235" s="36">
        <f t="shared" si="57"/>
        <v>0.30074411534609208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1008726120</v>
      </c>
      <c r="O235" s="36">
        <f t="shared" si="61"/>
        <v>0.65964139847993308</v>
      </c>
      <c r="P235" s="31">
        <v>160671096</v>
      </c>
      <c r="Q235" s="31">
        <v>1386044075</v>
      </c>
      <c r="R235" s="31">
        <v>1422544075</v>
      </c>
      <c r="S235" s="31">
        <v>639046898</v>
      </c>
      <c r="T235" s="36">
        <f t="shared" si="62"/>
        <v>0.46105813626453401</v>
      </c>
      <c r="U235" s="36">
        <f t="shared" si="63"/>
        <v>1.8623632342683467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1262459670</v>
      </c>
      <c r="E236" s="31">
        <v>1262459670</v>
      </c>
      <c r="F236" s="31">
        <v>164617484</v>
      </c>
      <c r="G236" s="36">
        <f t="shared" si="56"/>
        <v>0.1303942517229085</v>
      </c>
      <c r="H236" s="31">
        <v>502684950</v>
      </c>
      <c r="I236" s="36">
        <f t="shared" si="57"/>
        <v>0.39817901668098438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667302434</v>
      </c>
      <c r="O236" s="36">
        <f t="shared" si="61"/>
        <v>0.52857326840389285</v>
      </c>
      <c r="P236" s="31">
        <v>293228607</v>
      </c>
      <c r="Q236" s="31">
        <v>1155553881</v>
      </c>
      <c r="R236" s="31">
        <v>1195553827</v>
      </c>
      <c r="S236" s="31">
        <v>-1289852024</v>
      </c>
      <c r="T236" s="36">
        <f t="shared" si="62"/>
        <v>-1.1162197152449354</v>
      </c>
      <c r="U236" s="36">
        <f t="shared" si="63"/>
        <v>0.71431073912921472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31009673</v>
      </c>
      <c r="E237" s="31">
        <v>31009673</v>
      </c>
      <c r="F237" s="31">
        <v>8359560</v>
      </c>
      <c r="G237" s="36">
        <f t="shared" si="56"/>
        <v>0.26957910842852162</v>
      </c>
      <c r="H237" s="31">
        <v>5806992</v>
      </c>
      <c r="I237" s="36">
        <f t="shared" si="57"/>
        <v>0.18726389020613018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14166552</v>
      </c>
      <c r="O237" s="36">
        <f t="shared" si="61"/>
        <v>0.45684299863465183</v>
      </c>
      <c r="P237" s="31">
        <v>6013728</v>
      </c>
      <c r="Q237" s="31">
        <v>44185052</v>
      </c>
      <c r="R237" s="31">
        <v>44285052</v>
      </c>
      <c r="S237" s="31">
        <v>11555262</v>
      </c>
      <c r="T237" s="36">
        <f t="shared" si="62"/>
        <v>0.26151971033099608</v>
      </c>
      <c r="U237" s="36">
        <f t="shared" si="63"/>
        <v>-3.4377344635474039E-2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545037536</v>
      </c>
      <c r="E238" s="31">
        <v>545037536</v>
      </c>
      <c r="F238" s="31">
        <v>298114475</v>
      </c>
      <c r="G238" s="36">
        <f t="shared" si="56"/>
        <v>0.54696136561134023</v>
      </c>
      <c r="H238" s="31">
        <v>245529123</v>
      </c>
      <c r="I238" s="36">
        <f t="shared" si="57"/>
        <v>0.45048112612926533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543643598</v>
      </c>
      <c r="O238" s="36">
        <f t="shared" si="61"/>
        <v>0.99744249174060551</v>
      </c>
      <c r="P238" s="31">
        <v>203662049</v>
      </c>
      <c r="Q238" s="31">
        <v>493439056</v>
      </c>
      <c r="R238" s="31">
        <v>492822056</v>
      </c>
      <c r="S238" s="31">
        <v>266543254</v>
      </c>
      <c r="T238" s="36">
        <f t="shared" si="62"/>
        <v>0.54017461884897899</v>
      </c>
      <c r="U238" s="36">
        <f t="shared" si="63"/>
        <v>0.20557130896782838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407896000</v>
      </c>
      <c r="E239" s="31">
        <v>407896000</v>
      </c>
      <c r="F239" s="31">
        <v>3147746</v>
      </c>
      <c r="G239" s="36">
        <f t="shared" si="56"/>
        <v>7.717030811775551E-3</v>
      </c>
      <c r="H239" s="31">
        <v>137200073</v>
      </c>
      <c r="I239" s="36">
        <f t="shared" si="57"/>
        <v>0.33636042765803048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140347819</v>
      </c>
      <c r="O239" s="36">
        <f t="shared" si="61"/>
        <v>0.34407745846980603</v>
      </c>
      <c r="P239" s="31">
        <v>131170609</v>
      </c>
      <c r="Q239" s="31">
        <v>390398000</v>
      </c>
      <c r="R239" s="31">
        <v>393398000</v>
      </c>
      <c r="S239" s="31">
        <v>280823872</v>
      </c>
      <c r="T239" s="36">
        <f t="shared" si="62"/>
        <v>0.71932712770044926</v>
      </c>
      <c r="U239" s="36">
        <f t="shared" si="63"/>
        <v>4.5966577772006856E-2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4271331305</v>
      </c>
      <c r="E240" s="32">
        <f>SUM(E234:E239)</f>
        <v>4271331305</v>
      </c>
      <c r="F240" s="32">
        <f>SUM(F234:F239)</f>
        <v>1220821843</v>
      </c>
      <c r="G240" s="37">
        <f t="shared" si="56"/>
        <v>0.28581764228190676</v>
      </c>
      <c r="H240" s="32">
        <f>SUM(H234:H239)</f>
        <v>1512862194</v>
      </c>
      <c r="I240" s="37">
        <f t="shared" si="57"/>
        <v>0.35418984994890251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2733684037</v>
      </c>
      <c r="O240" s="37">
        <f t="shared" si="61"/>
        <v>0.64000749223080933</v>
      </c>
      <c r="P240" s="32">
        <f>SUM(P234:P239)</f>
        <v>931436369</v>
      </c>
      <c r="Q240" s="32">
        <f>SUM(Q234:Q239)</f>
        <v>3959659695</v>
      </c>
      <c r="R240" s="32">
        <f>SUM(R234:R239)</f>
        <v>4009706417</v>
      </c>
      <c r="S240" s="32">
        <f>SUM(S234:S239)</f>
        <v>217185484</v>
      </c>
      <c r="T240" s="37">
        <f t="shared" si="62"/>
        <v>5.4849532719755602E-2</v>
      </c>
      <c r="U240" s="37">
        <f t="shared" si="63"/>
        <v>0.62422495443701109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90810048</v>
      </c>
      <c r="E241" s="31">
        <v>90810048</v>
      </c>
      <c r="F241" s="31">
        <v>11179795</v>
      </c>
      <c r="G241" s="36">
        <f t="shared" si="56"/>
        <v>0.12311187193734333</v>
      </c>
      <c r="H241" s="31">
        <v>5516870</v>
      </c>
      <c r="I241" s="36">
        <f t="shared" si="57"/>
        <v>6.0751757338571168E-2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16696665</v>
      </c>
      <c r="O241" s="36">
        <f t="shared" si="61"/>
        <v>0.18386362927591449</v>
      </c>
      <c r="P241" s="31">
        <v>16281882</v>
      </c>
      <c r="Q241" s="31">
        <v>71016928</v>
      </c>
      <c r="R241" s="31">
        <v>71619226</v>
      </c>
      <c r="S241" s="31">
        <v>35954542</v>
      </c>
      <c r="T241" s="36">
        <f t="shared" si="62"/>
        <v>0.50628129113103848</v>
      </c>
      <c r="U241" s="36">
        <f t="shared" si="63"/>
        <v>-0.661165091357375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38165574</v>
      </c>
      <c r="E242" s="31">
        <v>38165574</v>
      </c>
      <c r="F242" s="31">
        <v>8897443</v>
      </c>
      <c r="G242" s="36">
        <f t="shared" si="56"/>
        <v>0.23312745145664521</v>
      </c>
      <c r="H242" s="31">
        <v>8742790</v>
      </c>
      <c r="I242" s="36">
        <f t="shared" si="57"/>
        <v>0.22907529177996905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17640233</v>
      </c>
      <c r="O242" s="36">
        <f t="shared" si="61"/>
        <v>0.46220274323661426</v>
      </c>
      <c r="P242" s="31">
        <v>12124175</v>
      </c>
      <c r="Q242" s="31">
        <v>38742120</v>
      </c>
      <c r="R242" s="31">
        <v>36236753</v>
      </c>
      <c r="S242" s="31">
        <v>19347433</v>
      </c>
      <c r="T242" s="36">
        <f t="shared" si="62"/>
        <v>0.49939014695117356</v>
      </c>
      <c r="U242" s="36">
        <f t="shared" si="63"/>
        <v>-0.27889608983704051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947405268</v>
      </c>
      <c r="E243" s="31">
        <v>947405268</v>
      </c>
      <c r="F243" s="31">
        <v>301627169</v>
      </c>
      <c r="G243" s="36">
        <f t="shared" si="56"/>
        <v>0.31837185118966427</v>
      </c>
      <c r="H243" s="31">
        <v>251445890</v>
      </c>
      <c r="I243" s="36">
        <f t="shared" si="57"/>
        <v>0.26540478345746332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553073059</v>
      </c>
      <c r="O243" s="36">
        <f t="shared" si="61"/>
        <v>0.58377663464712759</v>
      </c>
      <c r="P243" s="31">
        <v>395687116</v>
      </c>
      <c r="Q243" s="31">
        <v>876850272</v>
      </c>
      <c r="R243" s="31">
        <v>876850272</v>
      </c>
      <c r="S243" s="31">
        <v>524290147</v>
      </c>
      <c r="T243" s="36">
        <f t="shared" si="62"/>
        <v>0.59792437060451753</v>
      </c>
      <c r="U243" s="36">
        <f t="shared" si="63"/>
        <v>-0.36453354220408829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259304000</v>
      </c>
      <c r="E244" s="31">
        <v>259304000</v>
      </c>
      <c r="F244" s="31">
        <v>0</v>
      </c>
      <c r="G244" s="36">
        <f t="shared" si="56"/>
        <v>0</v>
      </c>
      <c r="H244" s="31">
        <v>13600946</v>
      </c>
      <c r="I244" s="36">
        <f t="shared" si="57"/>
        <v>5.2451740042575509E-2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13600946</v>
      </c>
      <c r="O244" s="36">
        <f t="shared" si="61"/>
        <v>5.2451740042575509E-2</v>
      </c>
      <c r="P244" s="31">
        <v>0</v>
      </c>
      <c r="Q244" s="31">
        <v>240006669</v>
      </c>
      <c r="R244" s="31">
        <v>240006669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163968528</v>
      </c>
      <c r="E245" s="31">
        <v>163968528</v>
      </c>
      <c r="F245" s="31">
        <v>25567672</v>
      </c>
      <c r="G245" s="36">
        <f t="shared" si="56"/>
        <v>0.15593036244126068</v>
      </c>
      <c r="H245" s="31">
        <v>56847721</v>
      </c>
      <c r="I245" s="36">
        <f t="shared" si="57"/>
        <v>0.34669897750134099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82415393</v>
      </c>
      <c r="O245" s="36">
        <f t="shared" si="61"/>
        <v>0.50262933994260162</v>
      </c>
      <c r="P245" s="31">
        <v>30010961</v>
      </c>
      <c r="Q245" s="31">
        <v>243412680</v>
      </c>
      <c r="R245" s="31">
        <v>174772840</v>
      </c>
      <c r="S245" s="31">
        <v>73971703</v>
      </c>
      <c r="T245" s="36">
        <f t="shared" si="62"/>
        <v>0.30389420551139734</v>
      </c>
      <c r="U245" s="36">
        <f t="shared" si="63"/>
        <v>0.8942319441220159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1055821000</v>
      </c>
      <c r="E246" s="31">
        <v>1055821000</v>
      </c>
      <c r="F246" s="31">
        <v>448057856</v>
      </c>
      <c r="G246" s="36">
        <f t="shared" si="56"/>
        <v>0.42436914590636104</v>
      </c>
      <c r="H246" s="31">
        <v>273576234</v>
      </c>
      <c r="I246" s="36">
        <f t="shared" si="57"/>
        <v>0.25911232491113551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721634090</v>
      </c>
      <c r="O246" s="36">
        <f t="shared" si="61"/>
        <v>0.68348147081749655</v>
      </c>
      <c r="P246" s="31">
        <v>324970876</v>
      </c>
      <c r="Q246" s="31">
        <v>978514000</v>
      </c>
      <c r="R246" s="31">
        <v>978514000</v>
      </c>
      <c r="S246" s="31">
        <v>714556359</v>
      </c>
      <c r="T246" s="36">
        <f t="shared" si="62"/>
        <v>0.73024643387830934</v>
      </c>
      <c r="U246" s="36">
        <f t="shared" si="63"/>
        <v>-0.15815153232377666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2555474418</v>
      </c>
      <c r="E247" s="32">
        <f>SUM(E241:E246)</f>
        <v>2555474418</v>
      </c>
      <c r="F247" s="32">
        <f>SUM(F241:F246)</f>
        <v>795329935</v>
      </c>
      <c r="G247" s="37">
        <f t="shared" si="56"/>
        <v>0.31122594278304372</v>
      </c>
      <c r="H247" s="32">
        <f>SUM(H241:H246)</f>
        <v>609730451</v>
      </c>
      <c r="I247" s="37">
        <f t="shared" si="57"/>
        <v>0.23859775183239576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1405060386</v>
      </c>
      <c r="O247" s="37">
        <f t="shared" si="61"/>
        <v>0.54982369461543945</v>
      </c>
      <c r="P247" s="32">
        <f>SUM(P241:P246)</f>
        <v>779075010</v>
      </c>
      <c r="Q247" s="32">
        <f>SUM(Q241:Q246)</f>
        <v>2448542669</v>
      </c>
      <c r="R247" s="32">
        <f>SUM(R241:R246)</f>
        <v>2377999760</v>
      </c>
      <c r="S247" s="32">
        <f>SUM(S241:S246)</f>
        <v>1368120184</v>
      </c>
      <c r="T247" s="37">
        <f t="shared" si="62"/>
        <v>0.55874876158835685</v>
      </c>
      <c r="U247" s="37">
        <f t="shared" si="63"/>
        <v>-0.2173661801833433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140715091</v>
      </c>
      <c r="E248" s="31">
        <v>140715091</v>
      </c>
      <c r="F248" s="31">
        <v>28911005</v>
      </c>
      <c r="G248" s="36">
        <f t="shared" si="56"/>
        <v>0.20545774297939373</v>
      </c>
      <c r="H248" s="31">
        <v>57896627</v>
      </c>
      <c r="I248" s="36">
        <f t="shared" si="57"/>
        <v>0.41144575602058203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86807632</v>
      </c>
      <c r="O248" s="36">
        <f t="shared" si="61"/>
        <v>0.61690349899997576</v>
      </c>
      <c r="P248" s="31">
        <v>33984028</v>
      </c>
      <c r="Q248" s="31">
        <v>141114240</v>
      </c>
      <c r="R248" s="31">
        <v>181077947</v>
      </c>
      <c r="S248" s="31">
        <v>79591817</v>
      </c>
      <c r="T248" s="36">
        <f t="shared" si="62"/>
        <v>0.56402399219242505</v>
      </c>
      <c r="U248" s="36">
        <f t="shared" si="63"/>
        <v>0.70364228160358144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149732768</v>
      </c>
      <c r="E249" s="31">
        <v>149732768</v>
      </c>
      <c r="F249" s="31">
        <v>15999668</v>
      </c>
      <c r="G249" s="36">
        <f t="shared" si="56"/>
        <v>0.10685482018204592</v>
      </c>
      <c r="H249" s="31">
        <v>2886581</v>
      </c>
      <c r="I249" s="36">
        <f t="shared" si="57"/>
        <v>1.9278218379025758E-2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18886249</v>
      </c>
      <c r="O249" s="36">
        <f t="shared" si="61"/>
        <v>0.12613303856107169</v>
      </c>
      <c r="P249" s="31">
        <v>4706116</v>
      </c>
      <c r="Q249" s="31">
        <v>101846052</v>
      </c>
      <c r="R249" s="31">
        <v>101989726</v>
      </c>
      <c r="S249" s="31">
        <v>43017395</v>
      </c>
      <c r="T249" s="36">
        <f t="shared" si="62"/>
        <v>0.42237665727091711</v>
      </c>
      <c r="U249" s="36">
        <f t="shared" si="63"/>
        <v>-0.38663199122163583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61606232</v>
      </c>
      <c r="E250" s="31">
        <v>61606232</v>
      </c>
      <c r="F250" s="31">
        <v>3946397</v>
      </c>
      <c r="G250" s="36">
        <f t="shared" si="56"/>
        <v>6.4058405649610253E-2</v>
      </c>
      <c r="H250" s="31">
        <v>5365881</v>
      </c>
      <c r="I250" s="36">
        <f t="shared" si="57"/>
        <v>8.709964602282444E-2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9312278</v>
      </c>
      <c r="O250" s="36">
        <f t="shared" si="61"/>
        <v>0.15115805167243471</v>
      </c>
      <c r="P250" s="31">
        <v>4083119</v>
      </c>
      <c r="Q250" s="31">
        <v>64313067</v>
      </c>
      <c r="R250" s="31">
        <v>64313067</v>
      </c>
      <c r="S250" s="31">
        <v>31894096</v>
      </c>
      <c r="T250" s="36">
        <f t="shared" si="62"/>
        <v>0.49591937514035833</v>
      </c>
      <c r="U250" s="36">
        <f t="shared" si="63"/>
        <v>0.31416228623265696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135107674</v>
      </c>
      <c r="E251" s="31">
        <v>135107674</v>
      </c>
      <c r="F251" s="31">
        <v>41134866</v>
      </c>
      <c r="G251" s="36">
        <f t="shared" si="56"/>
        <v>0.30445987842259797</v>
      </c>
      <c r="H251" s="31">
        <v>33365819</v>
      </c>
      <c r="I251" s="36">
        <f t="shared" si="57"/>
        <v>0.24695724537452995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74500685</v>
      </c>
      <c r="O251" s="36">
        <f t="shared" si="61"/>
        <v>0.55141712379712793</v>
      </c>
      <c r="P251" s="31">
        <v>26436443</v>
      </c>
      <c r="Q251" s="31">
        <v>118179681</v>
      </c>
      <c r="R251" s="31">
        <v>126523920</v>
      </c>
      <c r="S251" s="31">
        <v>61265725</v>
      </c>
      <c r="T251" s="36">
        <f t="shared" si="62"/>
        <v>0.51841166333830269</v>
      </c>
      <c r="U251" s="36">
        <f t="shared" si="63"/>
        <v>0.26211453636179427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95769756</v>
      </c>
      <c r="E252" s="31">
        <v>95769756</v>
      </c>
      <c r="F252" s="31">
        <v>75966113</v>
      </c>
      <c r="G252" s="36">
        <f t="shared" si="56"/>
        <v>0.79321610676339194</v>
      </c>
      <c r="H252" s="31">
        <v>7321735</v>
      </c>
      <c r="I252" s="36">
        <f t="shared" si="57"/>
        <v>7.6451432120177895E-2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83287848</v>
      </c>
      <c r="O252" s="36">
        <f t="shared" si="61"/>
        <v>0.86966753888356985</v>
      </c>
      <c r="P252" s="31">
        <v>27723073</v>
      </c>
      <c r="Q252" s="31">
        <v>78475687</v>
      </c>
      <c r="R252" s="31">
        <v>77334402</v>
      </c>
      <c r="S252" s="31">
        <v>27747611</v>
      </c>
      <c r="T252" s="36">
        <f t="shared" si="62"/>
        <v>0.35358226300076862</v>
      </c>
      <c r="U252" s="36">
        <f t="shared" si="63"/>
        <v>-0.73589742378126699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166530725</v>
      </c>
      <c r="E253" s="31">
        <v>166530725</v>
      </c>
      <c r="F253" s="31">
        <v>58529433</v>
      </c>
      <c r="G253" s="36">
        <f t="shared" si="56"/>
        <v>0.35146326901537239</v>
      </c>
      <c r="H253" s="31">
        <v>-32973566</v>
      </c>
      <c r="I253" s="36">
        <f t="shared" si="57"/>
        <v>-0.19800289706298943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25555867</v>
      </c>
      <c r="O253" s="36">
        <f t="shared" si="61"/>
        <v>0.15346037195238296</v>
      </c>
      <c r="P253" s="31">
        <v>10583619</v>
      </c>
      <c r="Q253" s="31">
        <v>130351254</v>
      </c>
      <c r="R253" s="31">
        <v>138306171</v>
      </c>
      <c r="S253" s="31">
        <v>62746978</v>
      </c>
      <c r="T253" s="36">
        <f t="shared" si="62"/>
        <v>0.48136842626769055</v>
      </c>
      <c r="U253" s="36">
        <f t="shared" si="63"/>
        <v>-4.1155284406968917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749462246</v>
      </c>
      <c r="E254" s="32">
        <f>SUM(E248:E253)</f>
        <v>749462246</v>
      </c>
      <c r="F254" s="32">
        <f>SUM(F248:F253)</f>
        <v>224487482</v>
      </c>
      <c r="G254" s="37">
        <f t="shared" si="56"/>
        <v>0.29953140828390706</v>
      </c>
      <c r="H254" s="32">
        <f>SUM(H248:H253)</f>
        <v>73863077</v>
      </c>
      <c r="I254" s="37">
        <f t="shared" si="57"/>
        <v>9.8554766960202558E-2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298350559</v>
      </c>
      <c r="O254" s="37">
        <f t="shared" si="61"/>
        <v>0.39808617524410961</v>
      </c>
      <c r="P254" s="32">
        <f>SUM(P248:P253)</f>
        <v>107516398</v>
      </c>
      <c r="Q254" s="32">
        <f>SUM(Q248:Q253)</f>
        <v>634279981</v>
      </c>
      <c r="R254" s="32">
        <f>SUM(R248:R253)</f>
        <v>689545233</v>
      </c>
      <c r="S254" s="32">
        <f>SUM(S248:S253)</f>
        <v>306263622</v>
      </c>
      <c r="T254" s="37">
        <f t="shared" si="62"/>
        <v>0.48285241718830157</v>
      </c>
      <c r="U254" s="37">
        <f t="shared" si="63"/>
        <v>-0.31300640298608218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1358123432</v>
      </c>
      <c r="E255" s="31">
        <v>1358123432</v>
      </c>
      <c r="F255" s="31">
        <v>464417488</v>
      </c>
      <c r="G255" s="36">
        <f t="shared" si="56"/>
        <v>0.34195528702136407</v>
      </c>
      <c r="H255" s="31">
        <v>347670111</v>
      </c>
      <c r="I255" s="36">
        <f t="shared" si="57"/>
        <v>0.25599301419018594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812087599</v>
      </c>
      <c r="O255" s="36">
        <f t="shared" si="61"/>
        <v>0.59794830121154996</v>
      </c>
      <c r="P255" s="31">
        <v>332672155</v>
      </c>
      <c r="Q255" s="31">
        <v>1217802035</v>
      </c>
      <c r="R255" s="31">
        <v>1266265562</v>
      </c>
      <c r="S255" s="31">
        <v>748452483</v>
      </c>
      <c r="T255" s="36">
        <f t="shared" si="62"/>
        <v>0.61459289891891178</v>
      </c>
      <c r="U255" s="36">
        <f t="shared" si="63"/>
        <v>4.5083292288168764E-2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206442302</v>
      </c>
      <c r="E256" s="31">
        <v>206442302</v>
      </c>
      <c r="F256" s="31">
        <v>27460211</v>
      </c>
      <c r="G256" s="36">
        <f t="shared" si="56"/>
        <v>0.13301639602914328</v>
      </c>
      <c r="H256" s="31">
        <v>28705864</v>
      </c>
      <c r="I256" s="36">
        <f t="shared" si="57"/>
        <v>0.13905029987507114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56166075</v>
      </c>
      <c r="O256" s="36">
        <f t="shared" si="61"/>
        <v>0.27206669590421445</v>
      </c>
      <c r="P256" s="31">
        <v>22007955</v>
      </c>
      <c r="Q256" s="31">
        <v>151661162</v>
      </c>
      <c r="R256" s="31">
        <v>195547934</v>
      </c>
      <c r="S256" s="31">
        <v>43301580</v>
      </c>
      <c r="T256" s="36">
        <f t="shared" si="62"/>
        <v>0.28551528571302914</v>
      </c>
      <c r="U256" s="36">
        <f t="shared" si="63"/>
        <v>0.3043403623826022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714967133</v>
      </c>
      <c r="E257" s="31">
        <v>714967133</v>
      </c>
      <c r="F257" s="31">
        <v>223929493</v>
      </c>
      <c r="G257" s="36">
        <f t="shared" si="56"/>
        <v>0.31320249933782618</v>
      </c>
      <c r="H257" s="31">
        <v>206675889</v>
      </c>
      <c r="I257" s="36">
        <f t="shared" si="57"/>
        <v>0.28907047535568325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430605382</v>
      </c>
      <c r="O257" s="36">
        <f t="shared" si="61"/>
        <v>0.60227297469350949</v>
      </c>
      <c r="P257" s="31">
        <v>192037222</v>
      </c>
      <c r="Q257" s="31">
        <v>642038296</v>
      </c>
      <c r="R257" s="31">
        <v>645517013</v>
      </c>
      <c r="S257" s="31">
        <v>408466475</v>
      </c>
      <c r="T257" s="36">
        <f t="shared" si="62"/>
        <v>0.6362026650821464</v>
      </c>
      <c r="U257" s="36">
        <f t="shared" si="63"/>
        <v>7.6228279328056425E-2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225153000</v>
      </c>
      <c r="E258" s="31">
        <v>225153000</v>
      </c>
      <c r="F258" s="31">
        <v>90663835</v>
      </c>
      <c r="G258" s="36">
        <f t="shared" si="56"/>
        <v>0.40267655771852917</v>
      </c>
      <c r="H258" s="31">
        <v>72601240</v>
      </c>
      <c r="I258" s="36">
        <f t="shared" si="57"/>
        <v>0.3224529097991144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163265075</v>
      </c>
      <c r="O258" s="36">
        <f t="shared" si="61"/>
        <v>0.72512946751764351</v>
      </c>
      <c r="P258" s="31">
        <v>71182286</v>
      </c>
      <c r="Q258" s="31">
        <v>213554000</v>
      </c>
      <c r="R258" s="31">
        <v>215106047</v>
      </c>
      <c r="S258" s="31">
        <v>152522295</v>
      </c>
      <c r="T258" s="36">
        <f t="shared" si="62"/>
        <v>0.71420949736366446</v>
      </c>
      <c r="U258" s="36">
        <f t="shared" si="63"/>
        <v>1.9934088657956206E-2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2504685867</v>
      </c>
      <c r="E259" s="32">
        <f>SUM(E255:E258)</f>
        <v>2504685867</v>
      </c>
      <c r="F259" s="32">
        <f>SUM(F255:F258)</f>
        <v>806471027</v>
      </c>
      <c r="G259" s="37">
        <f t="shared" si="56"/>
        <v>0.32198489943409736</v>
      </c>
      <c r="H259" s="32">
        <f>SUM(H255:H258)</f>
        <v>655653104</v>
      </c>
      <c r="I259" s="37">
        <f t="shared" si="57"/>
        <v>0.26177059272718767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1462124131</v>
      </c>
      <c r="O259" s="37">
        <f t="shared" si="61"/>
        <v>0.58375549216128508</v>
      </c>
      <c r="P259" s="32">
        <f>SUM(P255:P258)</f>
        <v>617899618</v>
      </c>
      <c r="Q259" s="32">
        <f>SUM(Q255:Q258)</f>
        <v>2225055493</v>
      </c>
      <c r="R259" s="32">
        <f>SUM(R255:R258)</f>
        <v>2322436556</v>
      </c>
      <c r="S259" s="32">
        <f>SUM(S255:S258)</f>
        <v>1352742833</v>
      </c>
      <c r="T259" s="37">
        <f t="shared" si="62"/>
        <v>0.60795914405537932</v>
      </c>
      <c r="U259" s="37">
        <f t="shared" si="63"/>
        <v>6.1099707622735533E-2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10080953836</v>
      </c>
      <c r="E260" s="32">
        <f>SUM(E234:E239,E241:E246,E248:E253,E255:E258)</f>
        <v>10080953836</v>
      </c>
      <c r="F260" s="32">
        <f>SUM(F234:F239,F241:F246,F248:F253,F255:F258)</f>
        <v>3047110287</v>
      </c>
      <c r="G260" s="37">
        <f t="shared" si="56"/>
        <v>0.30226408498355511</v>
      </c>
      <c r="H260" s="32">
        <f>SUM(H234:H239,H241:H246,H248:H253,H255:H258)</f>
        <v>2852108826</v>
      </c>
      <c r="I260" s="37">
        <f t="shared" si="57"/>
        <v>0.28292053236221171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5899219113</v>
      </c>
      <c r="O260" s="37">
        <f t="shared" si="61"/>
        <v>0.58518461734576677</v>
      </c>
      <c r="P260" s="32">
        <f>SUM(P234:P239,P241:P246,P248:P253,P255:P258)</f>
        <v>2435927395</v>
      </c>
      <c r="Q260" s="32">
        <f>SUM(Q234:Q239,Q241:Q246,Q248:Q253,Q255:Q258)</f>
        <v>9267537838</v>
      </c>
      <c r="R260" s="32">
        <f>SUM(R234:R239,R241:R246,R248:R253,R255:R258)</f>
        <v>9399687966</v>
      </c>
      <c r="S260" s="32">
        <f>SUM(S234:S239,S241:S246,S248:S253,S255:S258)</f>
        <v>3244312123</v>
      </c>
      <c r="T260" s="37">
        <f t="shared" si="62"/>
        <v>0.3500727139949984</v>
      </c>
      <c r="U260" s="37">
        <f t="shared" si="63"/>
        <v>0.1708513282679347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231207062</v>
      </c>
      <c r="E263" s="31">
        <v>231207062</v>
      </c>
      <c r="F263" s="31">
        <v>83343240</v>
      </c>
      <c r="G263" s="36">
        <f t="shared" ref="G263:G299" si="64">IF(($D263     =0),0,($F263     /$D263     ))</f>
        <v>0.36047013131458761</v>
      </c>
      <c r="H263" s="31">
        <v>77647880</v>
      </c>
      <c r="I263" s="36">
        <f t="shared" ref="I263:I299" si="65">IF(($D263     =0),0,($H263     /$D263     ))</f>
        <v>0.33583697369935872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160991120</v>
      </c>
      <c r="O263" s="36">
        <f t="shared" ref="O263:O299" si="69">IF(($D263     =0),0,($N263     /$D263     ))</f>
        <v>0.69630710501394633</v>
      </c>
      <c r="P263" s="31">
        <v>4222626</v>
      </c>
      <c r="Q263" s="31">
        <v>203112550</v>
      </c>
      <c r="R263" s="31">
        <v>214127226</v>
      </c>
      <c r="S263" s="31">
        <v>13686578</v>
      </c>
      <c r="T263" s="36">
        <f t="shared" ref="T263:T299" si="70">IF(($Q263     =0),0,($S263     /$Q263     ))</f>
        <v>6.7384206441207101E-2</v>
      </c>
      <c r="U263" s="36">
        <f t="shared" ref="U263:U299" si="71">IF(($P263     =0),0,(($H263     /$P263     )-1))</f>
        <v>17.388528844373145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94598009</v>
      </c>
      <c r="E264" s="31">
        <v>94598009</v>
      </c>
      <c r="F264" s="31">
        <v>30367797</v>
      </c>
      <c r="G264" s="36">
        <f t="shared" si="64"/>
        <v>0.32101940961569286</v>
      </c>
      <c r="H264" s="31">
        <v>25384395</v>
      </c>
      <c r="I264" s="36">
        <f t="shared" si="65"/>
        <v>0.26833963281404793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55752192</v>
      </c>
      <c r="O264" s="36">
        <f t="shared" si="69"/>
        <v>0.5893590424297408</v>
      </c>
      <c r="P264" s="31">
        <v>26273660</v>
      </c>
      <c r="Q264" s="31">
        <v>83251536</v>
      </c>
      <c r="R264" s="31">
        <v>88792658</v>
      </c>
      <c r="S264" s="31">
        <v>47594022</v>
      </c>
      <c r="T264" s="36">
        <f t="shared" si="70"/>
        <v>0.5716894160367203</v>
      </c>
      <c r="U264" s="36">
        <f t="shared" si="71"/>
        <v>-3.3846255146789628E-2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213871577</v>
      </c>
      <c r="E265" s="31">
        <v>213871577</v>
      </c>
      <c r="F265" s="31">
        <v>44124455</v>
      </c>
      <c r="G265" s="36">
        <f t="shared" si="64"/>
        <v>0.20631285194105059</v>
      </c>
      <c r="H265" s="31">
        <v>42691407</v>
      </c>
      <c r="I265" s="36">
        <f t="shared" si="65"/>
        <v>0.19961234493539082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86815862</v>
      </c>
      <c r="O265" s="36">
        <f t="shared" si="69"/>
        <v>0.40592519687644141</v>
      </c>
      <c r="P265" s="31">
        <v>31863760</v>
      </c>
      <c r="Q265" s="31">
        <v>188568832</v>
      </c>
      <c r="R265" s="31">
        <v>188568832</v>
      </c>
      <c r="S265" s="31">
        <v>65706121</v>
      </c>
      <c r="T265" s="36">
        <f t="shared" si="70"/>
        <v>0.34844634875820835</v>
      </c>
      <c r="U265" s="36">
        <f t="shared" si="71"/>
        <v>0.33981071286000142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47856652</v>
      </c>
      <c r="E266" s="31">
        <v>47856652</v>
      </c>
      <c r="F266" s="31">
        <v>20089295</v>
      </c>
      <c r="G266" s="36">
        <f t="shared" si="64"/>
        <v>0.4197806190036027</v>
      </c>
      <c r="H266" s="31">
        <v>16754735</v>
      </c>
      <c r="I266" s="36">
        <f t="shared" si="65"/>
        <v>0.35010253120088719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36844030</v>
      </c>
      <c r="O266" s="36">
        <f t="shared" si="69"/>
        <v>0.76988315020448983</v>
      </c>
      <c r="P266" s="31">
        <v>16559043</v>
      </c>
      <c r="Q266" s="31">
        <v>48354530</v>
      </c>
      <c r="R266" s="31">
        <v>52168469</v>
      </c>
      <c r="S266" s="31">
        <v>35070181</v>
      </c>
      <c r="T266" s="36">
        <f t="shared" si="70"/>
        <v>0.72527188248960339</v>
      </c>
      <c r="U266" s="36">
        <f t="shared" si="71"/>
        <v>1.1817832709293707E-2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587533300</v>
      </c>
      <c r="E267" s="32">
        <f>SUM(E263:E266)</f>
        <v>587533300</v>
      </c>
      <c r="F267" s="32">
        <f>SUM(F263:F266)</f>
        <v>177924787</v>
      </c>
      <c r="G267" s="37">
        <f t="shared" si="64"/>
        <v>0.30283353641402111</v>
      </c>
      <c r="H267" s="32">
        <f>SUM(H263:H266)</f>
        <v>162478417</v>
      </c>
      <c r="I267" s="37">
        <f t="shared" si="65"/>
        <v>0.27654333294810696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340403204</v>
      </c>
      <c r="O267" s="37">
        <f t="shared" si="69"/>
        <v>0.57937686936212807</v>
      </c>
      <c r="P267" s="32">
        <f>SUM(P263:P266)</f>
        <v>78919089</v>
      </c>
      <c r="Q267" s="32">
        <f>SUM(Q263:Q266)</f>
        <v>523287448</v>
      </c>
      <c r="R267" s="32">
        <f>SUM(R263:R266)</f>
        <v>543657185</v>
      </c>
      <c r="S267" s="32">
        <f>SUM(S263:S266)</f>
        <v>162056902</v>
      </c>
      <c r="T267" s="37">
        <f t="shared" si="70"/>
        <v>0.3096900233693356</v>
      </c>
      <c r="U267" s="37">
        <f t="shared" si="71"/>
        <v>1.0587974222561032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57344206</v>
      </c>
      <c r="E268" s="31">
        <v>57344206</v>
      </c>
      <c r="F268" s="31">
        <v>-15535</v>
      </c>
      <c r="G268" s="36">
        <f t="shared" si="64"/>
        <v>-2.7090792747221922E-4</v>
      </c>
      <c r="H268" s="31">
        <v>10614684</v>
      </c>
      <c r="I268" s="36">
        <f t="shared" si="65"/>
        <v>0.18510473403363542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10599149</v>
      </c>
      <c r="O268" s="36">
        <f t="shared" si="69"/>
        <v>0.1848338261061632</v>
      </c>
      <c r="P268" s="31">
        <v>6984430</v>
      </c>
      <c r="Q268" s="31">
        <v>69790663</v>
      </c>
      <c r="R268" s="31">
        <v>59037784</v>
      </c>
      <c r="S268" s="31">
        <v>6613682</v>
      </c>
      <c r="T268" s="36">
        <f t="shared" si="70"/>
        <v>9.4764567575464934E-2</v>
      </c>
      <c r="U268" s="36">
        <f t="shared" si="71"/>
        <v>0.51976381751982625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148795627</v>
      </c>
      <c r="E269" s="31">
        <v>148795627</v>
      </c>
      <c r="F269" s="31">
        <v>86811180</v>
      </c>
      <c r="G269" s="36">
        <f t="shared" si="64"/>
        <v>0.58342561371108037</v>
      </c>
      <c r="H269" s="31">
        <v>26601991</v>
      </c>
      <c r="I269" s="36">
        <f t="shared" si="65"/>
        <v>0.1787820753630078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113413171</v>
      </c>
      <c r="O269" s="36">
        <f t="shared" si="69"/>
        <v>0.7622076890740882</v>
      </c>
      <c r="P269" s="31">
        <v>11459658</v>
      </c>
      <c r="Q269" s="31">
        <v>133775317</v>
      </c>
      <c r="R269" s="31">
        <v>140364418</v>
      </c>
      <c r="S269" s="31">
        <v>95689826</v>
      </c>
      <c r="T269" s="36">
        <f t="shared" si="70"/>
        <v>0.71530255465587866</v>
      </c>
      <c r="U269" s="36">
        <f t="shared" si="71"/>
        <v>1.3213599393629374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59410314</v>
      </c>
      <c r="E270" s="31">
        <v>59410314</v>
      </c>
      <c r="F270" s="31">
        <v>26626154</v>
      </c>
      <c r="G270" s="36">
        <f t="shared" si="64"/>
        <v>0.4481739315499999</v>
      </c>
      <c r="H270" s="31">
        <v>1020604</v>
      </c>
      <c r="I270" s="36">
        <f t="shared" si="65"/>
        <v>1.71789026396999E-2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27646758</v>
      </c>
      <c r="O270" s="36">
        <f t="shared" si="69"/>
        <v>0.4653528341896998</v>
      </c>
      <c r="P270" s="31">
        <v>4842612</v>
      </c>
      <c r="Q270" s="31">
        <v>55273960</v>
      </c>
      <c r="R270" s="31">
        <v>55273960</v>
      </c>
      <c r="S270" s="31">
        <v>33931266</v>
      </c>
      <c r="T270" s="36">
        <f t="shared" si="70"/>
        <v>0.61387434517085437</v>
      </c>
      <c r="U270" s="36">
        <f t="shared" si="71"/>
        <v>-0.78924514291047887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44097059</v>
      </c>
      <c r="E271" s="31">
        <v>44097059</v>
      </c>
      <c r="F271" s="31">
        <v>19272008</v>
      </c>
      <c r="G271" s="36">
        <f t="shared" si="64"/>
        <v>0.43703612977908574</v>
      </c>
      <c r="H271" s="31">
        <v>232788</v>
      </c>
      <c r="I271" s="36">
        <f t="shared" si="65"/>
        <v>5.2789915082545524E-3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19504796</v>
      </c>
      <c r="O271" s="36">
        <f t="shared" si="69"/>
        <v>0.4423151212873403</v>
      </c>
      <c r="P271" s="31">
        <v>54486</v>
      </c>
      <c r="Q271" s="31">
        <v>41025266</v>
      </c>
      <c r="R271" s="31">
        <v>41589266</v>
      </c>
      <c r="S271" s="31">
        <v>17994185</v>
      </c>
      <c r="T271" s="36">
        <f t="shared" si="70"/>
        <v>0.43861226883940252</v>
      </c>
      <c r="U271" s="36">
        <f t="shared" si="71"/>
        <v>3.2724369562823474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20285240</v>
      </c>
      <c r="E272" s="31">
        <v>20285240</v>
      </c>
      <c r="F272" s="31">
        <v>2590533</v>
      </c>
      <c r="G272" s="36">
        <f t="shared" si="64"/>
        <v>0.12770531677219496</v>
      </c>
      <c r="H272" s="31">
        <v>3550325</v>
      </c>
      <c r="I272" s="36">
        <f t="shared" si="65"/>
        <v>0.17502011314630736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6140858</v>
      </c>
      <c r="O272" s="36">
        <f t="shared" si="69"/>
        <v>0.30272542991850232</v>
      </c>
      <c r="P272" s="31">
        <v>4729310</v>
      </c>
      <c r="Q272" s="31">
        <v>18554491</v>
      </c>
      <c r="R272" s="31">
        <v>21380450</v>
      </c>
      <c r="S272" s="31">
        <v>7819050</v>
      </c>
      <c r="T272" s="36">
        <f t="shared" si="70"/>
        <v>0.42141010497135167</v>
      </c>
      <c r="U272" s="36">
        <f t="shared" si="71"/>
        <v>-0.24929323727985686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14853384</v>
      </c>
      <c r="E273" s="31">
        <v>14853384</v>
      </c>
      <c r="F273" s="31">
        <v>9581576</v>
      </c>
      <c r="G273" s="36">
        <f t="shared" si="64"/>
        <v>0.64507697370511663</v>
      </c>
      <c r="H273" s="31">
        <v>752794</v>
      </c>
      <c r="I273" s="36">
        <f t="shared" si="65"/>
        <v>5.0681649380370154E-2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10334370</v>
      </c>
      <c r="O273" s="36">
        <f t="shared" si="69"/>
        <v>0.69575862308548675</v>
      </c>
      <c r="P273" s="31">
        <v>889660</v>
      </c>
      <c r="Q273" s="31">
        <v>11484639</v>
      </c>
      <c r="R273" s="31">
        <v>14117215</v>
      </c>
      <c r="S273" s="31">
        <v>10594550</v>
      </c>
      <c r="T273" s="36">
        <f t="shared" si="70"/>
        <v>0.92249743331070311</v>
      </c>
      <c r="U273" s="36">
        <f t="shared" si="71"/>
        <v>-0.1538407931119754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69403625</v>
      </c>
      <c r="E274" s="31">
        <v>69403625</v>
      </c>
      <c r="F274" s="31">
        <v>24388470</v>
      </c>
      <c r="G274" s="36">
        <f t="shared" si="64"/>
        <v>0.35140052122637688</v>
      </c>
      <c r="H274" s="31">
        <v>21372270</v>
      </c>
      <c r="I274" s="36">
        <f t="shared" si="65"/>
        <v>0.30794169612898464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45760740</v>
      </c>
      <c r="O274" s="36">
        <f t="shared" si="69"/>
        <v>0.65934221735536147</v>
      </c>
      <c r="P274" s="31">
        <v>19651860</v>
      </c>
      <c r="Q274" s="31">
        <v>66122890</v>
      </c>
      <c r="R274" s="31">
        <v>67628506</v>
      </c>
      <c r="S274" s="31">
        <v>41635157</v>
      </c>
      <c r="T274" s="36">
        <f t="shared" si="70"/>
        <v>0.62966329814078004</v>
      </c>
      <c r="U274" s="36">
        <f t="shared" si="71"/>
        <v>8.7544385111638201E-2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414189455</v>
      </c>
      <c r="E275" s="32">
        <f>SUM(E268:E274)</f>
        <v>414189455</v>
      </c>
      <c r="F275" s="32">
        <f>SUM(F268:F274)</f>
        <v>169254386</v>
      </c>
      <c r="G275" s="37">
        <f t="shared" si="64"/>
        <v>0.40864001716316029</v>
      </c>
      <c r="H275" s="32">
        <f>SUM(H268:H274)</f>
        <v>64145456</v>
      </c>
      <c r="I275" s="37">
        <f t="shared" si="65"/>
        <v>0.15486984331843986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233399842</v>
      </c>
      <c r="O275" s="37">
        <f t="shared" si="69"/>
        <v>0.56350986048160012</v>
      </c>
      <c r="P275" s="32">
        <f>SUM(P268:P274)</f>
        <v>48612016</v>
      </c>
      <c r="Q275" s="32">
        <f>SUM(Q268:Q274)</f>
        <v>396027226</v>
      </c>
      <c r="R275" s="32">
        <f>SUM(R268:R274)</f>
        <v>399391599</v>
      </c>
      <c r="S275" s="32">
        <f>SUM(S268:S274)</f>
        <v>214277716</v>
      </c>
      <c r="T275" s="37">
        <f t="shared" si="70"/>
        <v>0.54106814363313493</v>
      </c>
      <c r="U275" s="37">
        <f t="shared" si="71"/>
        <v>0.31953910325381285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98780651</v>
      </c>
      <c r="E276" s="31">
        <v>98780651</v>
      </c>
      <c r="F276" s="31">
        <v>5895688</v>
      </c>
      <c r="G276" s="36">
        <f t="shared" si="64"/>
        <v>5.968464411112253E-2</v>
      </c>
      <c r="H276" s="31">
        <v>7098397</v>
      </c>
      <c r="I276" s="36">
        <f t="shared" si="65"/>
        <v>7.1860196588499903E-2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12994085</v>
      </c>
      <c r="O276" s="36">
        <f t="shared" si="69"/>
        <v>0.13154484069962244</v>
      </c>
      <c r="P276" s="31">
        <v>10964369</v>
      </c>
      <c r="Q276" s="31">
        <v>95553867</v>
      </c>
      <c r="R276" s="31">
        <v>95031144</v>
      </c>
      <c r="S276" s="31">
        <v>17848617</v>
      </c>
      <c r="T276" s="36">
        <f t="shared" si="70"/>
        <v>0.18679115309901587</v>
      </c>
      <c r="U276" s="36">
        <f t="shared" si="71"/>
        <v>-0.35259411645120664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24007350</v>
      </c>
      <c r="E277" s="31">
        <v>24007350</v>
      </c>
      <c r="F277" s="31">
        <v>12930935</v>
      </c>
      <c r="G277" s="36">
        <f t="shared" si="64"/>
        <v>0.53862400473188421</v>
      </c>
      <c r="H277" s="31">
        <v>6627258</v>
      </c>
      <c r="I277" s="36">
        <f t="shared" si="65"/>
        <v>0.27605120931714661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19558193</v>
      </c>
      <c r="O277" s="36">
        <f t="shared" si="69"/>
        <v>0.81467521404903087</v>
      </c>
      <c r="P277" s="31">
        <v>3950469</v>
      </c>
      <c r="Q277" s="31">
        <v>24147617</v>
      </c>
      <c r="R277" s="31">
        <v>24335317</v>
      </c>
      <c r="S277" s="31">
        <v>13984475</v>
      </c>
      <c r="T277" s="36">
        <f t="shared" si="70"/>
        <v>0.57912443285811599</v>
      </c>
      <c r="U277" s="36">
        <f t="shared" si="71"/>
        <v>0.67758764845389252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48511959</v>
      </c>
      <c r="E278" s="31">
        <v>48511959</v>
      </c>
      <c r="F278" s="31">
        <v>4174814</v>
      </c>
      <c r="G278" s="36">
        <f t="shared" si="64"/>
        <v>8.6057419367459476E-2</v>
      </c>
      <c r="H278" s="31">
        <v>26492128</v>
      </c>
      <c r="I278" s="36">
        <f t="shared" si="65"/>
        <v>0.54609478870972827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30666942</v>
      </c>
      <c r="O278" s="36">
        <f t="shared" si="69"/>
        <v>0.63215220807718775</v>
      </c>
      <c r="P278" s="31">
        <v>6521821</v>
      </c>
      <c r="Q278" s="31">
        <v>46796147</v>
      </c>
      <c r="R278" s="31">
        <v>46796147</v>
      </c>
      <c r="S278" s="31">
        <v>46709288</v>
      </c>
      <c r="T278" s="36">
        <f t="shared" si="70"/>
        <v>0.99814388564938905</v>
      </c>
      <c r="U278" s="36">
        <f t="shared" si="71"/>
        <v>3.0620753007480577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68492568</v>
      </c>
      <c r="E279" s="31">
        <v>68492568</v>
      </c>
      <c r="F279" s="31">
        <v>742146</v>
      </c>
      <c r="G279" s="36">
        <f t="shared" si="64"/>
        <v>1.0835423779117174E-2</v>
      </c>
      <c r="H279" s="31">
        <v>1206377</v>
      </c>
      <c r="I279" s="36">
        <f t="shared" si="65"/>
        <v>1.7613254039474766E-2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1948523</v>
      </c>
      <c r="O279" s="36">
        <f t="shared" si="69"/>
        <v>2.8448677818591939E-2</v>
      </c>
      <c r="P279" s="31">
        <v>3150170</v>
      </c>
      <c r="Q279" s="31">
        <v>57896868</v>
      </c>
      <c r="R279" s="31">
        <v>57896868</v>
      </c>
      <c r="S279" s="31">
        <v>15511595</v>
      </c>
      <c r="T279" s="36">
        <f t="shared" si="70"/>
        <v>0.26791768770635399</v>
      </c>
      <c r="U279" s="36">
        <f t="shared" si="71"/>
        <v>-0.61704384207836405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39149847</v>
      </c>
      <c r="E280" s="31">
        <v>39149847</v>
      </c>
      <c r="F280" s="31">
        <v>17180354</v>
      </c>
      <c r="G280" s="36">
        <f t="shared" si="64"/>
        <v>0.43883578906451409</v>
      </c>
      <c r="H280" s="31">
        <v>15518393</v>
      </c>
      <c r="I280" s="36">
        <f t="shared" si="65"/>
        <v>0.39638451205186065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32698747</v>
      </c>
      <c r="O280" s="36">
        <f t="shared" si="69"/>
        <v>0.83522030111637469</v>
      </c>
      <c r="P280" s="31">
        <v>3039975</v>
      </c>
      <c r="Q280" s="31">
        <v>34373528</v>
      </c>
      <c r="R280" s="31">
        <v>34937862</v>
      </c>
      <c r="S280" s="31">
        <v>4073919</v>
      </c>
      <c r="T280" s="36">
        <f t="shared" si="70"/>
        <v>0.11851908247532811</v>
      </c>
      <c r="U280" s="36">
        <f t="shared" si="71"/>
        <v>4.104776519543746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34836613</v>
      </c>
      <c r="E281" s="31">
        <v>34836613</v>
      </c>
      <c r="F281" s="31">
        <v>5489912</v>
      </c>
      <c r="G281" s="36">
        <f t="shared" si="64"/>
        <v>0.15759029157053817</v>
      </c>
      <c r="H281" s="31">
        <v>3921948</v>
      </c>
      <c r="I281" s="36">
        <f t="shared" si="65"/>
        <v>0.11258120874150424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9411860</v>
      </c>
      <c r="O281" s="36">
        <f t="shared" si="69"/>
        <v>0.2701715003120424</v>
      </c>
      <c r="P281" s="31">
        <v>9539371</v>
      </c>
      <c r="Q281" s="31">
        <v>31426802</v>
      </c>
      <c r="R281" s="31">
        <v>31468932</v>
      </c>
      <c r="S281" s="31">
        <v>47230979</v>
      </c>
      <c r="T281" s="36">
        <f t="shared" si="70"/>
        <v>1.5028884898947084</v>
      </c>
      <c r="U281" s="36">
        <f t="shared" si="71"/>
        <v>-0.58886723244121653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71188514</v>
      </c>
      <c r="E282" s="31">
        <v>71188514</v>
      </c>
      <c r="F282" s="31">
        <v>7601707</v>
      </c>
      <c r="G282" s="36">
        <f t="shared" si="64"/>
        <v>0.10678277397390258</v>
      </c>
      <c r="H282" s="31">
        <v>17108743</v>
      </c>
      <c r="I282" s="36">
        <f t="shared" si="65"/>
        <v>0.24033010437610763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24710450</v>
      </c>
      <c r="O282" s="36">
        <f t="shared" si="69"/>
        <v>0.3471128783500102</v>
      </c>
      <c r="P282" s="31">
        <v>22456498</v>
      </c>
      <c r="Q282" s="31">
        <v>60366758</v>
      </c>
      <c r="R282" s="31">
        <v>67448203</v>
      </c>
      <c r="S282" s="31">
        <v>45715529</v>
      </c>
      <c r="T282" s="36">
        <f t="shared" si="70"/>
        <v>0.75729640806617449</v>
      </c>
      <c r="U282" s="36">
        <f t="shared" si="71"/>
        <v>-0.23813842211728653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49642876</v>
      </c>
      <c r="E283" s="31">
        <v>49642876</v>
      </c>
      <c r="F283" s="31">
        <v>13549205</v>
      </c>
      <c r="G283" s="36">
        <f t="shared" si="64"/>
        <v>0.27293352222381312</v>
      </c>
      <c r="H283" s="31">
        <v>3727539</v>
      </c>
      <c r="I283" s="36">
        <f t="shared" si="65"/>
        <v>7.5087088024473045E-2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17276744</v>
      </c>
      <c r="O283" s="36">
        <f t="shared" si="69"/>
        <v>0.34802061024828618</v>
      </c>
      <c r="P283" s="31">
        <v>3869478</v>
      </c>
      <c r="Q283" s="31">
        <v>83503361</v>
      </c>
      <c r="R283" s="31">
        <v>86584487</v>
      </c>
      <c r="S283" s="31">
        <v>16331892</v>
      </c>
      <c r="T283" s="36">
        <f t="shared" si="70"/>
        <v>0.19558364842344489</v>
      </c>
      <c r="U283" s="36">
        <f t="shared" si="71"/>
        <v>-3.6681691949146611E-2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67240100</v>
      </c>
      <c r="E284" s="31">
        <v>67240100</v>
      </c>
      <c r="F284" s="31">
        <v>30355751</v>
      </c>
      <c r="G284" s="36">
        <f t="shared" si="64"/>
        <v>0.45145309123573579</v>
      </c>
      <c r="H284" s="31">
        <v>21080943</v>
      </c>
      <c r="I284" s="36">
        <f t="shared" si="65"/>
        <v>0.31351742486998085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51436694</v>
      </c>
      <c r="O284" s="36">
        <f t="shared" si="69"/>
        <v>0.76497051610571665</v>
      </c>
      <c r="P284" s="31">
        <v>21933896</v>
      </c>
      <c r="Q284" s="31">
        <v>64828150</v>
      </c>
      <c r="R284" s="31">
        <v>65263515</v>
      </c>
      <c r="S284" s="31">
        <v>48507452</v>
      </c>
      <c r="T284" s="36">
        <f t="shared" si="70"/>
        <v>0.74824674157754001</v>
      </c>
      <c r="U284" s="36">
        <f t="shared" si="71"/>
        <v>-3.8887437051766782E-2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501850478</v>
      </c>
      <c r="E285" s="32">
        <f>SUM(E276:E284)</f>
        <v>501850478</v>
      </c>
      <c r="F285" s="32">
        <f>SUM(F276:F284)</f>
        <v>97920512</v>
      </c>
      <c r="G285" s="37">
        <f t="shared" si="64"/>
        <v>0.19511889754541592</v>
      </c>
      <c r="H285" s="32">
        <f>SUM(H276:H284)</f>
        <v>102781726</v>
      </c>
      <c r="I285" s="37">
        <f t="shared" si="65"/>
        <v>0.20480547594496862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200702238</v>
      </c>
      <c r="O285" s="37">
        <f t="shared" si="69"/>
        <v>0.39992437349038451</v>
      </c>
      <c r="P285" s="32">
        <f>SUM(P276:P284)</f>
        <v>85426047</v>
      </c>
      <c r="Q285" s="32">
        <f>SUM(Q276:Q284)</f>
        <v>498893098</v>
      </c>
      <c r="R285" s="32">
        <f>SUM(R276:R284)</f>
        <v>509762475</v>
      </c>
      <c r="S285" s="32">
        <f>SUM(S276:S284)</f>
        <v>255913746</v>
      </c>
      <c r="T285" s="37">
        <f t="shared" si="70"/>
        <v>0.51296309174435606</v>
      </c>
      <c r="U285" s="37">
        <f t="shared" si="71"/>
        <v>0.20316612566656622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167490173</v>
      </c>
      <c r="E286" s="31">
        <v>167490173</v>
      </c>
      <c r="F286" s="31">
        <v>1329102</v>
      </c>
      <c r="G286" s="36">
        <f t="shared" si="64"/>
        <v>7.9354028728598897E-3</v>
      </c>
      <c r="H286" s="31">
        <v>7848526</v>
      </c>
      <c r="I286" s="36">
        <f t="shared" si="65"/>
        <v>4.6859620832799549E-2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9177628</v>
      </c>
      <c r="O286" s="36">
        <f t="shared" si="69"/>
        <v>5.4795023705659439E-2</v>
      </c>
      <c r="P286" s="31">
        <v>2393849</v>
      </c>
      <c r="Q286" s="31">
        <v>145810102</v>
      </c>
      <c r="R286" s="31">
        <v>146615950</v>
      </c>
      <c r="S286" s="31">
        <v>47077678</v>
      </c>
      <c r="T286" s="36">
        <f t="shared" si="70"/>
        <v>0.3228697967716942</v>
      </c>
      <c r="U286" s="36">
        <f t="shared" si="71"/>
        <v>2.2786220016383658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60480018</v>
      </c>
      <c r="E287" s="31">
        <v>60480018</v>
      </c>
      <c r="F287" s="31">
        <v>20777672</v>
      </c>
      <c r="G287" s="36">
        <f t="shared" si="64"/>
        <v>0.34354606177531233</v>
      </c>
      <c r="H287" s="31">
        <v>12975398</v>
      </c>
      <c r="I287" s="36">
        <f t="shared" si="65"/>
        <v>0.21454024699529686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33753070</v>
      </c>
      <c r="O287" s="36">
        <f t="shared" si="69"/>
        <v>0.55808630877060916</v>
      </c>
      <c r="P287" s="31">
        <v>8039591</v>
      </c>
      <c r="Q287" s="31">
        <v>56555352</v>
      </c>
      <c r="R287" s="31">
        <v>59407352</v>
      </c>
      <c r="S287" s="31">
        <v>11899696</v>
      </c>
      <c r="T287" s="36">
        <f t="shared" si="70"/>
        <v>0.21040795573158133</v>
      </c>
      <c r="U287" s="36">
        <f t="shared" si="71"/>
        <v>0.61393757468508037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113948701</v>
      </c>
      <c r="E288" s="31">
        <v>113948701</v>
      </c>
      <c r="F288" s="31">
        <v>27913563</v>
      </c>
      <c r="G288" s="36">
        <f t="shared" si="64"/>
        <v>0.24496604836241179</v>
      </c>
      <c r="H288" s="31">
        <v>7197610</v>
      </c>
      <c r="I288" s="36">
        <f t="shared" si="65"/>
        <v>6.3165353679635189E-2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35111173</v>
      </c>
      <c r="O288" s="36">
        <f t="shared" si="69"/>
        <v>0.30813140204204698</v>
      </c>
      <c r="P288" s="31">
        <v>9825638</v>
      </c>
      <c r="Q288" s="31">
        <v>108371594</v>
      </c>
      <c r="R288" s="31">
        <v>109441594</v>
      </c>
      <c r="S288" s="31">
        <v>41127797</v>
      </c>
      <c r="T288" s="36">
        <f t="shared" si="70"/>
        <v>0.37950717048602239</v>
      </c>
      <c r="U288" s="36">
        <f t="shared" si="71"/>
        <v>-0.26746639760186564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71247221</v>
      </c>
      <c r="E289" s="31">
        <v>71247221</v>
      </c>
      <c r="F289" s="31">
        <v>19593034</v>
      </c>
      <c r="G289" s="36">
        <f t="shared" si="64"/>
        <v>0.27500067686850549</v>
      </c>
      <c r="H289" s="31">
        <v>4908209</v>
      </c>
      <c r="I289" s="36">
        <f t="shared" si="65"/>
        <v>6.8889830804769209E-2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24501243</v>
      </c>
      <c r="O289" s="36">
        <f t="shared" si="69"/>
        <v>0.34389050767327473</v>
      </c>
      <c r="P289" s="31">
        <v>6189477</v>
      </c>
      <c r="Q289" s="31">
        <v>58590262</v>
      </c>
      <c r="R289" s="31">
        <v>76635782</v>
      </c>
      <c r="S289" s="31">
        <v>23906488</v>
      </c>
      <c r="T289" s="36">
        <f t="shared" si="70"/>
        <v>0.40802835119597181</v>
      </c>
      <c r="U289" s="36">
        <f t="shared" si="71"/>
        <v>-0.20700747413715248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341061659</v>
      </c>
      <c r="E290" s="31">
        <v>341061659</v>
      </c>
      <c r="F290" s="31">
        <v>110514167</v>
      </c>
      <c r="G290" s="36">
        <f t="shared" si="64"/>
        <v>0.32402987578266601</v>
      </c>
      <c r="H290" s="31">
        <v>77375233</v>
      </c>
      <c r="I290" s="36">
        <f t="shared" si="65"/>
        <v>0.22686582017710763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187889400</v>
      </c>
      <c r="O290" s="36">
        <f t="shared" si="69"/>
        <v>0.55089569595977361</v>
      </c>
      <c r="P290" s="31">
        <v>71653103</v>
      </c>
      <c r="Q290" s="31">
        <v>351839178</v>
      </c>
      <c r="R290" s="31">
        <v>353245933</v>
      </c>
      <c r="S290" s="31">
        <v>155084497</v>
      </c>
      <c r="T290" s="36">
        <f t="shared" si="70"/>
        <v>0.44078234232345781</v>
      </c>
      <c r="U290" s="36">
        <f t="shared" si="71"/>
        <v>7.985878853006545E-2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88046000</v>
      </c>
      <c r="E291" s="31">
        <v>88046000</v>
      </c>
      <c r="F291" s="31">
        <v>243415</v>
      </c>
      <c r="G291" s="36">
        <f t="shared" si="64"/>
        <v>2.7646343956568157E-3</v>
      </c>
      <c r="H291" s="31">
        <v>551573</v>
      </c>
      <c r="I291" s="36">
        <f t="shared" si="65"/>
        <v>6.2646003225586624E-3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794988</v>
      </c>
      <c r="O291" s="36">
        <f t="shared" si="69"/>
        <v>9.029234718215479E-3</v>
      </c>
      <c r="P291" s="31">
        <v>26288901</v>
      </c>
      <c r="Q291" s="31">
        <v>83243000</v>
      </c>
      <c r="R291" s="31">
        <v>84143000</v>
      </c>
      <c r="S291" s="31">
        <v>58099860</v>
      </c>
      <c r="T291" s="36">
        <f t="shared" si="70"/>
        <v>0.69795490311497665</v>
      </c>
      <c r="U291" s="36">
        <f t="shared" si="71"/>
        <v>-0.97901878819506372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842273772</v>
      </c>
      <c r="E292" s="32">
        <f>SUM(E286:E291)</f>
        <v>842273772</v>
      </c>
      <c r="F292" s="32">
        <f>SUM(F286:F291)</f>
        <v>180370953</v>
      </c>
      <c r="G292" s="37">
        <f t="shared" si="64"/>
        <v>0.21414765483164067</v>
      </c>
      <c r="H292" s="32">
        <f>SUM(H286:H291)</f>
        <v>110856549</v>
      </c>
      <c r="I292" s="37">
        <f t="shared" si="65"/>
        <v>0.13161581505354059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291227502</v>
      </c>
      <c r="O292" s="37">
        <f t="shared" si="69"/>
        <v>0.34576346988518125</v>
      </c>
      <c r="P292" s="32">
        <f>SUM(P286:P291)</f>
        <v>124390559</v>
      </c>
      <c r="Q292" s="32">
        <f>SUM(Q286:Q291)</f>
        <v>804409488</v>
      </c>
      <c r="R292" s="32">
        <f>SUM(R286:R291)</f>
        <v>829489611</v>
      </c>
      <c r="S292" s="32">
        <f>SUM(S286:S291)</f>
        <v>337196016</v>
      </c>
      <c r="T292" s="37">
        <f t="shared" si="70"/>
        <v>0.41918453353697888</v>
      </c>
      <c r="U292" s="37">
        <f t="shared" si="71"/>
        <v>-0.10880254987840354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691346959</v>
      </c>
      <c r="E293" s="31">
        <v>691346959</v>
      </c>
      <c r="F293" s="31">
        <v>286227513</v>
      </c>
      <c r="G293" s="36">
        <f t="shared" si="64"/>
        <v>0.41401427933380119</v>
      </c>
      <c r="H293" s="31">
        <v>141807521</v>
      </c>
      <c r="I293" s="36">
        <f t="shared" si="65"/>
        <v>0.20511773307735054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428035034</v>
      </c>
      <c r="O293" s="36">
        <f t="shared" si="69"/>
        <v>0.61913201241115168</v>
      </c>
      <c r="P293" s="31">
        <v>158516099</v>
      </c>
      <c r="Q293" s="31">
        <v>655910850</v>
      </c>
      <c r="R293" s="31">
        <v>659225250</v>
      </c>
      <c r="S293" s="31">
        <v>385638273</v>
      </c>
      <c r="T293" s="36">
        <f t="shared" si="70"/>
        <v>0.5879431221483834</v>
      </c>
      <c r="U293" s="36">
        <f t="shared" si="71"/>
        <v>-0.10540618968928828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177641809</v>
      </c>
      <c r="E294" s="31">
        <v>177641809</v>
      </c>
      <c r="F294" s="31">
        <v>70811821</v>
      </c>
      <c r="G294" s="36">
        <f t="shared" si="64"/>
        <v>0.39862136846399709</v>
      </c>
      <c r="H294" s="31">
        <v>8100233</v>
      </c>
      <c r="I294" s="36">
        <f t="shared" si="65"/>
        <v>4.5598685611223426E-2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78912054</v>
      </c>
      <c r="O294" s="36">
        <f t="shared" si="69"/>
        <v>0.44422005407522053</v>
      </c>
      <c r="P294" s="31">
        <v>40221582</v>
      </c>
      <c r="Q294" s="31">
        <v>163322323</v>
      </c>
      <c r="R294" s="31">
        <v>162817674</v>
      </c>
      <c r="S294" s="31">
        <v>63046711</v>
      </c>
      <c r="T294" s="36">
        <f t="shared" si="70"/>
        <v>0.38602629353979984</v>
      </c>
      <c r="U294" s="36">
        <f t="shared" si="71"/>
        <v>-0.7986097861590824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21880848</v>
      </c>
      <c r="E295" s="31">
        <v>21880848</v>
      </c>
      <c r="F295" s="31">
        <v>3140217</v>
      </c>
      <c r="G295" s="36">
        <f t="shared" si="64"/>
        <v>0.14351441041041921</v>
      </c>
      <c r="H295" s="31">
        <v>6943577</v>
      </c>
      <c r="I295" s="36">
        <f t="shared" si="65"/>
        <v>0.31733582720377201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10083794</v>
      </c>
      <c r="O295" s="36">
        <f t="shared" si="69"/>
        <v>0.46085023761419119</v>
      </c>
      <c r="P295" s="31">
        <v>6893533</v>
      </c>
      <c r="Q295" s="31">
        <v>21340390</v>
      </c>
      <c r="R295" s="31">
        <v>24450235</v>
      </c>
      <c r="S295" s="31">
        <v>13450190</v>
      </c>
      <c r="T295" s="36">
        <f t="shared" si="70"/>
        <v>0.6302691750244489</v>
      </c>
      <c r="U295" s="36">
        <f t="shared" si="71"/>
        <v>7.2595576172624909E-3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58495142</v>
      </c>
      <c r="E296" s="31">
        <v>58495142</v>
      </c>
      <c r="F296" s="31">
        <v>14510746</v>
      </c>
      <c r="G296" s="36">
        <f t="shared" si="64"/>
        <v>0.24806754037796849</v>
      </c>
      <c r="H296" s="31">
        <v>14694643</v>
      </c>
      <c r="I296" s="36">
        <f t="shared" si="65"/>
        <v>0.25121133990921846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29205389</v>
      </c>
      <c r="O296" s="36">
        <f t="shared" si="69"/>
        <v>0.49927888028718692</v>
      </c>
      <c r="P296" s="31">
        <v>13345266</v>
      </c>
      <c r="Q296" s="31">
        <v>35606861</v>
      </c>
      <c r="R296" s="31">
        <v>51025519</v>
      </c>
      <c r="S296" s="31">
        <v>27274281</v>
      </c>
      <c r="T296" s="36">
        <f t="shared" si="70"/>
        <v>0.76598386473887714</v>
      </c>
      <c r="U296" s="36">
        <f t="shared" si="71"/>
        <v>0.10111278411385727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144351000</v>
      </c>
      <c r="E297" s="31">
        <v>144351000</v>
      </c>
      <c r="F297" s="31">
        <v>59558598</v>
      </c>
      <c r="G297" s="36">
        <f t="shared" si="64"/>
        <v>0.41259567304694805</v>
      </c>
      <c r="H297" s="31">
        <v>46735580</v>
      </c>
      <c r="I297" s="36">
        <f t="shared" si="65"/>
        <v>0.32376346544187434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106294178</v>
      </c>
      <c r="O297" s="36">
        <f t="shared" si="69"/>
        <v>0.7363591384888224</v>
      </c>
      <c r="P297" s="31">
        <v>47245750</v>
      </c>
      <c r="Q297" s="31">
        <v>140731000</v>
      </c>
      <c r="R297" s="31">
        <v>140731000</v>
      </c>
      <c r="S297" s="31">
        <v>98914850</v>
      </c>
      <c r="T297" s="36">
        <f t="shared" si="70"/>
        <v>0.70286468510846933</v>
      </c>
      <c r="U297" s="36">
        <f t="shared" si="71"/>
        <v>-1.0798219945709397E-2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1093715758</v>
      </c>
      <c r="E298" s="32">
        <f>SUM(E293:E297)</f>
        <v>1093715758</v>
      </c>
      <c r="F298" s="32">
        <f>SUM(F293:F297)</f>
        <v>434248895</v>
      </c>
      <c r="G298" s="37">
        <f t="shared" si="64"/>
        <v>0.3970399912625196</v>
      </c>
      <c r="H298" s="32">
        <f>SUM(H293:H297)</f>
        <v>218281554</v>
      </c>
      <c r="I298" s="37">
        <f t="shared" si="65"/>
        <v>0.19957795469561115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652530449</v>
      </c>
      <c r="O298" s="37">
        <f t="shared" si="69"/>
        <v>0.59661794595813078</v>
      </c>
      <c r="P298" s="32">
        <f>SUM(P293:P297)</f>
        <v>266222230</v>
      </c>
      <c r="Q298" s="32">
        <f>SUM(Q293:Q297)</f>
        <v>1016911424</v>
      </c>
      <c r="R298" s="32">
        <f>SUM(R293:R297)</f>
        <v>1038249678</v>
      </c>
      <c r="S298" s="32">
        <f>SUM(S293:S297)</f>
        <v>588324305</v>
      </c>
      <c r="T298" s="37">
        <f t="shared" si="70"/>
        <v>0.57854036360987915</v>
      </c>
      <c r="U298" s="37">
        <f t="shared" si="71"/>
        <v>-0.18007765917970109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3439562763</v>
      </c>
      <c r="E299" s="32">
        <f>SUM(E263:E266,E268:E274,E276:E284,E286:E291,E293:E297)</f>
        <v>3439562763</v>
      </c>
      <c r="F299" s="32">
        <f>SUM(F263:F266,F268:F274,F276:F284,F286:F291,F293:F297)</f>
        <v>1059719533</v>
      </c>
      <c r="G299" s="37">
        <f t="shared" si="64"/>
        <v>0.30809716409294668</v>
      </c>
      <c r="H299" s="32">
        <f>SUM(H263:H266,H268:H274,H276:H284,H286:H291,H293:H297)</f>
        <v>658543702</v>
      </c>
      <c r="I299" s="37">
        <f t="shared" si="65"/>
        <v>0.19146145814929558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1718263235</v>
      </c>
      <c r="O299" s="37">
        <f t="shared" si="69"/>
        <v>0.49955862224224223</v>
      </c>
      <c r="P299" s="32">
        <f>SUM(P263:P266,P268:P274,P276:P284,P286:P291,P293:P297)</f>
        <v>603569941</v>
      </c>
      <c r="Q299" s="32">
        <f>SUM(Q263:Q266,Q268:Q274,Q276:Q284,Q286:Q291,Q293:Q297)</f>
        <v>3239528684</v>
      </c>
      <c r="R299" s="32">
        <f>SUM(R263:R266,R268:R274,R276:R284,R286:R291,R293:R297)</f>
        <v>3320550548</v>
      </c>
      <c r="S299" s="32">
        <f>SUM(S263:S266,S268:S274,S276:S284,S286:S291,S293:S297)</f>
        <v>1557768685</v>
      </c>
      <c r="T299" s="37">
        <f t="shared" si="70"/>
        <v>0.48086275410796764</v>
      </c>
      <c r="U299" s="37">
        <f t="shared" si="71"/>
        <v>9.1081011935284506E-2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18651438180</v>
      </c>
      <c r="E302" s="31">
        <v>18639268434</v>
      </c>
      <c r="F302" s="31">
        <v>5251555013</v>
      </c>
      <c r="G302" s="36">
        <f t="shared" ref="G302:G339" si="72">IF(($D302     =0),0,($F302     /$D302     ))</f>
        <v>0.28156300668713363</v>
      </c>
      <c r="H302" s="31">
        <v>5164372992</v>
      </c>
      <c r="I302" s="36">
        <f t="shared" ref="I302:I339" si="73">IF(($D302     =0),0,($H302     /$D302     ))</f>
        <v>0.27688872794473163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10415928005</v>
      </c>
      <c r="O302" s="36">
        <f t="shared" ref="O302:O339" si="77">IF(($D302     =0),0,($N302     /$D302     ))</f>
        <v>0.55845173463186526</v>
      </c>
      <c r="P302" s="31">
        <v>4772211167</v>
      </c>
      <c r="Q302" s="31">
        <v>17680058839</v>
      </c>
      <c r="R302" s="31">
        <v>17813009703</v>
      </c>
      <c r="S302" s="31">
        <v>9580033334</v>
      </c>
      <c r="T302" s="36">
        <f t="shared" ref="T302:T339" si="78">IF(($Q302     =0),0,($S302     /$Q302     ))</f>
        <v>0.54185528573398434</v>
      </c>
      <c r="U302" s="36">
        <f t="shared" ref="U302:U339" si="79">IF(($P302     =0),0,(($H302     /$P302     )-1))</f>
        <v>8.2176125757345453E-2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18651438180</v>
      </c>
      <c r="E303" s="32">
        <f>E302</f>
        <v>18639268434</v>
      </c>
      <c r="F303" s="32">
        <f>F302</f>
        <v>5251555013</v>
      </c>
      <c r="G303" s="37">
        <f t="shared" si="72"/>
        <v>0.28156300668713363</v>
      </c>
      <c r="H303" s="32">
        <f>H302</f>
        <v>5164372992</v>
      </c>
      <c r="I303" s="37">
        <f t="shared" si="73"/>
        <v>0.27688872794473163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10415928005</v>
      </c>
      <c r="O303" s="37">
        <f t="shared" si="77"/>
        <v>0.55845173463186526</v>
      </c>
      <c r="P303" s="32">
        <f>P302</f>
        <v>4772211167</v>
      </c>
      <c r="Q303" s="32">
        <f>Q302</f>
        <v>17680058839</v>
      </c>
      <c r="R303" s="32">
        <f>R302</f>
        <v>17813009703</v>
      </c>
      <c r="S303" s="32">
        <f>S302</f>
        <v>9580033334</v>
      </c>
      <c r="T303" s="37">
        <f t="shared" si="78"/>
        <v>0.54185528573398434</v>
      </c>
      <c r="U303" s="37">
        <f t="shared" si="79"/>
        <v>8.2176125757345453E-2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150515207</v>
      </c>
      <c r="E304" s="31">
        <v>144249158</v>
      </c>
      <c r="F304" s="31">
        <v>53139483</v>
      </c>
      <c r="G304" s="36">
        <f t="shared" si="72"/>
        <v>0.35305059242286396</v>
      </c>
      <c r="H304" s="31">
        <v>40458681</v>
      </c>
      <c r="I304" s="36">
        <f t="shared" si="73"/>
        <v>0.26880128464361747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93598164</v>
      </c>
      <c r="O304" s="36">
        <f t="shared" si="77"/>
        <v>0.62185187706648137</v>
      </c>
      <c r="P304" s="31">
        <v>36855503</v>
      </c>
      <c r="Q304" s="31">
        <v>138485557</v>
      </c>
      <c r="R304" s="31">
        <v>149534960</v>
      </c>
      <c r="S304" s="31">
        <v>84217652</v>
      </c>
      <c r="T304" s="36">
        <f t="shared" si="78"/>
        <v>0.60813310661703157</v>
      </c>
      <c r="U304" s="36">
        <f t="shared" si="79"/>
        <v>9.7764993195181837E-2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95129759</v>
      </c>
      <c r="E305" s="31">
        <v>95387638</v>
      </c>
      <c r="F305" s="31">
        <v>31258649</v>
      </c>
      <c r="G305" s="36">
        <f t="shared" si="72"/>
        <v>0.32858959518650732</v>
      </c>
      <c r="H305" s="31">
        <v>21042713</v>
      </c>
      <c r="I305" s="36">
        <f t="shared" si="73"/>
        <v>0.22120010836987403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52301362</v>
      </c>
      <c r="O305" s="36">
        <f t="shared" si="77"/>
        <v>0.54978970355638135</v>
      </c>
      <c r="P305" s="31">
        <v>19236933</v>
      </c>
      <c r="Q305" s="31">
        <v>80388691</v>
      </c>
      <c r="R305" s="31">
        <v>89486474</v>
      </c>
      <c r="S305" s="31">
        <v>46906023</v>
      </c>
      <c r="T305" s="36">
        <f t="shared" si="78"/>
        <v>0.58349031955253505</v>
      </c>
      <c r="U305" s="36">
        <f t="shared" si="79"/>
        <v>9.3870473011472333E-2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131204703</v>
      </c>
      <c r="E306" s="31">
        <v>131204703</v>
      </c>
      <c r="F306" s="31">
        <v>39268716</v>
      </c>
      <c r="G306" s="36">
        <f t="shared" si="72"/>
        <v>0.29929350931879323</v>
      </c>
      <c r="H306" s="31">
        <v>31973000</v>
      </c>
      <c r="I306" s="36">
        <f t="shared" si="73"/>
        <v>0.24368791109568685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71241716</v>
      </c>
      <c r="O306" s="36">
        <f t="shared" si="77"/>
        <v>0.54298142041448016</v>
      </c>
      <c r="P306" s="31">
        <v>30914493</v>
      </c>
      <c r="Q306" s="31">
        <v>115488236</v>
      </c>
      <c r="R306" s="31">
        <v>123996761</v>
      </c>
      <c r="S306" s="31">
        <v>64885789</v>
      </c>
      <c r="T306" s="36">
        <f t="shared" si="78"/>
        <v>0.56183894782149069</v>
      </c>
      <c r="U306" s="36">
        <f t="shared" si="79"/>
        <v>3.4239830489861234E-2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436185160</v>
      </c>
      <c r="E307" s="31">
        <v>436424840</v>
      </c>
      <c r="F307" s="31">
        <v>128337788</v>
      </c>
      <c r="G307" s="36">
        <f t="shared" si="72"/>
        <v>0.2942277724441611</v>
      </c>
      <c r="H307" s="31">
        <v>116157711</v>
      </c>
      <c r="I307" s="36">
        <f t="shared" si="73"/>
        <v>0.26630367479718936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244495499</v>
      </c>
      <c r="O307" s="36">
        <f t="shared" si="77"/>
        <v>0.5605314472413504</v>
      </c>
      <c r="P307" s="31">
        <v>110000267</v>
      </c>
      <c r="Q307" s="31">
        <v>376333236</v>
      </c>
      <c r="R307" s="31">
        <v>401277707</v>
      </c>
      <c r="S307" s="31">
        <v>214684563</v>
      </c>
      <c r="T307" s="36">
        <f t="shared" si="78"/>
        <v>0.57046399962399286</v>
      </c>
      <c r="U307" s="36">
        <f t="shared" si="79"/>
        <v>5.5976627765821796E-2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318757838</v>
      </c>
      <c r="E308" s="31">
        <v>337778358</v>
      </c>
      <c r="F308" s="31">
        <v>79776392</v>
      </c>
      <c r="G308" s="36">
        <f t="shared" si="72"/>
        <v>0.25027272270556683</v>
      </c>
      <c r="H308" s="31">
        <v>71002536</v>
      </c>
      <c r="I308" s="36">
        <f t="shared" si="73"/>
        <v>0.22274757679840959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150778928</v>
      </c>
      <c r="O308" s="36">
        <f t="shared" si="77"/>
        <v>0.47302029950397645</v>
      </c>
      <c r="P308" s="31">
        <v>59145306</v>
      </c>
      <c r="Q308" s="31">
        <v>267175277</v>
      </c>
      <c r="R308" s="31">
        <v>283228950</v>
      </c>
      <c r="S308" s="31">
        <v>137517077</v>
      </c>
      <c r="T308" s="36">
        <f t="shared" si="78"/>
        <v>0.51470734322472511</v>
      </c>
      <c r="U308" s="36">
        <f t="shared" si="79"/>
        <v>0.20047626433786658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136867852</v>
      </c>
      <c r="E309" s="31">
        <v>136867852</v>
      </c>
      <c r="F309" s="31">
        <v>42616711</v>
      </c>
      <c r="G309" s="36">
        <f t="shared" si="72"/>
        <v>0.31137122689702179</v>
      </c>
      <c r="H309" s="31">
        <v>35159161</v>
      </c>
      <c r="I309" s="36">
        <f t="shared" si="73"/>
        <v>0.25688399785802146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77775872</v>
      </c>
      <c r="O309" s="36">
        <f t="shared" si="77"/>
        <v>0.56825522475504331</v>
      </c>
      <c r="P309" s="31">
        <v>28911845</v>
      </c>
      <c r="Q309" s="31">
        <v>131003886</v>
      </c>
      <c r="R309" s="31">
        <v>136085938</v>
      </c>
      <c r="S309" s="31">
        <v>72456461</v>
      </c>
      <c r="T309" s="36">
        <f t="shared" si="78"/>
        <v>0.5530863489041844</v>
      </c>
      <c r="U309" s="36">
        <f t="shared" si="79"/>
        <v>0.21608154028219229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1268660519</v>
      </c>
      <c r="E310" s="32">
        <f>SUM(E304:E309)</f>
        <v>1281912549</v>
      </c>
      <c r="F310" s="32">
        <f>SUM(F304:F309)</f>
        <v>374397739</v>
      </c>
      <c r="G310" s="37">
        <f t="shared" si="72"/>
        <v>0.29511262736788929</v>
      </c>
      <c r="H310" s="32">
        <f>SUM(H304:H309)</f>
        <v>315793802</v>
      </c>
      <c r="I310" s="37">
        <f t="shared" si="73"/>
        <v>0.24891907430753743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690191541</v>
      </c>
      <c r="O310" s="37">
        <f t="shared" si="77"/>
        <v>0.54403170167542669</v>
      </c>
      <c r="P310" s="32">
        <f>SUM(P304:P309)</f>
        <v>285064347</v>
      </c>
      <c r="Q310" s="32">
        <f>SUM(Q304:Q309)</f>
        <v>1108874883</v>
      </c>
      <c r="R310" s="32">
        <f>SUM(R304:R309)</f>
        <v>1183610790</v>
      </c>
      <c r="S310" s="32">
        <f>SUM(S304:S309)</f>
        <v>620667565</v>
      </c>
      <c r="T310" s="37">
        <f t="shared" si="78"/>
        <v>0.55972731866810621</v>
      </c>
      <c r="U310" s="37">
        <f t="shared" si="79"/>
        <v>0.10779831053372657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136498124</v>
      </c>
      <c r="E311" s="31">
        <v>140907235</v>
      </c>
      <c r="F311" s="31">
        <v>63629306</v>
      </c>
      <c r="G311" s="36">
        <f t="shared" si="72"/>
        <v>0.46615516855015532</v>
      </c>
      <c r="H311" s="31">
        <v>22930647</v>
      </c>
      <c r="I311" s="36">
        <f t="shared" si="73"/>
        <v>0.16799239673066862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86559953</v>
      </c>
      <c r="O311" s="36">
        <f t="shared" si="77"/>
        <v>0.63414756528082394</v>
      </c>
      <c r="P311" s="31">
        <v>24361855</v>
      </c>
      <c r="Q311" s="31">
        <v>120154369</v>
      </c>
      <c r="R311" s="31">
        <v>123986360</v>
      </c>
      <c r="S311" s="31">
        <v>80495233</v>
      </c>
      <c r="T311" s="36">
        <f t="shared" si="78"/>
        <v>0.66993180247985817</v>
      </c>
      <c r="U311" s="36">
        <f t="shared" si="79"/>
        <v>-5.8747907333000726E-2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542396804</v>
      </c>
      <c r="E312" s="31">
        <v>542627406</v>
      </c>
      <c r="F312" s="31">
        <v>170212590</v>
      </c>
      <c r="G312" s="36">
        <f t="shared" si="72"/>
        <v>0.31381562122921358</v>
      </c>
      <c r="H312" s="31">
        <v>128570819</v>
      </c>
      <c r="I312" s="36">
        <f t="shared" si="73"/>
        <v>0.23704199223120792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298783409</v>
      </c>
      <c r="O312" s="36">
        <f t="shared" si="77"/>
        <v>0.5508576134604215</v>
      </c>
      <c r="P312" s="31">
        <v>128642257</v>
      </c>
      <c r="Q312" s="31">
        <v>486676437</v>
      </c>
      <c r="R312" s="31">
        <v>533113816</v>
      </c>
      <c r="S312" s="31">
        <v>268812696</v>
      </c>
      <c r="T312" s="36">
        <f t="shared" si="78"/>
        <v>0.55234376592594314</v>
      </c>
      <c r="U312" s="36">
        <f t="shared" si="79"/>
        <v>-5.5532296825300254E-4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606488084</v>
      </c>
      <c r="E313" s="31">
        <v>608759799</v>
      </c>
      <c r="F313" s="31">
        <v>225244732</v>
      </c>
      <c r="G313" s="36">
        <f t="shared" si="72"/>
        <v>0.371391850791911</v>
      </c>
      <c r="H313" s="31">
        <v>141749144</v>
      </c>
      <c r="I313" s="36">
        <f t="shared" si="73"/>
        <v>0.23372123499132094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366993876</v>
      </c>
      <c r="O313" s="36">
        <f t="shared" si="77"/>
        <v>0.60511308578323197</v>
      </c>
      <c r="P313" s="31">
        <v>129894007</v>
      </c>
      <c r="Q313" s="31">
        <v>545885926</v>
      </c>
      <c r="R313" s="31">
        <v>559596548</v>
      </c>
      <c r="S313" s="31">
        <v>337441167</v>
      </c>
      <c r="T313" s="36">
        <f t="shared" si="78"/>
        <v>0.61815326413086535</v>
      </c>
      <c r="U313" s="36">
        <f t="shared" si="79"/>
        <v>9.126777496362859E-2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266302235</v>
      </c>
      <c r="E314" s="31">
        <v>266302235</v>
      </c>
      <c r="F314" s="31">
        <v>128793406</v>
      </c>
      <c r="G314" s="36">
        <f t="shared" si="72"/>
        <v>0.4836362188248251</v>
      </c>
      <c r="H314" s="31">
        <v>49782539</v>
      </c>
      <c r="I314" s="36">
        <f t="shared" si="73"/>
        <v>0.18693999695496361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178575945</v>
      </c>
      <c r="O314" s="36">
        <f t="shared" si="77"/>
        <v>0.67057621577978865</v>
      </c>
      <c r="P314" s="31">
        <v>30504970</v>
      </c>
      <c r="Q314" s="31">
        <v>240927000</v>
      </c>
      <c r="R314" s="31">
        <v>246278750</v>
      </c>
      <c r="S314" s="31">
        <v>144362388</v>
      </c>
      <c r="T314" s="36">
        <f t="shared" si="78"/>
        <v>0.59919555716046768</v>
      </c>
      <c r="U314" s="36">
        <f t="shared" si="79"/>
        <v>0.63194846610240885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172924283</v>
      </c>
      <c r="E315" s="31">
        <v>173226266</v>
      </c>
      <c r="F315" s="31">
        <v>131821964</v>
      </c>
      <c r="G315" s="36">
        <f t="shared" si="72"/>
        <v>0.76231031127074267</v>
      </c>
      <c r="H315" s="31">
        <v>21847131</v>
      </c>
      <c r="I315" s="36">
        <f t="shared" si="73"/>
        <v>0.1263392892020839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153669095</v>
      </c>
      <c r="O315" s="36">
        <f t="shared" si="77"/>
        <v>0.8886496004728266</v>
      </c>
      <c r="P315" s="31">
        <v>26410488</v>
      </c>
      <c r="Q315" s="31">
        <v>168242133</v>
      </c>
      <c r="R315" s="31">
        <v>179138954</v>
      </c>
      <c r="S315" s="31">
        <v>151852849</v>
      </c>
      <c r="T315" s="36">
        <f t="shared" si="78"/>
        <v>0.90258513900320081</v>
      </c>
      <c r="U315" s="36">
        <f t="shared" si="79"/>
        <v>-0.1727857887366564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257118600</v>
      </c>
      <c r="E316" s="31">
        <v>257118600</v>
      </c>
      <c r="F316" s="31">
        <v>108300451</v>
      </c>
      <c r="G316" s="36">
        <f t="shared" si="72"/>
        <v>0.42120815452479904</v>
      </c>
      <c r="H316" s="31">
        <v>86552514</v>
      </c>
      <c r="I316" s="36">
        <f t="shared" si="73"/>
        <v>0.33662486494559318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194852965</v>
      </c>
      <c r="O316" s="36">
        <f t="shared" si="77"/>
        <v>0.75783301947039228</v>
      </c>
      <c r="P316" s="31">
        <v>83256809</v>
      </c>
      <c r="Q316" s="31">
        <v>249839600</v>
      </c>
      <c r="R316" s="31">
        <v>249885600</v>
      </c>
      <c r="S316" s="31">
        <v>181438909</v>
      </c>
      <c r="T316" s="36">
        <f t="shared" si="78"/>
        <v>0.72622157976557755</v>
      </c>
      <c r="U316" s="36">
        <f t="shared" si="79"/>
        <v>3.9584810414725391E-2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1981728130</v>
      </c>
      <c r="E317" s="32">
        <f>SUM(E311:E316)</f>
        <v>1988941541</v>
      </c>
      <c r="F317" s="32">
        <f>SUM(F311:F316)</f>
        <v>828002449</v>
      </c>
      <c r="G317" s="37">
        <f t="shared" si="72"/>
        <v>0.41781838611737321</v>
      </c>
      <c r="H317" s="32">
        <f>SUM(H311:H316)</f>
        <v>451432794</v>
      </c>
      <c r="I317" s="37">
        <f t="shared" si="73"/>
        <v>0.22779754052338147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1279435243</v>
      </c>
      <c r="O317" s="37">
        <f t="shared" si="77"/>
        <v>0.64561592664075473</v>
      </c>
      <c r="P317" s="32">
        <f>SUM(P311:P316)</f>
        <v>423070386</v>
      </c>
      <c r="Q317" s="32">
        <f>SUM(Q311:Q316)</f>
        <v>1811725465</v>
      </c>
      <c r="R317" s="32">
        <f>SUM(R311:R316)</f>
        <v>1892000028</v>
      </c>
      <c r="S317" s="32">
        <f>SUM(S311:S316)</f>
        <v>1164403242</v>
      </c>
      <c r="T317" s="37">
        <f t="shared" si="78"/>
        <v>0.64270402138438787</v>
      </c>
      <c r="U317" s="37">
        <f t="shared" si="79"/>
        <v>6.7039454753989869E-2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308894139</v>
      </c>
      <c r="E318" s="31">
        <v>308894139</v>
      </c>
      <c r="F318" s="31">
        <v>80049473</v>
      </c>
      <c r="G318" s="36">
        <f t="shared" si="72"/>
        <v>0.2591485654572423</v>
      </c>
      <c r="H318" s="31">
        <v>83296791</v>
      </c>
      <c r="I318" s="36">
        <f t="shared" si="73"/>
        <v>0.26966128677501389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163346264</v>
      </c>
      <c r="O318" s="36">
        <f t="shared" si="77"/>
        <v>0.52880985223225618</v>
      </c>
      <c r="P318" s="31">
        <v>62948163</v>
      </c>
      <c r="Q318" s="31">
        <v>272066762</v>
      </c>
      <c r="R318" s="31">
        <v>281550777</v>
      </c>
      <c r="S318" s="31">
        <v>136058465</v>
      </c>
      <c r="T318" s="36">
        <f t="shared" si="78"/>
        <v>0.500092197958382</v>
      </c>
      <c r="U318" s="36">
        <f t="shared" si="79"/>
        <v>0.32326007670787793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407781200</v>
      </c>
      <c r="E319" s="31">
        <v>407781200</v>
      </c>
      <c r="F319" s="31">
        <v>103098554</v>
      </c>
      <c r="G319" s="36">
        <f t="shared" si="72"/>
        <v>0.25282811958962303</v>
      </c>
      <c r="H319" s="31">
        <v>101688861</v>
      </c>
      <c r="I319" s="36">
        <f t="shared" si="73"/>
        <v>0.24937113579537262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204787415</v>
      </c>
      <c r="O319" s="36">
        <f t="shared" si="77"/>
        <v>0.50219925538499566</v>
      </c>
      <c r="P319" s="31">
        <v>87103345</v>
      </c>
      <c r="Q319" s="31">
        <v>334523947</v>
      </c>
      <c r="R319" s="31">
        <v>344923948</v>
      </c>
      <c r="S319" s="31">
        <v>171825475</v>
      </c>
      <c r="T319" s="36">
        <f t="shared" si="78"/>
        <v>0.51364177823717949</v>
      </c>
      <c r="U319" s="36">
        <f t="shared" si="79"/>
        <v>0.1674506989369926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125318165</v>
      </c>
      <c r="E320" s="31">
        <v>125318165</v>
      </c>
      <c r="F320" s="31">
        <v>48872643</v>
      </c>
      <c r="G320" s="36">
        <f t="shared" si="72"/>
        <v>0.38998849847506145</v>
      </c>
      <c r="H320" s="31">
        <v>21896754</v>
      </c>
      <c r="I320" s="36">
        <f t="shared" si="73"/>
        <v>0.17472929004346657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70769397</v>
      </c>
      <c r="O320" s="36">
        <f t="shared" si="77"/>
        <v>0.56471778851852805</v>
      </c>
      <c r="P320" s="31">
        <v>18787884</v>
      </c>
      <c r="Q320" s="31">
        <v>106919129</v>
      </c>
      <c r="R320" s="31">
        <v>113786129</v>
      </c>
      <c r="S320" s="31">
        <v>63649997</v>
      </c>
      <c r="T320" s="36">
        <f t="shared" si="78"/>
        <v>0.59530972236034585</v>
      </c>
      <c r="U320" s="36">
        <f t="shared" si="79"/>
        <v>0.16547206699807182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75913144</v>
      </c>
      <c r="E321" s="31">
        <v>77900665</v>
      </c>
      <c r="F321" s="31">
        <v>20820357</v>
      </c>
      <c r="G321" s="36">
        <f t="shared" si="72"/>
        <v>0.27426550795999177</v>
      </c>
      <c r="H321" s="31">
        <v>18270316</v>
      </c>
      <c r="I321" s="36">
        <f t="shared" si="73"/>
        <v>0.24067394705717893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39090673</v>
      </c>
      <c r="O321" s="36">
        <f t="shared" si="77"/>
        <v>0.51493945501717064</v>
      </c>
      <c r="P321" s="31">
        <v>14118577</v>
      </c>
      <c r="Q321" s="31">
        <v>62066887</v>
      </c>
      <c r="R321" s="31">
        <v>63222869</v>
      </c>
      <c r="S321" s="31">
        <v>32153011</v>
      </c>
      <c r="T321" s="36">
        <f t="shared" si="78"/>
        <v>0.51803808043409683</v>
      </c>
      <c r="U321" s="36">
        <f t="shared" si="79"/>
        <v>0.29406214238162964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94771200</v>
      </c>
      <c r="E322" s="31">
        <v>96377161</v>
      </c>
      <c r="F322" s="31">
        <v>37505063</v>
      </c>
      <c r="G322" s="36">
        <f t="shared" si="72"/>
        <v>0.39574325322460829</v>
      </c>
      <c r="H322" s="31">
        <v>31072072</v>
      </c>
      <c r="I322" s="36">
        <f t="shared" si="73"/>
        <v>0.32786407685035118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68577135</v>
      </c>
      <c r="O322" s="36">
        <f t="shared" si="77"/>
        <v>0.72360733007495948</v>
      </c>
      <c r="P322" s="31">
        <v>28921809</v>
      </c>
      <c r="Q322" s="31">
        <v>89738700</v>
      </c>
      <c r="R322" s="31">
        <v>96889561</v>
      </c>
      <c r="S322" s="31">
        <v>62052978</v>
      </c>
      <c r="T322" s="36">
        <f t="shared" si="78"/>
        <v>0.69148514520491156</v>
      </c>
      <c r="U322" s="36">
        <f t="shared" si="79"/>
        <v>7.4347458694578927E-2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1012677848</v>
      </c>
      <c r="E323" s="32">
        <f>SUM(E318:E322)</f>
        <v>1016271330</v>
      </c>
      <c r="F323" s="32">
        <f>SUM(F318:F322)</f>
        <v>290346090</v>
      </c>
      <c r="G323" s="37">
        <f t="shared" si="72"/>
        <v>0.2867112088739992</v>
      </c>
      <c r="H323" s="32">
        <f>SUM(H318:H322)</f>
        <v>256224794</v>
      </c>
      <c r="I323" s="37">
        <f t="shared" si="73"/>
        <v>0.25301708189434002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546570884</v>
      </c>
      <c r="O323" s="37">
        <f t="shared" si="77"/>
        <v>0.53972829076833917</v>
      </c>
      <c r="P323" s="32">
        <f>SUM(P318:P322)</f>
        <v>211879778</v>
      </c>
      <c r="Q323" s="32">
        <f>SUM(Q318:Q322)</f>
        <v>865315425</v>
      </c>
      <c r="R323" s="32">
        <f>SUM(R318:R322)</f>
        <v>900373284</v>
      </c>
      <c r="S323" s="32">
        <f>SUM(S318:S322)</f>
        <v>465739926</v>
      </c>
      <c r="T323" s="37">
        <f t="shared" si="78"/>
        <v>0.53823139232725459</v>
      </c>
      <c r="U323" s="37">
        <f t="shared" si="79"/>
        <v>0.20929329083967607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37698113</v>
      </c>
      <c r="E324" s="31">
        <v>37698113</v>
      </c>
      <c r="F324" s="31">
        <v>9031697</v>
      </c>
      <c r="G324" s="36">
        <f t="shared" si="72"/>
        <v>0.23957955136905659</v>
      </c>
      <c r="H324" s="31">
        <v>10192735</v>
      </c>
      <c r="I324" s="36">
        <f t="shared" si="73"/>
        <v>0.27037785684392213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19224432</v>
      </c>
      <c r="O324" s="36">
        <f t="shared" si="77"/>
        <v>0.50995740821297875</v>
      </c>
      <c r="P324" s="31">
        <v>7967668</v>
      </c>
      <c r="Q324" s="31">
        <v>31360118</v>
      </c>
      <c r="R324" s="31">
        <v>33016118</v>
      </c>
      <c r="S324" s="31">
        <v>15407906</v>
      </c>
      <c r="T324" s="36">
        <f t="shared" si="78"/>
        <v>0.49132168444009044</v>
      </c>
      <c r="U324" s="36">
        <f t="shared" si="79"/>
        <v>0.27926201242320836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159332848</v>
      </c>
      <c r="E325" s="31">
        <v>159532848</v>
      </c>
      <c r="F325" s="31">
        <v>137600865</v>
      </c>
      <c r="G325" s="36">
        <f t="shared" si="72"/>
        <v>0.86360638579685711</v>
      </c>
      <c r="H325" s="31">
        <v>-430580</v>
      </c>
      <c r="I325" s="36">
        <f t="shared" si="73"/>
        <v>-2.7023931687959282E-3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137170285</v>
      </c>
      <c r="O325" s="36">
        <f t="shared" si="77"/>
        <v>0.86090399262806128</v>
      </c>
      <c r="P325" s="31">
        <v>6521769</v>
      </c>
      <c r="Q325" s="31">
        <v>141347115</v>
      </c>
      <c r="R325" s="31">
        <v>149163763</v>
      </c>
      <c r="S325" s="31">
        <v>124299839</v>
      </c>
      <c r="T325" s="36">
        <f t="shared" si="78"/>
        <v>0.87939424161575563</v>
      </c>
      <c r="U325" s="36">
        <f t="shared" si="79"/>
        <v>-1.0660219642860702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288609392</v>
      </c>
      <c r="E326" s="31">
        <v>288715458</v>
      </c>
      <c r="F326" s="31">
        <v>78498116</v>
      </c>
      <c r="G326" s="36">
        <f t="shared" si="72"/>
        <v>0.27198739256551985</v>
      </c>
      <c r="H326" s="31">
        <v>72764160</v>
      </c>
      <c r="I326" s="36">
        <f t="shared" si="73"/>
        <v>0.25211986171260842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151262276</v>
      </c>
      <c r="O326" s="36">
        <f t="shared" si="77"/>
        <v>0.52410725427812832</v>
      </c>
      <c r="P326" s="31">
        <v>101826666</v>
      </c>
      <c r="Q326" s="31">
        <v>237055973</v>
      </c>
      <c r="R326" s="31">
        <v>255135917</v>
      </c>
      <c r="S326" s="31">
        <v>215075533</v>
      </c>
      <c r="T326" s="36">
        <f t="shared" si="78"/>
        <v>0.90727742599423977</v>
      </c>
      <c r="U326" s="36">
        <f t="shared" si="79"/>
        <v>-0.28541154435911709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519321345</v>
      </c>
      <c r="E327" s="31">
        <v>520095725</v>
      </c>
      <c r="F327" s="31">
        <v>149713747</v>
      </c>
      <c r="G327" s="36">
        <f t="shared" si="72"/>
        <v>0.28828729733802871</v>
      </c>
      <c r="H327" s="31">
        <v>133847935</v>
      </c>
      <c r="I327" s="36">
        <f t="shared" si="73"/>
        <v>0.25773624806428858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283561682</v>
      </c>
      <c r="O327" s="36">
        <f t="shared" si="77"/>
        <v>0.54602354540231735</v>
      </c>
      <c r="P327" s="31">
        <v>105571426</v>
      </c>
      <c r="Q327" s="31">
        <v>454690109</v>
      </c>
      <c r="R327" s="31">
        <v>450077482</v>
      </c>
      <c r="S327" s="31">
        <v>229522637</v>
      </c>
      <c r="T327" s="36">
        <f t="shared" si="78"/>
        <v>0.50478915739950703</v>
      </c>
      <c r="U327" s="36">
        <f t="shared" si="79"/>
        <v>0.26784244630739384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134266700</v>
      </c>
      <c r="E328" s="31">
        <v>134266700</v>
      </c>
      <c r="F328" s="31">
        <v>129748239</v>
      </c>
      <c r="G328" s="36">
        <f t="shared" si="72"/>
        <v>0.96634712106575937</v>
      </c>
      <c r="H328" s="31">
        <v>1488567</v>
      </c>
      <c r="I328" s="36">
        <f t="shared" si="73"/>
        <v>1.1086643225758881E-2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131236806</v>
      </c>
      <c r="O328" s="36">
        <f t="shared" si="77"/>
        <v>0.97743376429151829</v>
      </c>
      <c r="P328" s="31">
        <v>920345</v>
      </c>
      <c r="Q328" s="31">
        <v>120660800</v>
      </c>
      <c r="R328" s="31">
        <v>121257600</v>
      </c>
      <c r="S328" s="31">
        <v>118201658</v>
      </c>
      <c r="T328" s="36">
        <f t="shared" si="78"/>
        <v>0.97961937928473874</v>
      </c>
      <c r="U328" s="36">
        <f t="shared" si="79"/>
        <v>0.61740108328941856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212194657</v>
      </c>
      <c r="E329" s="31">
        <v>213170332</v>
      </c>
      <c r="F329" s="31">
        <v>56802540</v>
      </c>
      <c r="G329" s="36">
        <f t="shared" si="72"/>
        <v>0.26769071758484475</v>
      </c>
      <c r="H329" s="31">
        <v>52326148</v>
      </c>
      <c r="I329" s="36">
        <f t="shared" si="73"/>
        <v>0.24659503090127288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109128688</v>
      </c>
      <c r="O329" s="36">
        <f t="shared" si="77"/>
        <v>0.51428574848611763</v>
      </c>
      <c r="P329" s="31">
        <v>40696847</v>
      </c>
      <c r="Q329" s="31">
        <v>181900731</v>
      </c>
      <c r="R329" s="31">
        <v>179253883</v>
      </c>
      <c r="S329" s="31">
        <v>83311485</v>
      </c>
      <c r="T329" s="36">
        <f t="shared" si="78"/>
        <v>0.45800522373931524</v>
      </c>
      <c r="U329" s="36">
        <f t="shared" si="79"/>
        <v>0.28575434848797987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338673118</v>
      </c>
      <c r="E330" s="31">
        <v>338673118</v>
      </c>
      <c r="F330" s="31">
        <v>150723244</v>
      </c>
      <c r="G330" s="36">
        <f t="shared" si="72"/>
        <v>0.44504047114834783</v>
      </c>
      <c r="H330" s="31">
        <v>62651473</v>
      </c>
      <c r="I330" s="36">
        <f t="shared" si="73"/>
        <v>0.18499098295720062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213374717</v>
      </c>
      <c r="O330" s="36">
        <f t="shared" si="77"/>
        <v>0.63003145410554851</v>
      </c>
      <c r="P330" s="31">
        <v>56344215</v>
      </c>
      <c r="Q330" s="31">
        <v>293370244</v>
      </c>
      <c r="R330" s="31">
        <v>295057999</v>
      </c>
      <c r="S330" s="31">
        <v>188785432</v>
      </c>
      <c r="T330" s="36">
        <f t="shared" si="78"/>
        <v>0.6435057265044235</v>
      </c>
      <c r="U330" s="36">
        <f t="shared" si="79"/>
        <v>0.1119415365002423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1029310</v>
      </c>
      <c r="E331" s="31">
        <v>8872609</v>
      </c>
      <c r="F331" s="31">
        <v>1166681</v>
      </c>
      <c r="G331" s="36">
        <f t="shared" si="72"/>
        <v>1.1334593076915604</v>
      </c>
      <c r="H331" s="31">
        <v>2013767</v>
      </c>
      <c r="I331" s="36">
        <f t="shared" si="73"/>
        <v>1.9564242065072719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3180448</v>
      </c>
      <c r="O331" s="36">
        <f t="shared" si="77"/>
        <v>3.0898835141988323</v>
      </c>
      <c r="P331" s="31">
        <v>557918</v>
      </c>
      <c r="Q331" s="31">
        <v>573985</v>
      </c>
      <c r="R331" s="31">
        <v>971047</v>
      </c>
      <c r="S331" s="31">
        <v>697331</v>
      </c>
      <c r="T331" s="36">
        <f t="shared" si="78"/>
        <v>1.2148941174420935</v>
      </c>
      <c r="U331" s="36">
        <f t="shared" si="79"/>
        <v>2.6094318519925865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1691125483</v>
      </c>
      <c r="E332" s="32">
        <f>SUM(E324:E331)</f>
        <v>1701024903</v>
      </c>
      <c r="F332" s="32">
        <f>SUM(F324:F331)</f>
        <v>713285129</v>
      </c>
      <c r="G332" s="37">
        <f t="shared" si="72"/>
        <v>0.42178131437925948</v>
      </c>
      <c r="H332" s="32">
        <f>SUM(H324:H331)</f>
        <v>334854205</v>
      </c>
      <c r="I332" s="37">
        <f t="shared" si="73"/>
        <v>0.19800671704501777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1048139334</v>
      </c>
      <c r="O332" s="37">
        <f t="shared" si="77"/>
        <v>0.61978803142427719</v>
      </c>
      <c r="P332" s="32">
        <f>SUM(P324:P331)</f>
        <v>320406854</v>
      </c>
      <c r="Q332" s="32">
        <f>SUM(Q324:Q331)</f>
        <v>1460959075</v>
      </c>
      <c r="R332" s="32">
        <f>SUM(R324:R331)</f>
        <v>1483933809</v>
      </c>
      <c r="S332" s="32">
        <f>SUM(S324:S331)</f>
        <v>975301821</v>
      </c>
      <c r="T332" s="37">
        <f t="shared" si="78"/>
        <v>0.66757641448649063</v>
      </c>
      <c r="U332" s="37">
        <f t="shared" si="79"/>
        <v>4.509064278631203E-2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41126746</v>
      </c>
      <c r="E333" s="31">
        <v>41126746</v>
      </c>
      <c r="F333" s="31">
        <v>15595458</v>
      </c>
      <c r="G333" s="36">
        <f t="shared" si="72"/>
        <v>0.37920476373209783</v>
      </c>
      <c r="H333" s="31">
        <v>9104272</v>
      </c>
      <c r="I333" s="36">
        <f t="shared" si="73"/>
        <v>0.22137107564989458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24699730</v>
      </c>
      <c r="O333" s="36">
        <f t="shared" si="77"/>
        <v>0.60057583938199244</v>
      </c>
      <c r="P333" s="31">
        <v>6659797</v>
      </c>
      <c r="Q333" s="31">
        <v>28655492</v>
      </c>
      <c r="R333" s="31">
        <v>28891428</v>
      </c>
      <c r="S333" s="31">
        <v>19948685</v>
      </c>
      <c r="T333" s="36">
        <f t="shared" si="78"/>
        <v>0.69615573168312728</v>
      </c>
      <c r="U333" s="36">
        <f t="shared" si="79"/>
        <v>0.36704947613268102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14019206</v>
      </c>
      <c r="E334" s="31">
        <v>15898300</v>
      </c>
      <c r="F334" s="31">
        <v>4179908</v>
      </c>
      <c r="G334" s="36">
        <f t="shared" si="72"/>
        <v>0.29815582993787237</v>
      </c>
      <c r="H334" s="31">
        <v>3933250</v>
      </c>
      <c r="I334" s="36">
        <f t="shared" si="73"/>
        <v>0.28056153822120883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8113158</v>
      </c>
      <c r="O334" s="36">
        <f t="shared" si="77"/>
        <v>0.57871736815908115</v>
      </c>
      <c r="P334" s="31">
        <v>11363036</v>
      </c>
      <c r="Q334" s="31">
        <v>39232677</v>
      </c>
      <c r="R334" s="31">
        <v>16755061</v>
      </c>
      <c r="S334" s="31">
        <v>25421457</v>
      </c>
      <c r="T334" s="36">
        <f t="shared" si="78"/>
        <v>0.64796641330388949</v>
      </c>
      <c r="U334" s="36">
        <f t="shared" si="79"/>
        <v>-0.65385571250500307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92472753</v>
      </c>
      <c r="E335" s="31">
        <v>92472753</v>
      </c>
      <c r="F335" s="31">
        <v>33765000</v>
      </c>
      <c r="G335" s="36">
        <f t="shared" si="72"/>
        <v>0.3651345818589396</v>
      </c>
      <c r="H335" s="31">
        <v>23697487</v>
      </c>
      <c r="I335" s="36">
        <f t="shared" si="73"/>
        <v>0.25626453448401176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57462487</v>
      </c>
      <c r="O335" s="36">
        <f t="shared" si="77"/>
        <v>0.62139911634295131</v>
      </c>
      <c r="P335" s="31">
        <v>15676074</v>
      </c>
      <c r="Q335" s="31">
        <v>65902420</v>
      </c>
      <c r="R335" s="31">
        <v>72477614</v>
      </c>
      <c r="S335" s="31">
        <v>37638607</v>
      </c>
      <c r="T335" s="36">
        <f t="shared" si="78"/>
        <v>0.57112632586178169</v>
      </c>
      <c r="U335" s="36">
        <f t="shared" si="79"/>
        <v>0.51169782689211596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2306730</v>
      </c>
      <c r="E336" s="31">
        <v>4015368</v>
      </c>
      <c r="F336" s="31">
        <v>545453</v>
      </c>
      <c r="G336" s="36">
        <f t="shared" si="72"/>
        <v>0.2364615711418328</v>
      </c>
      <c r="H336" s="31">
        <v>749951</v>
      </c>
      <c r="I336" s="36">
        <f t="shared" si="73"/>
        <v>0.32511433934617401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1295404</v>
      </c>
      <c r="O336" s="36">
        <f t="shared" si="77"/>
        <v>0.56157591048800681</v>
      </c>
      <c r="P336" s="31">
        <v>989914</v>
      </c>
      <c r="Q336" s="31">
        <v>2643957</v>
      </c>
      <c r="R336" s="31">
        <v>7765226</v>
      </c>
      <c r="S336" s="31">
        <v>2133427</v>
      </c>
      <c r="T336" s="36">
        <f t="shared" si="78"/>
        <v>0.80690684455155659</v>
      </c>
      <c r="U336" s="36">
        <f t="shared" si="79"/>
        <v>-0.24240792634511688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149925435</v>
      </c>
      <c r="E337" s="32">
        <f>SUM(E333:E336)</f>
        <v>153513167</v>
      </c>
      <c r="F337" s="32">
        <f>SUM(F333:F336)</f>
        <v>54085819</v>
      </c>
      <c r="G337" s="37">
        <f t="shared" si="72"/>
        <v>0.36075145621555144</v>
      </c>
      <c r="H337" s="32">
        <f>SUM(H333:H336)</f>
        <v>37484960</v>
      </c>
      <c r="I337" s="37">
        <f t="shared" si="73"/>
        <v>0.25002402027381143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91570779</v>
      </c>
      <c r="O337" s="37">
        <f t="shared" si="77"/>
        <v>0.61077547648936281</v>
      </c>
      <c r="P337" s="32">
        <f>SUM(P333:P336)</f>
        <v>34688821</v>
      </c>
      <c r="Q337" s="32">
        <f>SUM(Q333:Q336)</f>
        <v>136434546</v>
      </c>
      <c r="R337" s="32">
        <f>SUM(R333:R336)</f>
        <v>125889329</v>
      </c>
      <c r="S337" s="32">
        <f>SUM(S333:S336)</f>
        <v>85142176</v>
      </c>
      <c r="T337" s="37">
        <f t="shared" si="78"/>
        <v>0.62405144808412383</v>
      </c>
      <c r="U337" s="37">
        <f t="shared" si="79"/>
        <v>8.0606342890696681E-2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24755555595</v>
      </c>
      <c r="E338" s="32">
        <f>SUM(E302,E304:E309,E311:E316,E318:E322,E324:E331,E333:E336)</f>
        <v>24780931924</v>
      </c>
      <c r="F338" s="32">
        <f>SUM(F302,F304:F309,F311:F316,F318:F322,F324:F331,F333:F336)</f>
        <v>7511672239</v>
      </c>
      <c r="G338" s="37">
        <f t="shared" si="72"/>
        <v>0.30343379732172804</v>
      </c>
      <c r="H338" s="32">
        <f>SUM(H302,H304:H309,H311:H316,H318:H322,H324:H331,H333:H336)</f>
        <v>6560163547</v>
      </c>
      <c r="I338" s="37">
        <f t="shared" si="73"/>
        <v>0.26499762939374255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14071835786</v>
      </c>
      <c r="O338" s="37">
        <f t="shared" si="77"/>
        <v>0.56843142671547053</v>
      </c>
      <c r="P338" s="32">
        <f>SUM(P302,P304:P309,P311:P316,P318:P322,P324:P331,P333:P336)</f>
        <v>6047321353</v>
      </c>
      <c r="Q338" s="32">
        <f>SUM(Q302,Q304:Q309,Q311:Q316,Q318:Q322,Q324:Q331,Q333:Q336)</f>
        <v>23063368233</v>
      </c>
      <c r="R338" s="32">
        <f>SUM(R302,R304:R309,R311:R316,R318:R322,R324:R331,R333:R336)</f>
        <v>23398816943</v>
      </c>
      <c r="S338" s="32">
        <f>SUM(S302,S304:S309,S311:S316,S318:S322,S324:S331,S333:S336)</f>
        <v>12891288064</v>
      </c>
      <c r="T338" s="37">
        <f t="shared" si="78"/>
        <v>0.55895079737549447</v>
      </c>
      <c r="U338" s="37">
        <f t="shared" si="79"/>
        <v>8.4804852274897868E-2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184402995971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184540525516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69524560171</v>
      </c>
      <c r="G339" s="39">
        <f t="shared" si="72"/>
        <v>0.37702511179337739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46345664982</v>
      </c>
      <c r="I339" s="39">
        <f t="shared" si="73"/>
        <v>0.2513281562371607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115870225153</v>
      </c>
      <c r="O339" s="39">
        <f t="shared" si="77"/>
        <v>0.62835326803053815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34720427436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180641853135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173273862986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97413984732</v>
      </c>
      <c r="T339" s="39">
        <f t="shared" si="78"/>
        <v>0.5392658624864699</v>
      </c>
      <c r="U339" s="39">
        <f t="shared" si="79"/>
        <v>0.33482414833252694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0</v>
      </c>
      <c r="O9" s="36">
        <f>IF(($D9       =0),0,($N9       /$D9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IF(($Q9       =0),0,($S9       /$Q9       ))</f>
        <v>0</v>
      </c>
      <c r="U9" s="36">
        <f>IF(($P9       =0),0,(($H9       /$P9       )-1))</f>
        <v>0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0</v>
      </c>
      <c r="O10" s="37">
        <f t="shared" ref="O10:O54" si="5">IF(($D10      =0),0,($N10      /$D10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6">IF(($Q10      =0),0,($S10      /$Q10      ))</f>
        <v>0</v>
      </c>
      <c r="U10" s="37">
        <f t="shared" ref="U10:U54" si="7">IF(($P10      =0),0,(($H10      /$P10      )-1))</f>
        <v>0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0</v>
      </c>
      <c r="G14" s="36">
        <f t="shared" si="0"/>
        <v>0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0</v>
      </c>
      <c r="O14" s="36">
        <f t="shared" si="5"/>
        <v>0</v>
      </c>
      <c r="P14" s="31">
        <v>0</v>
      </c>
      <c r="Q14" s="31">
        <v>0</v>
      </c>
      <c r="R14" s="31">
        <v>0</v>
      </c>
      <c r="S14" s="31">
        <v>0</v>
      </c>
      <c r="T14" s="36">
        <f t="shared" si="6"/>
        <v>0</v>
      </c>
      <c r="U14" s="36">
        <f t="shared" si="7"/>
        <v>0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0</v>
      </c>
      <c r="G19" s="37">
        <f t="shared" si="0"/>
        <v>0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0</v>
      </c>
      <c r="O19" s="37">
        <f t="shared" si="5"/>
        <v>0</v>
      </c>
      <c r="P19" s="32">
        <f>SUM(P11:P18)</f>
        <v>0</v>
      </c>
      <c r="Q19" s="32">
        <f>SUM(Q11:Q18)</f>
        <v>0</v>
      </c>
      <c r="R19" s="32">
        <f>SUM(R11:R18)</f>
        <v>0</v>
      </c>
      <c r="S19" s="32">
        <f>SUM(S11:S18)</f>
        <v>0</v>
      </c>
      <c r="T19" s="37">
        <f t="shared" si="6"/>
        <v>0</v>
      </c>
      <c r="U19" s="37">
        <f t="shared" si="7"/>
        <v>0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155000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155000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9606127</v>
      </c>
      <c r="E46" s="31">
        <v>9606127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8763726</v>
      </c>
      <c r="R46" s="31">
        <v>8763726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9606127</v>
      </c>
      <c r="E47" s="32">
        <f>SUM(E41:E46)</f>
        <v>9606127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8763726</v>
      </c>
      <c r="R47" s="32">
        <f>SUM(R41:R46)</f>
        <v>8763726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9941127</v>
      </c>
      <c r="E54" s="32">
        <f>SUM(E8:E9,E11:E18,E20:E26,E28:E34,E36:E39,E41:E46,E48:E52)</f>
        <v>9941127</v>
      </c>
      <c r="F54" s="32">
        <f>SUM(F8:F9,F11:F18,F20:F26,F28:F34,F36:F39,F41:F46,F48:F52)</f>
        <v>0</v>
      </c>
      <c r="G54" s="37">
        <f t="shared" si="0"/>
        <v>0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0</v>
      </c>
      <c r="O54" s="37">
        <f t="shared" si="5"/>
        <v>0</v>
      </c>
      <c r="P54" s="32">
        <f>SUM(P8:P9,P11:P18,P20:P26,P28:P34,P36:P39,P41:P46,P48:P52)</f>
        <v>0</v>
      </c>
      <c r="Q54" s="32">
        <f>SUM(Q8:Q9,Q11:Q18,Q20:Q26,Q28:Q34,Q36:Q39,Q41:Q46,Q48:Q52)</f>
        <v>8763726</v>
      </c>
      <c r="R54" s="32">
        <f>SUM(R8:R9,R11:R18,R20:R26,R28:R34,R36:R39,R41:R46,R48:R52)</f>
        <v>8918726</v>
      </c>
      <c r="S54" s="32">
        <f>SUM(S8:S9,S11:S18,S20:S26,S28:S34,S36:S39,S41:S46,S48:S52)</f>
        <v>0</v>
      </c>
      <c r="T54" s="37">
        <f t="shared" si="6"/>
        <v>0</v>
      </c>
      <c r="U54" s="37">
        <f t="shared" si="7"/>
        <v>0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0</v>
      </c>
      <c r="O57" s="36">
        <f t="shared" ref="O57:O85" si="13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IF(($Q57      =0),0,($S57      /$Q57      ))</f>
        <v>0</v>
      </c>
      <c r="U57" s="36">
        <f t="shared" ref="U57:U85" si="15">IF(($P57      =0),0,(($H57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1572212</v>
      </c>
      <c r="E65" s="31">
        <v>1572212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1572212</v>
      </c>
      <c r="E70" s="32">
        <f>SUM(E64:E69)</f>
        <v>1572212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2338331</v>
      </c>
      <c r="E76" s="31">
        <v>2338331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1674416</v>
      </c>
      <c r="R76" s="31">
        <v>2232772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2338331</v>
      </c>
      <c r="E78" s="32">
        <f>SUM(E71:E77)</f>
        <v>2338331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1674416</v>
      </c>
      <c r="R78" s="32">
        <f>SUM(R71:R77)</f>
        <v>2232772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3910543</v>
      </c>
      <c r="E85" s="32">
        <f>SUM(E57,E59:E62,E64:E69,E71:E77,E79:E83)</f>
        <v>3910543</v>
      </c>
      <c r="F85" s="32">
        <f>SUM(F57,F59:F62,F64:F69,F71:F77,F79:F83)</f>
        <v>0</v>
      </c>
      <c r="G85" s="37">
        <f t="shared" si="8"/>
        <v>0</v>
      </c>
      <c r="H85" s="32">
        <f>SUM(H57,H59:H62,H64:H69,H71:H77,H79:H83)</f>
        <v>0</v>
      </c>
      <c r="I85" s="37">
        <f t="shared" si="9"/>
        <v>0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0</v>
      </c>
      <c r="O85" s="37">
        <f t="shared" si="13"/>
        <v>0</v>
      </c>
      <c r="P85" s="32">
        <f>SUM(P57,P59:P62,P64:P69,P71:P77,P79:P83)</f>
        <v>0</v>
      </c>
      <c r="Q85" s="32">
        <f>SUM(Q57,Q59:Q62,Q64:Q69,Q71:Q77,Q79:Q83)</f>
        <v>3246628</v>
      </c>
      <c r="R85" s="32">
        <f>SUM(R57,R59:R62,R64:R69,R71:R77,R79:R83)</f>
        <v>3804984</v>
      </c>
      <c r="S85" s="32">
        <f>SUM(S57,S59:S62,S64:S69,S71:S77,S79:S83)</f>
        <v>0</v>
      </c>
      <c r="T85" s="37">
        <f t="shared" si="14"/>
        <v>0</v>
      </c>
      <c r="U85" s="37">
        <f t="shared" si="15"/>
        <v>0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6">IF(($D88      =0),0,($F88      /$D88      ))</f>
        <v>0</v>
      </c>
      <c r="H88" s="31">
        <v>0</v>
      </c>
      <c r="I88" s="36">
        <f t="shared" ref="I88:I99" si="17">IF(($D88      =0),0,($H88      /$D88      ))</f>
        <v>0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0</v>
      </c>
      <c r="O88" s="36">
        <f t="shared" ref="O88:O99" si="21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22">IF(($Q88      =0),0,($S88      /$Q88      ))</f>
        <v>0</v>
      </c>
      <c r="U88" s="36">
        <f t="shared" ref="U88:U99" si="23">IF(($P88      =0),0,(($H88      /$P88      )-1))</f>
        <v>0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0</v>
      </c>
      <c r="O89" s="36">
        <f t="shared" si="21"/>
        <v>0</v>
      </c>
      <c r="P89" s="31">
        <v>6000</v>
      </c>
      <c r="Q89" s="31">
        <v>0</v>
      </c>
      <c r="R89" s="31">
        <v>0</v>
      </c>
      <c r="S89" s="31">
        <v>6000</v>
      </c>
      <c r="T89" s="36">
        <f t="shared" si="22"/>
        <v>0</v>
      </c>
      <c r="U89" s="36">
        <f t="shared" si="23"/>
        <v>-1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6"/>
        <v>0</v>
      </c>
      <c r="H90" s="31">
        <v>0</v>
      </c>
      <c r="I90" s="36">
        <f t="shared" si="17"/>
        <v>0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0</v>
      </c>
      <c r="O90" s="36">
        <f t="shared" si="21"/>
        <v>0</v>
      </c>
      <c r="P90" s="31">
        <v>7920</v>
      </c>
      <c r="Q90" s="31">
        <v>0</v>
      </c>
      <c r="R90" s="31">
        <v>2228416</v>
      </c>
      <c r="S90" s="31">
        <v>7920</v>
      </c>
      <c r="T90" s="36">
        <f t="shared" si="22"/>
        <v>0</v>
      </c>
      <c r="U90" s="36">
        <f t="shared" si="23"/>
        <v>-1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6"/>
        <v>0</v>
      </c>
      <c r="H91" s="32">
        <f>SUM(H88:H90)</f>
        <v>0</v>
      </c>
      <c r="I91" s="37">
        <f t="shared" si="17"/>
        <v>0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0</v>
      </c>
      <c r="O91" s="37">
        <f t="shared" si="21"/>
        <v>0</v>
      </c>
      <c r="P91" s="32">
        <f>SUM(P88:P90)</f>
        <v>13920</v>
      </c>
      <c r="Q91" s="32">
        <f>SUM(Q88:Q90)</f>
        <v>0</v>
      </c>
      <c r="R91" s="32">
        <f>SUM(R88:R90)</f>
        <v>2228416</v>
      </c>
      <c r="S91" s="32">
        <f>SUM(S88:S90)</f>
        <v>13920</v>
      </c>
      <c r="T91" s="37">
        <f t="shared" si="22"/>
        <v>0</v>
      </c>
      <c r="U91" s="37">
        <f t="shared" si="23"/>
        <v>-1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6"/>
        <v>0</v>
      </c>
      <c r="H92" s="31">
        <v>0</v>
      </c>
      <c r="I92" s="36">
        <f t="shared" si="17"/>
        <v>0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0</v>
      </c>
      <c r="O92" s="36">
        <f t="shared" si="21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22"/>
        <v>0</v>
      </c>
      <c r="U92" s="36">
        <f t="shared" si="23"/>
        <v>0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6"/>
        <v>0</v>
      </c>
      <c r="H96" s="32">
        <f>SUM(H92:H95)</f>
        <v>0</v>
      </c>
      <c r="I96" s="37">
        <f t="shared" si="17"/>
        <v>0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0</v>
      </c>
      <c r="O96" s="37">
        <f t="shared" si="21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22"/>
        <v>0</v>
      </c>
      <c r="U96" s="37">
        <f t="shared" si="23"/>
        <v>0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6"/>
        <v>0</v>
      </c>
      <c r="H97" s="31">
        <v>0</v>
      </c>
      <c r="I97" s="36">
        <f t="shared" si="17"/>
        <v>0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0</v>
      </c>
      <c r="O97" s="36">
        <f t="shared" si="21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13347453</v>
      </c>
      <c r="E99" s="31">
        <v>13347453</v>
      </c>
      <c r="F99" s="31">
        <v>5561444</v>
      </c>
      <c r="G99" s="36">
        <f t="shared" si="16"/>
        <v>0.41666706000013637</v>
      </c>
      <c r="H99" s="31">
        <v>4449161</v>
      </c>
      <c r="I99" s="36">
        <f t="shared" si="17"/>
        <v>0.33333408253994229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10010605</v>
      </c>
      <c r="O99" s="36">
        <f t="shared" si="21"/>
        <v>0.75000114254007866</v>
      </c>
      <c r="P99" s="31">
        <v>2871022</v>
      </c>
      <c r="Q99" s="31">
        <v>8066188</v>
      </c>
      <c r="R99" s="31">
        <v>8066188</v>
      </c>
      <c r="S99" s="31">
        <v>6016828</v>
      </c>
      <c r="T99" s="36">
        <f t="shared" si="22"/>
        <v>0.7459320313387191</v>
      </c>
      <c r="U99" s="36">
        <f t="shared" si="23"/>
        <v>0.5496784768629428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9536640</v>
      </c>
      <c r="E100" s="31">
        <v>9536640</v>
      </c>
      <c r="F100" s="31">
        <v>3973600</v>
      </c>
      <c r="G100" s="36">
        <f>IF(($D100     =0),0,($F100     /$D100     ))</f>
        <v>0.41666666666666669</v>
      </c>
      <c r="H100" s="31">
        <v>3166960</v>
      </c>
      <c r="I100" s="36">
        <f>IF(($D100     =0),0,($H100     /$D100     ))</f>
        <v>0.33208341722032081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7140560</v>
      </c>
      <c r="O100" s="36">
        <f>IF(($D100     =0),0,($N100     /$D100     ))</f>
        <v>0.74875008388698749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22884093</v>
      </c>
      <c r="E101" s="32">
        <f>SUM(E97:E100)</f>
        <v>22884093</v>
      </c>
      <c r="F101" s="32">
        <f>SUM(F97:F100)</f>
        <v>9535044</v>
      </c>
      <c r="G101" s="37">
        <f>IF(($D101     =0),0,($F101     /$D101     ))</f>
        <v>0.41666689608366825</v>
      </c>
      <c r="H101" s="32">
        <f>SUM(H97:H100)</f>
        <v>7616121</v>
      </c>
      <c r="I101" s="37">
        <f>IF(($D101     =0),0,($H101     /$D101     ))</f>
        <v>0.33281288447831425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17151165</v>
      </c>
      <c r="O101" s="37">
        <f>IF(($D101     =0),0,($N101     /$D101     ))</f>
        <v>0.7494797805619825</v>
      </c>
      <c r="P101" s="32">
        <f>SUM(P97:P100)</f>
        <v>2871022</v>
      </c>
      <c r="Q101" s="32">
        <f>SUM(Q97:Q100)</f>
        <v>8066188</v>
      </c>
      <c r="R101" s="32">
        <f>SUM(R97:R100)</f>
        <v>8066188</v>
      </c>
      <c r="S101" s="32">
        <f>SUM(S97:S100)</f>
        <v>6016828</v>
      </c>
      <c r="T101" s="37">
        <f>IF(($Q101     =0),0,($S101     /$Q101     ))</f>
        <v>0.7459320313387191</v>
      </c>
      <c r="U101" s="37">
        <f>IF(($P101     =0),0,(($H101     /$P101     )-1))</f>
        <v>1.6527560569023851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23122103</v>
      </c>
      <c r="E102" s="32">
        <f>SUM(E88:E90,E92:E95,E97:E100)</f>
        <v>23122103</v>
      </c>
      <c r="F102" s="32">
        <f>SUM(F88:F90,F92:F95,F97:F100)</f>
        <v>9535044</v>
      </c>
      <c r="G102" s="37">
        <f>IF(($D102     =0),0,($F102     /$D102     ))</f>
        <v>0.41237788794557312</v>
      </c>
      <c r="H102" s="32">
        <f>SUM(H88:H90,H92:H95,H97:H100)</f>
        <v>7616121</v>
      </c>
      <c r="I102" s="37">
        <f>IF(($D102     =0),0,($H102     /$D102     ))</f>
        <v>0.32938703715661155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17151165</v>
      </c>
      <c r="O102" s="37">
        <f>IF(($D102     =0),0,($N102     /$D102     ))</f>
        <v>0.74176492510218472</v>
      </c>
      <c r="P102" s="32">
        <f>SUM(P88:P90,P92:P95,P97:P100)</f>
        <v>2884942</v>
      </c>
      <c r="Q102" s="32">
        <f>SUM(Q88:Q90,Q92:Q95,Q97:Q100)</f>
        <v>8066188</v>
      </c>
      <c r="R102" s="32">
        <f>SUM(R88:R90,R92:R95,R97:R100)</f>
        <v>10294604</v>
      </c>
      <c r="S102" s="32">
        <f>SUM(S88:S90,S92:S95,S97:S100)</f>
        <v>6030748</v>
      </c>
      <c r="T102" s="37">
        <f>IF(($Q102     =0),0,($S102     /$Q102     ))</f>
        <v>0.74765775357579067</v>
      </c>
      <c r="U102" s="37">
        <f>IF(($P102     =0),0,(($H102     /$P102     )-1))</f>
        <v>1.6399563665404711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4876</v>
      </c>
      <c r="G105" s="36">
        <f t="shared" ref="G105:G136" si="24">IF(($D105     =0),0,($F105     /$D105     ))</f>
        <v>0</v>
      </c>
      <c r="H105" s="31">
        <v>11288</v>
      </c>
      <c r="I105" s="36">
        <f t="shared" ref="I105:I136" si="25">IF(($D105     =0),0,($H105     /$D105     ))</f>
        <v>0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16164</v>
      </c>
      <c r="O105" s="36">
        <f t="shared" ref="O105:O136" si="29">IF(($D105     =0),0,($N105     /$D105     ))</f>
        <v>0</v>
      </c>
      <c r="P105" s="31">
        <v>21367</v>
      </c>
      <c r="Q105" s="31">
        <v>20000</v>
      </c>
      <c r="R105" s="31">
        <v>20000</v>
      </c>
      <c r="S105" s="31">
        <v>987720</v>
      </c>
      <c r="T105" s="36">
        <f t="shared" ref="T105:T136" si="30">IF(($Q105     =0),0,($S105     /$Q105     ))</f>
        <v>49.386000000000003</v>
      </c>
      <c r="U105" s="36">
        <f t="shared" ref="U105:U136" si="31">IF(($P105     =0),0,(($H105     /$P105     )-1))</f>
        <v>-0.47170870969251655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4876</v>
      </c>
      <c r="G106" s="37">
        <f t="shared" si="24"/>
        <v>0</v>
      </c>
      <c r="H106" s="32">
        <f>H105</f>
        <v>11288</v>
      </c>
      <c r="I106" s="37">
        <f t="shared" si="25"/>
        <v>0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16164</v>
      </c>
      <c r="O106" s="37">
        <f t="shared" si="29"/>
        <v>0</v>
      </c>
      <c r="P106" s="32">
        <f>P105</f>
        <v>21367</v>
      </c>
      <c r="Q106" s="32">
        <f>Q105</f>
        <v>20000</v>
      </c>
      <c r="R106" s="32">
        <f>R105</f>
        <v>20000</v>
      </c>
      <c r="S106" s="32">
        <f>S105</f>
        <v>987720</v>
      </c>
      <c r="T106" s="37">
        <f t="shared" si="30"/>
        <v>49.386000000000003</v>
      </c>
      <c r="U106" s="37">
        <f t="shared" si="31"/>
        <v>-0.47170870969251655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4"/>
        <v>0</v>
      </c>
      <c r="H121" s="32">
        <f>SUM(H113:H120)</f>
        <v>0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0</v>
      </c>
      <c r="O121" s="37">
        <f t="shared" si="29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30"/>
        <v>0</v>
      </c>
      <c r="U121" s="37">
        <f t="shared" si="31"/>
        <v>0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66232</v>
      </c>
      <c r="Q123" s="31">
        <v>0</v>
      </c>
      <c r="R123" s="31">
        <v>0</v>
      </c>
      <c r="S123" s="31">
        <v>66232</v>
      </c>
      <c r="T123" s="36">
        <f t="shared" si="30"/>
        <v>0</v>
      </c>
      <c r="U123" s="36">
        <f t="shared" si="31"/>
        <v>-1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66232</v>
      </c>
      <c r="Q126" s="32">
        <f>SUM(Q122:Q125)</f>
        <v>0</v>
      </c>
      <c r="R126" s="32">
        <f>SUM(R122:R125)</f>
        <v>0</v>
      </c>
      <c r="S126" s="32">
        <f>SUM(S122:S125)</f>
        <v>66232</v>
      </c>
      <c r="T126" s="37">
        <f t="shared" si="30"/>
        <v>0</v>
      </c>
      <c r="U126" s="37">
        <f t="shared" si="31"/>
        <v>-1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4"/>
        <v>0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0</v>
      </c>
      <c r="O133" s="36">
        <f t="shared" si="29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30"/>
        <v>0</v>
      </c>
      <c r="U133" s="36">
        <f t="shared" si="31"/>
        <v>0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32">IF(($D137     =0),0,($F137     /$D137     ))</f>
        <v>0</v>
      </c>
      <c r="H137" s="32">
        <f>SUM(H133:H136)</f>
        <v>0</v>
      </c>
      <c r="I137" s="37">
        <f t="shared" ref="I137:I170" si="33">IF(($D137     =0),0,($H137     /$D137     ))</f>
        <v>0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0</v>
      </c>
      <c r="O137" s="37">
        <f t="shared" ref="O137:O170" si="37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8">IF(($Q137     =0),0,($S137     /$Q137     ))</f>
        <v>0</v>
      </c>
      <c r="U137" s="37">
        <f t="shared" ref="U137:U170" si="39">IF(($P137     =0),0,(($H137     /$P137     )-1))</f>
        <v>0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74100</v>
      </c>
      <c r="E152" s="31">
        <v>74200</v>
      </c>
      <c r="F152" s="31">
        <v>18551</v>
      </c>
      <c r="G152" s="36">
        <f t="shared" si="32"/>
        <v>0.25035087719298244</v>
      </c>
      <c r="H152" s="31">
        <v>18525</v>
      </c>
      <c r="I152" s="36">
        <f t="shared" si="33"/>
        <v>0.25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37076</v>
      </c>
      <c r="O152" s="36">
        <f t="shared" si="37"/>
        <v>0.50035087719298244</v>
      </c>
      <c r="P152" s="31">
        <v>0</v>
      </c>
      <c r="Q152" s="31">
        <v>0</v>
      </c>
      <c r="R152" s="31">
        <v>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74100</v>
      </c>
      <c r="E157" s="32">
        <f>SUM(E151:E156)</f>
        <v>74200</v>
      </c>
      <c r="F157" s="32">
        <f>SUM(F151:F156)</f>
        <v>18551</v>
      </c>
      <c r="G157" s="37">
        <f t="shared" si="32"/>
        <v>0.25035087719298244</v>
      </c>
      <c r="H157" s="32">
        <f>SUM(H151:H156)</f>
        <v>18525</v>
      </c>
      <c r="I157" s="37">
        <f t="shared" si="33"/>
        <v>0.25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37076</v>
      </c>
      <c r="O157" s="37">
        <f t="shared" si="37"/>
        <v>0.50035087719298244</v>
      </c>
      <c r="P157" s="32">
        <f>SUM(P151:P156)</f>
        <v>0</v>
      </c>
      <c r="Q157" s="32">
        <f>SUM(Q151:Q156)</f>
        <v>0</v>
      </c>
      <c r="R157" s="32">
        <f>SUM(R151:R156)</f>
        <v>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404148</v>
      </c>
      <c r="G159" s="36">
        <f t="shared" si="32"/>
        <v>0.41666460472596806</v>
      </c>
      <c r="H159" s="31">
        <v>323321</v>
      </c>
      <c r="I159" s="36">
        <f t="shared" si="33"/>
        <v>0.33333436430368263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727469</v>
      </c>
      <c r="O159" s="36">
        <f t="shared" si="37"/>
        <v>0.74999896902965069</v>
      </c>
      <c r="P159" s="31">
        <v>0</v>
      </c>
      <c r="Q159" s="31">
        <v>853860</v>
      </c>
      <c r="R159" s="31">
        <v>853860</v>
      </c>
      <c r="S159" s="31">
        <v>853860</v>
      </c>
      <c r="T159" s="36">
        <f t="shared" si="38"/>
        <v>1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969960</v>
      </c>
      <c r="E163" s="32">
        <f>SUM(E158:E162)</f>
        <v>969960</v>
      </c>
      <c r="F163" s="32">
        <f>SUM(F158:F162)</f>
        <v>404148</v>
      </c>
      <c r="G163" s="37">
        <f t="shared" si="32"/>
        <v>0.41666460472596806</v>
      </c>
      <c r="H163" s="32">
        <f>SUM(H158:H162)</f>
        <v>323321</v>
      </c>
      <c r="I163" s="37">
        <f t="shared" si="33"/>
        <v>0.33333436430368263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727469</v>
      </c>
      <c r="O163" s="37">
        <f t="shared" si="37"/>
        <v>0.74999896902965069</v>
      </c>
      <c r="P163" s="32">
        <f>SUM(P158:P162)</f>
        <v>0</v>
      </c>
      <c r="Q163" s="32">
        <f>SUM(Q158:Q162)</f>
        <v>853860</v>
      </c>
      <c r="R163" s="32">
        <f>SUM(R158:R162)</f>
        <v>853860</v>
      </c>
      <c r="S163" s="32">
        <f>SUM(S158:S162)</f>
        <v>853860</v>
      </c>
      <c r="T163" s="37">
        <f t="shared" si="38"/>
        <v>1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1044060</v>
      </c>
      <c r="E170" s="32">
        <f>SUM(E105,E107:E111,E113:E120,E122:E125,E127:E131,E133:E136,E138:E143,E145:E149,E151:E156,E158:E162,E164:E168)</f>
        <v>1044160</v>
      </c>
      <c r="F170" s="32">
        <f>SUM(F105,F107:F111,F113:F120,F122:F125,F127:F131,F133:F136,F138:F143,F145:F149,F151:F156,F158:F162,F164:F168)</f>
        <v>427575</v>
      </c>
      <c r="G170" s="37">
        <f t="shared" si="32"/>
        <v>0.40953106143325096</v>
      </c>
      <c r="H170" s="32">
        <f>SUM(H105,H107:H111,H113:H120,H122:H125,H127:H131,H133:H136,H138:H143,H145:H149,H151:H156,H158:H162,H164:H168)</f>
        <v>353134</v>
      </c>
      <c r="I170" s="37">
        <f t="shared" si="33"/>
        <v>0.33823151926134515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780709</v>
      </c>
      <c r="O170" s="37">
        <f t="shared" si="37"/>
        <v>0.74776258069459611</v>
      </c>
      <c r="P170" s="32">
        <f>SUM(P105,P107:P111,P113:P120,P122:P125,P127:P131,P133:P136,P138:P143,P145:P149,P151:P156,P158:P162,P164:P168)</f>
        <v>87599</v>
      </c>
      <c r="Q170" s="32">
        <f>SUM(Q105,Q107:Q111,Q113:Q120,Q122:Q125,Q127:Q131,Q133:Q136,Q138:Q143,Q145:Q149,Q151:Q156,Q158:Q162,Q164:Q168)</f>
        <v>873860</v>
      </c>
      <c r="R170" s="32">
        <f>SUM(R105,R107:R111,R113:R120,R122:R125,R127:R131,R133:R136,R138:R143,R145:R149,R151:R156,R158:R162,R164:R168)</f>
        <v>873860</v>
      </c>
      <c r="S170" s="32">
        <f>SUM(S105,S107:S111,S113:S120,S122:S125,S127:S131,S133:S136,S138:S143,S145:S149,S151:S156,S158:S162,S164:S168)</f>
        <v>1907812</v>
      </c>
      <c r="T170" s="37">
        <f t="shared" si="38"/>
        <v>2.1832009704071589</v>
      </c>
      <c r="U170" s="37">
        <f t="shared" si="39"/>
        <v>3.0312560645669473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5775858</v>
      </c>
      <c r="E184" s="31">
        <v>5775858</v>
      </c>
      <c r="F184" s="31">
        <v>2466210</v>
      </c>
      <c r="G184" s="36">
        <f t="shared" si="40"/>
        <v>0.42698591274231462</v>
      </c>
      <c r="H184" s="31">
        <v>1985306</v>
      </c>
      <c r="I184" s="36">
        <f t="shared" si="41"/>
        <v>0.34372486304199307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4451516</v>
      </c>
      <c r="O184" s="36">
        <f t="shared" si="45"/>
        <v>0.77071077578430769</v>
      </c>
      <c r="P184" s="31">
        <v>0</v>
      </c>
      <c r="Q184" s="31">
        <v>5321633</v>
      </c>
      <c r="R184" s="31">
        <v>5321633</v>
      </c>
      <c r="S184" s="31">
        <v>4979530</v>
      </c>
      <c r="T184" s="36">
        <f t="shared" si="46"/>
        <v>0.93571465751208327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5775858</v>
      </c>
      <c r="E185" s="32">
        <f>SUM(E180:E184)</f>
        <v>5775858</v>
      </c>
      <c r="F185" s="32">
        <f>SUM(F180:F184)</f>
        <v>2466210</v>
      </c>
      <c r="G185" s="37">
        <f t="shared" si="40"/>
        <v>0.42698591274231462</v>
      </c>
      <c r="H185" s="32">
        <f>SUM(H180:H184)</f>
        <v>1985306</v>
      </c>
      <c r="I185" s="37">
        <f t="shared" si="41"/>
        <v>0.34372486304199307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4451516</v>
      </c>
      <c r="O185" s="37">
        <f t="shared" si="45"/>
        <v>0.77071077578430769</v>
      </c>
      <c r="P185" s="32">
        <f>SUM(P180:P184)</f>
        <v>0</v>
      </c>
      <c r="Q185" s="32">
        <f>SUM(Q180:Q184)</f>
        <v>5321633</v>
      </c>
      <c r="R185" s="32">
        <f>SUM(R180:R184)</f>
        <v>5321633</v>
      </c>
      <c r="S185" s="32">
        <f>SUM(S180:S184)</f>
        <v>4979530</v>
      </c>
      <c r="T185" s="37">
        <f t="shared" si="46"/>
        <v>0.93571465751208327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541</v>
      </c>
      <c r="E188" s="31">
        <v>541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517</v>
      </c>
      <c r="R188" s="31">
        <v>517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9434000</v>
      </c>
      <c r="F190" s="31">
        <v>3930833</v>
      </c>
      <c r="G190" s="36">
        <f t="shared" si="40"/>
        <v>0.41666663133347465</v>
      </c>
      <c r="H190" s="31">
        <v>3144667</v>
      </c>
      <c r="I190" s="36">
        <f t="shared" si="41"/>
        <v>0.33333336866652535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7075500</v>
      </c>
      <c r="O190" s="36">
        <f t="shared" si="45"/>
        <v>0.75</v>
      </c>
      <c r="P190" s="31">
        <v>2568440</v>
      </c>
      <c r="Q190" s="31">
        <v>7792000</v>
      </c>
      <c r="R190" s="31">
        <v>8721000</v>
      </c>
      <c r="S190" s="31">
        <v>5607314</v>
      </c>
      <c r="T190" s="36">
        <f t="shared" si="46"/>
        <v>0.7196244866529774</v>
      </c>
      <c r="U190" s="36">
        <f t="shared" si="47"/>
        <v>0.22434902119574529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9434541</v>
      </c>
      <c r="E191" s="32">
        <f>SUM(E186:E190)</f>
        <v>9434541</v>
      </c>
      <c r="F191" s="32">
        <f>SUM(F186:F190)</f>
        <v>3930833</v>
      </c>
      <c r="G191" s="37">
        <f t="shared" si="40"/>
        <v>0.4166427386345557</v>
      </c>
      <c r="H191" s="32">
        <f>SUM(H186:H190)</f>
        <v>3144667</v>
      </c>
      <c r="I191" s="37">
        <f t="shared" si="41"/>
        <v>0.33331425450374319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7075500</v>
      </c>
      <c r="O191" s="37">
        <f t="shared" si="45"/>
        <v>0.74995699313829889</v>
      </c>
      <c r="P191" s="32">
        <f>SUM(P186:P190)</f>
        <v>2568440</v>
      </c>
      <c r="Q191" s="32">
        <f>SUM(Q186:Q190)</f>
        <v>7792517</v>
      </c>
      <c r="R191" s="32">
        <f>SUM(R186:R190)</f>
        <v>8721517</v>
      </c>
      <c r="S191" s="32">
        <f>SUM(S186:S190)</f>
        <v>5607314</v>
      </c>
      <c r="T191" s="37">
        <f t="shared" si="46"/>
        <v>0.71957674266222327</v>
      </c>
      <c r="U191" s="37">
        <f t="shared" si="47"/>
        <v>0.22434902119574529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13884271</v>
      </c>
      <c r="E200" s="31">
        <v>13884271</v>
      </c>
      <c r="F200" s="31">
        <v>6304665</v>
      </c>
      <c r="G200" s="36">
        <f t="shared" si="40"/>
        <v>0.45408685843138613</v>
      </c>
      <c r="H200" s="31">
        <v>2691881</v>
      </c>
      <c r="I200" s="36">
        <f t="shared" si="41"/>
        <v>0.1938798947384418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8996546</v>
      </c>
      <c r="O200" s="36">
        <f t="shared" si="45"/>
        <v>0.64796675316982788</v>
      </c>
      <c r="P200" s="31">
        <v>4245591</v>
      </c>
      <c r="Q200" s="31">
        <v>13454506</v>
      </c>
      <c r="R200" s="31">
        <v>13454506</v>
      </c>
      <c r="S200" s="31">
        <v>10454506</v>
      </c>
      <c r="T200" s="36">
        <f t="shared" si="46"/>
        <v>0.77702637317193213</v>
      </c>
      <c r="U200" s="36">
        <f t="shared" si="47"/>
        <v>-0.36595847315485641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13884271</v>
      </c>
      <c r="E204" s="32">
        <f>SUM(E199:E203)</f>
        <v>13884271</v>
      </c>
      <c r="F204" s="32">
        <f>SUM(F199:F203)</f>
        <v>6304665</v>
      </c>
      <c r="G204" s="37">
        <f t="shared" si="40"/>
        <v>0.45408685843138613</v>
      </c>
      <c r="H204" s="32">
        <f>SUM(H199:H203)</f>
        <v>2691881</v>
      </c>
      <c r="I204" s="37">
        <f t="shared" si="41"/>
        <v>0.1938798947384418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8996546</v>
      </c>
      <c r="O204" s="37">
        <f t="shared" si="45"/>
        <v>0.64796675316982788</v>
      </c>
      <c r="P204" s="32">
        <f>SUM(P199:P203)</f>
        <v>4245591</v>
      </c>
      <c r="Q204" s="32">
        <f>SUM(Q199:Q203)</f>
        <v>13454506</v>
      </c>
      <c r="R204" s="32">
        <f>SUM(R199:R203)</f>
        <v>13454506</v>
      </c>
      <c r="S204" s="32">
        <f>SUM(S199:S203)</f>
        <v>10454506</v>
      </c>
      <c r="T204" s="37">
        <f t="shared" si="46"/>
        <v>0.77702637317193213</v>
      </c>
      <c r="U204" s="37">
        <f t="shared" si="47"/>
        <v>-0.36595847315485641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29094670</v>
      </c>
      <c r="E205" s="32">
        <f>SUM(E173:E178,E180:E184,E186:E190,E192:E197,E199:E203)</f>
        <v>29094670</v>
      </c>
      <c r="F205" s="32">
        <f>SUM(F173:F178,F180:F184,F186:F190,F192:F197,F199:F203)</f>
        <v>12701708</v>
      </c>
      <c r="G205" s="37">
        <f t="shared" si="40"/>
        <v>0.43656477286045864</v>
      </c>
      <c r="H205" s="32">
        <f>SUM(H173:H178,H180:H184,H186:H190,H192:H197,H199:H203)</f>
        <v>7821854</v>
      </c>
      <c r="I205" s="37">
        <f t="shared" si="41"/>
        <v>0.26884147508804879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20523562</v>
      </c>
      <c r="O205" s="37">
        <f t="shared" si="45"/>
        <v>0.70540624794850737</v>
      </c>
      <c r="P205" s="32">
        <f>SUM(P173:P178,P180:P184,P186:P190,P192:P197,P199:P203)</f>
        <v>6814031</v>
      </c>
      <c r="Q205" s="32">
        <f>SUM(Q173:Q178,Q180:Q184,Q186:Q190,Q192:Q197,Q199:Q203)</f>
        <v>26568656</v>
      </c>
      <c r="R205" s="32">
        <f>SUM(R173:R178,R180:R184,R186:R190,R192:R197,R199:R203)</f>
        <v>27497656</v>
      </c>
      <c r="S205" s="32">
        <f>SUM(S173:S178,S180:S184,S186:S190,S192:S197,S199:S203)</f>
        <v>21041350</v>
      </c>
      <c r="T205" s="37">
        <f t="shared" si="46"/>
        <v>0.79196139992930015</v>
      </c>
      <c r="U205" s="37">
        <f t="shared" si="47"/>
        <v>0.14790408203308725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2420</v>
      </c>
      <c r="E215" s="31">
        <v>2420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169</v>
      </c>
      <c r="Q215" s="31">
        <v>2300</v>
      </c>
      <c r="R215" s="31">
        <v>2300</v>
      </c>
      <c r="S215" s="31">
        <v>169</v>
      </c>
      <c r="T215" s="36">
        <f t="shared" si="54"/>
        <v>7.3478260869565215E-2</v>
      </c>
      <c r="U215" s="36">
        <f t="shared" si="55"/>
        <v>-1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2420</v>
      </c>
      <c r="E216" s="32">
        <f>SUM(E208:E215)</f>
        <v>2420</v>
      </c>
      <c r="F216" s="32">
        <f>SUM(F208:F215)</f>
        <v>0</v>
      </c>
      <c r="G216" s="37">
        <f t="shared" si="48"/>
        <v>0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0</v>
      </c>
      <c r="O216" s="37">
        <f t="shared" si="53"/>
        <v>0</v>
      </c>
      <c r="P216" s="32">
        <f>SUM(P208:P215)</f>
        <v>169</v>
      </c>
      <c r="Q216" s="32">
        <f>SUM(Q208:Q215)</f>
        <v>2300</v>
      </c>
      <c r="R216" s="32">
        <f>SUM(R208:R215)</f>
        <v>2300</v>
      </c>
      <c r="S216" s="32">
        <f>SUM(S208:S215)</f>
        <v>169</v>
      </c>
      <c r="T216" s="37">
        <f t="shared" si="54"/>
        <v>7.3478260869565215E-2</v>
      </c>
      <c r="U216" s="37">
        <f t="shared" si="55"/>
        <v>-1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8"/>
        <v>0</v>
      </c>
      <c r="H224" s="32">
        <f>SUM(H217:H223)</f>
        <v>0</v>
      </c>
      <c r="I224" s="37">
        <f t="shared" si="49"/>
        <v>0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0</v>
      </c>
      <c r="O224" s="37">
        <f t="shared" si="53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54"/>
        <v>0</v>
      </c>
      <c r="U224" s="37">
        <f t="shared" si="55"/>
        <v>0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174</v>
      </c>
      <c r="E228" s="31">
        <v>174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158</v>
      </c>
      <c r="R228" s="31">
        <v>158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174</v>
      </c>
      <c r="E230" s="32">
        <f>SUM(E225:E229)</f>
        <v>174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158</v>
      </c>
      <c r="R230" s="32">
        <f>SUM(R225:R229)</f>
        <v>158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2594</v>
      </c>
      <c r="E231" s="32">
        <f>SUM(E208:E215,E217:E223,E225:E229)</f>
        <v>2594</v>
      </c>
      <c r="F231" s="32">
        <f>SUM(F208:F215,F217:F223,F225:F229)</f>
        <v>0</v>
      </c>
      <c r="G231" s="37">
        <f t="shared" si="48"/>
        <v>0</v>
      </c>
      <c r="H231" s="32">
        <f>SUM(H208:H215,H217:H223,H225:H229)</f>
        <v>0</v>
      </c>
      <c r="I231" s="37">
        <f t="shared" si="49"/>
        <v>0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0</v>
      </c>
      <c r="O231" s="37">
        <f t="shared" si="53"/>
        <v>0</v>
      </c>
      <c r="P231" s="32">
        <f>SUM(P208:P215,P217:P223,P225:P229)</f>
        <v>169</v>
      </c>
      <c r="Q231" s="32">
        <f>SUM(Q208:Q215,Q217:Q223,Q225:Q229)</f>
        <v>2458</v>
      </c>
      <c r="R231" s="32">
        <f>SUM(R208:R215,R217:R223,R225:R229)</f>
        <v>2458</v>
      </c>
      <c r="S231" s="32">
        <f>SUM(S208:S215,S217:S223,S225:S229)</f>
        <v>169</v>
      </c>
      <c r="T231" s="37">
        <f t="shared" si="54"/>
        <v>6.8755085435313265E-2</v>
      </c>
      <c r="U231" s="37">
        <f t="shared" si="55"/>
        <v>-1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8796684</v>
      </c>
      <c r="F245" s="31">
        <v>0</v>
      </c>
      <c r="G245" s="36">
        <f t="shared" si="56"/>
        <v>0</v>
      </c>
      <c r="H245" s="31">
        <v>2932202</v>
      </c>
      <c r="I245" s="36">
        <f t="shared" si="57"/>
        <v>0.33333037767413265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2932202</v>
      </c>
      <c r="O245" s="36">
        <f t="shared" si="61"/>
        <v>0.33333037767413265</v>
      </c>
      <c r="P245" s="31">
        <v>0</v>
      </c>
      <c r="Q245" s="31">
        <v>7345496</v>
      </c>
      <c r="R245" s="31">
        <v>7345500</v>
      </c>
      <c r="S245" s="31">
        <v>2864744</v>
      </c>
      <c r="T245" s="36">
        <f t="shared" si="62"/>
        <v>0.39000007623719352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8796684</v>
      </c>
      <c r="E247" s="32">
        <f>SUM(E241:E246)</f>
        <v>8796684</v>
      </c>
      <c r="F247" s="32">
        <f>SUM(F241:F246)</f>
        <v>0</v>
      </c>
      <c r="G247" s="37">
        <f t="shared" si="56"/>
        <v>0</v>
      </c>
      <c r="H247" s="32">
        <f>SUM(H241:H246)</f>
        <v>2932202</v>
      </c>
      <c r="I247" s="37">
        <f t="shared" si="57"/>
        <v>0.33333037767413265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2932202</v>
      </c>
      <c r="O247" s="37">
        <f t="shared" si="61"/>
        <v>0.33333037767413265</v>
      </c>
      <c r="P247" s="32">
        <f>SUM(P241:P246)</f>
        <v>0</v>
      </c>
      <c r="Q247" s="32">
        <f>SUM(Q241:Q246)</f>
        <v>7345496</v>
      </c>
      <c r="R247" s="32">
        <f>SUM(R241:R246)</f>
        <v>7345500</v>
      </c>
      <c r="S247" s="32">
        <f>SUM(S241:S246)</f>
        <v>2864744</v>
      </c>
      <c r="T247" s="37">
        <f t="shared" si="62"/>
        <v>0.39000007623719352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21608083</v>
      </c>
      <c r="E253" s="31">
        <v>21608083</v>
      </c>
      <c r="F253" s="31">
        <v>9003342</v>
      </c>
      <c r="G253" s="36">
        <f t="shared" si="56"/>
        <v>0.41666546726981751</v>
      </c>
      <c r="H253" s="31">
        <v>4438848</v>
      </c>
      <c r="I253" s="36">
        <f t="shared" si="57"/>
        <v>0.20542534939355794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13442190</v>
      </c>
      <c r="O253" s="36">
        <f t="shared" si="61"/>
        <v>0.62209081666337551</v>
      </c>
      <c r="P253" s="31">
        <v>1075978</v>
      </c>
      <c r="Q253" s="31">
        <v>20207165</v>
      </c>
      <c r="R253" s="31">
        <v>20207165</v>
      </c>
      <c r="S253" s="31">
        <v>8956754</v>
      </c>
      <c r="T253" s="36">
        <f t="shared" si="62"/>
        <v>0.44324644253659529</v>
      </c>
      <c r="U253" s="36">
        <f t="shared" si="63"/>
        <v>3.1254077685603239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21608083</v>
      </c>
      <c r="E254" s="32">
        <f>SUM(E248:E253)</f>
        <v>21608083</v>
      </c>
      <c r="F254" s="32">
        <f>SUM(F248:F253)</f>
        <v>9003342</v>
      </c>
      <c r="G254" s="37">
        <f t="shared" si="56"/>
        <v>0.41666546726981751</v>
      </c>
      <c r="H254" s="32">
        <f>SUM(H248:H253)</f>
        <v>4438848</v>
      </c>
      <c r="I254" s="37">
        <f t="shared" si="57"/>
        <v>0.20542534939355794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13442190</v>
      </c>
      <c r="O254" s="37">
        <f t="shared" si="61"/>
        <v>0.62209081666337551</v>
      </c>
      <c r="P254" s="32">
        <f>SUM(P248:P253)</f>
        <v>1075978</v>
      </c>
      <c r="Q254" s="32">
        <f>SUM(Q248:Q253)</f>
        <v>20207165</v>
      </c>
      <c r="R254" s="32">
        <f>SUM(R248:R253)</f>
        <v>20207165</v>
      </c>
      <c r="S254" s="32">
        <f>SUM(S248:S253)</f>
        <v>8956754</v>
      </c>
      <c r="T254" s="37">
        <f t="shared" si="62"/>
        <v>0.44324644253659529</v>
      </c>
      <c r="U254" s="37">
        <f t="shared" si="63"/>
        <v>3.1254077685603239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30404767</v>
      </c>
      <c r="E260" s="32">
        <f>SUM(E234:E239,E241:E246,E248:E253,E255:E258)</f>
        <v>30404767</v>
      </c>
      <c r="F260" s="32">
        <f>SUM(F234:F239,F241:F246,F248:F253,F255:F258)</f>
        <v>9003342</v>
      </c>
      <c r="G260" s="37">
        <f t="shared" si="56"/>
        <v>0.29611613205258241</v>
      </c>
      <c r="H260" s="32">
        <f>SUM(H234:H239,H241:H246,H248:H253,H255:H258)</f>
        <v>7371050</v>
      </c>
      <c r="I260" s="37">
        <f t="shared" si="57"/>
        <v>0.24243073462789569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16374392</v>
      </c>
      <c r="O260" s="37">
        <f t="shared" si="61"/>
        <v>0.53854686668047813</v>
      </c>
      <c r="P260" s="32">
        <f>SUM(P234:P239,P241:P246,P248:P253,P255:P258)</f>
        <v>1075978</v>
      </c>
      <c r="Q260" s="32">
        <f>SUM(Q234:Q239,Q241:Q246,Q248:Q253,Q255:Q258)</f>
        <v>27552661</v>
      </c>
      <c r="R260" s="32">
        <f>SUM(R234:R239,R241:R246,R248:R253,R255:R258)</f>
        <v>27552665</v>
      </c>
      <c r="S260" s="32">
        <f>SUM(S234:S239,S241:S246,S248:S253,S255:S258)</f>
        <v>11821498</v>
      </c>
      <c r="T260" s="37">
        <f t="shared" si="62"/>
        <v>0.42905104519668719</v>
      </c>
      <c r="U260" s="37">
        <f t="shared" si="63"/>
        <v>5.8505582827901685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1600000</v>
      </c>
      <c r="E264" s="31">
        <v>1600000</v>
      </c>
      <c r="F264" s="31">
        <v>666667</v>
      </c>
      <c r="G264" s="36">
        <f t="shared" si="64"/>
        <v>0.41666687499999999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666667</v>
      </c>
      <c r="O264" s="36">
        <f t="shared" si="69"/>
        <v>0.41666687499999999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5235200</v>
      </c>
      <c r="F266" s="31">
        <v>2072192</v>
      </c>
      <c r="G266" s="36">
        <f t="shared" si="64"/>
        <v>0.39581907090464546</v>
      </c>
      <c r="H266" s="31">
        <v>1829245</v>
      </c>
      <c r="I266" s="36">
        <f t="shared" si="65"/>
        <v>0.34941262988997557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3901437</v>
      </c>
      <c r="O266" s="36">
        <f t="shared" si="69"/>
        <v>0.74523170079462098</v>
      </c>
      <c r="P266" s="31">
        <v>1372355</v>
      </c>
      <c r="Q266" s="31">
        <v>4267674</v>
      </c>
      <c r="R266" s="31">
        <v>4189608</v>
      </c>
      <c r="S266" s="31">
        <v>2631478</v>
      </c>
      <c r="T266" s="36">
        <f t="shared" si="70"/>
        <v>0.61660707917240165</v>
      </c>
      <c r="U266" s="36">
        <f t="shared" si="71"/>
        <v>0.33292406119407869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6835200</v>
      </c>
      <c r="E267" s="32">
        <f>SUM(E263:E266)</f>
        <v>6835200</v>
      </c>
      <c r="F267" s="32">
        <f>SUM(F263:F266)</f>
        <v>2738859</v>
      </c>
      <c r="G267" s="37">
        <f t="shared" si="64"/>
        <v>0.40069917485955059</v>
      </c>
      <c r="H267" s="32">
        <f>SUM(H263:H266)</f>
        <v>1829245</v>
      </c>
      <c r="I267" s="37">
        <f t="shared" si="65"/>
        <v>0.26762128394194756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4568104</v>
      </c>
      <c r="O267" s="37">
        <f t="shared" si="69"/>
        <v>0.66832045880149815</v>
      </c>
      <c r="P267" s="32">
        <f>SUM(P263:P266)</f>
        <v>1372355</v>
      </c>
      <c r="Q267" s="32">
        <f>SUM(Q263:Q266)</f>
        <v>4267674</v>
      </c>
      <c r="R267" s="32">
        <f>SUM(R263:R266)</f>
        <v>4189608</v>
      </c>
      <c r="S267" s="32">
        <f>SUM(S263:S266)</f>
        <v>2631478</v>
      </c>
      <c r="T267" s="37">
        <f t="shared" si="70"/>
        <v>0.61660707917240165</v>
      </c>
      <c r="U267" s="37">
        <f t="shared" si="71"/>
        <v>0.33292406119407869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64"/>
        <v>0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0</v>
      </c>
      <c r="O275" s="37">
        <f t="shared" si="69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70"/>
        <v>0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64"/>
        <v>0</v>
      </c>
      <c r="H285" s="32">
        <f>SUM(H276:H284)</f>
        <v>0</v>
      </c>
      <c r="I285" s="37">
        <f t="shared" si="65"/>
        <v>0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0</v>
      </c>
      <c r="O285" s="37">
        <f t="shared" si="69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70"/>
        <v>0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64"/>
        <v>0</v>
      </c>
      <c r="H293" s="31">
        <v>0</v>
      </c>
      <c r="I293" s="36">
        <f t="shared" si="65"/>
        <v>0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0</v>
      </c>
      <c r="O293" s="36">
        <f t="shared" si="69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70"/>
        <v>0</v>
      </c>
      <c r="U293" s="36">
        <f t="shared" si="71"/>
        <v>0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64"/>
        <v>0</v>
      </c>
      <c r="H298" s="32">
        <f>SUM(H293:H297)</f>
        <v>0</v>
      </c>
      <c r="I298" s="37">
        <f t="shared" si="65"/>
        <v>0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0</v>
      </c>
      <c r="O298" s="37">
        <f t="shared" si="69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70"/>
        <v>0</v>
      </c>
      <c r="U298" s="37">
        <f t="shared" si="71"/>
        <v>0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6835200</v>
      </c>
      <c r="E299" s="32">
        <f>SUM(E263:E266,E268:E274,E276:E284,E286:E291,E293:E297)</f>
        <v>6835200</v>
      </c>
      <c r="F299" s="32">
        <f>SUM(F263:F266,F268:F274,F276:F284,F286:F291,F293:F297)</f>
        <v>2738859</v>
      </c>
      <c r="G299" s="37">
        <f t="shared" si="64"/>
        <v>0.40069917485955059</v>
      </c>
      <c r="H299" s="32">
        <f>SUM(H263:H266,H268:H274,H276:H284,H286:H291,H293:H297)</f>
        <v>1829245</v>
      </c>
      <c r="I299" s="37">
        <f t="shared" si="65"/>
        <v>0.26762128394194756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4568104</v>
      </c>
      <c r="O299" s="37">
        <f t="shared" si="69"/>
        <v>0.66832045880149815</v>
      </c>
      <c r="P299" s="32">
        <f>SUM(P263:P266,P268:P274,P276:P284,P286:P291,P293:P297)</f>
        <v>1372355</v>
      </c>
      <c r="Q299" s="32">
        <f>SUM(Q263:Q266,Q268:Q274,Q276:Q284,Q286:Q291,Q293:Q297)</f>
        <v>4267674</v>
      </c>
      <c r="R299" s="32">
        <f>SUM(R263:R266,R268:R274,R276:R284,R286:R291,R293:R297)</f>
        <v>4189608</v>
      </c>
      <c r="S299" s="32">
        <f>SUM(S263:S266,S268:S274,S276:S284,S286:S291,S293:S297)</f>
        <v>2631478</v>
      </c>
      <c r="T299" s="37">
        <f t="shared" si="70"/>
        <v>0.61660707917240165</v>
      </c>
      <c r="U299" s="37">
        <f t="shared" si="71"/>
        <v>0.33292406119407869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3381</v>
      </c>
      <c r="E302" s="31">
        <v>3381</v>
      </c>
      <c r="F302" s="31">
        <v>10942</v>
      </c>
      <c r="G302" s="36">
        <f t="shared" ref="G302:G339" si="72">IF(($D302     =0),0,($F302     /$D302     ))</f>
        <v>3.2363206152026027</v>
      </c>
      <c r="H302" s="31">
        <v>-2919</v>
      </c>
      <c r="I302" s="36">
        <f t="shared" ref="I302:I339" si="73">IF(($D302     =0),0,($H302     /$D302     ))</f>
        <v>-0.86335403726708071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8023</v>
      </c>
      <c r="O302" s="36">
        <f t="shared" ref="O302:O339" si="77">IF(($D302     =0),0,($N302     /$D302     ))</f>
        <v>2.372966577935522</v>
      </c>
      <c r="P302" s="31">
        <v>-5194</v>
      </c>
      <c r="Q302" s="31">
        <v>3223</v>
      </c>
      <c r="R302" s="31">
        <v>3223</v>
      </c>
      <c r="S302" s="31">
        <v>-1502</v>
      </c>
      <c r="T302" s="36">
        <f t="shared" ref="T302:T339" si="78">IF(($Q302     =0),0,($S302     /$Q302     ))</f>
        <v>-0.46602544213465713</v>
      </c>
      <c r="U302" s="36">
        <f t="shared" ref="U302:U339" si="79">IF(($P302     =0),0,(($H302     /$P302     )-1))</f>
        <v>-0.43800539083557954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3381</v>
      </c>
      <c r="E303" s="32">
        <f>E302</f>
        <v>3381</v>
      </c>
      <c r="F303" s="32">
        <f>F302</f>
        <v>10942</v>
      </c>
      <c r="G303" s="37">
        <f t="shared" si="72"/>
        <v>3.2363206152026027</v>
      </c>
      <c r="H303" s="32">
        <f>H302</f>
        <v>-2919</v>
      </c>
      <c r="I303" s="37">
        <f t="shared" si="73"/>
        <v>-0.86335403726708071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8023</v>
      </c>
      <c r="O303" s="37">
        <f t="shared" si="77"/>
        <v>2.372966577935522</v>
      </c>
      <c r="P303" s="32">
        <f>P302</f>
        <v>-5194</v>
      </c>
      <c r="Q303" s="32">
        <f>Q302</f>
        <v>3223</v>
      </c>
      <c r="R303" s="32">
        <f>R302</f>
        <v>3223</v>
      </c>
      <c r="S303" s="32">
        <f>S302</f>
        <v>-1502</v>
      </c>
      <c r="T303" s="37">
        <f t="shared" si="78"/>
        <v>-0.46602544213465713</v>
      </c>
      <c r="U303" s="37">
        <f t="shared" si="79"/>
        <v>-0.43800539083557954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350005</v>
      </c>
      <c r="E307" s="31">
        <v>350005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350000</v>
      </c>
      <c r="R307" s="31">
        <v>350000</v>
      </c>
      <c r="S307" s="31">
        <v>4755</v>
      </c>
      <c r="T307" s="36">
        <f t="shared" si="78"/>
        <v>1.3585714285714286E-2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418031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418000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350005</v>
      </c>
      <c r="E310" s="32">
        <f>SUM(E304:E309)</f>
        <v>768036</v>
      </c>
      <c r="F310" s="32">
        <f>SUM(F304:F309)</f>
        <v>0</v>
      </c>
      <c r="G310" s="37">
        <f t="shared" si="72"/>
        <v>0</v>
      </c>
      <c r="H310" s="32">
        <f>SUM(H304:H309)</f>
        <v>0</v>
      </c>
      <c r="I310" s="37">
        <f t="shared" si="73"/>
        <v>0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0</v>
      </c>
      <c r="O310" s="37">
        <f t="shared" si="77"/>
        <v>0</v>
      </c>
      <c r="P310" s="32">
        <f>SUM(P304:P309)</f>
        <v>0</v>
      </c>
      <c r="Q310" s="32">
        <f>SUM(Q304:Q309)</f>
        <v>350000</v>
      </c>
      <c r="R310" s="32">
        <f>SUM(R304:R309)</f>
        <v>768000</v>
      </c>
      <c r="S310" s="32">
        <f>SUM(S304:S309)</f>
        <v>4755</v>
      </c>
      <c r="T310" s="37">
        <f t="shared" si="78"/>
        <v>1.3585714285714286E-2</v>
      </c>
      <c r="U310" s="37">
        <f t="shared" si="79"/>
        <v>0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18704</v>
      </c>
      <c r="Q313" s="31">
        <v>0</v>
      </c>
      <c r="R313" s="31">
        <v>550000</v>
      </c>
      <c r="S313" s="31">
        <v>18704</v>
      </c>
      <c r="T313" s="36">
        <f t="shared" si="78"/>
        <v>0</v>
      </c>
      <c r="U313" s="36">
        <f t="shared" si="79"/>
        <v>-1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550000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72"/>
        <v>0</v>
      </c>
      <c r="H317" s="32">
        <f>SUM(H311:H316)</f>
        <v>0</v>
      </c>
      <c r="I317" s="37">
        <f t="shared" si="73"/>
        <v>0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0</v>
      </c>
      <c r="O317" s="37">
        <f t="shared" si="77"/>
        <v>0</v>
      </c>
      <c r="P317" s="32">
        <f>SUM(P311:P316)</f>
        <v>18704</v>
      </c>
      <c r="Q317" s="32">
        <f>SUM(Q311:Q316)</f>
        <v>0</v>
      </c>
      <c r="R317" s="32">
        <f>SUM(R311:R316)</f>
        <v>1100000</v>
      </c>
      <c r="S317" s="32">
        <f>SUM(S311:S316)</f>
        <v>18704</v>
      </c>
      <c r="T317" s="37">
        <f t="shared" si="78"/>
        <v>0</v>
      </c>
      <c r="U317" s="37">
        <f t="shared" si="79"/>
        <v>-1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72"/>
        <v>0</v>
      </c>
      <c r="H323" s="32">
        <f>SUM(H318:H322)</f>
        <v>0</v>
      </c>
      <c r="I323" s="37">
        <f t="shared" si="73"/>
        <v>0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0</v>
      </c>
      <c r="O323" s="37">
        <f t="shared" si="7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78"/>
        <v>0</v>
      </c>
      <c r="U323" s="37">
        <f t="shared" si="79"/>
        <v>0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72"/>
        <v>0</v>
      </c>
      <c r="H332" s="32">
        <f>SUM(H324:H331)</f>
        <v>0</v>
      </c>
      <c r="I332" s="37">
        <f t="shared" si="73"/>
        <v>0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0</v>
      </c>
      <c r="O332" s="37">
        <f t="shared" si="7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78"/>
        <v>0</v>
      </c>
      <c r="U332" s="37">
        <f t="shared" si="79"/>
        <v>0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1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1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353386</v>
      </c>
      <c r="E338" s="32">
        <f>SUM(E302,E304:E309,E311:E316,E318:E322,E324:E331,E333:E336)</f>
        <v>771417</v>
      </c>
      <c r="F338" s="32">
        <f>SUM(F302,F304:F309,F311:F316,F318:F322,F324:F331,F333:F336)</f>
        <v>10942</v>
      </c>
      <c r="G338" s="37">
        <f t="shared" si="72"/>
        <v>3.0963309242584596E-2</v>
      </c>
      <c r="H338" s="32">
        <f>SUM(H302,H304:H309,H311:H316,H318:H322,H324:H331,H333:H336)</f>
        <v>-2919</v>
      </c>
      <c r="I338" s="37">
        <f t="shared" si="73"/>
        <v>-8.2600895338242036E-3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8023</v>
      </c>
      <c r="O338" s="37">
        <f t="shared" si="77"/>
        <v>2.2703219708760391E-2</v>
      </c>
      <c r="P338" s="32">
        <f>SUM(P302,P304:P309,P311:P316,P318:P322,P324:P331,P333:P336)</f>
        <v>13510</v>
      </c>
      <c r="Q338" s="32">
        <f>SUM(Q302,Q304:Q309,Q311:Q316,Q318:Q322,Q324:Q331,Q333:Q336)</f>
        <v>353223</v>
      </c>
      <c r="R338" s="32">
        <f>SUM(R302,R304:R309,R311:R316,R318:R322,R324:R331,R333:R336)</f>
        <v>1871224</v>
      </c>
      <c r="S338" s="32">
        <f>SUM(S302,S304:S309,S311:S316,S318:S322,S324:S331,S333:S336)</f>
        <v>21957</v>
      </c>
      <c r="T338" s="37">
        <f t="shared" si="78"/>
        <v>6.2161863751794194E-2</v>
      </c>
      <c r="U338" s="37">
        <f t="shared" si="79"/>
        <v>-1.216062176165803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104708450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105126581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34417470</v>
      </c>
      <c r="G339" s="39">
        <f t="shared" si="72"/>
        <v>0.32869811366704405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24988485</v>
      </c>
      <c r="I339" s="39">
        <f t="shared" si="73"/>
        <v>0.23864821798049726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59405955</v>
      </c>
      <c r="O339" s="39">
        <f t="shared" si="77"/>
        <v>0.56734633164754134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12248584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79695074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85005785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43455012</v>
      </c>
      <c r="T339" s="39">
        <f t="shared" si="78"/>
        <v>0.54526597214778916</v>
      </c>
      <c r="U339" s="39">
        <f t="shared" si="79"/>
        <v>1.0401121468408103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34942194</v>
      </c>
      <c r="E8" s="31">
        <v>34942194</v>
      </c>
      <c r="F8" s="31">
        <v>2551578</v>
      </c>
      <c r="G8" s="36">
        <f>IF(($D8       =0),0,($F8       /$D8       ))</f>
        <v>7.3022833082547714E-2</v>
      </c>
      <c r="H8" s="31">
        <v>2255995</v>
      </c>
      <c r="I8" s="36">
        <f>IF(($D8       =0),0,($H8       /$D8       ))</f>
        <v>6.4563633296752923E-2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4807573</v>
      </c>
      <c r="O8" s="36">
        <f>IF(($D8       =0),0,($N8       /$D8       ))</f>
        <v>0.13758646637930064</v>
      </c>
      <c r="P8" s="31">
        <v>2421054</v>
      </c>
      <c r="Q8" s="31">
        <v>34066854</v>
      </c>
      <c r="R8" s="31">
        <v>33982243</v>
      </c>
      <c r="S8" s="31">
        <v>4565504</v>
      </c>
      <c r="T8" s="36">
        <f>IF(($Q8       =0),0,($S8       /$Q8       ))</f>
        <v>0.1340160145107617</v>
      </c>
      <c r="U8" s="36">
        <f>IF(($P8       =0),0,(($H8       /$P8       )-1))</f>
        <v>-6.8176504943714633E-2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39766230</v>
      </c>
      <c r="E9" s="31">
        <v>39766230</v>
      </c>
      <c r="F9" s="31">
        <v>6779673</v>
      </c>
      <c r="G9" s="36">
        <f>IF(($D9       =0),0,($F9       /$D9       ))</f>
        <v>0.17048820066674664</v>
      </c>
      <c r="H9" s="31">
        <v>5281278</v>
      </c>
      <c r="I9" s="36">
        <f>IF(($D9       =0),0,($H9       /$D9       ))</f>
        <v>0.13280811381918778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12060951</v>
      </c>
      <c r="O9" s="36">
        <f>IF(($D9       =0),0,($N9       /$D9       ))</f>
        <v>0.30329631448593442</v>
      </c>
      <c r="P9" s="31">
        <v>21959352</v>
      </c>
      <c r="Q9" s="31">
        <v>45490400</v>
      </c>
      <c r="R9" s="31">
        <v>42329640</v>
      </c>
      <c r="S9" s="31">
        <v>28536428</v>
      </c>
      <c r="T9" s="36">
        <f>IF(($Q9       =0),0,($S9       /$Q9       ))</f>
        <v>0.62730659655663612</v>
      </c>
      <c r="U9" s="36">
        <f>IF(($P9       =0),0,(($H9       /$P9       )-1))</f>
        <v>-0.75949754801507807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74708424</v>
      </c>
      <c r="E10" s="32">
        <f>SUM(E8:E9)</f>
        <v>74708424</v>
      </c>
      <c r="F10" s="32">
        <f>SUM(F8:F9)</f>
        <v>9331251</v>
      </c>
      <c r="G10" s="37">
        <f t="shared" ref="G10:G54" si="0">IF(($D10      =0),0,($F10      /$D10      ))</f>
        <v>0.12490226001822766</v>
      </c>
      <c r="H10" s="32">
        <f>SUM(H8:H9)</f>
        <v>7537273</v>
      </c>
      <c r="I10" s="37">
        <f t="shared" ref="I10:I54" si="1">IF(($D10      =0),0,($H10      /$D10      ))</f>
        <v>0.10088919825159208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16868524</v>
      </c>
      <c r="O10" s="37">
        <f t="shared" ref="O10:O54" si="5">IF(($D10      =0),0,($N10      /$D10      ))</f>
        <v>0.22579145826981975</v>
      </c>
      <c r="P10" s="32">
        <f>SUM(P8:P9)</f>
        <v>24380406</v>
      </c>
      <c r="Q10" s="32">
        <f>SUM(Q8:Q9)</f>
        <v>79557254</v>
      </c>
      <c r="R10" s="32">
        <f>SUM(R8:R9)</f>
        <v>76311883</v>
      </c>
      <c r="S10" s="32">
        <f>SUM(S8:S9)</f>
        <v>33101932</v>
      </c>
      <c r="T10" s="37">
        <f t="shared" ref="T10:T54" si="6">IF(($Q10      =0),0,($S10      /$Q10      ))</f>
        <v>0.41607685453799098</v>
      </c>
      <c r="U10" s="37">
        <f t="shared" ref="U10:U54" si="7">IF(($P10      =0),0,(($H10      /$P10      )-1))</f>
        <v>-0.6908471089447813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2456428</v>
      </c>
      <c r="E11" s="31">
        <v>2456428</v>
      </c>
      <c r="F11" s="31">
        <v>47424</v>
      </c>
      <c r="G11" s="36">
        <f t="shared" si="0"/>
        <v>1.9306081839158322E-2</v>
      </c>
      <c r="H11" s="31">
        <v>41959</v>
      </c>
      <c r="I11" s="36">
        <f t="shared" si="1"/>
        <v>1.7081306677826504E-2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89383</v>
      </c>
      <c r="O11" s="36">
        <f t="shared" si="5"/>
        <v>3.6387388516984823E-2</v>
      </c>
      <c r="P11" s="31">
        <v>24841</v>
      </c>
      <c r="Q11" s="31">
        <v>2524346</v>
      </c>
      <c r="R11" s="31">
        <v>2524346</v>
      </c>
      <c r="S11" s="31">
        <v>58826</v>
      </c>
      <c r="T11" s="36">
        <f t="shared" si="6"/>
        <v>2.330346156984819E-2</v>
      </c>
      <c r="U11" s="36">
        <f t="shared" si="7"/>
        <v>0.68910269312829597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2413800</v>
      </c>
      <c r="E12" s="31">
        <v>2413800</v>
      </c>
      <c r="F12" s="31">
        <v>22289</v>
      </c>
      <c r="G12" s="36">
        <f t="shared" si="0"/>
        <v>9.2339879028917066E-3</v>
      </c>
      <c r="H12" s="31">
        <v>21899</v>
      </c>
      <c r="I12" s="36">
        <f t="shared" si="1"/>
        <v>9.0724169359516112E-3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44188</v>
      </c>
      <c r="O12" s="36">
        <f t="shared" si="5"/>
        <v>1.8306404838843316E-2</v>
      </c>
      <c r="P12" s="31">
        <v>2322276</v>
      </c>
      <c r="Q12" s="31">
        <v>2425610</v>
      </c>
      <c r="R12" s="31">
        <v>2427220</v>
      </c>
      <c r="S12" s="31">
        <v>2350167</v>
      </c>
      <c r="T12" s="36">
        <f t="shared" si="6"/>
        <v>0.96889730830595189</v>
      </c>
      <c r="U12" s="36">
        <f t="shared" si="7"/>
        <v>-0.99057002699076246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150000</v>
      </c>
      <c r="E13" s="31">
        <v>150000</v>
      </c>
      <c r="F13" s="31">
        <v>32903</v>
      </c>
      <c r="G13" s="36">
        <f t="shared" si="0"/>
        <v>0.21935333333333334</v>
      </c>
      <c r="H13" s="31">
        <v>4072507</v>
      </c>
      <c r="I13" s="36">
        <f t="shared" si="1"/>
        <v>27.150046666666668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4105410</v>
      </c>
      <c r="O13" s="36">
        <f t="shared" si="5"/>
        <v>27.369399999999999</v>
      </c>
      <c r="P13" s="31">
        <v>83621</v>
      </c>
      <c r="Q13" s="31">
        <v>5941740</v>
      </c>
      <c r="R13" s="31">
        <v>4391740</v>
      </c>
      <c r="S13" s="31">
        <v>4204849</v>
      </c>
      <c r="T13" s="36">
        <f t="shared" si="6"/>
        <v>0.70767973691208297</v>
      </c>
      <c r="U13" s="36">
        <f t="shared" si="7"/>
        <v>47.701964817450161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3577745</v>
      </c>
      <c r="E14" s="31">
        <v>3577745</v>
      </c>
      <c r="F14" s="31">
        <v>623777</v>
      </c>
      <c r="G14" s="36">
        <f t="shared" si="0"/>
        <v>0.17434920599427853</v>
      </c>
      <c r="H14" s="31">
        <v>765810</v>
      </c>
      <c r="I14" s="36">
        <f t="shared" si="1"/>
        <v>0.21404823429282971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1389587</v>
      </c>
      <c r="O14" s="36">
        <f t="shared" si="5"/>
        <v>0.38839744028710821</v>
      </c>
      <c r="P14" s="31">
        <v>971633</v>
      </c>
      <c r="Q14" s="31">
        <v>2961584</v>
      </c>
      <c r="R14" s="31">
        <v>4100833</v>
      </c>
      <c r="S14" s="31">
        <v>2090567</v>
      </c>
      <c r="T14" s="36">
        <f t="shared" si="6"/>
        <v>0.7058948859799351</v>
      </c>
      <c r="U14" s="36">
        <f t="shared" si="7"/>
        <v>-0.21183203946345996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14367431</v>
      </c>
      <c r="E15" s="31">
        <v>14367431</v>
      </c>
      <c r="F15" s="31">
        <v>44627</v>
      </c>
      <c r="G15" s="36">
        <f t="shared" si="0"/>
        <v>3.1061224515363949E-3</v>
      </c>
      <c r="H15" s="31">
        <v>33183</v>
      </c>
      <c r="I15" s="36">
        <f t="shared" si="1"/>
        <v>2.3095987027882715E-3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77810</v>
      </c>
      <c r="O15" s="36">
        <f t="shared" si="5"/>
        <v>5.4157211543246668E-3</v>
      </c>
      <c r="P15" s="31">
        <v>4548960</v>
      </c>
      <c r="Q15" s="31">
        <v>11064075</v>
      </c>
      <c r="R15" s="31">
        <v>16117960</v>
      </c>
      <c r="S15" s="31">
        <v>10024135</v>
      </c>
      <c r="T15" s="36">
        <f t="shared" si="6"/>
        <v>0.90600750627594262</v>
      </c>
      <c r="U15" s="36">
        <f t="shared" si="7"/>
        <v>-0.99270536562203227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2437083</v>
      </c>
      <c r="E16" s="31">
        <v>2434549</v>
      </c>
      <c r="F16" s="31">
        <v>106998</v>
      </c>
      <c r="G16" s="36">
        <f t="shared" si="0"/>
        <v>4.3904126367464713E-2</v>
      </c>
      <c r="H16" s="31">
        <v>2135956</v>
      </c>
      <c r="I16" s="36">
        <f t="shared" si="1"/>
        <v>0.87643957961218388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2242954</v>
      </c>
      <c r="O16" s="36">
        <f t="shared" si="5"/>
        <v>0.92034370597964865</v>
      </c>
      <c r="P16" s="31">
        <v>1866493</v>
      </c>
      <c r="Q16" s="31">
        <v>2508499</v>
      </c>
      <c r="R16" s="31">
        <v>2475717</v>
      </c>
      <c r="S16" s="31">
        <v>1977394</v>
      </c>
      <c r="T16" s="36">
        <f t="shared" si="6"/>
        <v>0.78827777089008211</v>
      </c>
      <c r="U16" s="36">
        <f t="shared" si="7"/>
        <v>0.14436861000818113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1495027</v>
      </c>
      <c r="E17" s="31">
        <v>1495027</v>
      </c>
      <c r="F17" s="31">
        <v>124192</v>
      </c>
      <c r="G17" s="36">
        <f t="shared" si="0"/>
        <v>8.3070071644191043E-2</v>
      </c>
      <c r="H17" s="31">
        <v>276537</v>
      </c>
      <c r="I17" s="36">
        <f t="shared" si="1"/>
        <v>0.18497124132206308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400729</v>
      </c>
      <c r="O17" s="36">
        <f t="shared" si="5"/>
        <v>0.26804131296625411</v>
      </c>
      <c r="P17" s="31">
        <v>227414</v>
      </c>
      <c r="Q17" s="31">
        <v>1626733</v>
      </c>
      <c r="R17" s="31">
        <v>1485211</v>
      </c>
      <c r="S17" s="31">
        <v>546940</v>
      </c>
      <c r="T17" s="36">
        <f t="shared" si="6"/>
        <v>0.3362198959509643</v>
      </c>
      <c r="U17" s="36">
        <f t="shared" si="7"/>
        <v>0.21600693009225469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26897514</v>
      </c>
      <c r="E19" s="32">
        <f>SUM(E11:E18)</f>
        <v>26894980</v>
      </c>
      <c r="F19" s="32">
        <f>SUM(F11:F18)</f>
        <v>1002210</v>
      </c>
      <c r="G19" s="37">
        <f t="shared" si="0"/>
        <v>3.7260320786523242E-2</v>
      </c>
      <c r="H19" s="32">
        <f>SUM(H11:H18)</f>
        <v>7347851</v>
      </c>
      <c r="I19" s="37">
        <f t="shared" si="1"/>
        <v>0.27317955852723041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8350061</v>
      </c>
      <c r="O19" s="37">
        <f t="shared" si="5"/>
        <v>0.31043987931375366</v>
      </c>
      <c r="P19" s="32">
        <f>SUM(P11:P18)</f>
        <v>10045238</v>
      </c>
      <c r="Q19" s="32">
        <f>SUM(Q11:Q18)</f>
        <v>29052587</v>
      </c>
      <c r="R19" s="32">
        <f>SUM(R11:R18)</f>
        <v>33523027</v>
      </c>
      <c r="S19" s="32">
        <f>SUM(S11:S18)</f>
        <v>21252878</v>
      </c>
      <c r="T19" s="37">
        <f t="shared" si="6"/>
        <v>0.73153134349102888</v>
      </c>
      <c r="U19" s="37">
        <f t="shared" si="7"/>
        <v>-0.26852395134888785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2900000</v>
      </c>
      <c r="E20" s="31">
        <v>2900000</v>
      </c>
      <c r="F20" s="31">
        <v>952817</v>
      </c>
      <c r="G20" s="36">
        <f t="shared" si="0"/>
        <v>0.32855758620689657</v>
      </c>
      <c r="H20" s="31">
        <v>2075208</v>
      </c>
      <c r="I20" s="36">
        <f t="shared" si="1"/>
        <v>0.71558896551724138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3028025</v>
      </c>
      <c r="O20" s="36">
        <f t="shared" si="5"/>
        <v>1.044146551724138</v>
      </c>
      <c r="P20" s="31">
        <v>2198641</v>
      </c>
      <c r="Q20" s="31">
        <v>4398000</v>
      </c>
      <c r="R20" s="31">
        <v>5979376</v>
      </c>
      <c r="S20" s="31">
        <v>2307686</v>
      </c>
      <c r="T20" s="36">
        <f t="shared" si="6"/>
        <v>0.52471259663483405</v>
      </c>
      <c r="U20" s="36">
        <f t="shared" si="7"/>
        <v>-5.6140588663633584E-2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7297697</v>
      </c>
      <c r="E21" s="31">
        <v>9186080</v>
      </c>
      <c r="F21" s="31">
        <v>3794335</v>
      </c>
      <c r="G21" s="36">
        <f t="shared" si="0"/>
        <v>0.51993594691585576</v>
      </c>
      <c r="H21" s="31">
        <v>3980722</v>
      </c>
      <c r="I21" s="36">
        <f t="shared" si="1"/>
        <v>0.54547647017956491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7775057</v>
      </c>
      <c r="O21" s="36">
        <f t="shared" si="5"/>
        <v>1.0654124170954207</v>
      </c>
      <c r="P21" s="31">
        <v>2804736</v>
      </c>
      <c r="Q21" s="31">
        <v>8515072</v>
      </c>
      <c r="R21" s="31">
        <v>9954263</v>
      </c>
      <c r="S21" s="31">
        <v>6662558</v>
      </c>
      <c r="T21" s="36">
        <f t="shared" si="6"/>
        <v>0.78244294352414168</v>
      </c>
      <c r="U21" s="36">
        <f t="shared" si="7"/>
        <v>0.41928580800474635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947786</v>
      </c>
      <c r="E22" s="31">
        <v>947786</v>
      </c>
      <c r="F22" s="31">
        <v>19693</v>
      </c>
      <c r="G22" s="36">
        <f t="shared" si="0"/>
        <v>2.0777897120236002E-2</v>
      </c>
      <c r="H22" s="31">
        <v>839138</v>
      </c>
      <c r="I22" s="36">
        <f t="shared" si="1"/>
        <v>0.88536652788709691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858831</v>
      </c>
      <c r="O22" s="36">
        <f t="shared" si="5"/>
        <v>0.90614442500733283</v>
      </c>
      <c r="P22" s="31">
        <v>520421</v>
      </c>
      <c r="Q22" s="31">
        <v>762000</v>
      </c>
      <c r="R22" s="31">
        <v>762007</v>
      </c>
      <c r="S22" s="31">
        <v>540192</v>
      </c>
      <c r="T22" s="36">
        <f t="shared" si="6"/>
        <v>0.70891338582677166</v>
      </c>
      <c r="U22" s="36">
        <f t="shared" si="7"/>
        <v>0.61242148183874212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1380063</v>
      </c>
      <c r="E23" s="31">
        <v>1380063</v>
      </c>
      <c r="F23" s="31">
        <v>46496</v>
      </c>
      <c r="G23" s="36">
        <f t="shared" si="0"/>
        <v>3.3691215545956957E-2</v>
      </c>
      <c r="H23" s="31">
        <v>1252234</v>
      </c>
      <c r="I23" s="36">
        <f t="shared" si="1"/>
        <v>0.90737451840966676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1298730</v>
      </c>
      <c r="O23" s="36">
        <f t="shared" si="5"/>
        <v>0.94106573395562376</v>
      </c>
      <c r="P23" s="31">
        <v>1005949</v>
      </c>
      <c r="Q23" s="31">
        <v>1446000</v>
      </c>
      <c r="R23" s="31">
        <v>1482500</v>
      </c>
      <c r="S23" s="31">
        <v>1054534</v>
      </c>
      <c r="T23" s="36">
        <f t="shared" si="6"/>
        <v>0.72927662517289071</v>
      </c>
      <c r="U23" s="36">
        <f t="shared" si="7"/>
        <v>0.24482851516329363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758031</v>
      </c>
      <c r="E24" s="31">
        <v>758031</v>
      </c>
      <c r="F24" s="31">
        <v>3682</v>
      </c>
      <c r="G24" s="36">
        <f t="shared" si="0"/>
        <v>4.8573211385814037E-3</v>
      </c>
      <c r="H24" s="31">
        <v>24682</v>
      </c>
      <c r="I24" s="36">
        <f t="shared" si="1"/>
        <v>3.2560673639996256E-2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28364</v>
      </c>
      <c r="O24" s="36">
        <f t="shared" si="5"/>
        <v>3.7417994778577657E-2</v>
      </c>
      <c r="P24" s="31">
        <v>0</v>
      </c>
      <c r="Q24" s="31">
        <v>748166</v>
      </c>
      <c r="R24" s="31">
        <v>748166</v>
      </c>
      <c r="S24" s="31">
        <v>1421</v>
      </c>
      <c r="T24" s="36">
        <f t="shared" si="6"/>
        <v>1.8993111154476413E-3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89746000</v>
      </c>
      <c r="G25" s="36">
        <f t="shared" si="0"/>
        <v>16.401513794699088</v>
      </c>
      <c r="H25" s="31">
        <v>54107000</v>
      </c>
      <c r="I25" s="36">
        <f t="shared" si="1"/>
        <v>9.8883148763151958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143853000</v>
      </c>
      <c r="O25" s="36">
        <f t="shared" si="5"/>
        <v>26.289828671014281</v>
      </c>
      <c r="P25" s="31">
        <v>0</v>
      </c>
      <c r="Q25" s="31">
        <v>1650000</v>
      </c>
      <c r="R25" s="31">
        <v>4837901</v>
      </c>
      <c r="S25" s="31">
        <v>79803000</v>
      </c>
      <c r="T25" s="36">
        <f t="shared" si="6"/>
        <v>48.365454545454547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18755389</v>
      </c>
      <c r="E27" s="32">
        <f>SUM(E20:E26)</f>
        <v>20643772</v>
      </c>
      <c r="F27" s="32">
        <f>SUM(F20:F26)</f>
        <v>94563023</v>
      </c>
      <c r="G27" s="37">
        <f t="shared" si="0"/>
        <v>5.0419121138996372</v>
      </c>
      <c r="H27" s="32">
        <f>SUM(H20:H26)</f>
        <v>62278984</v>
      </c>
      <c r="I27" s="37">
        <f t="shared" si="1"/>
        <v>3.3205914310814881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156842007</v>
      </c>
      <c r="O27" s="37">
        <f t="shared" si="5"/>
        <v>8.3625035449811254</v>
      </c>
      <c r="P27" s="32">
        <f>SUM(P20:P26)</f>
        <v>6529747</v>
      </c>
      <c r="Q27" s="32">
        <f>SUM(Q20:Q26)</f>
        <v>17519238</v>
      </c>
      <c r="R27" s="32">
        <f>SUM(R20:R26)</f>
        <v>23764213</v>
      </c>
      <c r="S27" s="32">
        <f>SUM(S20:S26)</f>
        <v>90369391</v>
      </c>
      <c r="T27" s="37">
        <f t="shared" si="6"/>
        <v>5.15829461304196</v>
      </c>
      <c r="U27" s="37">
        <f t="shared" si="7"/>
        <v>8.5377330852175444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4953362</v>
      </c>
      <c r="E28" s="31">
        <v>4953362</v>
      </c>
      <c r="F28" s="31">
        <v>1249446</v>
      </c>
      <c r="G28" s="36">
        <f t="shared" si="0"/>
        <v>0.25224201259669693</v>
      </c>
      <c r="H28" s="31">
        <v>1910779</v>
      </c>
      <c r="I28" s="36">
        <f t="shared" si="1"/>
        <v>0.38575395862446554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3160225</v>
      </c>
      <c r="O28" s="36">
        <f t="shared" si="5"/>
        <v>0.63799597122116247</v>
      </c>
      <c r="P28" s="31">
        <v>1440709</v>
      </c>
      <c r="Q28" s="31">
        <v>4858356</v>
      </c>
      <c r="R28" s="31">
        <v>4858356</v>
      </c>
      <c r="S28" s="31">
        <v>2048373</v>
      </c>
      <c r="T28" s="36">
        <f t="shared" si="6"/>
        <v>0.4216185475086634</v>
      </c>
      <c r="U28" s="36">
        <f t="shared" si="7"/>
        <v>0.32627685396565154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525524</v>
      </c>
      <c r="E29" s="31">
        <v>525524</v>
      </c>
      <c r="F29" s="31">
        <v>730715</v>
      </c>
      <c r="G29" s="36">
        <f t="shared" si="0"/>
        <v>1.3904502934214231</v>
      </c>
      <c r="H29" s="31">
        <v>139089</v>
      </c>
      <c r="I29" s="36">
        <f t="shared" si="1"/>
        <v>0.26466726543411911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869804</v>
      </c>
      <c r="O29" s="36">
        <f t="shared" si="5"/>
        <v>1.6551175588555422</v>
      </c>
      <c r="P29" s="31">
        <v>106639</v>
      </c>
      <c r="Q29" s="31">
        <v>534500</v>
      </c>
      <c r="R29" s="31">
        <v>1040704</v>
      </c>
      <c r="S29" s="31">
        <v>702600</v>
      </c>
      <c r="T29" s="36">
        <f t="shared" si="6"/>
        <v>1.3144995322731525</v>
      </c>
      <c r="U29" s="36">
        <f t="shared" si="7"/>
        <v>0.30429767721002632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993829</v>
      </c>
      <c r="E30" s="31">
        <v>993829</v>
      </c>
      <c r="F30" s="31">
        <v>165606</v>
      </c>
      <c r="G30" s="36">
        <f t="shared" si="0"/>
        <v>0.16663430026694734</v>
      </c>
      <c r="H30" s="31">
        <v>318029</v>
      </c>
      <c r="I30" s="36">
        <f t="shared" si="1"/>
        <v>0.32000374309866186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483635</v>
      </c>
      <c r="O30" s="36">
        <f t="shared" si="5"/>
        <v>0.48663804336560917</v>
      </c>
      <c r="P30" s="31">
        <v>204755</v>
      </c>
      <c r="Q30" s="31">
        <v>1036001</v>
      </c>
      <c r="R30" s="31">
        <v>1686337</v>
      </c>
      <c r="S30" s="31">
        <v>407685</v>
      </c>
      <c r="T30" s="36">
        <f t="shared" si="6"/>
        <v>0.39351795992474908</v>
      </c>
      <c r="U30" s="36">
        <f t="shared" si="7"/>
        <v>0.55321725965177904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724000</v>
      </c>
      <c r="E31" s="31">
        <v>724000</v>
      </c>
      <c r="F31" s="31">
        <v>119076</v>
      </c>
      <c r="G31" s="36">
        <f t="shared" si="0"/>
        <v>0.1644696132596685</v>
      </c>
      <c r="H31" s="31">
        <v>507775</v>
      </c>
      <c r="I31" s="36">
        <f t="shared" si="1"/>
        <v>0.7013466850828729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626851</v>
      </c>
      <c r="O31" s="36">
        <f t="shared" si="5"/>
        <v>0.86581629834254148</v>
      </c>
      <c r="P31" s="31">
        <v>160476</v>
      </c>
      <c r="Q31" s="31">
        <v>895144</v>
      </c>
      <c r="R31" s="31">
        <v>895144</v>
      </c>
      <c r="S31" s="31">
        <v>265053</v>
      </c>
      <c r="T31" s="36">
        <f t="shared" si="6"/>
        <v>0.2961009625266996</v>
      </c>
      <c r="U31" s="36">
        <f t="shared" si="7"/>
        <v>2.1641803135671376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554127</v>
      </c>
      <c r="E32" s="31">
        <v>554127</v>
      </c>
      <c r="F32" s="31">
        <v>11226</v>
      </c>
      <c r="G32" s="36">
        <f t="shared" si="0"/>
        <v>2.0258893719309834E-2</v>
      </c>
      <c r="H32" s="31">
        <v>515433</v>
      </c>
      <c r="I32" s="36">
        <f t="shared" si="1"/>
        <v>0.9301712423325339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526659</v>
      </c>
      <c r="O32" s="36">
        <f t="shared" si="5"/>
        <v>0.95043013605184368</v>
      </c>
      <c r="P32" s="31">
        <v>7254</v>
      </c>
      <c r="Q32" s="31">
        <v>660215</v>
      </c>
      <c r="R32" s="31">
        <v>559447</v>
      </c>
      <c r="S32" s="31">
        <v>16333</v>
      </c>
      <c r="T32" s="36">
        <f t="shared" si="6"/>
        <v>2.4738910809357556E-2</v>
      </c>
      <c r="U32" s="36">
        <f t="shared" si="7"/>
        <v>70.055004135649298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7543801</v>
      </c>
      <c r="E33" s="31">
        <v>14859801</v>
      </c>
      <c r="F33" s="31">
        <v>533485</v>
      </c>
      <c r="G33" s="36">
        <f t="shared" si="0"/>
        <v>7.0718328863659044E-2</v>
      </c>
      <c r="H33" s="31">
        <v>430643</v>
      </c>
      <c r="I33" s="36">
        <f t="shared" si="1"/>
        <v>5.7085678691683413E-2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964128</v>
      </c>
      <c r="O33" s="36">
        <f t="shared" si="5"/>
        <v>0.12780400755534246</v>
      </c>
      <c r="P33" s="31">
        <v>515701</v>
      </c>
      <c r="Q33" s="31">
        <v>7516301</v>
      </c>
      <c r="R33" s="31">
        <v>7516301</v>
      </c>
      <c r="S33" s="31">
        <v>960137</v>
      </c>
      <c r="T33" s="36">
        <f t="shared" si="6"/>
        <v>0.12774062667261463</v>
      </c>
      <c r="U33" s="36">
        <f t="shared" si="7"/>
        <v>-0.16493665903304433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15294643</v>
      </c>
      <c r="E35" s="32">
        <f>SUM(E28:E34)</f>
        <v>22610643</v>
      </c>
      <c r="F35" s="32">
        <f>SUM(F28:F34)</f>
        <v>2809554</v>
      </c>
      <c r="G35" s="37">
        <f t="shared" si="0"/>
        <v>0.18369529775882967</v>
      </c>
      <c r="H35" s="32">
        <f>SUM(H28:H34)</f>
        <v>3821748</v>
      </c>
      <c r="I35" s="37">
        <f t="shared" si="1"/>
        <v>0.24987493987273846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6631302</v>
      </c>
      <c r="O35" s="37">
        <f t="shared" si="5"/>
        <v>0.4335702376315681</v>
      </c>
      <c r="P35" s="32">
        <f>SUM(P28:P34)</f>
        <v>2435534</v>
      </c>
      <c r="Q35" s="32">
        <f>SUM(Q28:Q34)</f>
        <v>15500517</v>
      </c>
      <c r="R35" s="32">
        <f>SUM(R28:R34)</f>
        <v>16556289</v>
      </c>
      <c r="S35" s="32">
        <f>SUM(S28:S34)</f>
        <v>4400181</v>
      </c>
      <c r="T35" s="37">
        <f t="shared" si="6"/>
        <v>0.28387317661727024</v>
      </c>
      <c r="U35" s="37">
        <f t="shared" si="7"/>
        <v>0.56916224532279158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7980000</v>
      </c>
      <c r="E36" s="31">
        <v>7980000</v>
      </c>
      <c r="F36" s="31">
        <v>989514</v>
      </c>
      <c r="G36" s="36">
        <f t="shared" si="0"/>
        <v>0.12399924812030075</v>
      </c>
      <c r="H36" s="31">
        <v>2674614</v>
      </c>
      <c r="I36" s="36">
        <f t="shared" si="1"/>
        <v>0.33516466165413533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3664128</v>
      </c>
      <c r="O36" s="36">
        <f t="shared" si="5"/>
        <v>0.45916390977443611</v>
      </c>
      <c r="P36" s="31">
        <v>776372</v>
      </c>
      <c r="Q36" s="31">
        <v>3906276</v>
      </c>
      <c r="R36" s="31">
        <v>4394603</v>
      </c>
      <c r="S36" s="31">
        <v>1781492</v>
      </c>
      <c r="T36" s="36">
        <f t="shared" si="6"/>
        <v>0.45605891647185198</v>
      </c>
      <c r="U36" s="36">
        <f t="shared" si="7"/>
        <v>2.4450160490074344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1663511</v>
      </c>
      <c r="E37" s="31">
        <v>1663511</v>
      </c>
      <c r="F37" s="31">
        <v>14124</v>
      </c>
      <c r="G37" s="36">
        <f t="shared" si="0"/>
        <v>8.4904758670065906E-3</v>
      </c>
      <c r="H37" s="31">
        <v>16387</v>
      </c>
      <c r="I37" s="36">
        <f t="shared" si="1"/>
        <v>9.8508516024240298E-3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30511</v>
      </c>
      <c r="O37" s="36">
        <f t="shared" si="5"/>
        <v>1.834132746943062E-2</v>
      </c>
      <c r="P37" s="31">
        <v>1197405</v>
      </c>
      <c r="Q37" s="31">
        <v>2257448</v>
      </c>
      <c r="R37" s="31">
        <v>1651448</v>
      </c>
      <c r="S37" s="31">
        <v>1216272</v>
      </c>
      <c r="T37" s="36">
        <f t="shared" si="6"/>
        <v>0.5387818456947846</v>
      </c>
      <c r="U37" s="36">
        <f t="shared" si="7"/>
        <v>-0.98631457192846195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2801383</v>
      </c>
      <c r="E38" s="31">
        <v>2801383</v>
      </c>
      <c r="F38" s="31">
        <v>51584</v>
      </c>
      <c r="G38" s="36">
        <f t="shared" si="0"/>
        <v>1.8413762059668385E-2</v>
      </c>
      <c r="H38" s="31">
        <v>2058626</v>
      </c>
      <c r="I38" s="36">
        <f t="shared" si="1"/>
        <v>0.73486060278084075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2110210</v>
      </c>
      <c r="O38" s="36">
        <f t="shared" si="5"/>
        <v>0.75327436484050914</v>
      </c>
      <c r="P38" s="31">
        <v>3958</v>
      </c>
      <c r="Q38" s="31">
        <v>2207504</v>
      </c>
      <c r="R38" s="31">
        <v>2221600</v>
      </c>
      <c r="S38" s="31">
        <v>64119</v>
      </c>
      <c r="T38" s="36">
        <f t="shared" si="6"/>
        <v>2.9045926983597765E-2</v>
      </c>
      <c r="U38" s="36">
        <f t="shared" si="7"/>
        <v>519.11773623041938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12444894</v>
      </c>
      <c r="E40" s="32">
        <f>SUM(E36:E39)</f>
        <v>12444894</v>
      </c>
      <c r="F40" s="32">
        <f>SUM(F36:F39)</f>
        <v>1055222</v>
      </c>
      <c r="G40" s="37">
        <f t="shared" si="0"/>
        <v>8.4791561904826188E-2</v>
      </c>
      <c r="H40" s="32">
        <f>SUM(H36:H39)</f>
        <v>4749627</v>
      </c>
      <c r="I40" s="37">
        <f t="shared" si="1"/>
        <v>0.38165266815450577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5804849</v>
      </c>
      <c r="O40" s="37">
        <f t="shared" si="5"/>
        <v>0.46644423005933194</v>
      </c>
      <c r="P40" s="32">
        <f>SUM(P36:P39)</f>
        <v>1977735</v>
      </c>
      <c r="Q40" s="32">
        <f>SUM(Q36:Q39)</f>
        <v>8371228</v>
      </c>
      <c r="R40" s="32">
        <f>SUM(R36:R39)</f>
        <v>8267651</v>
      </c>
      <c r="S40" s="32">
        <f>SUM(S36:S39)</f>
        <v>3061883</v>
      </c>
      <c r="T40" s="37">
        <f t="shared" si="6"/>
        <v>0.36576270530440697</v>
      </c>
      <c r="U40" s="37">
        <f t="shared" si="7"/>
        <v>1.4015487413632259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31420873</v>
      </c>
      <c r="E42" s="31">
        <v>31420873</v>
      </c>
      <c r="F42" s="31">
        <v>9046375</v>
      </c>
      <c r="G42" s="36">
        <f t="shared" si="0"/>
        <v>0.28790972803333631</v>
      </c>
      <c r="H42" s="31">
        <v>7322501</v>
      </c>
      <c r="I42" s="36">
        <f t="shared" si="1"/>
        <v>0.23304575273895159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16368876</v>
      </c>
      <c r="O42" s="36">
        <f t="shared" si="5"/>
        <v>0.52095548077228793</v>
      </c>
      <c r="P42" s="31">
        <v>5635202</v>
      </c>
      <c r="Q42" s="31">
        <v>29186862</v>
      </c>
      <c r="R42" s="31">
        <v>29761362</v>
      </c>
      <c r="S42" s="31">
        <v>12531913</v>
      </c>
      <c r="T42" s="36">
        <f t="shared" si="6"/>
        <v>0.42936828906101654</v>
      </c>
      <c r="U42" s="36">
        <f t="shared" si="7"/>
        <v>0.29942120974545361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720000</v>
      </c>
      <c r="E43" s="31">
        <v>720000</v>
      </c>
      <c r="F43" s="31">
        <v>256421</v>
      </c>
      <c r="G43" s="36">
        <f t="shared" si="0"/>
        <v>0.35614027777777779</v>
      </c>
      <c r="H43" s="31">
        <v>67684</v>
      </c>
      <c r="I43" s="36">
        <f t="shared" si="1"/>
        <v>9.4005555555555551E-2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324105</v>
      </c>
      <c r="O43" s="36">
        <f t="shared" si="5"/>
        <v>0.45014583333333336</v>
      </c>
      <c r="P43" s="31">
        <v>88286</v>
      </c>
      <c r="Q43" s="31">
        <v>720000</v>
      </c>
      <c r="R43" s="31">
        <v>720000</v>
      </c>
      <c r="S43" s="31">
        <v>196855</v>
      </c>
      <c r="T43" s="36">
        <f t="shared" si="6"/>
        <v>0.27340972222222221</v>
      </c>
      <c r="U43" s="36">
        <f t="shared" si="7"/>
        <v>-0.23335523186009111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550000</v>
      </c>
      <c r="E44" s="31">
        <v>550000</v>
      </c>
      <c r="F44" s="31">
        <v>2215</v>
      </c>
      <c r="G44" s="36">
        <f t="shared" si="0"/>
        <v>4.0272727272727274E-3</v>
      </c>
      <c r="H44" s="31">
        <v>560225</v>
      </c>
      <c r="I44" s="36">
        <f t="shared" si="1"/>
        <v>1.0185909090909091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562440</v>
      </c>
      <c r="O44" s="36">
        <f t="shared" si="5"/>
        <v>1.0226181818181819</v>
      </c>
      <c r="P44" s="31">
        <v>4715</v>
      </c>
      <c r="Q44" s="31">
        <v>0</v>
      </c>
      <c r="R44" s="31">
        <v>558335</v>
      </c>
      <c r="S44" s="31">
        <v>558336</v>
      </c>
      <c r="T44" s="36">
        <f t="shared" si="6"/>
        <v>0</v>
      </c>
      <c r="U44" s="36">
        <f t="shared" si="7"/>
        <v>117.81760339342524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2713914</v>
      </c>
      <c r="E45" s="31">
        <v>2713914</v>
      </c>
      <c r="F45" s="31">
        <v>262975</v>
      </c>
      <c r="G45" s="36">
        <f t="shared" si="0"/>
        <v>9.6898796350952901E-2</v>
      </c>
      <c r="H45" s="31">
        <v>173178</v>
      </c>
      <c r="I45" s="36">
        <f t="shared" si="1"/>
        <v>6.3811159823045235E-2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436153</v>
      </c>
      <c r="O45" s="36">
        <f t="shared" si="5"/>
        <v>0.16070995617399814</v>
      </c>
      <c r="P45" s="31">
        <v>501168</v>
      </c>
      <c r="Q45" s="31">
        <v>772461</v>
      </c>
      <c r="R45" s="31">
        <v>2425831</v>
      </c>
      <c r="S45" s="31">
        <v>1301213</v>
      </c>
      <c r="T45" s="36">
        <f t="shared" si="6"/>
        <v>1.6845031658556224</v>
      </c>
      <c r="U45" s="36">
        <f t="shared" si="7"/>
        <v>-0.65445120199214635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51372721</v>
      </c>
      <c r="E46" s="31">
        <v>51372721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46402611</v>
      </c>
      <c r="R46" s="31">
        <v>46529901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86777508</v>
      </c>
      <c r="E47" s="32">
        <f>SUM(E41:E46)</f>
        <v>86777508</v>
      </c>
      <c r="F47" s="32">
        <f>SUM(F41:F46)</f>
        <v>9567986</v>
      </c>
      <c r="G47" s="37">
        <f t="shared" si="0"/>
        <v>0.11025882421053161</v>
      </c>
      <c r="H47" s="32">
        <f>SUM(H41:H46)</f>
        <v>8123588</v>
      </c>
      <c r="I47" s="37">
        <f t="shared" si="1"/>
        <v>9.3613981171250041E-2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17691574</v>
      </c>
      <c r="O47" s="37">
        <f t="shared" si="5"/>
        <v>0.20387280538178165</v>
      </c>
      <c r="P47" s="32">
        <f>SUM(P41:P46)</f>
        <v>6229371</v>
      </c>
      <c r="Q47" s="32">
        <f>SUM(Q41:Q46)</f>
        <v>77081934</v>
      </c>
      <c r="R47" s="32">
        <f>SUM(R41:R46)</f>
        <v>79995429</v>
      </c>
      <c r="S47" s="32">
        <f>SUM(S41:S46)</f>
        <v>14588317</v>
      </c>
      <c r="T47" s="37">
        <f t="shared" si="6"/>
        <v>0.18925727784671309</v>
      </c>
      <c r="U47" s="37">
        <f t="shared" si="7"/>
        <v>0.30407837324185705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6988968</v>
      </c>
      <c r="E48" s="31">
        <v>6766968</v>
      </c>
      <c r="F48" s="31">
        <v>218861</v>
      </c>
      <c r="G48" s="36">
        <f t="shared" si="0"/>
        <v>3.1315209913681107E-2</v>
      </c>
      <c r="H48" s="31">
        <v>3055720</v>
      </c>
      <c r="I48" s="36">
        <f t="shared" si="1"/>
        <v>0.43722048806061209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3274581</v>
      </c>
      <c r="O48" s="36">
        <f t="shared" si="5"/>
        <v>0.46853569797429317</v>
      </c>
      <c r="P48" s="31">
        <v>2188403</v>
      </c>
      <c r="Q48" s="31">
        <v>6367764</v>
      </c>
      <c r="R48" s="31">
        <v>8176101</v>
      </c>
      <c r="S48" s="31">
        <v>3979777</v>
      </c>
      <c r="T48" s="36">
        <f t="shared" si="6"/>
        <v>0.62498814340481212</v>
      </c>
      <c r="U48" s="36">
        <f t="shared" si="7"/>
        <v>0.39632416881168586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24594</v>
      </c>
      <c r="G49" s="36">
        <f t="shared" si="0"/>
        <v>0</v>
      </c>
      <c r="H49" s="31">
        <v>50479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75073</v>
      </c>
      <c r="O49" s="36">
        <f t="shared" si="5"/>
        <v>0</v>
      </c>
      <c r="P49" s="31">
        <v>56387</v>
      </c>
      <c r="Q49" s="31">
        <v>0</v>
      </c>
      <c r="R49" s="31">
        <v>0</v>
      </c>
      <c r="S49" s="31">
        <v>107937</v>
      </c>
      <c r="T49" s="36">
        <f t="shared" si="6"/>
        <v>0</v>
      </c>
      <c r="U49" s="36">
        <f t="shared" si="7"/>
        <v>-0.10477592352847287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605268</v>
      </c>
      <c r="E50" s="31">
        <v>605268</v>
      </c>
      <c r="F50" s="31">
        <v>47143</v>
      </c>
      <c r="G50" s="36">
        <f t="shared" si="0"/>
        <v>7.7887811680115257E-2</v>
      </c>
      <c r="H50" s="31">
        <v>136200</v>
      </c>
      <c r="I50" s="36">
        <f t="shared" si="1"/>
        <v>0.22502428676222763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183343</v>
      </c>
      <c r="O50" s="36">
        <f t="shared" si="5"/>
        <v>0.3029120984423429</v>
      </c>
      <c r="P50" s="31">
        <v>264223</v>
      </c>
      <c r="Q50" s="31">
        <v>622888</v>
      </c>
      <c r="R50" s="31">
        <v>622888</v>
      </c>
      <c r="S50" s="31">
        <v>313582</v>
      </c>
      <c r="T50" s="36">
        <f t="shared" si="6"/>
        <v>0.50343239876189616</v>
      </c>
      <c r="U50" s="36">
        <f t="shared" si="7"/>
        <v>-0.48452632813948826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506000</v>
      </c>
      <c r="E51" s="31">
        <v>506000</v>
      </c>
      <c r="F51" s="31">
        <v>3174</v>
      </c>
      <c r="G51" s="36">
        <f t="shared" si="0"/>
        <v>6.2727272727272727E-3</v>
      </c>
      <c r="H51" s="31">
        <v>2487</v>
      </c>
      <c r="I51" s="36">
        <f t="shared" si="1"/>
        <v>4.9150197628458495E-3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5661</v>
      </c>
      <c r="O51" s="36">
        <f t="shared" si="5"/>
        <v>1.1187747035573122E-2</v>
      </c>
      <c r="P51" s="31">
        <v>1478</v>
      </c>
      <c r="Q51" s="31">
        <v>4004160</v>
      </c>
      <c r="R51" s="31">
        <v>506000</v>
      </c>
      <c r="S51" s="31">
        <v>2957</v>
      </c>
      <c r="T51" s="36">
        <f t="shared" si="6"/>
        <v>7.3848197874210823E-4</v>
      </c>
      <c r="U51" s="36">
        <f t="shared" si="7"/>
        <v>0.68267929634641411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16625778</v>
      </c>
      <c r="S52" s="31">
        <v>8313000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8100236</v>
      </c>
      <c r="E53" s="32">
        <f>SUM(E48:E52)</f>
        <v>7878236</v>
      </c>
      <c r="F53" s="32">
        <f>SUM(F48:F52)</f>
        <v>293772</v>
      </c>
      <c r="G53" s="37">
        <f t="shared" si="0"/>
        <v>3.6267091477334736E-2</v>
      </c>
      <c r="H53" s="32">
        <f>SUM(H48:H52)</f>
        <v>3244886</v>
      </c>
      <c r="I53" s="37">
        <f t="shared" si="1"/>
        <v>0.4005915383206119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3538658</v>
      </c>
      <c r="O53" s="37">
        <f t="shared" si="5"/>
        <v>0.43685862979794665</v>
      </c>
      <c r="P53" s="32">
        <f>SUM(P48:P52)</f>
        <v>2510491</v>
      </c>
      <c r="Q53" s="32">
        <f>SUM(Q48:Q52)</f>
        <v>10994812</v>
      </c>
      <c r="R53" s="32">
        <f>SUM(R48:R52)</f>
        <v>25930767</v>
      </c>
      <c r="S53" s="32">
        <f>SUM(S48:S52)</f>
        <v>12717253</v>
      </c>
      <c r="T53" s="37">
        <f t="shared" si="6"/>
        <v>1.1566594317392602</v>
      </c>
      <c r="U53" s="37">
        <f t="shared" si="7"/>
        <v>0.29253042532317375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242978608</v>
      </c>
      <c r="E54" s="32">
        <f>SUM(E8:E9,E11:E18,E20:E26,E28:E34,E36:E39,E41:E46,E48:E52)</f>
        <v>251958457</v>
      </c>
      <c r="F54" s="32">
        <f>SUM(F8:F9,F11:F18,F20:F26,F28:F34,F36:F39,F41:F46,F48:F52)</f>
        <v>118623018</v>
      </c>
      <c r="G54" s="37">
        <f t="shared" si="0"/>
        <v>0.48820354588581721</v>
      </c>
      <c r="H54" s="32">
        <f>SUM(H8:H9,H11:H18,H20:H26,H28:H34,H36:H39,H41:H46,H48:H52)</f>
        <v>97103957</v>
      </c>
      <c r="I54" s="37">
        <f t="shared" si="1"/>
        <v>0.3996399427887084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215726975</v>
      </c>
      <c r="O54" s="37">
        <f t="shared" si="5"/>
        <v>0.88784348867452567</v>
      </c>
      <c r="P54" s="32">
        <f>SUM(P8:P9,P11:P18,P20:P26,P28:P34,P36:P39,P41:P46,P48:P52)</f>
        <v>54108522</v>
      </c>
      <c r="Q54" s="32">
        <f>SUM(Q8:Q9,Q11:Q18,Q20:Q26,Q28:Q34,Q36:Q39,Q41:Q46,Q48:Q52)</f>
        <v>238077570</v>
      </c>
      <c r="R54" s="32">
        <f>SUM(R8:R9,R11:R18,R20:R26,R28:R34,R36:R39,R41:R46,R48:R52)</f>
        <v>264349259</v>
      </c>
      <c r="S54" s="32">
        <f>SUM(S8:S9,S11:S18,S20:S26,S28:S34,S36:S39,S41:S46,S48:S52)</f>
        <v>179491835</v>
      </c>
      <c r="T54" s="37">
        <f t="shared" si="6"/>
        <v>0.7539216525101462</v>
      </c>
      <c r="U54" s="37">
        <f t="shared" si="7"/>
        <v>0.79461484828582085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8287850</v>
      </c>
      <c r="E57" s="31">
        <v>8287850</v>
      </c>
      <c r="F57" s="31">
        <v>1504913</v>
      </c>
      <c r="G57" s="36">
        <f t="shared" ref="G57:G85" si="8">IF(($D57      =0),0,($F57      /$D57      ))</f>
        <v>0.18158062706250716</v>
      </c>
      <c r="H57" s="31">
        <v>1226632</v>
      </c>
      <c r="I57" s="36">
        <f t="shared" ref="I57:I85" si="9">IF(($D57      =0),0,($H57      /$D57      ))</f>
        <v>0.14800364388834258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2731545</v>
      </c>
      <c r="O57" s="36">
        <f t="shared" ref="O57:O85" si="13">IF(($D57      =0),0,($N57      /$D57      ))</f>
        <v>0.32958427095084974</v>
      </c>
      <c r="P57" s="31">
        <v>1212939</v>
      </c>
      <c r="Q57" s="31">
        <v>7870703</v>
      </c>
      <c r="R57" s="31">
        <v>7870703</v>
      </c>
      <c r="S57" s="31">
        <v>2865743</v>
      </c>
      <c r="T57" s="36">
        <f t="shared" ref="T57:T85" si="14">IF(($Q57      =0),0,($S57      /$Q57      ))</f>
        <v>0.36410254585899127</v>
      </c>
      <c r="U57" s="36">
        <f t="shared" ref="U57:U85" si="15">IF(($P57      =0),0,(($H57      /$P57      )-1))</f>
        <v>1.1289108520708746E-2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8287850</v>
      </c>
      <c r="E58" s="32">
        <f>E57</f>
        <v>8287850</v>
      </c>
      <c r="F58" s="32">
        <f>F57</f>
        <v>1504913</v>
      </c>
      <c r="G58" s="37">
        <f t="shared" si="8"/>
        <v>0.18158062706250716</v>
      </c>
      <c r="H58" s="32">
        <f>H57</f>
        <v>1226632</v>
      </c>
      <c r="I58" s="37">
        <f t="shared" si="9"/>
        <v>0.14800364388834258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2731545</v>
      </c>
      <c r="O58" s="37">
        <f t="shared" si="13"/>
        <v>0.32958427095084974</v>
      </c>
      <c r="P58" s="32">
        <f>P57</f>
        <v>1212939</v>
      </c>
      <c r="Q58" s="32">
        <f>Q57</f>
        <v>7870703</v>
      </c>
      <c r="R58" s="32">
        <f>R57</f>
        <v>7870703</v>
      </c>
      <c r="S58" s="32">
        <f>S57</f>
        <v>2865743</v>
      </c>
      <c r="T58" s="37">
        <f t="shared" si="14"/>
        <v>0.36410254585899127</v>
      </c>
      <c r="U58" s="37">
        <f t="shared" si="15"/>
        <v>1.1289108520708746E-2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3913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3913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6325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3595450</v>
      </c>
      <c r="E60" s="31">
        <v>3595450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210006</v>
      </c>
      <c r="Q60" s="31">
        <v>3190600</v>
      </c>
      <c r="R60" s="31">
        <v>3565048</v>
      </c>
      <c r="S60" s="31">
        <v>420012</v>
      </c>
      <c r="T60" s="36">
        <f t="shared" si="14"/>
        <v>0.13164044380367329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97414</v>
      </c>
      <c r="E61" s="31">
        <v>97414</v>
      </c>
      <c r="F61" s="31">
        <v>6906</v>
      </c>
      <c r="G61" s="36">
        <f t="shared" si="8"/>
        <v>7.0893300757591315E-2</v>
      </c>
      <c r="H61" s="31">
        <v>17381</v>
      </c>
      <c r="I61" s="36">
        <f t="shared" si="9"/>
        <v>0.1784240458250354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24287</v>
      </c>
      <c r="O61" s="36">
        <f t="shared" si="13"/>
        <v>0.24931734658262672</v>
      </c>
      <c r="P61" s="31">
        <v>15589</v>
      </c>
      <c r="Q61" s="31">
        <v>91900</v>
      </c>
      <c r="R61" s="31">
        <v>91900</v>
      </c>
      <c r="S61" s="31">
        <v>38561</v>
      </c>
      <c r="T61" s="36">
        <f t="shared" si="14"/>
        <v>0.41959738846572359</v>
      </c>
      <c r="U61" s="36">
        <f t="shared" si="15"/>
        <v>0.11495285136955546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3692864</v>
      </c>
      <c r="E63" s="32">
        <f>SUM(E59:E62)</f>
        <v>3692864</v>
      </c>
      <c r="F63" s="32">
        <f>SUM(F59:F62)</f>
        <v>6906</v>
      </c>
      <c r="G63" s="37">
        <f t="shared" si="8"/>
        <v>1.870093239285281E-3</v>
      </c>
      <c r="H63" s="32">
        <f>SUM(H59:H62)</f>
        <v>21294</v>
      </c>
      <c r="I63" s="37">
        <f t="shared" si="9"/>
        <v>5.766256217396579E-3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28200</v>
      </c>
      <c r="O63" s="37">
        <f t="shared" si="13"/>
        <v>7.6363494566818596E-3</v>
      </c>
      <c r="P63" s="32">
        <f>SUM(P59:P62)</f>
        <v>225595</v>
      </c>
      <c r="Q63" s="32">
        <f>SUM(Q59:Q62)</f>
        <v>3282500</v>
      </c>
      <c r="R63" s="32">
        <f>SUM(R59:R62)</f>
        <v>3656948</v>
      </c>
      <c r="S63" s="32">
        <f>SUM(S59:S62)</f>
        <v>464898</v>
      </c>
      <c r="T63" s="37">
        <f t="shared" si="14"/>
        <v>0.14162924600152324</v>
      </c>
      <c r="U63" s="37">
        <f t="shared" si="15"/>
        <v>-0.90560961014206875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1117063</v>
      </c>
      <c r="E65" s="31">
        <v>1117063</v>
      </c>
      <c r="F65" s="31">
        <v>71185</v>
      </c>
      <c r="G65" s="36">
        <f t="shared" si="8"/>
        <v>6.3725143523686661E-2</v>
      </c>
      <c r="H65" s="31">
        <v>49284</v>
      </c>
      <c r="I65" s="36">
        <f t="shared" si="9"/>
        <v>4.4119266326071133E-2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120469</v>
      </c>
      <c r="O65" s="36">
        <f t="shared" si="13"/>
        <v>0.10784440984975781</v>
      </c>
      <c r="P65" s="31">
        <v>53292</v>
      </c>
      <c r="Q65" s="31">
        <v>1252696</v>
      </c>
      <c r="R65" s="31">
        <v>1252696</v>
      </c>
      <c r="S65" s="31">
        <v>125897</v>
      </c>
      <c r="T65" s="36">
        <f t="shared" si="14"/>
        <v>0.10050083978874363</v>
      </c>
      <c r="U65" s="36">
        <f t="shared" si="15"/>
        <v>-7.5208286421977077E-2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100000</v>
      </c>
      <c r="E66" s="31">
        <v>100000</v>
      </c>
      <c r="F66" s="31">
        <v>9076</v>
      </c>
      <c r="G66" s="36">
        <f t="shared" si="8"/>
        <v>9.0759999999999993E-2</v>
      </c>
      <c r="H66" s="31">
        <v>312371</v>
      </c>
      <c r="I66" s="36">
        <f t="shared" si="9"/>
        <v>3.12371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321447</v>
      </c>
      <c r="O66" s="36">
        <f t="shared" si="13"/>
        <v>3.2144699999999999</v>
      </c>
      <c r="P66" s="31">
        <v>13714</v>
      </c>
      <c r="Q66" s="31">
        <v>57000</v>
      </c>
      <c r="R66" s="31">
        <v>87000</v>
      </c>
      <c r="S66" s="31">
        <v>44982</v>
      </c>
      <c r="T66" s="36">
        <f t="shared" si="14"/>
        <v>0.78915789473684206</v>
      </c>
      <c r="U66" s="36">
        <f t="shared" si="15"/>
        <v>21.777526615137816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13331757</v>
      </c>
      <c r="E67" s="31">
        <v>13331757</v>
      </c>
      <c r="F67" s="31">
        <v>441325</v>
      </c>
      <c r="G67" s="36">
        <f t="shared" si="8"/>
        <v>3.3103288636299029E-2</v>
      </c>
      <c r="H67" s="31">
        <v>415907</v>
      </c>
      <c r="I67" s="36">
        <f t="shared" si="9"/>
        <v>3.1196713231421785E-2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857232</v>
      </c>
      <c r="O67" s="36">
        <f t="shared" si="13"/>
        <v>6.4300001867720807E-2</v>
      </c>
      <c r="P67" s="31">
        <v>366672</v>
      </c>
      <c r="Q67" s="31">
        <v>12815332</v>
      </c>
      <c r="R67" s="31">
        <v>12815332</v>
      </c>
      <c r="S67" s="31">
        <v>998136</v>
      </c>
      <c r="T67" s="36">
        <f t="shared" si="14"/>
        <v>7.7886082077311763E-2</v>
      </c>
      <c r="U67" s="36">
        <f t="shared" si="15"/>
        <v>0.13427531963171435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818351</v>
      </c>
      <c r="E68" s="31">
        <v>818351</v>
      </c>
      <c r="F68" s="31">
        <v>71438</v>
      </c>
      <c r="G68" s="36">
        <f t="shared" si="8"/>
        <v>8.7295060432503901E-2</v>
      </c>
      <c r="H68" s="31">
        <v>88718</v>
      </c>
      <c r="I68" s="36">
        <f t="shared" si="9"/>
        <v>0.10841069418867944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160156</v>
      </c>
      <c r="O68" s="36">
        <f t="shared" si="13"/>
        <v>0.19570575462118334</v>
      </c>
      <c r="P68" s="31">
        <v>154144</v>
      </c>
      <c r="Q68" s="31">
        <v>804815</v>
      </c>
      <c r="R68" s="31">
        <v>804815</v>
      </c>
      <c r="S68" s="31">
        <v>205946</v>
      </c>
      <c r="T68" s="36">
        <f t="shared" si="14"/>
        <v>0.25589234793089094</v>
      </c>
      <c r="U68" s="36">
        <f t="shared" si="15"/>
        <v>-0.42444727008511518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15367171</v>
      </c>
      <c r="E70" s="32">
        <f>SUM(E64:E69)</f>
        <v>15367171</v>
      </c>
      <c r="F70" s="32">
        <f>SUM(F64:F69)</f>
        <v>593024</v>
      </c>
      <c r="G70" s="37">
        <f t="shared" si="8"/>
        <v>3.8590316981570651E-2</v>
      </c>
      <c r="H70" s="32">
        <f>SUM(H64:H69)</f>
        <v>866280</v>
      </c>
      <c r="I70" s="37">
        <f t="shared" si="9"/>
        <v>5.6372119500720075E-2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1459304</v>
      </c>
      <c r="O70" s="37">
        <f t="shared" si="13"/>
        <v>9.4962436482290719E-2</v>
      </c>
      <c r="P70" s="32">
        <f>SUM(P64:P69)</f>
        <v>587822</v>
      </c>
      <c r="Q70" s="32">
        <f>SUM(Q64:Q69)</f>
        <v>14929843</v>
      </c>
      <c r="R70" s="32">
        <f>SUM(R64:R69)</f>
        <v>14959843</v>
      </c>
      <c r="S70" s="32">
        <f>SUM(S64:S69)</f>
        <v>1374961</v>
      </c>
      <c r="T70" s="37">
        <f t="shared" si="14"/>
        <v>9.2094806355297903E-2</v>
      </c>
      <c r="U70" s="37">
        <f t="shared" si="15"/>
        <v>0.47371142965047253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780000</v>
      </c>
      <c r="E71" s="31">
        <v>780000</v>
      </c>
      <c r="F71" s="31">
        <v>291611</v>
      </c>
      <c r="G71" s="36">
        <f t="shared" si="8"/>
        <v>0.37386025641025639</v>
      </c>
      <c r="H71" s="31">
        <v>243745</v>
      </c>
      <c r="I71" s="36">
        <f t="shared" si="9"/>
        <v>0.31249358974358976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535356</v>
      </c>
      <c r="O71" s="36">
        <f t="shared" si="13"/>
        <v>0.6863538461538462</v>
      </c>
      <c r="P71" s="31">
        <v>230509</v>
      </c>
      <c r="Q71" s="31">
        <v>1011996</v>
      </c>
      <c r="R71" s="31">
        <v>1030000</v>
      </c>
      <c r="S71" s="31">
        <v>512545</v>
      </c>
      <c r="T71" s="36">
        <f t="shared" si="14"/>
        <v>0.50646939315965678</v>
      </c>
      <c r="U71" s="36">
        <f t="shared" si="15"/>
        <v>5.7420751467404774E-2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4977574</v>
      </c>
      <c r="E72" s="31">
        <v>4977574</v>
      </c>
      <c r="F72" s="31">
        <v>351431</v>
      </c>
      <c r="G72" s="36">
        <f t="shared" si="8"/>
        <v>7.0602867983479506E-2</v>
      </c>
      <c r="H72" s="31">
        <v>2297478</v>
      </c>
      <c r="I72" s="36">
        <f t="shared" si="9"/>
        <v>0.46156581499340843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2648909</v>
      </c>
      <c r="O72" s="36">
        <f t="shared" si="13"/>
        <v>0.53216868297688791</v>
      </c>
      <c r="P72" s="31">
        <v>2184913</v>
      </c>
      <c r="Q72" s="31">
        <v>5213288</v>
      </c>
      <c r="R72" s="31">
        <v>5142807</v>
      </c>
      <c r="S72" s="31">
        <v>4396399</v>
      </c>
      <c r="T72" s="36">
        <f t="shared" si="14"/>
        <v>0.84330637401962061</v>
      </c>
      <c r="U72" s="36">
        <f t="shared" si="15"/>
        <v>5.1519213808513209E-2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2474208</v>
      </c>
      <c r="E73" s="31">
        <v>2474208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2213689</v>
      </c>
      <c r="R73" s="31">
        <v>2285147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2499027</v>
      </c>
      <c r="E74" s="31">
        <v>2499027</v>
      </c>
      <c r="F74" s="31">
        <v>509237</v>
      </c>
      <c r="G74" s="36">
        <f t="shared" si="8"/>
        <v>0.20377410888317735</v>
      </c>
      <c r="H74" s="31">
        <v>467751</v>
      </c>
      <c r="I74" s="36">
        <f t="shared" si="9"/>
        <v>0.18717324782805467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976988</v>
      </c>
      <c r="O74" s="36">
        <f t="shared" si="13"/>
        <v>0.39094735671123199</v>
      </c>
      <c r="P74" s="31">
        <v>454613</v>
      </c>
      <c r="Q74" s="31">
        <v>3171520</v>
      </c>
      <c r="R74" s="31">
        <v>2029062</v>
      </c>
      <c r="S74" s="31">
        <v>977188</v>
      </c>
      <c r="T74" s="36">
        <f t="shared" si="14"/>
        <v>0.30811345979215016</v>
      </c>
      <c r="U74" s="36">
        <f t="shared" si="15"/>
        <v>2.8899305563193201E-2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2100511</v>
      </c>
      <c r="E75" s="31">
        <v>2100511</v>
      </c>
      <c r="F75" s="31">
        <v>147240</v>
      </c>
      <c r="G75" s="36">
        <f t="shared" si="8"/>
        <v>7.0097228721963376E-2</v>
      </c>
      <c r="H75" s="31">
        <v>86553</v>
      </c>
      <c r="I75" s="36">
        <f t="shared" si="9"/>
        <v>4.1205687568405973E-2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233793</v>
      </c>
      <c r="O75" s="36">
        <f t="shared" si="13"/>
        <v>0.11130291629036934</v>
      </c>
      <c r="P75" s="31">
        <v>313026</v>
      </c>
      <c r="Q75" s="31">
        <v>1994787</v>
      </c>
      <c r="R75" s="31">
        <v>1994787</v>
      </c>
      <c r="S75" s="31">
        <v>725020</v>
      </c>
      <c r="T75" s="36">
        <f t="shared" si="14"/>
        <v>0.36345735158691128</v>
      </c>
      <c r="U75" s="36">
        <f t="shared" si="15"/>
        <v>-0.72349581184949496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4446319</v>
      </c>
      <c r="E76" s="31">
        <v>4446319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17277639</v>
      </c>
      <c r="E78" s="32">
        <f>SUM(E71:E77)</f>
        <v>17277639</v>
      </c>
      <c r="F78" s="32">
        <f>SUM(F71:F77)</f>
        <v>1299519</v>
      </c>
      <c r="G78" s="37">
        <f t="shared" si="8"/>
        <v>7.5213922457808044E-2</v>
      </c>
      <c r="H78" s="32">
        <f>SUM(H71:H77)</f>
        <v>3095527</v>
      </c>
      <c r="I78" s="37">
        <f t="shared" si="9"/>
        <v>0.17916377347622553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4395046</v>
      </c>
      <c r="O78" s="37">
        <f t="shared" si="13"/>
        <v>0.25437769593403359</v>
      </c>
      <c r="P78" s="32">
        <f>SUM(P71:P77)</f>
        <v>3183061</v>
      </c>
      <c r="Q78" s="32">
        <f>SUM(Q71:Q77)</f>
        <v>13605280</v>
      </c>
      <c r="R78" s="32">
        <f>SUM(R71:R77)</f>
        <v>12481803</v>
      </c>
      <c r="S78" s="32">
        <f>SUM(S71:S77)</f>
        <v>6611152</v>
      </c>
      <c r="T78" s="37">
        <f t="shared" si="14"/>
        <v>0.48592546423153365</v>
      </c>
      <c r="U78" s="37">
        <f t="shared" si="15"/>
        <v>-2.7499944236067053E-2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3405916</v>
      </c>
      <c r="E79" s="31">
        <v>3405916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476917</v>
      </c>
      <c r="Q79" s="31">
        <v>3234488</v>
      </c>
      <c r="R79" s="31">
        <v>3234488</v>
      </c>
      <c r="S79" s="31">
        <v>987952</v>
      </c>
      <c r="T79" s="36">
        <f t="shared" si="14"/>
        <v>0.3054430871284729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788177</v>
      </c>
      <c r="E80" s="31">
        <v>788177</v>
      </c>
      <c r="F80" s="31">
        <v>257347</v>
      </c>
      <c r="G80" s="36">
        <f t="shared" si="8"/>
        <v>0.32650914705706968</v>
      </c>
      <c r="H80" s="31">
        <v>282008</v>
      </c>
      <c r="I80" s="36">
        <f t="shared" si="9"/>
        <v>0.35779780430030311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539355</v>
      </c>
      <c r="O80" s="36">
        <f t="shared" si="13"/>
        <v>0.68430695135737274</v>
      </c>
      <c r="P80" s="31">
        <v>202847</v>
      </c>
      <c r="Q80" s="31">
        <v>748509</v>
      </c>
      <c r="R80" s="31">
        <v>748509</v>
      </c>
      <c r="S80" s="31">
        <v>441886</v>
      </c>
      <c r="T80" s="36">
        <f t="shared" si="14"/>
        <v>0.59035495899180901</v>
      </c>
      <c r="U80" s="36">
        <f t="shared" si="15"/>
        <v>0.39024979417984973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727700</v>
      </c>
      <c r="E81" s="31">
        <v>727700</v>
      </c>
      <c r="F81" s="31">
        <v>91869</v>
      </c>
      <c r="G81" s="36">
        <f t="shared" si="8"/>
        <v>0.12624570564793183</v>
      </c>
      <c r="H81" s="31">
        <v>56741</v>
      </c>
      <c r="I81" s="36">
        <f t="shared" si="9"/>
        <v>7.79730658238285E-2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148610</v>
      </c>
      <c r="O81" s="36">
        <f t="shared" si="13"/>
        <v>0.20421877147176035</v>
      </c>
      <c r="P81" s="31">
        <v>58519</v>
      </c>
      <c r="Q81" s="31">
        <v>715700</v>
      </c>
      <c r="R81" s="31">
        <v>720700</v>
      </c>
      <c r="S81" s="31">
        <v>160922</v>
      </c>
      <c r="T81" s="36">
        <f t="shared" si="14"/>
        <v>0.22484560570071258</v>
      </c>
      <c r="U81" s="36">
        <f t="shared" si="15"/>
        <v>-3.038329431466702E-2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4921793</v>
      </c>
      <c r="E84" s="32">
        <f>SUM(E79:E83)</f>
        <v>4921793</v>
      </c>
      <c r="F84" s="32">
        <f>SUM(F79:F83)</f>
        <v>349216</v>
      </c>
      <c r="G84" s="37">
        <f t="shared" si="8"/>
        <v>7.095300432179899E-2</v>
      </c>
      <c r="H84" s="32">
        <f>SUM(H79:H83)</f>
        <v>338749</v>
      </c>
      <c r="I84" s="37">
        <f t="shared" si="9"/>
        <v>6.8826340319473003E-2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687965</v>
      </c>
      <c r="O84" s="37">
        <f t="shared" si="13"/>
        <v>0.13977934464127198</v>
      </c>
      <c r="P84" s="32">
        <f>SUM(P79:P83)</f>
        <v>738283</v>
      </c>
      <c r="Q84" s="32">
        <f>SUM(Q79:Q83)</f>
        <v>4698697</v>
      </c>
      <c r="R84" s="32">
        <f>SUM(R79:R83)</f>
        <v>4703697</v>
      </c>
      <c r="S84" s="32">
        <f>SUM(S79:S83)</f>
        <v>1590760</v>
      </c>
      <c r="T84" s="37">
        <f t="shared" si="14"/>
        <v>0.33855343300493734</v>
      </c>
      <c r="U84" s="37">
        <f t="shared" si="15"/>
        <v>-0.54116646326679607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49547317</v>
      </c>
      <c r="E85" s="32">
        <f>SUM(E57,E59:E62,E64:E69,E71:E77,E79:E83)</f>
        <v>49547317</v>
      </c>
      <c r="F85" s="32">
        <f>SUM(F57,F59:F62,F64:F69,F71:F77,F79:F83)</f>
        <v>3753578</v>
      </c>
      <c r="G85" s="37">
        <f t="shared" si="8"/>
        <v>7.5757442123455448E-2</v>
      </c>
      <c r="H85" s="32">
        <f>SUM(H57,H59:H62,H64:H69,H71:H77,H79:H83)</f>
        <v>5548482</v>
      </c>
      <c r="I85" s="37">
        <f t="shared" si="9"/>
        <v>0.11198350053949439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9302060</v>
      </c>
      <c r="O85" s="37">
        <f t="shared" si="13"/>
        <v>0.18774094266294986</v>
      </c>
      <c r="P85" s="32">
        <f>SUM(P57,P59:P62,P64:P69,P71:P77,P79:P83)</f>
        <v>5947700</v>
      </c>
      <c r="Q85" s="32">
        <f>SUM(Q57,Q59:Q62,Q64:Q69,Q71:Q77,Q79:Q83)</f>
        <v>44387023</v>
      </c>
      <c r="R85" s="32">
        <f>SUM(R57,R59:R62,R64:R69,R71:R77,R79:R83)</f>
        <v>43672994</v>
      </c>
      <c r="S85" s="32">
        <f>SUM(S57,S59:S62,S64:S69,S71:S77,S79:S83)</f>
        <v>12907514</v>
      </c>
      <c r="T85" s="37">
        <f t="shared" si="14"/>
        <v>0.29079476674973226</v>
      </c>
      <c r="U85" s="37">
        <f t="shared" si="15"/>
        <v>-6.7121408275467864E-2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50736359</v>
      </c>
      <c r="E88" s="31">
        <v>50736359</v>
      </c>
      <c r="F88" s="31">
        <v>6401840</v>
      </c>
      <c r="G88" s="36">
        <f t="shared" ref="G88:G99" si="16">IF(($D88      =0),0,($F88      /$D88      ))</f>
        <v>0.12617854584322852</v>
      </c>
      <c r="H88" s="31">
        <v>7907517</v>
      </c>
      <c r="I88" s="36">
        <f t="shared" ref="I88:I99" si="17">IF(($D88      =0),0,($H88      /$D88      ))</f>
        <v>0.15585503484788887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14309357</v>
      </c>
      <c r="O88" s="36">
        <f t="shared" ref="O88:O99" si="21">IF(($D88      =0),0,($N88      /$D88      ))</f>
        <v>0.28203358069111739</v>
      </c>
      <c r="P88" s="31">
        <v>8449329</v>
      </c>
      <c r="Q88" s="31">
        <v>46843597</v>
      </c>
      <c r="R88" s="31">
        <v>43843597</v>
      </c>
      <c r="S88" s="31">
        <v>17793552</v>
      </c>
      <c r="T88" s="36">
        <f t="shared" ref="T88:T99" si="22">IF(($Q88      =0),0,($S88      /$Q88      ))</f>
        <v>0.37985024933076766</v>
      </c>
      <c r="U88" s="36">
        <f t="shared" ref="U88:U99" si="23">IF(($P88      =0),0,(($H88      /$P88      )-1))</f>
        <v>-6.4124855358336785E-2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154371000</v>
      </c>
      <c r="E89" s="31">
        <v>154371000</v>
      </c>
      <c r="F89" s="31">
        <v>34854160</v>
      </c>
      <c r="G89" s="36">
        <f t="shared" si="16"/>
        <v>0.22578178543897492</v>
      </c>
      <c r="H89" s="31">
        <v>41016762</v>
      </c>
      <c r="I89" s="36">
        <f t="shared" si="17"/>
        <v>0.26570250889091862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75870922</v>
      </c>
      <c r="O89" s="36">
        <f t="shared" si="21"/>
        <v>0.49148429432989355</v>
      </c>
      <c r="P89" s="31">
        <v>42999629</v>
      </c>
      <c r="Q89" s="31">
        <v>144310000</v>
      </c>
      <c r="R89" s="31">
        <v>136137290</v>
      </c>
      <c r="S89" s="31">
        <v>71339656</v>
      </c>
      <c r="T89" s="36">
        <f t="shared" si="22"/>
        <v>0.49435005197145038</v>
      </c>
      <c r="U89" s="36">
        <f t="shared" si="23"/>
        <v>-4.6113583910224021E-2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46825799</v>
      </c>
      <c r="E90" s="31">
        <v>46825799</v>
      </c>
      <c r="F90" s="31">
        <v>36553</v>
      </c>
      <c r="G90" s="36">
        <f t="shared" si="16"/>
        <v>7.8061668525933748E-4</v>
      </c>
      <c r="H90" s="31">
        <v>2776871</v>
      </c>
      <c r="I90" s="36">
        <f t="shared" si="17"/>
        <v>5.9302159478367894E-2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2813424</v>
      </c>
      <c r="O90" s="36">
        <f t="shared" si="21"/>
        <v>6.0082776163627234E-2</v>
      </c>
      <c r="P90" s="31">
        <v>1180583</v>
      </c>
      <c r="Q90" s="31">
        <v>35355899</v>
      </c>
      <c r="R90" s="31">
        <v>47119598</v>
      </c>
      <c r="S90" s="31">
        <v>6724615</v>
      </c>
      <c r="T90" s="36">
        <f t="shared" si="22"/>
        <v>0.19019782243410074</v>
      </c>
      <c r="U90" s="36">
        <f t="shared" si="23"/>
        <v>1.3521184025180779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251933158</v>
      </c>
      <c r="E91" s="32">
        <f>SUM(E88:E90)</f>
        <v>251933158</v>
      </c>
      <c r="F91" s="32">
        <f>SUM(F88:F90)</f>
        <v>41292553</v>
      </c>
      <c r="G91" s="37">
        <f t="shared" si="16"/>
        <v>0.16390281187202838</v>
      </c>
      <c r="H91" s="32">
        <f>SUM(H88:H90)</f>
        <v>51701150</v>
      </c>
      <c r="I91" s="37">
        <f t="shared" si="17"/>
        <v>0.2052177268384815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92993703</v>
      </c>
      <c r="O91" s="37">
        <f t="shared" si="21"/>
        <v>0.36912053871050987</v>
      </c>
      <c r="P91" s="32">
        <f>SUM(P88:P90)</f>
        <v>52629541</v>
      </c>
      <c r="Q91" s="32">
        <f>SUM(Q88:Q90)</f>
        <v>226509496</v>
      </c>
      <c r="R91" s="32">
        <f>SUM(R88:R90)</f>
        <v>227100485</v>
      </c>
      <c r="S91" s="32">
        <f>SUM(S88:S90)</f>
        <v>95857823</v>
      </c>
      <c r="T91" s="37">
        <f t="shared" si="22"/>
        <v>0.42319560412601864</v>
      </c>
      <c r="U91" s="37">
        <f t="shared" si="23"/>
        <v>-1.7640112042778378E-2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137605589</v>
      </c>
      <c r="E92" s="31">
        <v>137605589</v>
      </c>
      <c r="F92" s="31">
        <v>32382514</v>
      </c>
      <c r="G92" s="36">
        <f t="shared" si="16"/>
        <v>0.23532847928146292</v>
      </c>
      <c r="H92" s="31">
        <v>581732</v>
      </c>
      <c r="I92" s="36">
        <f t="shared" si="17"/>
        <v>4.2275317756170503E-3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32964246</v>
      </c>
      <c r="O92" s="36">
        <f t="shared" si="21"/>
        <v>0.23955601105707997</v>
      </c>
      <c r="P92" s="31">
        <v>1270696</v>
      </c>
      <c r="Q92" s="31">
        <v>114939322</v>
      </c>
      <c r="R92" s="31">
        <v>111686221</v>
      </c>
      <c r="S92" s="31">
        <v>3151818</v>
      </c>
      <c r="T92" s="36">
        <f t="shared" si="22"/>
        <v>2.7421581623737087E-2</v>
      </c>
      <c r="U92" s="36">
        <f t="shared" si="23"/>
        <v>-0.54219419908459621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15376304</v>
      </c>
      <c r="E93" s="31">
        <v>15376304</v>
      </c>
      <c r="F93" s="31">
        <v>18156058</v>
      </c>
      <c r="G93" s="36">
        <f t="shared" si="16"/>
        <v>1.1807816754923679</v>
      </c>
      <c r="H93" s="31">
        <v>-3312962</v>
      </c>
      <c r="I93" s="36">
        <f t="shared" si="17"/>
        <v>-0.21545892953209042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14843096</v>
      </c>
      <c r="O93" s="36">
        <f t="shared" si="21"/>
        <v>0.96532274596027756</v>
      </c>
      <c r="P93" s="31">
        <v>232797</v>
      </c>
      <c r="Q93" s="31">
        <v>14740722</v>
      </c>
      <c r="R93" s="31">
        <v>14810722</v>
      </c>
      <c r="S93" s="31">
        <v>11843366</v>
      </c>
      <c r="T93" s="36">
        <f t="shared" si="22"/>
        <v>0.80344544860150002</v>
      </c>
      <c r="U93" s="36">
        <f t="shared" si="23"/>
        <v>-15.231119816836127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18561492</v>
      </c>
      <c r="E94" s="31">
        <v>18561492</v>
      </c>
      <c r="F94" s="31">
        <v>4688310</v>
      </c>
      <c r="G94" s="36">
        <f t="shared" si="16"/>
        <v>0.25258260488973622</v>
      </c>
      <c r="H94" s="31">
        <v>4829698</v>
      </c>
      <c r="I94" s="36">
        <f t="shared" si="17"/>
        <v>0.26019988048374559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9518008</v>
      </c>
      <c r="O94" s="36">
        <f t="shared" si="21"/>
        <v>0.51278248537348181</v>
      </c>
      <c r="P94" s="31">
        <v>3304990</v>
      </c>
      <c r="Q94" s="31">
        <v>10113333</v>
      </c>
      <c r="R94" s="31">
        <v>18280352</v>
      </c>
      <c r="S94" s="31">
        <v>6134050</v>
      </c>
      <c r="T94" s="36">
        <f t="shared" si="22"/>
        <v>0.60653100219284783</v>
      </c>
      <c r="U94" s="36">
        <f t="shared" si="23"/>
        <v>0.46133513263277659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3344678</v>
      </c>
      <c r="E95" s="31">
        <v>3344678</v>
      </c>
      <c r="F95" s="31">
        <v>96671</v>
      </c>
      <c r="G95" s="36">
        <f t="shared" si="16"/>
        <v>2.8902931762041069E-2</v>
      </c>
      <c r="H95" s="31">
        <v>277139</v>
      </c>
      <c r="I95" s="36">
        <f t="shared" si="17"/>
        <v>8.2859695312971826E-2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373810</v>
      </c>
      <c r="O95" s="36">
        <f t="shared" si="21"/>
        <v>0.1117626270750129</v>
      </c>
      <c r="P95" s="31">
        <v>138667</v>
      </c>
      <c r="Q95" s="31">
        <v>3321778</v>
      </c>
      <c r="R95" s="31">
        <v>3321772</v>
      </c>
      <c r="S95" s="31">
        <v>211362</v>
      </c>
      <c r="T95" s="36">
        <f t="shared" si="22"/>
        <v>6.3629176904657692E-2</v>
      </c>
      <c r="U95" s="36">
        <f t="shared" si="23"/>
        <v>0.99859375338040057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174888063</v>
      </c>
      <c r="E96" s="32">
        <f>SUM(E92:E95)</f>
        <v>174888063</v>
      </c>
      <c r="F96" s="32">
        <f>SUM(F92:F95)</f>
        <v>55323553</v>
      </c>
      <c r="G96" s="37">
        <f t="shared" si="16"/>
        <v>0.316336930325542</v>
      </c>
      <c r="H96" s="32">
        <f>SUM(H92:H95)</f>
        <v>2375607</v>
      </c>
      <c r="I96" s="37">
        <f t="shared" si="17"/>
        <v>1.3583585747644766E-2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57699160</v>
      </c>
      <c r="O96" s="37">
        <f t="shared" si="21"/>
        <v>0.32992051607318679</v>
      </c>
      <c r="P96" s="32">
        <f>SUM(P92:P95)</f>
        <v>4947150</v>
      </c>
      <c r="Q96" s="32">
        <f>SUM(Q92:Q95)</f>
        <v>143115155</v>
      </c>
      <c r="R96" s="32">
        <f>SUM(R92:R95)</f>
        <v>148099067</v>
      </c>
      <c r="S96" s="32">
        <f>SUM(S92:S95)</f>
        <v>21340596</v>
      </c>
      <c r="T96" s="37">
        <f t="shared" si="22"/>
        <v>0.14911485789188433</v>
      </c>
      <c r="U96" s="37">
        <f t="shared" si="23"/>
        <v>-0.51980291683090263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24186131</v>
      </c>
      <c r="E97" s="31">
        <v>24186131</v>
      </c>
      <c r="F97" s="31">
        <v>5092300</v>
      </c>
      <c r="G97" s="36">
        <f t="shared" si="16"/>
        <v>0.21054628373591461</v>
      </c>
      <c r="H97" s="31">
        <v>6096421</v>
      </c>
      <c r="I97" s="36">
        <f t="shared" si="17"/>
        <v>0.25206268005411864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11188721</v>
      </c>
      <c r="O97" s="36">
        <f t="shared" si="21"/>
        <v>0.46260896379003325</v>
      </c>
      <c r="P97" s="31">
        <v>5619375</v>
      </c>
      <c r="Q97" s="31">
        <v>21324866</v>
      </c>
      <c r="R97" s="31">
        <v>22221744</v>
      </c>
      <c r="S97" s="31">
        <v>10362970</v>
      </c>
      <c r="T97" s="36">
        <f t="shared" si="22"/>
        <v>0.48595709815949134</v>
      </c>
      <c r="U97" s="36">
        <f t="shared" si="23"/>
        <v>8.4893070848626406E-2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24607499</v>
      </c>
      <c r="E98" s="31">
        <v>24607499</v>
      </c>
      <c r="F98" s="31">
        <v>221170</v>
      </c>
      <c r="G98" s="36">
        <f t="shared" si="16"/>
        <v>8.98791055523359E-3</v>
      </c>
      <c r="H98" s="31">
        <v>128679</v>
      </c>
      <c r="I98" s="36">
        <f t="shared" si="17"/>
        <v>5.2292595846493784E-3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349849</v>
      </c>
      <c r="O98" s="36">
        <f t="shared" si="21"/>
        <v>1.4217170139882968E-2</v>
      </c>
      <c r="P98" s="31">
        <v>128655</v>
      </c>
      <c r="Q98" s="31">
        <v>19178102</v>
      </c>
      <c r="R98" s="31">
        <v>19148764</v>
      </c>
      <c r="S98" s="31">
        <v>288362</v>
      </c>
      <c r="T98" s="36">
        <f t="shared" si="22"/>
        <v>1.5036003041385431E-2</v>
      </c>
      <c r="U98" s="36">
        <f t="shared" si="23"/>
        <v>1.865454121487975E-4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43456020</v>
      </c>
      <c r="E99" s="31">
        <v>43456020</v>
      </c>
      <c r="F99" s="31">
        <v>752914</v>
      </c>
      <c r="G99" s="36">
        <f t="shared" si="16"/>
        <v>1.7325884883153127E-2</v>
      </c>
      <c r="H99" s="31">
        <v>17984462</v>
      </c>
      <c r="I99" s="36">
        <f t="shared" si="17"/>
        <v>0.41385432904347891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18737376</v>
      </c>
      <c r="O99" s="36">
        <f t="shared" si="21"/>
        <v>0.43118021392663203</v>
      </c>
      <c r="P99" s="31">
        <v>13110115</v>
      </c>
      <c r="Q99" s="31">
        <v>53436564</v>
      </c>
      <c r="R99" s="31">
        <v>52109990</v>
      </c>
      <c r="S99" s="31">
        <v>26202287</v>
      </c>
      <c r="T99" s="36">
        <f t="shared" si="22"/>
        <v>0.49034378408012913</v>
      </c>
      <c r="U99" s="36">
        <f t="shared" si="23"/>
        <v>0.37180047619719581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92249650</v>
      </c>
      <c r="E101" s="32">
        <f>SUM(E97:E100)</f>
        <v>92249650</v>
      </c>
      <c r="F101" s="32">
        <f>SUM(F97:F100)</f>
        <v>6066384</v>
      </c>
      <c r="G101" s="37">
        <f>IF(($D101     =0),0,($F101     /$D101     ))</f>
        <v>6.5760509660470257E-2</v>
      </c>
      <c r="H101" s="32">
        <f>SUM(H97:H100)</f>
        <v>24209562</v>
      </c>
      <c r="I101" s="37">
        <f>IF(($D101     =0),0,($H101     /$D101     ))</f>
        <v>0.26243527211214351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30275946</v>
      </c>
      <c r="O101" s="37">
        <f>IF(($D101     =0),0,($N101     /$D101     ))</f>
        <v>0.32819578177261377</v>
      </c>
      <c r="P101" s="32">
        <f>SUM(P97:P100)</f>
        <v>18858145</v>
      </c>
      <c r="Q101" s="32">
        <f>SUM(Q97:Q100)</f>
        <v>93939532</v>
      </c>
      <c r="R101" s="32">
        <f>SUM(R97:R100)</f>
        <v>93480498</v>
      </c>
      <c r="S101" s="32">
        <f>SUM(S97:S100)</f>
        <v>36853619</v>
      </c>
      <c r="T101" s="37">
        <f>IF(($Q101     =0),0,($S101     /$Q101     ))</f>
        <v>0.39231214181480062</v>
      </c>
      <c r="U101" s="37">
        <f>IF(($P101     =0),0,(($H101     /$P101     )-1))</f>
        <v>0.28377218437974672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519070871</v>
      </c>
      <c r="E102" s="32">
        <f>SUM(E88:E90,E92:E95,E97:E100)</f>
        <v>519070871</v>
      </c>
      <c r="F102" s="32">
        <f>SUM(F88:F90,F92:F95,F97:F100)</f>
        <v>102682490</v>
      </c>
      <c r="G102" s="37">
        <f>IF(($D102     =0),0,($F102     /$D102     ))</f>
        <v>0.19781978865849323</v>
      </c>
      <c r="H102" s="32">
        <f>SUM(H88:H90,H92:H95,H97:H100)</f>
        <v>78286319</v>
      </c>
      <c r="I102" s="37">
        <f>IF(($D102     =0),0,($H102     /$D102     ))</f>
        <v>0.15082009678019478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180968809</v>
      </c>
      <c r="O102" s="37">
        <f>IF(($D102     =0),0,($N102     /$D102     ))</f>
        <v>0.34863988543868801</v>
      </c>
      <c r="P102" s="32">
        <f>SUM(P88:P90,P92:P95,P97:P100)</f>
        <v>76434836</v>
      </c>
      <c r="Q102" s="32">
        <f>SUM(Q88:Q90,Q92:Q95,Q97:Q100)</f>
        <v>463564183</v>
      </c>
      <c r="R102" s="32">
        <f>SUM(R88:R90,R92:R95,R97:R100)</f>
        <v>468680050</v>
      </c>
      <c r="S102" s="32">
        <f>SUM(S88:S90,S92:S95,S97:S100)</f>
        <v>154052038</v>
      </c>
      <c r="T102" s="37">
        <f>IF(($Q102     =0),0,($S102     /$Q102     ))</f>
        <v>0.33232083851482547</v>
      </c>
      <c r="U102" s="37">
        <f>IF(($P102     =0),0,(($H102     /$P102     )-1))</f>
        <v>2.4223025741822779E-2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325258100</v>
      </c>
      <c r="E105" s="31">
        <v>325258100</v>
      </c>
      <c r="F105" s="31">
        <v>65554451</v>
      </c>
      <c r="G105" s="36">
        <f t="shared" ref="G105:G136" si="24">IF(($D105     =0),0,($F105     /$D105     ))</f>
        <v>0.20154594458985034</v>
      </c>
      <c r="H105" s="31">
        <v>38735208</v>
      </c>
      <c r="I105" s="36">
        <f t="shared" ref="I105:I136" si="25">IF(($D105     =0),0,($H105     /$D105     ))</f>
        <v>0.11909067906379579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104289659</v>
      </c>
      <c r="O105" s="36">
        <f t="shared" ref="O105:O136" si="29">IF(($D105     =0),0,($N105     /$D105     ))</f>
        <v>0.32063662365364615</v>
      </c>
      <c r="P105" s="31">
        <v>107144255</v>
      </c>
      <c r="Q105" s="31">
        <v>217306980</v>
      </c>
      <c r="R105" s="31">
        <v>285186581</v>
      </c>
      <c r="S105" s="31">
        <v>169065317</v>
      </c>
      <c r="T105" s="36">
        <f t="shared" ref="T105:T136" si="30">IF(($Q105     =0),0,($S105     /$Q105     ))</f>
        <v>0.77800223904450749</v>
      </c>
      <c r="U105" s="36">
        <f t="shared" ref="U105:U136" si="31">IF(($P105     =0),0,(($H105     /$P105     )-1))</f>
        <v>-0.63847610868170213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325258100</v>
      </c>
      <c r="E106" s="32">
        <f>E105</f>
        <v>325258100</v>
      </c>
      <c r="F106" s="32">
        <f>F105</f>
        <v>65554451</v>
      </c>
      <c r="G106" s="37">
        <f t="shared" si="24"/>
        <v>0.20154594458985034</v>
      </c>
      <c r="H106" s="32">
        <f>H105</f>
        <v>38735208</v>
      </c>
      <c r="I106" s="37">
        <f t="shared" si="25"/>
        <v>0.11909067906379579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104289659</v>
      </c>
      <c r="O106" s="37">
        <f t="shared" si="29"/>
        <v>0.32063662365364615</v>
      </c>
      <c r="P106" s="32">
        <f>P105</f>
        <v>107144255</v>
      </c>
      <c r="Q106" s="32">
        <f>Q105</f>
        <v>217306980</v>
      </c>
      <c r="R106" s="32">
        <f>R105</f>
        <v>285186581</v>
      </c>
      <c r="S106" s="32">
        <f>S105</f>
        <v>169065317</v>
      </c>
      <c r="T106" s="37">
        <f t="shared" si="30"/>
        <v>0.77800223904450749</v>
      </c>
      <c r="U106" s="37">
        <f t="shared" si="31"/>
        <v>-0.63847610868170213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10420065</v>
      </c>
      <c r="E107" s="31">
        <v>10420065</v>
      </c>
      <c r="F107" s="31">
        <v>119384</v>
      </c>
      <c r="G107" s="36">
        <f t="shared" si="24"/>
        <v>1.1457126227139658E-2</v>
      </c>
      <c r="H107" s="31">
        <v>53705</v>
      </c>
      <c r="I107" s="36">
        <f t="shared" si="25"/>
        <v>5.1539985595099452E-3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173089</v>
      </c>
      <c r="O107" s="36">
        <f t="shared" si="29"/>
        <v>1.6611124786649605E-2</v>
      </c>
      <c r="P107" s="31">
        <v>6177977</v>
      </c>
      <c r="Q107" s="31">
        <v>10399103</v>
      </c>
      <c r="R107" s="31">
        <v>10653103</v>
      </c>
      <c r="S107" s="31">
        <v>6254660</v>
      </c>
      <c r="T107" s="36">
        <f t="shared" si="30"/>
        <v>0.60146149143825189</v>
      </c>
      <c r="U107" s="36">
        <f t="shared" si="31"/>
        <v>-0.99130702493712752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8528923</v>
      </c>
      <c r="E108" s="31">
        <v>8528923</v>
      </c>
      <c r="F108" s="31">
        <v>0</v>
      </c>
      <c r="G108" s="36">
        <f t="shared" si="24"/>
        <v>0</v>
      </c>
      <c r="H108" s="31">
        <v>108636000</v>
      </c>
      <c r="I108" s="36">
        <f t="shared" si="25"/>
        <v>12.737364377659407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108636000</v>
      </c>
      <c r="O108" s="36">
        <f t="shared" si="29"/>
        <v>12.737364377659407</v>
      </c>
      <c r="P108" s="31">
        <v>0</v>
      </c>
      <c r="Q108" s="31">
        <v>5667949</v>
      </c>
      <c r="R108" s="31">
        <v>5717949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22835450</v>
      </c>
      <c r="E109" s="31">
        <v>22835450</v>
      </c>
      <c r="F109" s="31">
        <v>13913</v>
      </c>
      <c r="G109" s="36">
        <f t="shared" si="24"/>
        <v>6.0927198719534759E-4</v>
      </c>
      <c r="H109" s="31">
        <v>15276510</v>
      </c>
      <c r="I109" s="36">
        <f t="shared" si="25"/>
        <v>0.66898221843668504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15290423</v>
      </c>
      <c r="O109" s="36">
        <f t="shared" si="29"/>
        <v>0.66959149042388044</v>
      </c>
      <c r="P109" s="31">
        <v>11432537</v>
      </c>
      <c r="Q109" s="31">
        <v>22902864</v>
      </c>
      <c r="R109" s="31">
        <v>22827864</v>
      </c>
      <c r="S109" s="31">
        <v>11447631</v>
      </c>
      <c r="T109" s="36">
        <f t="shared" si="30"/>
        <v>0.49983403822334183</v>
      </c>
      <c r="U109" s="36">
        <f t="shared" si="31"/>
        <v>0.33623096955645093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16243056</v>
      </c>
      <c r="E110" s="31">
        <v>16243056</v>
      </c>
      <c r="F110" s="31">
        <v>181261</v>
      </c>
      <c r="G110" s="36">
        <f t="shared" si="24"/>
        <v>1.1159291699788512E-2</v>
      </c>
      <c r="H110" s="31">
        <v>175757</v>
      </c>
      <c r="I110" s="36">
        <f t="shared" si="25"/>
        <v>1.0820439207991403E-2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357018</v>
      </c>
      <c r="O110" s="36">
        <f t="shared" si="29"/>
        <v>2.1979730907779917E-2</v>
      </c>
      <c r="P110" s="31">
        <v>204027</v>
      </c>
      <c r="Q110" s="31">
        <v>15739358</v>
      </c>
      <c r="R110" s="31">
        <v>15939358</v>
      </c>
      <c r="S110" s="31">
        <v>376519</v>
      </c>
      <c r="T110" s="36">
        <f t="shared" si="30"/>
        <v>2.3922132020886749E-2</v>
      </c>
      <c r="U110" s="36">
        <f t="shared" si="31"/>
        <v>-0.13856009253677204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58027494</v>
      </c>
      <c r="E112" s="32">
        <f>SUM(E107:E111)</f>
        <v>58027494</v>
      </c>
      <c r="F112" s="32">
        <f>SUM(F107:F111)</f>
        <v>314558</v>
      </c>
      <c r="G112" s="37">
        <f t="shared" si="24"/>
        <v>5.4208441260620351E-3</v>
      </c>
      <c r="H112" s="32">
        <f>SUM(H107:H111)</f>
        <v>124141972</v>
      </c>
      <c r="I112" s="37">
        <f t="shared" si="25"/>
        <v>2.1393646949496046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124456530</v>
      </c>
      <c r="O112" s="37">
        <f t="shared" si="29"/>
        <v>2.1447855390756665</v>
      </c>
      <c r="P112" s="32">
        <f>SUM(P107:P111)</f>
        <v>17814541</v>
      </c>
      <c r="Q112" s="32">
        <f>SUM(Q107:Q111)</f>
        <v>54709274</v>
      </c>
      <c r="R112" s="32">
        <f>SUM(R107:R111)</f>
        <v>55138274</v>
      </c>
      <c r="S112" s="32">
        <f>SUM(S107:S111)</f>
        <v>18078810</v>
      </c>
      <c r="T112" s="37">
        <f t="shared" si="30"/>
        <v>0.33045238363060714</v>
      </c>
      <c r="U112" s="37">
        <f t="shared" si="31"/>
        <v>5.9685753901826599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3200500</v>
      </c>
      <c r="E113" s="31">
        <v>3200500</v>
      </c>
      <c r="F113" s="31">
        <v>847644</v>
      </c>
      <c r="G113" s="36">
        <f t="shared" si="24"/>
        <v>0.26484736759881267</v>
      </c>
      <c r="H113" s="31">
        <v>1034261</v>
      </c>
      <c r="I113" s="36">
        <f t="shared" si="25"/>
        <v>0.32315606936416186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1881905</v>
      </c>
      <c r="O113" s="36">
        <f t="shared" si="29"/>
        <v>0.58800343696297452</v>
      </c>
      <c r="P113" s="31">
        <v>348</v>
      </c>
      <c r="Q113" s="31">
        <v>3201000</v>
      </c>
      <c r="R113" s="31">
        <v>3200000</v>
      </c>
      <c r="S113" s="31">
        <v>1739</v>
      </c>
      <c r="T113" s="36">
        <f t="shared" si="30"/>
        <v>5.4326772883473914E-4</v>
      </c>
      <c r="U113" s="36">
        <f t="shared" si="31"/>
        <v>2971.0143678160921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5133895</v>
      </c>
      <c r="E114" s="31">
        <v>5133895</v>
      </c>
      <c r="F114" s="31">
        <v>46095</v>
      </c>
      <c r="G114" s="36">
        <f t="shared" si="24"/>
        <v>8.9785630598210528E-3</v>
      </c>
      <c r="H114" s="31">
        <v>2565144</v>
      </c>
      <c r="I114" s="36">
        <f t="shared" si="25"/>
        <v>0.49964870726806837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2611239</v>
      </c>
      <c r="O114" s="36">
        <f t="shared" si="29"/>
        <v>0.50862727032788946</v>
      </c>
      <c r="P114" s="31">
        <v>2657088</v>
      </c>
      <c r="Q114" s="31">
        <v>5092268</v>
      </c>
      <c r="R114" s="31">
        <v>5551569</v>
      </c>
      <c r="S114" s="31">
        <v>2893983</v>
      </c>
      <c r="T114" s="36">
        <f t="shared" si="30"/>
        <v>0.56830924845275232</v>
      </c>
      <c r="U114" s="36">
        <f t="shared" si="31"/>
        <v>-3.4603295035768533E-2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3773292</v>
      </c>
      <c r="E115" s="31">
        <v>3773292</v>
      </c>
      <c r="F115" s="31">
        <v>990880</v>
      </c>
      <c r="G115" s="36">
        <f t="shared" si="24"/>
        <v>0.262603583290135</v>
      </c>
      <c r="H115" s="31">
        <v>3528290</v>
      </c>
      <c r="I115" s="36">
        <f t="shared" si="25"/>
        <v>0.93506943008916354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4519170</v>
      </c>
      <c r="O115" s="36">
        <f t="shared" si="29"/>
        <v>1.1976730133792985</v>
      </c>
      <c r="P115" s="31">
        <v>4121676</v>
      </c>
      <c r="Q115" s="31">
        <v>11246309</v>
      </c>
      <c r="R115" s="31">
        <v>11485696</v>
      </c>
      <c r="S115" s="31">
        <v>8328851</v>
      </c>
      <c r="T115" s="36">
        <f t="shared" si="30"/>
        <v>0.74058528891567887</v>
      </c>
      <c r="U115" s="36">
        <f t="shared" si="31"/>
        <v>-0.14396716287257905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14281000</v>
      </c>
      <c r="E116" s="31">
        <v>14281000</v>
      </c>
      <c r="F116" s="31">
        <v>5189420</v>
      </c>
      <c r="G116" s="36">
        <f t="shared" si="24"/>
        <v>0.3633793151740074</v>
      </c>
      <c r="H116" s="31">
        <v>5589331</v>
      </c>
      <c r="I116" s="36">
        <f t="shared" si="25"/>
        <v>0.3913823261676353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10778751</v>
      </c>
      <c r="O116" s="36">
        <f t="shared" si="29"/>
        <v>0.7547616413416427</v>
      </c>
      <c r="P116" s="31">
        <v>4379055</v>
      </c>
      <c r="Q116" s="31">
        <v>13053500</v>
      </c>
      <c r="R116" s="31">
        <v>13282000</v>
      </c>
      <c r="S116" s="31">
        <v>9280464</v>
      </c>
      <c r="T116" s="36">
        <f t="shared" si="30"/>
        <v>0.71095598881526023</v>
      </c>
      <c r="U116" s="36">
        <f t="shared" si="31"/>
        <v>0.27637835103692465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77738320</v>
      </c>
      <c r="E117" s="31">
        <v>77738320</v>
      </c>
      <c r="F117" s="31">
        <v>-10642640</v>
      </c>
      <c r="G117" s="36">
        <f t="shared" si="24"/>
        <v>-0.13690339590564859</v>
      </c>
      <c r="H117" s="31">
        <v>7837743</v>
      </c>
      <c r="I117" s="36">
        <f t="shared" si="25"/>
        <v>0.10082212993540381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-2804897</v>
      </c>
      <c r="O117" s="36">
        <f t="shared" si="29"/>
        <v>-3.6081265970244789E-2</v>
      </c>
      <c r="P117" s="31">
        <v>11083796</v>
      </c>
      <c r="Q117" s="31">
        <v>24140827</v>
      </c>
      <c r="R117" s="31">
        <v>24751644</v>
      </c>
      <c r="S117" s="31">
        <v>15426979</v>
      </c>
      <c r="T117" s="36">
        <f t="shared" si="30"/>
        <v>0.63904103202429641</v>
      </c>
      <c r="U117" s="36">
        <f t="shared" si="31"/>
        <v>-0.29286473695474002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2027035</v>
      </c>
      <c r="E118" s="31">
        <v>2027035</v>
      </c>
      <c r="F118" s="31">
        <v>843955</v>
      </c>
      <c r="G118" s="36">
        <f t="shared" si="24"/>
        <v>0.4163494956919836</v>
      </c>
      <c r="H118" s="31">
        <v>980485</v>
      </c>
      <c r="I118" s="36">
        <f t="shared" si="25"/>
        <v>0.48370403076414564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1824440</v>
      </c>
      <c r="O118" s="36">
        <f t="shared" si="29"/>
        <v>0.90005352645612924</v>
      </c>
      <c r="P118" s="31">
        <v>853581</v>
      </c>
      <c r="Q118" s="31">
        <v>2028414</v>
      </c>
      <c r="R118" s="31">
        <v>10725876</v>
      </c>
      <c r="S118" s="31">
        <v>9727344</v>
      </c>
      <c r="T118" s="36">
        <f t="shared" si="30"/>
        <v>4.7955417385208348</v>
      </c>
      <c r="U118" s="36">
        <f t="shared" si="31"/>
        <v>0.14867247513709891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3743004</v>
      </c>
      <c r="E119" s="31">
        <v>3743004</v>
      </c>
      <c r="F119" s="31">
        <v>59060</v>
      </c>
      <c r="G119" s="36">
        <f t="shared" si="24"/>
        <v>1.577877020703157E-2</v>
      </c>
      <c r="H119" s="31">
        <v>1757308</v>
      </c>
      <c r="I119" s="36">
        <f t="shared" si="25"/>
        <v>0.46949134972872059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1816368</v>
      </c>
      <c r="O119" s="36">
        <f t="shared" si="29"/>
        <v>0.48527011993575214</v>
      </c>
      <c r="P119" s="31">
        <v>1717427</v>
      </c>
      <c r="Q119" s="31">
        <v>5435256</v>
      </c>
      <c r="R119" s="31">
        <v>5689256</v>
      </c>
      <c r="S119" s="31">
        <v>35527425</v>
      </c>
      <c r="T119" s="36">
        <f t="shared" si="30"/>
        <v>6.5364768467207428</v>
      </c>
      <c r="U119" s="36">
        <f t="shared" si="31"/>
        <v>2.3221365449594078E-2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2959000</v>
      </c>
      <c r="E120" s="31">
        <v>2794000</v>
      </c>
      <c r="F120" s="31">
        <v>539515</v>
      </c>
      <c r="G120" s="36">
        <f t="shared" si="24"/>
        <v>0.18233017911456573</v>
      </c>
      <c r="H120" s="31">
        <v>550523</v>
      </c>
      <c r="I120" s="36">
        <f t="shared" si="25"/>
        <v>0.18605035484961135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1090038</v>
      </c>
      <c r="O120" s="36">
        <f t="shared" si="29"/>
        <v>0.36838053396417708</v>
      </c>
      <c r="P120" s="31">
        <v>520044</v>
      </c>
      <c r="Q120" s="31">
        <v>2287000</v>
      </c>
      <c r="R120" s="31">
        <v>2287000</v>
      </c>
      <c r="S120" s="31">
        <v>896038</v>
      </c>
      <c r="T120" s="36">
        <f t="shared" si="30"/>
        <v>0.39179623961521642</v>
      </c>
      <c r="U120" s="36">
        <f t="shared" si="31"/>
        <v>5.8608502357492931E-2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112856046</v>
      </c>
      <c r="E121" s="32">
        <f>SUM(E113:E120)</f>
        <v>112691046</v>
      </c>
      <c r="F121" s="32">
        <f>SUM(F113:F120)</f>
        <v>-2126071</v>
      </c>
      <c r="G121" s="37">
        <f t="shared" si="24"/>
        <v>-1.8838786891399686E-2</v>
      </c>
      <c r="H121" s="32">
        <f>SUM(H113:H120)</f>
        <v>23843085</v>
      </c>
      <c r="I121" s="37">
        <f t="shared" si="25"/>
        <v>0.21126989510158808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21717014</v>
      </c>
      <c r="O121" s="37">
        <f t="shared" si="29"/>
        <v>0.19243110821018841</v>
      </c>
      <c r="P121" s="32">
        <f>SUM(P113:P120)</f>
        <v>25333015</v>
      </c>
      <c r="Q121" s="32">
        <f>SUM(Q113:Q120)</f>
        <v>66484574</v>
      </c>
      <c r="R121" s="32">
        <f>SUM(R113:R120)</f>
        <v>76973041</v>
      </c>
      <c r="S121" s="32">
        <f>SUM(S113:S120)</f>
        <v>82082823</v>
      </c>
      <c r="T121" s="37">
        <f t="shared" si="30"/>
        <v>1.2346145588599244</v>
      </c>
      <c r="U121" s="37">
        <f t="shared" si="31"/>
        <v>-5.8813765357183079E-2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3807793</v>
      </c>
      <c r="E122" s="31">
        <v>3807793</v>
      </c>
      <c r="F122" s="31">
        <v>1534380</v>
      </c>
      <c r="G122" s="36">
        <f t="shared" si="24"/>
        <v>0.40295782885256631</v>
      </c>
      <c r="H122" s="31">
        <v>1239216</v>
      </c>
      <c r="I122" s="36">
        <f t="shared" si="25"/>
        <v>0.32544206053217706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2773596</v>
      </c>
      <c r="O122" s="36">
        <f t="shared" si="29"/>
        <v>0.72839988938474332</v>
      </c>
      <c r="P122" s="31">
        <v>1263193</v>
      </c>
      <c r="Q122" s="31">
        <v>3765309</v>
      </c>
      <c r="R122" s="31">
        <v>3765309</v>
      </c>
      <c r="S122" s="31">
        <v>2734318</v>
      </c>
      <c r="T122" s="36">
        <f t="shared" si="30"/>
        <v>0.72618688134227494</v>
      </c>
      <c r="U122" s="36">
        <f t="shared" si="31"/>
        <v>-1.8981264145700671E-2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7339659</v>
      </c>
      <c r="E123" s="31">
        <v>7339659</v>
      </c>
      <c r="F123" s="31">
        <v>1878742</v>
      </c>
      <c r="G123" s="36">
        <f t="shared" si="24"/>
        <v>0.25597129239927902</v>
      </c>
      <c r="H123" s="31">
        <v>2230036</v>
      </c>
      <c r="I123" s="36">
        <f t="shared" si="25"/>
        <v>0.30383373396502483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4108778</v>
      </c>
      <c r="O123" s="36">
        <f t="shared" si="29"/>
        <v>0.55980502636430385</v>
      </c>
      <c r="P123" s="31">
        <v>2054226</v>
      </c>
      <c r="Q123" s="31">
        <v>7492005</v>
      </c>
      <c r="R123" s="31">
        <v>7302005</v>
      </c>
      <c r="S123" s="31">
        <v>2086894</v>
      </c>
      <c r="T123" s="36">
        <f t="shared" si="30"/>
        <v>0.27854946706522488</v>
      </c>
      <c r="U123" s="36">
        <f t="shared" si="31"/>
        <v>8.5584546198908873E-2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7773480</v>
      </c>
      <c r="E124" s="31">
        <v>7773480</v>
      </c>
      <c r="F124" s="31">
        <v>1416598</v>
      </c>
      <c r="G124" s="36">
        <f t="shared" si="24"/>
        <v>0.18223472627446138</v>
      </c>
      <c r="H124" s="31">
        <v>2095662</v>
      </c>
      <c r="I124" s="36">
        <f t="shared" si="25"/>
        <v>0.26959122555149045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3512260</v>
      </c>
      <c r="O124" s="36">
        <f t="shared" si="29"/>
        <v>0.45182595182595181</v>
      </c>
      <c r="P124" s="31">
        <v>1759393</v>
      </c>
      <c r="Q124" s="31">
        <v>7663524</v>
      </c>
      <c r="R124" s="31">
        <v>7932355</v>
      </c>
      <c r="S124" s="31">
        <v>3359117</v>
      </c>
      <c r="T124" s="36">
        <f t="shared" si="30"/>
        <v>0.43832537093900925</v>
      </c>
      <c r="U124" s="36">
        <f t="shared" si="31"/>
        <v>0.19112784920708448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18920932</v>
      </c>
      <c r="E126" s="32">
        <f>SUM(E122:E125)</f>
        <v>18920932</v>
      </c>
      <c r="F126" s="32">
        <f>SUM(F122:F125)</f>
        <v>4829720</v>
      </c>
      <c r="G126" s="37">
        <f t="shared" si="24"/>
        <v>0.2552580390860239</v>
      </c>
      <c r="H126" s="32">
        <f>SUM(H122:H125)</f>
        <v>5564914</v>
      </c>
      <c r="I126" s="37">
        <f t="shared" si="25"/>
        <v>0.2941141588585594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10394634</v>
      </c>
      <c r="O126" s="37">
        <f t="shared" si="29"/>
        <v>0.54937219794458325</v>
      </c>
      <c r="P126" s="32">
        <f>SUM(P122:P125)</f>
        <v>5076812</v>
      </c>
      <c r="Q126" s="32">
        <f>SUM(Q122:Q125)</f>
        <v>18920838</v>
      </c>
      <c r="R126" s="32">
        <f>SUM(R122:R125)</f>
        <v>18999669</v>
      </c>
      <c r="S126" s="32">
        <f>SUM(S122:S125)</f>
        <v>8180329</v>
      </c>
      <c r="T126" s="37">
        <f t="shared" si="30"/>
        <v>0.43234496273368017</v>
      </c>
      <c r="U126" s="37">
        <f t="shared" si="31"/>
        <v>9.6143406531500553E-2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6097800</v>
      </c>
      <c r="E127" s="31">
        <v>6097800</v>
      </c>
      <c r="F127" s="31">
        <v>316925</v>
      </c>
      <c r="G127" s="36">
        <f t="shared" si="24"/>
        <v>5.1973662632424811E-2</v>
      </c>
      <c r="H127" s="31">
        <v>892689</v>
      </c>
      <c r="I127" s="36">
        <f t="shared" si="25"/>
        <v>0.1463952573059136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1209614</v>
      </c>
      <c r="O127" s="36">
        <f t="shared" si="29"/>
        <v>0.19836891993833841</v>
      </c>
      <c r="P127" s="31">
        <v>5387050</v>
      </c>
      <c r="Q127" s="31">
        <v>6059801</v>
      </c>
      <c r="R127" s="31">
        <v>6639801</v>
      </c>
      <c r="S127" s="31">
        <v>5667369</v>
      </c>
      <c r="T127" s="36">
        <f t="shared" si="30"/>
        <v>0.93524011762102421</v>
      </c>
      <c r="U127" s="36">
        <f t="shared" si="31"/>
        <v>-0.83428982467213042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4228728</v>
      </c>
      <c r="E128" s="31">
        <v>4228728</v>
      </c>
      <c r="F128" s="31">
        <v>1316455</v>
      </c>
      <c r="G128" s="36">
        <f t="shared" si="24"/>
        <v>0.3113122905989697</v>
      </c>
      <c r="H128" s="31">
        <v>1296297</v>
      </c>
      <c r="I128" s="36">
        <f t="shared" si="25"/>
        <v>0.30654537250918007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2612752</v>
      </c>
      <c r="O128" s="36">
        <f t="shared" si="29"/>
        <v>0.61785766310814982</v>
      </c>
      <c r="P128" s="31">
        <v>1192188</v>
      </c>
      <c r="Q128" s="31">
        <v>4034949</v>
      </c>
      <c r="R128" s="31">
        <v>3344900</v>
      </c>
      <c r="S128" s="31">
        <v>2421953</v>
      </c>
      <c r="T128" s="36">
        <f t="shared" si="30"/>
        <v>0.60024377011952323</v>
      </c>
      <c r="U128" s="36">
        <f t="shared" si="31"/>
        <v>8.7325992209282388E-2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1289004</v>
      </c>
      <c r="E129" s="31">
        <v>1289004</v>
      </c>
      <c r="F129" s="31">
        <v>4800</v>
      </c>
      <c r="G129" s="36">
        <f t="shared" si="24"/>
        <v>3.7238053566940057E-3</v>
      </c>
      <c r="H129" s="31">
        <v>29754</v>
      </c>
      <c r="I129" s="36">
        <f t="shared" si="25"/>
        <v>2.3082938454806967E-2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34554</v>
      </c>
      <c r="O129" s="36">
        <f t="shared" si="29"/>
        <v>2.6806743811500972E-2</v>
      </c>
      <c r="P129" s="31">
        <v>0</v>
      </c>
      <c r="Q129" s="31">
        <v>1289004</v>
      </c>
      <c r="R129" s="31">
        <v>2578008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2560621</v>
      </c>
      <c r="E130" s="31">
        <v>2560621</v>
      </c>
      <c r="F130" s="31">
        <v>596507</v>
      </c>
      <c r="G130" s="36">
        <f t="shared" si="24"/>
        <v>0.2329540373214154</v>
      </c>
      <c r="H130" s="31">
        <v>877584</v>
      </c>
      <c r="I130" s="36">
        <f t="shared" si="25"/>
        <v>0.34272311286988588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1474091</v>
      </c>
      <c r="O130" s="36">
        <f t="shared" si="29"/>
        <v>0.57567715019130128</v>
      </c>
      <c r="P130" s="31">
        <v>534305</v>
      </c>
      <c r="Q130" s="31">
        <v>2729209</v>
      </c>
      <c r="R130" s="31">
        <v>2542334</v>
      </c>
      <c r="S130" s="31">
        <v>1071717</v>
      </c>
      <c r="T130" s="36">
        <f t="shared" si="30"/>
        <v>0.39268410737323522</v>
      </c>
      <c r="U130" s="36">
        <f t="shared" si="31"/>
        <v>0.64247761110227297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14176153</v>
      </c>
      <c r="E132" s="32">
        <f>SUM(E127:E131)</f>
        <v>14176153</v>
      </c>
      <c r="F132" s="32">
        <f>SUM(F127:F131)</f>
        <v>2234687</v>
      </c>
      <c r="G132" s="37">
        <f t="shared" si="24"/>
        <v>0.15763705428405012</v>
      </c>
      <c r="H132" s="32">
        <f>SUM(H127:H131)</f>
        <v>3096324</v>
      </c>
      <c r="I132" s="37">
        <f t="shared" si="25"/>
        <v>0.21841778936782075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5331011</v>
      </c>
      <c r="O132" s="37">
        <f t="shared" si="29"/>
        <v>0.37605484365187086</v>
      </c>
      <c r="P132" s="32">
        <f>SUM(P127:P131)</f>
        <v>7113543</v>
      </c>
      <c r="Q132" s="32">
        <f>SUM(Q127:Q131)</f>
        <v>14112963</v>
      </c>
      <c r="R132" s="32">
        <f>SUM(R127:R131)</f>
        <v>15105043</v>
      </c>
      <c r="S132" s="32">
        <f>SUM(S127:S131)</f>
        <v>9161039</v>
      </c>
      <c r="T132" s="37">
        <f t="shared" si="30"/>
        <v>0.64912229983172209</v>
      </c>
      <c r="U132" s="37">
        <f t="shared" si="31"/>
        <v>-0.56472829362246069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11336461</v>
      </c>
      <c r="E133" s="31">
        <v>11336461</v>
      </c>
      <c r="F133" s="31">
        <v>2861827</v>
      </c>
      <c r="G133" s="36">
        <f t="shared" si="24"/>
        <v>0.25244447980723439</v>
      </c>
      <c r="H133" s="31">
        <v>2952256</v>
      </c>
      <c r="I133" s="36">
        <f t="shared" si="25"/>
        <v>0.26042130784907214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5814083</v>
      </c>
      <c r="O133" s="36">
        <f t="shared" si="29"/>
        <v>0.51286578765630653</v>
      </c>
      <c r="P133" s="31">
        <v>2850498</v>
      </c>
      <c r="Q133" s="31">
        <v>13532997</v>
      </c>
      <c r="R133" s="31">
        <v>11755703</v>
      </c>
      <c r="S133" s="31">
        <v>6105469</v>
      </c>
      <c r="T133" s="36">
        <f t="shared" si="30"/>
        <v>0.45115424173965307</v>
      </c>
      <c r="U133" s="36">
        <f t="shared" si="31"/>
        <v>3.5698323591176084E-2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2038833</v>
      </c>
      <c r="E134" s="31">
        <v>2038833</v>
      </c>
      <c r="F134" s="31">
        <v>8300</v>
      </c>
      <c r="G134" s="36">
        <f t="shared" si="24"/>
        <v>4.0709562774391035E-3</v>
      </c>
      <c r="H134" s="31">
        <v>934601</v>
      </c>
      <c r="I134" s="36">
        <f t="shared" si="25"/>
        <v>0.45839997684950168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942901</v>
      </c>
      <c r="O134" s="36">
        <f t="shared" si="29"/>
        <v>0.46247093312694076</v>
      </c>
      <c r="P134" s="31">
        <v>1412666</v>
      </c>
      <c r="Q134" s="31">
        <v>2034846</v>
      </c>
      <c r="R134" s="31">
        <v>2034846</v>
      </c>
      <c r="S134" s="31">
        <v>1426766</v>
      </c>
      <c r="T134" s="36">
        <f t="shared" si="30"/>
        <v>0.70116657476782029</v>
      </c>
      <c r="U134" s="36">
        <f t="shared" si="31"/>
        <v>-0.33841332629227294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23297000</v>
      </c>
      <c r="E136" s="31">
        <v>23297000</v>
      </c>
      <c r="F136" s="31">
        <v>9712776</v>
      </c>
      <c r="G136" s="36">
        <f t="shared" si="24"/>
        <v>0.41691101858608404</v>
      </c>
      <c r="H136" s="31">
        <v>5856366</v>
      </c>
      <c r="I136" s="36">
        <f t="shared" si="25"/>
        <v>0.25137854659398207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15569142</v>
      </c>
      <c r="O136" s="36">
        <f t="shared" si="29"/>
        <v>0.6682895651800661</v>
      </c>
      <c r="P136" s="31">
        <v>4678543</v>
      </c>
      <c r="Q136" s="31">
        <v>19959197</v>
      </c>
      <c r="R136" s="31">
        <v>19959197</v>
      </c>
      <c r="S136" s="31">
        <v>12476708</v>
      </c>
      <c r="T136" s="36">
        <f t="shared" si="30"/>
        <v>0.62511071963466269</v>
      </c>
      <c r="U136" s="36">
        <f t="shared" si="31"/>
        <v>0.25174995719821314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36672294</v>
      </c>
      <c r="E137" s="32">
        <f>SUM(E133:E136)</f>
        <v>36672294</v>
      </c>
      <c r="F137" s="32">
        <f>SUM(F133:F136)</f>
        <v>12582903</v>
      </c>
      <c r="G137" s="37">
        <f t="shared" ref="G137:G170" si="32">IF(($D137     =0),0,($F137     /$D137     ))</f>
        <v>0.34311742265155271</v>
      </c>
      <c r="H137" s="32">
        <f>SUM(H133:H136)</f>
        <v>9743223</v>
      </c>
      <c r="I137" s="37">
        <f t="shared" ref="I137:I170" si="33">IF(($D137     =0),0,($H137     /$D137     ))</f>
        <v>0.26568348846679729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22326126</v>
      </c>
      <c r="O137" s="37">
        <f t="shared" ref="O137:O170" si="37">IF(($D137     =0),0,($N137     /$D137     ))</f>
        <v>0.60880091111835</v>
      </c>
      <c r="P137" s="32">
        <f>SUM(P133:P136)</f>
        <v>8941707</v>
      </c>
      <c r="Q137" s="32">
        <f>SUM(Q133:Q136)</f>
        <v>35527040</v>
      </c>
      <c r="R137" s="32">
        <f>SUM(R133:R136)</f>
        <v>33749746</v>
      </c>
      <c r="S137" s="32">
        <f>SUM(S133:S136)</f>
        <v>20008943</v>
      </c>
      <c r="T137" s="37">
        <f t="shared" ref="T137:T170" si="38">IF(($Q137     =0),0,($S137     /$Q137     ))</f>
        <v>0.56320321085010183</v>
      </c>
      <c r="U137" s="37">
        <f t="shared" ref="U137:U170" si="39">IF(($P137     =0),0,(($H137     /$P137     )-1))</f>
        <v>8.9637918129055194E-2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18380356</v>
      </c>
      <c r="E138" s="31">
        <v>18380356</v>
      </c>
      <c r="F138" s="31">
        <v>9165426</v>
      </c>
      <c r="G138" s="36">
        <f t="shared" si="32"/>
        <v>0.49865334490800939</v>
      </c>
      <c r="H138" s="31">
        <v>7545795</v>
      </c>
      <c r="I138" s="36">
        <f t="shared" si="33"/>
        <v>0.41053584598687859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16711221</v>
      </c>
      <c r="O138" s="36">
        <f t="shared" si="37"/>
        <v>0.90918919089488803</v>
      </c>
      <c r="P138" s="31">
        <v>6923024</v>
      </c>
      <c r="Q138" s="31">
        <v>14149906</v>
      </c>
      <c r="R138" s="31">
        <v>17539906</v>
      </c>
      <c r="S138" s="31">
        <v>14491067</v>
      </c>
      <c r="T138" s="36">
        <f t="shared" si="38"/>
        <v>1.0241104781897492</v>
      </c>
      <c r="U138" s="36">
        <f t="shared" si="39"/>
        <v>8.9956498778568372E-2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25937106</v>
      </c>
      <c r="E139" s="31">
        <v>25937106</v>
      </c>
      <c r="F139" s="31">
        <v>10681923</v>
      </c>
      <c r="G139" s="36">
        <f t="shared" si="32"/>
        <v>0.41183943189344252</v>
      </c>
      <c r="H139" s="31">
        <v>8803934</v>
      </c>
      <c r="I139" s="36">
        <f t="shared" si="33"/>
        <v>0.33943393684707923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19485857</v>
      </c>
      <c r="O139" s="36">
        <f t="shared" si="37"/>
        <v>0.75127336874052175</v>
      </c>
      <c r="P139" s="31">
        <v>8206739</v>
      </c>
      <c r="Q139" s="31">
        <v>24297187</v>
      </c>
      <c r="R139" s="31">
        <v>24297187</v>
      </c>
      <c r="S139" s="31">
        <v>17504957</v>
      </c>
      <c r="T139" s="36">
        <f t="shared" si="38"/>
        <v>0.72045200129545861</v>
      </c>
      <c r="U139" s="36">
        <f t="shared" si="39"/>
        <v>7.2768854961757556E-2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5577567</v>
      </c>
      <c r="E140" s="31">
        <v>5577567</v>
      </c>
      <c r="F140" s="31">
        <v>1329967</v>
      </c>
      <c r="G140" s="36">
        <f t="shared" si="32"/>
        <v>0.23844930952868876</v>
      </c>
      <c r="H140" s="31">
        <v>2479403</v>
      </c>
      <c r="I140" s="36">
        <f t="shared" si="33"/>
        <v>0.4445312803951974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3809370</v>
      </c>
      <c r="O140" s="36">
        <f t="shared" si="37"/>
        <v>0.68298058992388622</v>
      </c>
      <c r="P140" s="31">
        <v>1510799</v>
      </c>
      <c r="Q140" s="31">
        <v>5535100</v>
      </c>
      <c r="R140" s="31">
        <v>5535100</v>
      </c>
      <c r="S140" s="31">
        <v>2643273</v>
      </c>
      <c r="T140" s="36">
        <f t="shared" si="38"/>
        <v>0.47754746978374374</v>
      </c>
      <c r="U140" s="36">
        <f t="shared" si="39"/>
        <v>0.64112036081570078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2900514</v>
      </c>
      <c r="E141" s="31">
        <v>2900514</v>
      </c>
      <c r="F141" s="31">
        <v>1255918</v>
      </c>
      <c r="G141" s="36">
        <f t="shared" si="32"/>
        <v>0.43299842717532133</v>
      </c>
      <c r="H141" s="31">
        <v>3348357</v>
      </c>
      <c r="I141" s="36">
        <f t="shared" si="33"/>
        <v>1.1544012543983584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4604275</v>
      </c>
      <c r="O141" s="36">
        <f t="shared" si="37"/>
        <v>1.5873996815736797</v>
      </c>
      <c r="P141" s="31">
        <v>1185683</v>
      </c>
      <c r="Q141" s="31">
        <v>2896931</v>
      </c>
      <c r="R141" s="31">
        <v>2896931</v>
      </c>
      <c r="S141" s="31">
        <v>2605186</v>
      </c>
      <c r="T141" s="36">
        <f t="shared" si="38"/>
        <v>0.89929169869769077</v>
      </c>
      <c r="U141" s="36">
        <f t="shared" si="39"/>
        <v>1.8239900546773464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2076186</v>
      </c>
      <c r="E142" s="31">
        <v>2076186</v>
      </c>
      <c r="F142" s="31">
        <v>45318</v>
      </c>
      <c r="G142" s="36">
        <f t="shared" si="32"/>
        <v>2.1827524123561183E-2</v>
      </c>
      <c r="H142" s="31">
        <v>1019416</v>
      </c>
      <c r="I142" s="36">
        <f t="shared" si="33"/>
        <v>0.49100417785304401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1064734</v>
      </c>
      <c r="O142" s="36">
        <f t="shared" si="37"/>
        <v>0.51283170197660521</v>
      </c>
      <c r="P142" s="31">
        <v>17675</v>
      </c>
      <c r="Q142" s="31">
        <v>8768553</v>
      </c>
      <c r="R142" s="31">
        <v>8792553</v>
      </c>
      <c r="S142" s="31">
        <v>37320</v>
      </c>
      <c r="T142" s="36">
        <f t="shared" si="38"/>
        <v>4.2561184268373586E-3</v>
      </c>
      <c r="U142" s="36">
        <f t="shared" si="39"/>
        <v>56.675586987270158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1922000</v>
      </c>
      <c r="E143" s="31">
        <v>1922000</v>
      </c>
      <c r="F143" s="31">
        <v>7600</v>
      </c>
      <c r="G143" s="36">
        <f t="shared" si="32"/>
        <v>3.9542143600416234E-3</v>
      </c>
      <c r="H143" s="31">
        <v>206226</v>
      </c>
      <c r="I143" s="36">
        <f t="shared" si="33"/>
        <v>0.10729760665972946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213826</v>
      </c>
      <c r="O143" s="36">
        <f t="shared" si="37"/>
        <v>0.11125182101977107</v>
      </c>
      <c r="P143" s="31">
        <v>66898</v>
      </c>
      <c r="Q143" s="31">
        <v>1911000</v>
      </c>
      <c r="R143" s="31">
        <v>2243184</v>
      </c>
      <c r="S143" s="31">
        <v>77108</v>
      </c>
      <c r="T143" s="36">
        <f t="shared" si="38"/>
        <v>4.0349555206698064E-2</v>
      </c>
      <c r="U143" s="36">
        <f t="shared" si="39"/>
        <v>2.0826930550988072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56793729</v>
      </c>
      <c r="E144" s="32">
        <f>SUM(E138:E143)</f>
        <v>56793729</v>
      </c>
      <c r="F144" s="32">
        <f>SUM(F138:F143)</f>
        <v>22486152</v>
      </c>
      <c r="G144" s="37">
        <f t="shared" si="32"/>
        <v>0.39592667000259835</v>
      </c>
      <c r="H144" s="32">
        <f>SUM(H138:H143)</f>
        <v>23403131</v>
      </c>
      <c r="I144" s="37">
        <f t="shared" si="33"/>
        <v>0.41207244905507084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45889283</v>
      </c>
      <c r="O144" s="37">
        <f t="shared" si="37"/>
        <v>0.80799911905766919</v>
      </c>
      <c r="P144" s="32">
        <f>SUM(P138:P143)</f>
        <v>17910818</v>
      </c>
      <c r="Q144" s="32">
        <f>SUM(Q138:Q143)</f>
        <v>57558677</v>
      </c>
      <c r="R144" s="32">
        <f>SUM(R138:R143)</f>
        <v>61304861</v>
      </c>
      <c r="S144" s="32">
        <f>SUM(S138:S143)</f>
        <v>37358911</v>
      </c>
      <c r="T144" s="37">
        <f t="shared" si="38"/>
        <v>0.64905784752488316</v>
      </c>
      <c r="U144" s="37">
        <f t="shared" si="39"/>
        <v>0.30664780357882027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3203511</v>
      </c>
      <c r="E145" s="31">
        <v>3203511</v>
      </c>
      <c r="F145" s="31">
        <v>571405</v>
      </c>
      <c r="G145" s="36">
        <f t="shared" si="32"/>
        <v>0.17836835896614683</v>
      </c>
      <c r="H145" s="31">
        <v>1368922</v>
      </c>
      <c r="I145" s="36">
        <f t="shared" si="33"/>
        <v>0.42731927563226724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1940327</v>
      </c>
      <c r="O145" s="36">
        <f t="shared" si="37"/>
        <v>0.60568763459841402</v>
      </c>
      <c r="P145" s="31">
        <v>1147269</v>
      </c>
      <c r="Q145" s="31">
        <v>2987654</v>
      </c>
      <c r="R145" s="31">
        <v>2985879</v>
      </c>
      <c r="S145" s="31">
        <v>1153310</v>
      </c>
      <c r="T145" s="36">
        <f t="shared" si="38"/>
        <v>0.38602528940767572</v>
      </c>
      <c r="U145" s="36">
        <f t="shared" si="39"/>
        <v>0.19320054843284362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77071246</v>
      </c>
      <c r="E146" s="31">
        <v>77071246</v>
      </c>
      <c r="F146" s="31">
        <v>32114245</v>
      </c>
      <c r="G146" s="36">
        <f t="shared" si="32"/>
        <v>0.41668257186344176</v>
      </c>
      <c r="H146" s="31">
        <v>25696968</v>
      </c>
      <c r="I146" s="36">
        <f t="shared" si="33"/>
        <v>0.33341835423291327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57811213</v>
      </c>
      <c r="O146" s="36">
        <f t="shared" si="37"/>
        <v>0.75010092609635504</v>
      </c>
      <c r="P146" s="31">
        <v>25527559</v>
      </c>
      <c r="Q146" s="31">
        <v>76571246</v>
      </c>
      <c r="R146" s="31">
        <v>76571246</v>
      </c>
      <c r="S146" s="31">
        <v>55392790</v>
      </c>
      <c r="T146" s="36">
        <f t="shared" si="38"/>
        <v>0.72341502709776984</v>
      </c>
      <c r="U146" s="36">
        <f t="shared" si="39"/>
        <v>6.6363180279007672E-3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42590394</v>
      </c>
      <c r="E147" s="31">
        <v>42590394</v>
      </c>
      <c r="F147" s="31">
        <v>3700111</v>
      </c>
      <c r="G147" s="36">
        <f t="shared" si="32"/>
        <v>8.6876655801775393E-2</v>
      </c>
      <c r="H147" s="31">
        <v>35794290</v>
      </c>
      <c r="I147" s="36">
        <f t="shared" si="33"/>
        <v>0.84043106058140715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39494401</v>
      </c>
      <c r="O147" s="36">
        <f t="shared" si="37"/>
        <v>0.92730771638318255</v>
      </c>
      <c r="P147" s="31">
        <v>34012153</v>
      </c>
      <c r="Q147" s="31">
        <v>43260657</v>
      </c>
      <c r="R147" s="31">
        <v>43759362</v>
      </c>
      <c r="S147" s="31">
        <v>59074994</v>
      </c>
      <c r="T147" s="36">
        <f t="shared" si="38"/>
        <v>1.3655593348940587</v>
      </c>
      <c r="U147" s="36">
        <f t="shared" si="39"/>
        <v>5.2397065249000896E-2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1797</v>
      </c>
      <c r="G148" s="36">
        <f t="shared" si="32"/>
        <v>0</v>
      </c>
      <c r="H148" s="31">
        <v>1614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3411</v>
      </c>
      <c r="O148" s="36">
        <f t="shared" si="37"/>
        <v>0</v>
      </c>
      <c r="P148" s="31">
        <v>223</v>
      </c>
      <c r="Q148" s="31">
        <v>0</v>
      </c>
      <c r="R148" s="31">
        <v>0</v>
      </c>
      <c r="S148" s="31">
        <v>1854</v>
      </c>
      <c r="T148" s="36">
        <f t="shared" si="38"/>
        <v>0</v>
      </c>
      <c r="U148" s="36">
        <f t="shared" si="39"/>
        <v>6.2376681614349776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2330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2330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122865151</v>
      </c>
      <c r="E150" s="32">
        <f>SUM(E145:E149)</f>
        <v>122865151</v>
      </c>
      <c r="F150" s="32">
        <f>SUM(F145:F149)</f>
        <v>36389888</v>
      </c>
      <c r="G150" s="37">
        <f t="shared" si="32"/>
        <v>0.296177457186375</v>
      </c>
      <c r="H150" s="32">
        <f>SUM(H145:H149)</f>
        <v>62861794</v>
      </c>
      <c r="I150" s="37">
        <f t="shared" si="33"/>
        <v>0.51163241560660278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99251682</v>
      </c>
      <c r="O150" s="37">
        <f t="shared" si="37"/>
        <v>0.80780987279297778</v>
      </c>
      <c r="P150" s="32">
        <f>SUM(P145:P149)</f>
        <v>60687204</v>
      </c>
      <c r="Q150" s="32">
        <f>SUM(Q145:Q149)</f>
        <v>122819557</v>
      </c>
      <c r="R150" s="32">
        <f>SUM(R145:R149)</f>
        <v>123316487</v>
      </c>
      <c r="S150" s="32">
        <f>SUM(S145:S149)</f>
        <v>115622948</v>
      </c>
      <c r="T150" s="37">
        <f t="shared" si="38"/>
        <v>0.94140502395721881</v>
      </c>
      <c r="U150" s="37">
        <f t="shared" si="39"/>
        <v>3.5832759736302844E-2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3187000</v>
      </c>
      <c r="E151" s="31">
        <v>3187000</v>
      </c>
      <c r="F151" s="31">
        <v>1011553</v>
      </c>
      <c r="G151" s="36">
        <f t="shared" si="32"/>
        <v>0.31739974898023221</v>
      </c>
      <c r="H151" s="31">
        <v>1266929</v>
      </c>
      <c r="I151" s="36">
        <f t="shared" si="33"/>
        <v>0.39753027925949169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2278482</v>
      </c>
      <c r="O151" s="36">
        <f t="shared" si="37"/>
        <v>0.71493002823972385</v>
      </c>
      <c r="P151" s="31">
        <v>1094360</v>
      </c>
      <c r="Q151" s="31">
        <v>3187000</v>
      </c>
      <c r="R151" s="31">
        <v>1223000</v>
      </c>
      <c r="S151" s="31">
        <v>2050414</v>
      </c>
      <c r="T151" s="36">
        <f t="shared" si="38"/>
        <v>0.64336805773454664</v>
      </c>
      <c r="U151" s="36">
        <f t="shared" si="39"/>
        <v>0.15768942578310607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19041000</v>
      </c>
      <c r="E152" s="31">
        <v>17807100</v>
      </c>
      <c r="F152" s="31">
        <v>1470118</v>
      </c>
      <c r="G152" s="36">
        <f t="shared" si="32"/>
        <v>7.7208024788614049E-2</v>
      </c>
      <c r="H152" s="31">
        <v>11347762</v>
      </c>
      <c r="I152" s="36">
        <f t="shared" si="33"/>
        <v>0.59596460269943807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12817880</v>
      </c>
      <c r="O152" s="36">
        <f t="shared" si="37"/>
        <v>0.67317262748805207</v>
      </c>
      <c r="P152" s="31">
        <v>1151094</v>
      </c>
      <c r="Q152" s="31">
        <v>19232500</v>
      </c>
      <c r="R152" s="31">
        <v>19541901</v>
      </c>
      <c r="S152" s="31">
        <v>2299693</v>
      </c>
      <c r="T152" s="36">
        <f t="shared" si="38"/>
        <v>0.11957327440530352</v>
      </c>
      <c r="U152" s="36">
        <f t="shared" si="39"/>
        <v>8.8582409429638247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9435280</v>
      </c>
      <c r="E153" s="31">
        <v>9435280</v>
      </c>
      <c r="F153" s="31">
        <v>90444</v>
      </c>
      <c r="G153" s="36">
        <f t="shared" si="32"/>
        <v>9.5857250659227913E-3</v>
      </c>
      <c r="H153" s="31">
        <v>6573224</v>
      </c>
      <c r="I153" s="36">
        <f t="shared" si="33"/>
        <v>0.69666443391187116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6663668</v>
      </c>
      <c r="O153" s="36">
        <f t="shared" si="37"/>
        <v>0.70625015897779397</v>
      </c>
      <c r="P153" s="31">
        <v>6508716</v>
      </c>
      <c r="Q153" s="31">
        <v>9742780</v>
      </c>
      <c r="R153" s="31">
        <v>10452780</v>
      </c>
      <c r="S153" s="31">
        <v>6601627</v>
      </c>
      <c r="T153" s="36">
        <f t="shared" si="38"/>
        <v>0.67759171406929031</v>
      </c>
      <c r="U153" s="36">
        <f t="shared" si="39"/>
        <v>9.911017779850928E-3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1256543</v>
      </c>
      <c r="E154" s="31">
        <v>1256543</v>
      </c>
      <c r="F154" s="31">
        <v>385151</v>
      </c>
      <c r="G154" s="36">
        <f t="shared" si="32"/>
        <v>0.30651637070915999</v>
      </c>
      <c r="H154" s="31">
        <v>481576</v>
      </c>
      <c r="I154" s="36">
        <f t="shared" si="33"/>
        <v>0.38325469164206877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866727</v>
      </c>
      <c r="O154" s="36">
        <f t="shared" si="37"/>
        <v>0.68977106235122876</v>
      </c>
      <c r="P154" s="31">
        <v>444825</v>
      </c>
      <c r="Q154" s="31">
        <v>1255969</v>
      </c>
      <c r="R154" s="31">
        <v>1255969</v>
      </c>
      <c r="S154" s="31">
        <v>811362</v>
      </c>
      <c r="T154" s="36">
        <f t="shared" si="38"/>
        <v>0.64600479788911991</v>
      </c>
      <c r="U154" s="36">
        <f t="shared" si="39"/>
        <v>8.2619007474849626E-2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9581720</v>
      </c>
      <c r="E155" s="31">
        <v>9581720</v>
      </c>
      <c r="F155" s="31">
        <v>920557</v>
      </c>
      <c r="G155" s="36">
        <f t="shared" si="32"/>
        <v>9.6074295637943924E-2</v>
      </c>
      <c r="H155" s="31">
        <v>1742316</v>
      </c>
      <c r="I155" s="36">
        <f t="shared" si="33"/>
        <v>0.18183749890416334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2662873</v>
      </c>
      <c r="O155" s="36">
        <f t="shared" si="37"/>
        <v>0.27791179454210724</v>
      </c>
      <c r="P155" s="31">
        <v>836740</v>
      </c>
      <c r="Q155" s="31">
        <v>9492000</v>
      </c>
      <c r="R155" s="31">
        <v>5925424</v>
      </c>
      <c r="S155" s="31">
        <v>1252446</v>
      </c>
      <c r="T155" s="36">
        <f t="shared" si="38"/>
        <v>0.13194753476611884</v>
      </c>
      <c r="U155" s="36">
        <f t="shared" si="39"/>
        <v>1.0822668929416546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405285</v>
      </c>
      <c r="E156" s="31">
        <v>405285</v>
      </c>
      <c r="F156" s="31">
        <v>117692</v>
      </c>
      <c r="G156" s="36">
        <f t="shared" si="32"/>
        <v>0.29039318010782533</v>
      </c>
      <c r="H156" s="31">
        <v>129986</v>
      </c>
      <c r="I156" s="36">
        <f t="shared" si="33"/>
        <v>0.32072738936797562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247678</v>
      </c>
      <c r="O156" s="36">
        <f t="shared" si="37"/>
        <v>0.61112056947580096</v>
      </c>
      <c r="P156" s="31">
        <v>93287</v>
      </c>
      <c r="Q156" s="31">
        <v>449378</v>
      </c>
      <c r="R156" s="31">
        <v>449378</v>
      </c>
      <c r="S156" s="31">
        <v>190848</v>
      </c>
      <c r="T156" s="36">
        <f t="shared" si="38"/>
        <v>0.42469368771947003</v>
      </c>
      <c r="U156" s="36">
        <f t="shared" si="39"/>
        <v>0.39339886586555473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42906828</v>
      </c>
      <c r="E157" s="32">
        <f>SUM(E151:E156)</f>
        <v>41672928</v>
      </c>
      <c r="F157" s="32">
        <f>SUM(F151:F156)</f>
        <v>3995515</v>
      </c>
      <c r="G157" s="37">
        <f t="shared" si="32"/>
        <v>9.3120726612556867E-2</v>
      </c>
      <c r="H157" s="32">
        <f>SUM(H151:H156)</f>
        <v>21541793</v>
      </c>
      <c r="I157" s="37">
        <f t="shared" si="33"/>
        <v>0.50205978871241663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25537308</v>
      </c>
      <c r="O157" s="37">
        <f t="shared" si="37"/>
        <v>0.5951805153249734</v>
      </c>
      <c r="P157" s="32">
        <f>SUM(P151:P156)</f>
        <v>10129022</v>
      </c>
      <c r="Q157" s="32">
        <f>SUM(Q151:Q156)</f>
        <v>43359627</v>
      </c>
      <c r="R157" s="32">
        <f>SUM(R151:R156)</f>
        <v>38848452</v>
      </c>
      <c r="S157" s="32">
        <f>SUM(S151:S156)</f>
        <v>13206390</v>
      </c>
      <c r="T157" s="37">
        <f t="shared" si="38"/>
        <v>0.30457803523079202</v>
      </c>
      <c r="U157" s="37">
        <f t="shared" si="39"/>
        <v>1.1267396793096114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4142469</v>
      </c>
      <c r="E158" s="31">
        <v>4142469</v>
      </c>
      <c r="F158" s="31">
        <v>1008193</v>
      </c>
      <c r="G158" s="36">
        <f t="shared" si="32"/>
        <v>0.24337973319776202</v>
      </c>
      <c r="H158" s="31">
        <v>947288</v>
      </c>
      <c r="I158" s="36">
        <f t="shared" si="33"/>
        <v>0.22867714882114989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1955481</v>
      </c>
      <c r="O158" s="36">
        <f t="shared" si="37"/>
        <v>0.47205688201891188</v>
      </c>
      <c r="P158" s="31">
        <v>804563</v>
      </c>
      <c r="Q158" s="31">
        <v>4263080</v>
      </c>
      <c r="R158" s="31">
        <v>3607080</v>
      </c>
      <c r="S158" s="31">
        <v>1658269</v>
      </c>
      <c r="T158" s="36">
        <f t="shared" si="38"/>
        <v>0.38898378637041764</v>
      </c>
      <c r="U158" s="36">
        <f t="shared" si="39"/>
        <v>0.17739443648291053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22896708</v>
      </c>
      <c r="E159" s="31">
        <v>23404708</v>
      </c>
      <c r="F159" s="31">
        <v>6892237</v>
      </c>
      <c r="G159" s="36">
        <f t="shared" si="32"/>
        <v>0.30101432048659571</v>
      </c>
      <c r="H159" s="31">
        <v>5703741</v>
      </c>
      <c r="I159" s="36">
        <f t="shared" si="33"/>
        <v>0.24910746994720814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12595978</v>
      </c>
      <c r="O159" s="36">
        <f t="shared" si="37"/>
        <v>0.55012179043380383</v>
      </c>
      <c r="P159" s="31">
        <v>9574663</v>
      </c>
      <c r="Q159" s="31">
        <v>20908440</v>
      </c>
      <c r="R159" s="31">
        <v>21616440</v>
      </c>
      <c r="S159" s="31">
        <v>14131536</v>
      </c>
      <c r="T159" s="36">
        <f t="shared" si="38"/>
        <v>0.67587710991350858</v>
      </c>
      <c r="U159" s="36">
        <f t="shared" si="39"/>
        <v>-0.40428806737114398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2009000</v>
      </c>
      <c r="E160" s="31">
        <v>2009000</v>
      </c>
      <c r="F160" s="31">
        <v>685082</v>
      </c>
      <c r="G160" s="36">
        <f t="shared" si="32"/>
        <v>0.34100647088103536</v>
      </c>
      <c r="H160" s="31">
        <v>837927</v>
      </c>
      <c r="I160" s="36">
        <f t="shared" si="33"/>
        <v>0.41708661025385763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1523009</v>
      </c>
      <c r="O160" s="36">
        <f t="shared" si="37"/>
        <v>0.75809308113489293</v>
      </c>
      <c r="P160" s="31">
        <v>675577</v>
      </c>
      <c r="Q160" s="31">
        <v>2004000</v>
      </c>
      <c r="R160" s="31">
        <v>2006500</v>
      </c>
      <c r="S160" s="31">
        <v>1260986</v>
      </c>
      <c r="T160" s="36">
        <f t="shared" si="38"/>
        <v>0.62923453093812376</v>
      </c>
      <c r="U160" s="36">
        <f t="shared" si="39"/>
        <v>0.24031309532444123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1871798</v>
      </c>
      <c r="E161" s="31">
        <v>1871798</v>
      </c>
      <c r="F161" s="31">
        <v>1133436</v>
      </c>
      <c r="G161" s="36">
        <f t="shared" si="32"/>
        <v>0.60553328938272188</v>
      </c>
      <c r="H161" s="31">
        <v>139526</v>
      </c>
      <c r="I161" s="36">
        <f t="shared" si="33"/>
        <v>7.4541163095590446E-2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1272962</v>
      </c>
      <c r="O161" s="36">
        <f t="shared" si="37"/>
        <v>0.68007445247831233</v>
      </c>
      <c r="P161" s="31">
        <v>245516</v>
      </c>
      <c r="Q161" s="31">
        <v>1870300</v>
      </c>
      <c r="R161" s="31">
        <v>2370280</v>
      </c>
      <c r="S161" s="31">
        <v>1456739</v>
      </c>
      <c r="T161" s="36">
        <f t="shared" si="38"/>
        <v>0.77887985884617439</v>
      </c>
      <c r="U161" s="36">
        <f t="shared" si="39"/>
        <v>-0.43170302546473549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24567763</v>
      </c>
      <c r="E162" s="31">
        <v>24567763</v>
      </c>
      <c r="F162" s="31">
        <v>10236568</v>
      </c>
      <c r="G162" s="36">
        <f t="shared" si="32"/>
        <v>0.41666667005864555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10236568</v>
      </c>
      <c r="O162" s="36">
        <f t="shared" si="37"/>
        <v>0.41666667005864555</v>
      </c>
      <c r="P162" s="31">
        <v>7498150</v>
      </c>
      <c r="Q162" s="31">
        <v>22494451</v>
      </c>
      <c r="R162" s="31">
        <v>22494451</v>
      </c>
      <c r="S162" s="31">
        <v>16270982</v>
      </c>
      <c r="T162" s="36">
        <f t="shared" si="38"/>
        <v>0.72333314558332629</v>
      </c>
      <c r="U162" s="36">
        <f t="shared" si="39"/>
        <v>-1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55487738</v>
      </c>
      <c r="E163" s="32">
        <f>SUM(E158:E162)</f>
        <v>55995738</v>
      </c>
      <c r="F163" s="32">
        <f>SUM(F158:F162)</f>
        <v>19955516</v>
      </c>
      <c r="G163" s="37">
        <f t="shared" si="32"/>
        <v>0.35963830423218912</v>
      </c>
      <c r="H163" s="32">
        <f>SUM(H158:H162)</f>
        <v>7628482</v>
      </c>
      <c r="I163" s="37">
        <f t="shared" si="33"/>
        <v>0.1374805006468276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27583998</v>
      </c>
      <c r="O163" s="37">
        <f t="shared" si="37"/>
        <v>0.49711880487901672</v>
      </c>
      <c r="P163" s="32">
        <f>SUM(P158:P162)</f>
        <v>18798469</v>
      </c>
      <c r="Q163" s="32">
        <f>SUM(Q158:Q162)</f>
        <v>51540271</v>
      </c>
      <c r="R163" s="32">
        <f>SUM(R158:R162)</f>
        <v>52094751</v>
      </c>
      <c r="S163" s="32">
        <f>SUM(S158:S162)</f>
        <v>34778512</v>
      </c>
      <c r="T163" s="37">
        <f t="shared" si="38"/>
        <v>0.67478325831852926</v>
      </c>
      <c r="U163" s="37">
        <f t="shared" si="39"/>
        <v>-0.5941966337790594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5709696</v>
      </c>
      <c r="E164" s="31">
        <v>5709696</v>
      </c>
      <c r="F164" s="31">
        <v>1770508</v>
      </c>
      <c r="G164" s="36">
        <f t="shared" si="32"/>
        <v>0.31008796265160177</v>
      </c>
      <c r="H164" s="31">
        <v>1464174</v>
      </c>
      <c r="I164" s="36">
        <f t="shared" si="33"/>
        <v>0.256436419732329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3234682</v>
      </c>
      <c r="O164" s="36">
        <f t="shared" si="37"/>
        <v>0.56652438238393077</v>
      </c>
      <c r="P164" s="31">
        <v>1770673</v>
      </c>
      <c r="Q164" s="31">
        <v>6320611</v>
      </c>
      <c r="R164" s="31">
        <v>6544876</v>
      </c>
      <c r="S164" s="31">
        <v>3024047</v>
      </c>
      <c r="T164" s="36">
        <f t="shared" si="38"/>
        <v>0.47844219490805556</v>
      </c>
      <c r="U164" s="36">
        <f t="shared" si="39"/>
        <v>-0.17309746068302845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9516250</v>
      </c>
      <c r="E165" s="31">
        <v>9516250</v>
      </c>
      <c r="F165" s="31">
        <v>1429732</v>
      </c>
      <c r="G165" s="36">
        <f t="shared" si="32"/>
        <v>0.15024111388414554</v>
      </c>
      <c r="H165" s="31">
        <v>3365787</v>
      </c>
      <c r="I165" s="36">
        <f t="shared" si="33"/>
        <v>0.35368837514777357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4795519</v>
      </c>
      <c r="O165" s="36">
        <f t="shared" si="37"/>
        <v>0.50392948903191903</v>
      </c>
      <c r="P165" s="31">
        <v>1104758</v>
      </c>
      <c r="Q165" s="31">
        <v>4347578</v>
      </c>
      <c r="R165" s="31">
        <v>3803908</v>
      </c>
      <c r="S165" s="31">
        <v>2021387</v>
      </c>
      <c r="T165" s="36">
        <f t="shared" si="38"/>
        <v>0.46494553979250058</v>
      </c>
      <c r="U165" s="36">
        <f t="shared" si="39"/>
        <v>2.0466283113586865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41950036</v>
      </c>
      <c r="E166" s="31">
        <v>41950036</v>
      </c>
      <c r="F166" s="31">
        <v>16478831</v>
      </c>
      <c r="G166" s="36">
        <f t="shared" si="32"/>
        <v>0.39282042570833553</v>
      </c>
      <c r="H166" s="31">
        <v>14869869</v>
      </c>
      <c r="I166" s="36">
        <f t="shared" si="33"/>
        <v>0.35446617971913064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31348700</v>
      </c>
      <c r="O166" s="36">
        <f t="shared" si="37"/>
        <v>0.74728660542746617</v>
      </c>
      <c r="P166" s="31">
        <v>6508690</v>
      </c>
      <c r="Q166" s="31">
        <v>27850266</v>
      </c>
      <c r="R166" s="31">
        <v>27820266</v>
      </c>
      <c r="S166" s="31">
        <v>15588532</v>
      </c>
      <c r="T166" s="36">
        <f t="shared" si="38"/>
        <v>0.55972650315081374</v>
      </c>
      <c r="U166" s="36">
        <f t="shared" si="39"/>
        <v>1.284617795593276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4178008</v>
      </c>
      <c r="E167" s="31">
        <v>4178008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1534046</v>
      </c>
      <c r="Q167" s="31">
        <v>4177555</v>
      </c>
      <c r="R167" s="31">
        <v>4431555</v>
      </c>
      <c r="S167" s="31">
        <v>2775360</v>
      </c>
      <c r="T167" s="36">
        <f t="shared" si="38"/>
        <v>0.66435031974444381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16049</v>
      </c>
      <c r="E168" s="31">
        <v>16049</v>
      </c>
      <c r="F168" s="31">
        <v>11340</v>
      </c>
      <c r="G168" s="36">
        <f t="shared" si="32"/>
        <v>0.70658608012960311</v>
      </c>
      <c r="H168" s="31">
        <v>11741</v>
      </c>
      <c r="I168" s="36">
        <f t="shared" si="33"/>
        <v>0.73157206056452118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23081</v>
      </c>
      <c r="O168" s="36">
        <f t="shared" si="37"/>
        <v>1.4381581406941242</v>
      </c>
      <c r="P168" s="31">
        <v>3691</v>
      </c>
      <c r="Q168" s="31">
        <v>0</v>
      </c>
      <c r="R168" s="31">
        <v>15242</v>
      </c>
      <c r="S168" s="31">
        <v>15242</v>
      </c>
      <c r="T168" s="36">
        <f t="shared" si="38"/>
        <v>0</v>
      </c>
      <c r="U168" s="36">
        <f t="shared" si="39"/>
        <v>2.1809807640205907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61370039</v>
      </c>
      <c r="E169" s="32">
        <f>SUM(E164:E168)</f>
        <v>61370039</v>
      </c>
      <c r="F169" s="32">
        <f>SUM(F164:F168)</f>
        <v>19690411</v>
      </c>
      <c r="G169" s="37">
        <f t="shared" si="32"/>
        <v>0.32084729488276842</v>
      </c>
      <c r="H169" s="32">
        <f>SUM(H164:H168)</f>
        <v>19711571</v>
      </c>
      <c r="I169" s="37">
        <f t="shared" si="33"/>
        <v>0.32119208853688364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39401982</v>
      </c>
      <c r="O169" s="37">
        <f t="shared" si="37"/>
        <v>0.64203938341965205</v>
      </c>
      <c r="P169" s="32">
        <f>SUM(P164:P168)</f>
        <v>10921858</v>
      </c>
      <c r="Q169" s="32">
        <f>SUM(Q164:Q168)</f>
        <v>42696010</v>
      </c>
      <c r="R169" s="32">
        <f>SUM(R164:R168)</f>
        <v>42615847</v>
      </c>
      <c r="S169" s="32">
        <f>SUM(S164:S168)</f>
        <v>23424568</v>
      </c>
      <c r="T169" s="37">
        <f t="shared" si="38"/>
        <v>0.5486359966657306</v>
      </c>
      <c r="U169" s="37">
        <f t="shared" si="39"/>
        <v>0.8047818420638686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905334504</v>
      </c>
      <c r="E170" s="32">
        <f>SUM(E105,E107:E111,E113:E120,E122:E125,E127:E131,E133:E136,E138:E143,E145:E149,E151:E156,E158:E162,E164:E168)</f>
        <v>904443604</v>
      </c>
      <c r="F170" s="32">
        <f>SUM(F105,F107:F111,F113:F120,F122:F125,F127:F131,F133:F136,F138:F143,F145:F149,F151:F156,F158:F162,F164:F168)</f>
        <v>185907730</v>
      </c>
      <c r="G170" s="37">
        <f t="shared" si="32"/>
        <v>0.20534700619341467</v>
      </c>
      <c r="H170" s="32">
        <f>SUM(H105,H107:H111,H113:H120,H122:H125,H127:H131,H133:H136,H138:H143,H145:H149,H151:H156,H158:H162,H164:H168)</f>
        <v>340271497</v>
      </c>
      <c r="I170" s="37">
        <f t="shared" si="33"/>
        <v>0.37585168299296368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526179227</v>
      </c>
      <c r="O170" s="37">
        <f t="shared" si="37"/>
        <v>0.58119868918637829</v>
      </c>
      <c r="P170" s="32">
        <f>SUM(P105,P107:P111,P113:P120,P122:P125,P127:P131,P133:P136,P138:P143,P145:P149,P151:P156,P158:P162,P164:P168)</f>
        <v>289871244</v>
      </c>
      <c r="Q170" s="32">
        <f>SUM(Q105,Q107:Q111,Q113:Q120,Q122:Q125,Q127:Q131,Q133:Q136,Q138:Q143,Q145:Q149,Q151:Q156,Q158:Q162,Q164:Q168)</f>
        <v>725035811</v>
      </c>
      <c r="R170" s="32">
        <f>SUM(R105,R107:R111,R113:R120,R122:R125,R127:R131,R133:R136,R138:R143,R145:R149,R151:R156,R158:R162,R164:R168)</f>
        <v>803332752</v>
      </c>
      <c r="S170" s="32">
        <f>SUM(S105,S107:S111,S113:S120,S122:S125,S127:S131,S133:S136,S138:S143,S145:S149,S151:S156,S158:S162,S164:S168)</f>
        <v>530968590</v>
      </c>
      <c r="T170" s="37">
        <f t="shared" si="38"/>
        <v>0.73233429569177511</v>
      </c>
      <c r="U170" s="37">
        <f t="shared" si="39"/>
        <v>0.17387117226433135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565939</v>
      </c>
      <c r="E173" s="31">
        <v>565939</v>
      </c>
      <c r="F173" s="31">
        <v>73587</v>
      </c>
      <c r="G173" s="36">
        <f t="shared" ref="G173:G205" si="40">IF(($D173     =0),0,($F173     /$D173     ))</f>
        <v>0.13002638093504776</v>
      </c>
      <c r="H173" s="31">
        <v>3580855</v>
      </c>
      <c r="I173" s="36">
        <f t="shared" ref="I173:I205" si="41">IF(($D173     =0),0,($H173     /$D173     ))</f>
        <v>6.3272808553572029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3654442</v>
      </c>
      <c r="O173" s="36">
        <f t="shared" ref="O173:O205" si="45">IF(($D173     =0),0,($N173     /$D173     ))</f>
        <v>6.4573072362922508</v>
      </c>
      <c r="P173" s="31">
        <v>113243</v>
      </c>
      <c r="Q173" s="31">
        <v>741600</v>
      </c>
      <c r="R173" s="31">
        <v>497600</v>
      </c>
      <c r="S173" s="31">
        <v>234571</v>
      </c>
      <c r="T173" s="36">
        <f t="shared" ref="T173:T205" si="46">IF(($Q173     =0),0,($S173     /$Q173     ))</f>
        <v>0.31630393743257823</v>
      </c>
      <c r="U173" s="36">
        <f t="shared" ref="U173:U205" si="47">IF(($P173     =0),0,(($H173     /$P173     )-1))</f>
        <v>30.620983195429297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157837</v>
      </c>
      <c r="E174" s="31">
        <v>157837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149892</v>
      </c>
      <c r="R174" s="31">
        <v>149892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53344</v>
      </c>
      <c r="E175" s="31">
        <v>53344</v>
      </c>
      <c r="F175" s="31">
        <v>2557</v>
      </c>
      <c r="G175" s="36">
        <f t="shared" si="40"/>
        <v>4.7934163167366525E-2</v>
      </c>
      <c r="H175" s="31">
        <v>5124</v>
      </c>
      <c r="I175" s="36">
        <f t="shared" si="41"/>
        <v>9.6055788842231551E-2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7681</v>
      </c>
      <c r="O175" s="36">
        <f t="shared" si="45"/>
        <v>0.14398995200959808</v>
      </c>
      <c r="P175" s="31">
        <v>7181</v>
      </c>
      <c r="Q175" s="31">
        <v>58100</v>
      </c>
      <c r="R175" s="31">
        <v>58100</v>
      </c>
      <c r="S175" s="31">
        <v>13107</v>
      </c>
      <c r="T175" s="36">
        <f t="shared" si="46"/>
        <v>0.22559380378657487</v>
      </c>
      <c r="U175" s="36">
        <f t="shared" si="47"/>
        <v>-0.28645035510374595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190039</v>
      </c>
      <c r="E176" s="31">
        <v>190039</v>
      </c>
      <c r="F176" s="31">
        <v>72181</v>
      </c>
      <c r="G176" s="36">
        <f t="shared" si="40"/>
        <v>0.37982203652934399</v>
      </c>
      <c r="H176" s="31">
        <v>57007</v>
      </c>
      <c r="I176" s="36">
        <f t="shared" si="41"/>
        <v>0.29997526823441506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129188</v>
      </c>
      <c r="O176" s="36">
        <f t="shared" si="45"/>
        <v>0.67979730476375899</v>
      </c>
      <c r="P176" s="31">
        <v>66469</v>
      </c>
      <c r="Q176" s="31">
        <v>180474</v>
      </c>
      <c r="R176" s="31">
        <v>180474</v>
      </c>
      <c r="S176" s="31">
        <v>139157</v>
      </c>
      <c r="T176" s="36">
        <f t="shared" si="46"/>
        <v>0.77106397597437859</v>
      </c>
      <c r="U176" s="36">
        <f t="shared" si="47"/>
        <v>-0.14235207389911086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518523</v>
      </c>
      <c r="E177" s="31">
        <v>518523</v>
      </c>
      <c r="F177" s="31">
        <v>21798</v>
      </c>
      <c r="G177" s="36">
        <f t="shared" si="40"/>
        <v>4.2038636666068815E-2</v>
      </c>
      <c r="H177" s="31">
        <v>23286</v>
      </c>
      <c r="I177" s="36">
        <f t="shared" si="41"/>
        <v>4.4908326149466854E-2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45084</v>
      </c>
      <c r="O177" s="36">
        <f t="shared" si="45"/>
        <v>8.6946962815535669E-2</v>
      </c>
      <c r="P177" s="31">
        <v>24006</v>
      </c>
      <c r="Q177" s="31">
        <v>486546</v>
      </c>
      <c r="R177" s="31">
        <v>491575</v>
      </c>
      <c r="S177" s="31">
        <v>40797</v>
      </c>
      <c r="T177" s="36">
        <f t="shared" si="46"/>
        <v>8.385024232035615E-2</v>
      </c>
      <c r="U177" s="36">
        <f t="shared" si="47"/>
        <v>-2.9992501874531396E-2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459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459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1485682</v>
      </c>
      <c r="E179" s="32">
        <f>SUM(E173:E178)</f>
        <v>1485682</v>
      </c>
      <c r="F179" s="32">
        <f>SUM(F173:F178)</f>
        <v>170123</v>
      </c>
      <c r="G179" s="37">
        <f t="shared" si="40"/>
        <v>0.11450835373922549</v>
      </c>
      <c r="H179" s="32">
        <f>SUM(H173:H178)</f>
        <v>3666731</v>
      </c>
      <c r="I179" s="37">
        <f t="shared" si="41"/>
        <v>2.4680456517612788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3836854</v>
      </c>
      <c r="O179" s="37">
        <f t="shared" si="45"/>
        <v>2.5825540055005041</v>
      </c>
      <c r="P179" s="32">
        <f>SUM(P173:P178)</f>
        <v>210899</v>
      </c>
      <c r="Q179" s="32">
        <f>SUM(Q173:Q178)</f>
        <v>1616612</v>
      </c>
      <c r="R179" s="32">
        <f>SUM(R173:R178)</f>
        <v>1377641</v>
      </c>
      <c r="S179" s="32">
        <f>SUM(S173:S178)</f>
        <v>427632</v>
      </c>
      <c r="T179" s="37">
        <f t="shared" si="46"/>
        <v>0.26452358389025937</v>
      </c>
      <c r="U179" s="37">
        <f t="shared" si="47"/>
        <v>16.386194339470553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171278</v>
      </c>
      <c r="E180" s="31">
        <v>171278</v>
      </c>
      <c r="F180" s="31">
        <v>67249</v>
      </c>
      <c r="G180" s="36">
        <f t="shared" si="40"/>
        <v>0.39263069395952777</v>
      </c>
      <c r="H180" s="31">
        <v>69379</v>
      </c>
      <c r="I180" s="36">
        <f t="shared" si="41"/>
        <v>0.40506661684512896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136628</v>
      </c>
      <c r="O180" s="36">
        <f t="shared" si="45"/>
        <v>0.79769731080465678</v>
      </c>
      <c r="P180" s="31">
        <v>167069</v>
      </c>
      <c r="Q180" s="31">
        <v>250758</v>
      </c>
      <c r="R180" s="31">
        <v>250758</v>
      </c>
      <c r="S180" s="31">
        <v>213832</v>
      </c>
      <c r="T180" s="36">
        <f t="shared" si="46"/>
        <v>0.85274248478612846</v>
      </c>
      <c r="U180" s="36">
        <f t="shared" si="47"/>
        <v>-0.58472846548432078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400000</v>
      </c>
      <c r="E181" s="31">
        <v>400000</v>
      </c>
      <c r="F181" s="31">
        <v>95632</v>
      </c>
      <c r="G181" s="36">
        <f t="shared" si="40"/>
        <v>0.23907999999999999</v>
      </c>
      <c r="H181" s="31">
        <v>85788</v>
      </c>
      <c r="I181" s="36">
        <f t="shared" si="41"/>
        <v>0.21446999999999999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181420</v>
      </c>
      <c r="O181" s="36">
        <f t="shared" si="45"/>
        <v>0.45355000000000001</v>
      </c>
      <c r="P181" s="31">
        <v>79540</v>
      </c>
      <c r="Q181" s="31">
        <v>471600</v>
      </c>
      <c r="R181" s="31">
        <v>450000</v>
      </c>
      <c r="S181" s="31">
        <v>184408</v>
      </c>
      <c r="T181" s="36">
        <f t="shared" si="46"/>
        <v>0.39102629346904155</v>
      </c>
      <c r="U181" s="36">
        <f t="shared" si="47"/>
        <v>7.8551672114659299E-2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157074</v>
      </c>
      <c r="E182" s="31">
        <v>157074</v>
      </c>
      <c r="F182" s="31">
        <v>37324</v>
      </c>
      <c r="G182" s="36">
        <f t="shared" si="40"/>
        <v>0.23762048461234833</v>
      </c>
      <c r="H182" s="31">
        <v>37126</v>
      </c>
      <c r="I182" s="36">
        <f t="shared" si="41"/>
        <v>0.2363599322612272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74450</v>
      </c>
      <c r="O182" s="36">
        <f t="shared" si="45"/>
        <v>0.47398041687357551</v>
      </c>
      <c r="P182" s="31">
        <v>28690</v>
      </c>
      <c r="Q182" s="31">
        <v>149168</v>
      </c>
      <c r="R182" s="31">
        <v>149168</v>
      </c>
      <c r="S182" s="31">
        <v>67285</v>
      </c>
      <c r="T182" s="36">
        <f t="shared" si="46"/>
        <v>0.45106859380027886</v>
      </c>
      <c r="U182" s="36">
        <f t="shared" si="47"/>
        <v>0.29403973509933778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477835</v>
      </c>
      <c r="E183" s="31">
        <v>477835</v>
      </c>
      <c r="F183" s="31">
        <v>107146</v>
      </c>
      <c r="G183" s="36">
        <f t="shared" si="40"/>
        <v>0.22423221404878252</v>
      </c>
      <c r="H183" s="31">
        <v>132286</v>
      </c>
      <c r="I183" s="36">
        <f t="shared" si="41"/>
        <v>0.2768445174589555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239432</v>
      </c>
      <c r="O183" s="36">
        <f t="shared" si="45"/>
        <v>0.50107673150773802</v>
      </c>
      <c r="P183" s="31">
        <v>107249</v>
      </c>
      <c r="Q183" s="31">
        <v>557784</v>
      </c>
      <c r="R183" s="31">
        <v>453784</v>
      </c>
      <c r="S183" s="31">
        <v>185830</v>
      </c>
      <c r="T183" s="36">
        <f t="shared" si="46"/>
        <v>0.33315763808212501</v>
      </c>
      <c r="U183" s="36">
        <f t="shared" si="47"/>
        <v>0.23344739811093818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61926710</v>
      </c>
      <c r="E184" s="31">
        <v>61926710</v>
      </c>
      <c r="F184" s="31">
        <v>26450797</v>
      </c>
      <c r="G184" s="36">
        <f t="shared" si="40"/>
        <v>0.42713066784913972</v>
      </c>
      <c r="H184" s="31">
        <v>21145814</v>
      </c>
      <c r="I184" s="36">
        <f t="shared" si="41"/>
        <v>0.34146516099434315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47596611</v>
      </c>
      <c r="O184" s="36">
        <f t="shared" si="45"/>
        <v>0.76859582884348288</v>
      </c>
      <c r="P184" s="31">
        <v>0</v>
      </c>
      <c r="Q184" s="31">
        <v>49045850</v>
      </c>
      <c r="R184" s="31">
        <v>49069845</v>
      </c>
      <c r="S184" s="31">
        <v>19929849</v>
      </c>
      <c r="T184" s="36">
        <f t="shared" si="46"/>
        <v>0.40635138345038369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63132897</v>
      </c>
      <c r="E185" s="32">
        <f>SUM(E180:E184)</f>
        <v>63132897</v>
      </c>
      <c r="F185" s="32">
        <f>SUM(F180:F184)</f>
        <v>26758148</v>
      </c>
      <c r="G185" s="37">
        <f t="shared" si="40"/>
        <v>0.42383843085800421</v>
      </c>
      <c r="H185" s="32">
        <f>SUM(H180:H184)</f>
        <v>21470393</v>
      </c>
      <c r="I185" s="37">
        <f t="shared" si="41"/>
        <v>0.34008249296717685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48228541</v>
      </c>
      <c r="O185" s="37">
        <f t="shared" si="45"/>
        <v>0.76392092382518106</v>
      </c>
      <c r="P185" s="32">
        <f>SUM(P180:P184)</f>
        <v>382548</v>
      </c>
      <c r="Q185" s="32">
        <f>SUM(Q180:Q184)</f>
        <v>50475160</v>
      </c>
      <c r="R185" s="32">
        <f>SUM(R180:R184)</f>
        <v>50373555</v>
      </c>
      <c r="S185" s="32">
        <f>SUM(S180:S184)</f>
        <v>20581204</v>
      </c>
      <c r="T185" s="37">
        <f t="shared" si="46"/>
        <v>0.40774915819979568</v>
      </c>
      <c r="U185" s="37">
        <f t="shared" si="47"/>
        <v>55.124703305206147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1245612</v>
      </c>
      <c r="E187" s="31">
        <v>1245612</v>
      </c>
      <c r="F187" s="31">
        <v>455162</v>
      </c>
      <c r="G187" s="36">
        <f t="shared" si="40"/>
        <v>0.36541234349058938</v>
      </c>
      <c r="H187" s="31">
        <v>192368</v>
      </c>
      <c r="I187" s="36">
        <f t="shared" si="41"/>
        <v>0.15443653400898513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647530</v>
      </c>
      <c r="O187" s="36">
        <f t="shared" si="45"/>
        <v>0.51984887749957454</v>
      </c>
      <c r="P187" s="31">
        <v>310921</v>
      </c>
      <c r="Q187" s="31">
        <v>1421299</v>
      </c>
      <c r="R187" s="31">
        <v>1435598</v>
      </c>
      <c r="S187" s="31">
        <v>779650</v>
      </c>
      <c r="T187" s="36">
        <f t="shared" si="46"/>
        <v>0.54854749071096232</v>
      </c>
      <c r="U187" s="36">
        <f t="shared" si="47"/>
        <v>-0.38129621350761123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2273974</v>
      </c>
      <c r="E188" s="31">
        <v>2273974</v>
      </c>
      <c r="F188" s="31">
        <v>574642</v>
      </c>
      <c r="G188" s="36">
        <f t="shared" si="40"/>
        <v>0.25270385677232898</v>
      </c>
      <c r="H188" s="31">
        <v>462164</v>
      </c>
      <c r="I188" s="36">
        <f t="shared" si="41"/>
        <v>0.20324067029790138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1036806</v>
      </c>
      <c r="O188" s="36">
        <f t="shared" si="45"/>
        <v>0.45594452707023037</v>
      </c>
      <c r="P188" s="31">
        <v>399154</v>
      </c>
      <c r="Q188" s="31">
        <v>2171897</v>
      </c>
      <c r="R188" s="31">
        <v>2171897</v>
      </c>
      <c r="S188" s="31">
        <v>1002854</v>
      </c>
      <c r="T188" s="36">
        <f t="shared" si="46"/>
        <v>0.46174104941440591</v>
      </c>
      <c r="U188" s="36">
        <f t="shared" si="47"/>
        <v>0.15785887151325051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374168</v>
      </c>
      <c r="E189" s="31">
        <v>374168</v>
      </c>
      <c r="F189" s="31">
        <v>31133</v>
      </c>
      <c r="G189" s="36">
        <f t="shared" si="40"/>
        <v>8.3205939577943602E-2</v>
      </c>
      <c r="H189" s="31">
        <v>25304</v>
      </c>
      <c r="I189" s="36">
        <f t="shared" si="41"/>
        <v>6.7627375938081283E-2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56437</v>
      </c>
      <c r="O189" s="36">
        <f t="shared" si="45"/>
        <v>0.15083331551602489</v>
      </c>
      <c r="P189" s="31">
        <v>12000</v>
      </c>
      <c r="Q189" s="31">
        <v>376570</v>
      </c>
      <c r="R189" s="31">
        <v>376570</v>
      </c>
      <c r="S189" s="31">
        <v>38783</v>
      </c>
      <c r="T189" s="36">
        <f t="shared" si="46"/>
        <v>0.10299014791406644</v>
      </c>
      <c r="U189" s="36">
        <f t="shared" si="47"/>
        <v>1.1086666666666667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17009000</v>
      </c>
      <c r="F190" s="31">
        <v>7087083</v>
      </c>
      <c r="G190" s="36">
        <f t="shared" si="40"/>
        <v>0.41666664706919865</v>
      </c>
      <c r="H190" s="31">
        <v>5669667</v>
      </c>
      <c r="I190" s="36">
        <f t="shared" si="41"/>
        <v>0.33333335293080135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12756750</v>
      </c>
      <c r="O190" s="36">
        <f t="shared" si="45"/>
        <v>0.75</v>
      </c>
      <c r="P190" s="31">
        <v>4859666</v>
      </c>
      <c r="Q190" s="31">
        <v>14743000</v>
      </c>
      <c r="R190" s="31">
        <v>15364000</v>
      </c>
      <c r="S190" s="31">
        <v>10609426</v>
      </c>
      <c r="T190" s="36">
        <f t="shared" si="46"/>
        <v>0.71962463542019939</v>
      </c>
      <c r="U190" s="36">
        <f t="shared" si="47"/>
        <v>0.16667832727598975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20902754</v>
      </c>
      <c r="E191" s="32">
        <f>SUM(E186:E190)</f>
        <v>20902754</v>
      </c>
      <c r="F191" s="32">
        <f>SUM(F186:F190)</f>
        <v>8148020</v>
      </c>
      <c r="G191" s="37">
        <f t="shared" si="40"/>
        <v>0.38980605139399332</v>
      </c>
      <c r="H191" s="32">
        <f>SUM(H186:H190)</f>
        <v>6349503</v>
      </c>
      <c r="I191" s="37">
        <f t="shared" si="41"/>
        <v>0.30376394421519765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14497523</v>
      </c>
      <c r="O191" s="37">
        <f t="shared" si="45"/>
        <v>0.69356999560919097</v>
      </c>
      <c r="P191" s="32">
        <f>SUM(P186:P190)</f>
        <v>5581741</v>
      </c>
      <c r="Q191" s="32">
        <f>SUM(Q186:Q190)</f>
        <v>18712766</v>
      </c>
      <c r="R191" s="32">
        <f>SUM(R186:R190)</f>
        <v>19348065</v>
      </c>
      <c r="S191" s="32">
        <f>SUM(S186:S190)</f>
        <v>12430713</v>
      </c>
      <c r="T191" s="37">
        <f t="shared" si="46"/>
        <v>0.66429051696579755</v>
      </c>
      <c r="U191" s="37">
        <f t="shared" si="47"/>
        <v>0.13754884004829315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377366</v>
      </c>
      <c r="E192" s="31">
        <v>377366</v>
      </c>
      <c r="F192" s="31">
        <v>80364</v>
      </c>
      <c r="G192" s="36">
        <f t="shared" si="40"/>
        <v>0.21296036208879443</v>
      </c>
      <c r="H192" s="31">
        <v>88233</v>
      </c>
      <c r="I192" s="36">
        <f t="shared" si="41"/>
        <v>0.2338127971253372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168597</v>
      </c>
      <c r="O192" s="36">
        <f t="shared" si="45"/>
        <v>0.44677315921413163</v>
      </c>
      <c r="P192" s="31">
        <v>77321</v>
      </c>
      <c r="Q192" s="31">
        <v>362119</v>
      </c>
      <c r="R192" s="31">
        <v>362119</v>
      </c>
      <c r="S192" s="31">
        <v>181767</v>
      </c>
      <c r="T192" s="36">
        <f t="shared" si="46"/>
        <v>0.50195377762558713</v>
      </c>
      <c r="U192" s="36">
        <f t="shared" si="47"/>
        <v>0.14112595543254747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241734</v>
      </c>
      <c r="E193" s="31">
        <v>241734</v>
      </c>
      <c r="F193" s="31">
        <v>110244</v>
      </c>
      <c r="G193" s="36">
        <f t="shared" si="40"/>
        <v>0.45605500260617043</v>
      </c>
      <c r="H193" s="31">
        <v>126397</v>
      </c>
      <c r="I193" s="36">
        <f t="shared" si="41"/>
        <v>0.5228763847865836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236641</v>
      </c>
      <c r="O193" s="36">
        <f t="shared" si="45"/>
        <v>0.97893138739275398</v>
      </c>
      <c r="P193" s="31">
        <v>21173</v>
      </c>
      <c r="Q193" s="31">
        <v>229565</v>
      </c>
      <c r="R193" s="31">
        <v>229565</v>
      </c>
      <c r="S193" s="31">
        <v>43479</v>
      </c>
      <c r="T193" s="36">
        <f t="shared" si="46"/>
        <v>0.18939733844444928</v>
      </c>
      <c r="U193" s="36">
        <f t="shared" si="47"/>
        <v>4.969725593916781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523094</v>
      </c>
      <c r="E194" s="31">
        <v>523094</v>
      </c>
      <c r="F194" s="31">
        <v>149151</v>
      </c>
      <c r="G194" s="36">
        <f t="shared" si="40"/>
        <v>0.28513230891579716</v>
      </c>
      <c r="H194" s="31">
        <v>129366</v>
      </c>
      <c r="I194" s="36">
        <f t="shared" si="41"/>
        <v>0.24730927902059668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278517</v>
      </c>
      <c r="O194" s="36">
        <f t="shared" si="45"/>
        <v>0.53244158793639385</v>
      </c>
      <c r="P194" s="31">
        <v>131878</v>
      </c>
      <c r="Q194" s="31">
        <v>401582</v>
      </c>
      <c r="R194" s="31">
        <v>421582</v>
      </c>
      <c r="S194" s="31">
        <v>253878</v>
      </c>
      <c r="T194" s="36">
        <f t="shared" si="46"/>
        <v>0.63219467007983421</v>
      </c>
      <c r="U194" s="36">
        <f t="shared" si="47"/>
        <v>-1.9047907914891082E-2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450646</v>
      </c>
      <c r="E195" s="31">
        <v>450646</v>
      </c>
      <c r="F195" s="31">
        <v>83321</v>
      </c>
      <c r="G195" s="36">
        <f t="shared" si="40"/>
        <v>0.18489235453105099</v>
      </c>
      <c r="H195" s="31">
        <v>177170</v>
      </c>
      <c r="I195" s="36">
        <f t="shared" si="41"/>
        <v>0.39314672714281274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260491</v>
      </c>
      <c r="O195" s="36">
        <f t="shared" si="45"/>
        <v>0.57803908167386375</v>
      </c>
      <c r="P195" s="31">
        <v>54603</v>
      </c>
      <c r="Q195" s="31">
        <v>402365</v>
      </c>
      <c r="R195" s="31">
        <v>427965</v>
      </c>
      <c r="S195" s="31">
        <v>144716</v>
      </c>
      <c r="T195" s="36">
        <f t="shared" si="46"/>
        <v>0.35966348961763572</v>
      </c>
      <c r="U195" s="36">
        <f t="shared" si="47"/>
        <v>2.2446935150083327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1286623</v>
      </c>
      <c r="E196" s="31">
        <v>1286623</v>
      </c>
      <c r="F196" s="31">
        <v>105992</v>
      </c>
      <c r="G196" s="36">
        <f t="shared" si="40"/>
        <v>8.2379997870394045E-2</v>
      </c>
      <c r="H196" s="31">
        <v>90195</v>
      </c>
      <c r="I196" s="36">
        <f t="shared" si="41"/>
        <v>7.0102120046043007E-2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196187</v>
      </c>
      <c r="O196" s="36">
        <f t="shared" si="45"/>
        <v>0.15248211791643707</v>
      </c>
      <c r="P196" s="31">
        <v>88355</v>
      </c>
      <c r="Q196" s="31">
        <v>1221864</v>
      </c>
      <c r="R196" s="31">
        <v>1201442</v>
      </c>
      <c r="S196" s="31">
        <v>213907</v>
      </c>
      <c r="T196" s="36">
        <f t="shared" si="46"/>
        <v>0.17506612847256323</v>
      </c>
      <c r="U196" s="36">
        <f t="shared" si="47"/>
        <v>2.0825080640597626E-2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2879463</v>
      </c>
      <c r="E198" s="32">
        <f>SUM(E192:E197)</f>
        <v>2879463</v>
      </c>
      <c r="F198" s="32">
        <f>SUM(F192:F197)</f>
        <v>529072</v>
      </c>
      <c r="G198" s="37">
        <f t="shared" si="40"/>
        <v>0.18373981537529741</v>
      </c>
      <c r="H198" s="32">
        <f>SUM(H192:H197)</f>
        <v>611361</v>
      </c>
      <c r="I198" s="37">
        <f t="shared" si="41"/>
        <v>0.212317713406979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1140433</v>
      </c>
      <c r="O198" s="37">
        <f t="shared" si="45"/>
        <v>0.3960575287822764</v>
      </c>
      <c r="P198" s="32">
        <f>SUM(P192:P197)</f>
        <v>373330</v>
      </c>
      <c r="Q198" s="32">
        <f>SUM(Q192:Q197)</f>
        <v>2617495</v>
      </c>
      <c r="R198" s="32">
        <f>SUM(R192:R197)</f>
        <v>2642673</v>
      </c>
      <c r="S198" s="32">
        <f>SUM(S192:S197)</f>
        <v>837747</v>
      </c>
      <c r="T198" s="37">
        <f t="shared" si="46"/>
        <v>0.3200567718371955</v>
      </c>
      <c r="U198" s="37">
        <f t="shared" si="47"/>
        <v>0.63758872847078996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111496</v>
      </c>
      <c r="E199" s="31">
        <v>111496</v>
      </c>
      <c r="F199" s="31">
        <v>15796</v>
      </c>
      <c r="G199" s="36">
        <f t="shared" si="40"/>
        <v>0.14167324388318864</v>
      </c>
      <c r="H199" s="31">
        <v>19049</v>
      </c>
      <c r="I199" s="36">
        <f t="shared" si="41"/>
        <v>0.17084917844586353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34845</v>
      </c>
      <c r="O199" s="36">
        <f t="shared" si="45"/>
        <v>0.31252242232905214</v>
      </c>
      <c r="P199" s="31">
        <v>8302</v>
      </c>
      <c r="Q199" s="31">
        <v>105908</v>
      </c>
      <c r="R199" s="31">
        <v>105908</v>
      </c>
      <c r="S199" s="31">
        <v>22233</v>
      </c>
      <c r="T199" s="36">
        <f t="shared" si="46"/>
        <v>0.20992748423159724</v>
      </c>
      <c r="U199" s="36">
        <f t="shared" si="47"/>
        <v>1.2945073476270776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11327291</v>
      </c>
      <c r="E200" s="31">
        <v>11327291</v>
      </c>
      <c r="F200" s="31">
        <v>3211838</v>
      </c>
      <c r="G200" s="36">
        <f t="shared" si="40"/>
        <v>0.28354864371366462</v>
      </c>
      <c r="H200" s="31">
        <v>4493762</v>
      </c>
      <c r="I200" s="36">
        <f t="shared" si="41"/>
        <v>0.39671992182420318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7705600</v>
      </c>
      <c r="O200" s="36">
        <f t="shared" si="45"/>
        <v>0.68026856553786774</v>
      </c>
      <c r="P200" s="31">
        <v>5211177</v>
      </c>
      <c r="Q200" s="31">
        <v>10997506</v>
      </c>
      <c r="R200" s="31">
        <v>10974581</v>
      </c>
      <c r="S200" s="31">
        <v>9901433</v>
      </c>
      <c r="T200" s="36">
        <f t="shared" si="46"/>
        <v>0.90033440309102808</v>
      </c>
      <c r="U200" s="36">
        <f t="shared" si="47"/>
        <v>-0.13766851519340062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261500</v>
      </c>
      <c r="E202" s="31">
        <v>261500</v>
      </c>
      <c r="F202" s="31">
        <v>19604</v>
      </c>
      <c r="G202" s="36">
        <f t="shared" si="40"/>
        <v>7.4967495219885272E-2</v>
      </c>
      <c r="H202" s="31">
        <v>22524</v>
      </c>
      <c r="I202" s="36">
        <f t="shared" si="41"/>
        <v>8.6133843212237091E-2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42128</v>
      </c>
      <c r="O202" s="36">
        <f t="shared" si="45"/>
        <v>0.16110133843212238</v>
      </c>
      <c r="P202" s="31">
        <v>25527</v>
      </c>
      <c r="Q202" s="31">
        <v>149314</v>
      </c>
      <c r="R202" s="31">
        <v>149314</v>
      </c>
      <c r="S202" s="31">
        <v>61047</v>
      </c>
      <c r="T202" s="36">
        <f t="shared" si="46"/>
        <v>0.40884980644815622</v>
      </c>
      <c r="U202" s="36">
        <f t="shared" si="47"/>
        <v>-0.1176401457280527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11700287</v>
      </c>
      <c r="E204" s="32">
        <f>SUM(E199:E203)</f>
        <v>11700287</v>
      </c>
      <c r="F204" s="32">
        <f>SUM(F199:F203)</f>
        <v>3247238</v>
      </c>
      <c r="G204" s="37">
        <f t="shared" si="40"/>
        <v>0.27753490149429666</v>
      </c>
      <c r="H204" s="32">
        <f>SUM(H199:H203)</f>
        <v>4535335</v>
      </c>
      <c r="I204" s="37">
        <f t="shared" si="41"/>
        <v>0.38762596165376112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7782573</v>
      </c>
      <c r="O204" s="37">
        <f t="shared" si="45"/>
        <v>0.66516086314805778</v>
      </c>
      <c r="P204" s="32">
        <f>SUM(P199:P203)</f>
        <v>5245006</v>
      </c>
      <c r="Q204" s="32">
        <f>SUM(Q199:Q203)</f>
        <v>11252728</v>
      </c>
      <c r="R204" s="32">
        <f>SUM(R199:R203)</f>
        <v>11229803</v>
      </c>
      <c r="S204" s="32">
        <f>SUM(S199:S203)</f>
        <v>9984713</v>
      </c>
      <c r="T204" s="37">
        <f t="shared" si="46"/>
        <v>0.88731488044499074</v>
      </c>
      <c r="U204" s="37">
        <f t="shared" si="47"/>
        <v>-0.13530413501910199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100101083</v>
      </c>
      <c r="E205" s="32">
        <f>SUM(E173:E178,E180:E184,E186:E190,E192:E197,E199:E203)</f>
        <v>100101083</v>
      </c>
      <c r="F205" s="32">
        <f>SUM(F173:F178,F180:F184,F186:F190,F192:F197,F199:F203)</f>
        <v>38852601</v>
      </c>
      <c r="G205" s="37">
        <f t="shared" si="40"/>
        <v>0.38813367283948369</v>
      </c>
      <c r="H205" s="32">
        <f>SUM(H173:H178,H180:H184,H186:H190,H192:H197,H199:H203)</f>
        <v>36633323</v>
      </c>
      <c r="I205" s="37">
        <f t="shared" si="41"/>
        <v>0.36596330331411098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75485924</v>
      </c>
      <c r="O205" s="37">
        <f t="shared" si="45"/>
        <v>0.75409697615359461</v>
      </c>
      <c r="P205" s="32">
        <f>SUM(P173:P178,P180:P184,P186:P190,P192:P197,P199:P203)</f>
        <v>11793524</v>
      </c>
      <c r="Q205" s="32">
        <f>SUM(Q173:Q178,Q180:Q184,Q186:Q190,Q192:Q197,Q199:Q203)</f>
        <v>84674761</v>
      </c>
      <c r="R205" s="32">
        <f>SUM(R173:R178,R180:R184,R186:R190,R192:R197,R199:R203)</f>
        <v>84971737</v>
      </c>
      <c r="S205" s="32">
        <f>SUM(S173:S178,S180:S184,S186:S190,S192:S197,S199:S203)</f>
        <v>44262009</v>
      </c>
      <c r="T205" s="37">
        <f t="shared" si="46"/>
        <v>0.52272965966800899</v>
      </c>
      <c r="U205" s="37">
        <f t="shared" si="47"/>
        <v>2.1062236359547835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16822</v>
      </c>
      <c r="G208" s="36">
        <f t="shared" ref="G208:G231" si="48">IF(($D208     =0),0,($F208     /$D208     ))</f>
        <v>0</v>
      </c>
      <c r="H208" s="31">
        <v>64543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81365</v>
      </c>
      <c r="O208" s="36">
        <f t="shared" ref="O208:O231" si="53">IF(($D208     =0),0,($N208     /$D208     ))</f>
        <v>0</v>
      </c>
      <c r="P208" s="31">
        <v>18293</v>
      </c>
      <c r="Q208" s="31">
        <v>131659</v>
      </c>
      <c r="R208" s="31">
        <v>131660</v>
      </c>
      <c r="S208" s="31">
        <v>80247</v>
      </c>
      <c r="T208" s="36">
        <f t="shared" ref="T208:T231" si="54">IF(($Q208     =0),0,($S208     /$Q208     ))</f>
        <v>0.60950637632064653</v>
      </c>
      <c r="U208" s="36">
        <f t="shared" ref="U208:U231" si="55">IF(($P208     =0),0,(($H208     /$P208     )-1))</f>
        <v>2.5282895096484994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1017197</v>
      </c>
      <c r="E209" s="31">
        <v>1017197</v>
      </c>
      <c r="F209" s="31">
        <v>235195</v>
      </c>
      <c r="G209" s="36">
        <f t="shared" si="48"/>
        <v>0.23121873147482738</v>
      </c>
      <c r="H209" s="31">
        <v>-3929</v>
      </c>
      <c r="I209" s="36">
        <f t="shared" si="49"/>
        <v>-3.8625752926915828E-3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231266</v>
      </c>
      <c r="O209" s="36">
        <f t="shared" si="53"/>
        <v>0.22735615618213581</v>
      </c>
      <c r="P209" s="31">
        <v>214784</v>
      </c>
      <c r="Q209" s="31">
        <v>1016595</v>
      </c>
      <c r="R209" s="31">
        <v>1096339</v>
      </c>
      <c r="S209" s="31">
        <v>452051</v>
      </c>
      <c r="T209" s="36">
        <f t="shared" si="54"/>
        <v>0.44467167357698983</v>
      </c>
      <c r="U209" s="36">
        <f t="shared" si="55"/>
        <v>-1.0182927964839095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231810</v>
      </c>
      <c r="E210" s="31">
        <v>231810</v>
      </c>
      <c r="F210" s="31">
        <v>40985</v>
      </c>
      <c r="G210" s="36">
        <f t="shared" si="48"/>
        <v>0.17680427936672274</v>
      </c>
      <c r="H210" s="31">
        <v>51874</v>
      </c>
      <c r="I210" s="36">
        <f t="shared" si="49"/>
        <v>0.22377809412881239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92859</v>
      </c>
      <c r="O210" s="36">
        <f t="shared" si="53"/>
        <v>0.40058237349553516</v>
      </c>
      <c r="P210" s="31">
        <v>47344</v>
      </c>
      <c r="Q210" s="31">
        <v>932715</v>
      </c>
      <c r="R210" s="31">
        <v>1315174</v>
      </c>
      <c r="S210" s="31">
        <v>111024</v>
      </c>
      <c r="T210" s="36">
        <f t="shared" si="54"/>
        <v>0.1190331451729628</v>
      </c>
      <c r="U210" s="36">
        <f t="shared" si="55"/>
        <v>9.5682663061845252E-2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21817704</v>
      </c>
      <c r="E211" s="31">
        <v>21817704</v>
      </c>
      <c r="F211" s="31">
        <v>36702</v>
      </c>
      <c r="G211" s="36">
        <f t="shared" si="48"/>
        <v>1.6822118404393057E-3</v>
      </c>
      <c r="H211" s="31">
        <v>17969</v>
      </c>
      <c r="I211" s="36">
        <f t="shared" si="49"/>
        <v>8.235972034454221E-4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54671</v>
      </c>
      <c r="O211" s="36">
        <f t="shared" si="53"/>
        <v>2.5058090438847278E-3</v>
      </c>
      <c r="P211" s="31">
        <v>22812</v>
      </c>
      <c r="Q211" s="31">
        <v>1089851</v>
      </c>
      <c r="R211" s="31">
        <v>1395851</v>
      </c>
      <c r="S211" s="31">
        <v>52946</v>
      </c>
      <c r="T211" s="36">
        <f t="shared" si="54"/>
        <v>4.858095280914547E-2</v>
      </c>
      <c r="U211" s="36">
        <f t="shared" si="55"/>
        <v>-0.21230054357355777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316028</v>
      </c>
      <c r="E212" s="31">
        <v>316028</v>
      </c>
      <c r="F212" s="31">
        <v>49057</v>
      </c>
      <c r="G212" s="36">
        <f t="shared" si="48"/>
        <v>0.15522991633652714</v>
      </c>
      <c r="H212" s="31">
        <v>32529</v>
      </c>
      <c r="I212" s="36">
        <f t="shared" si="49"/>
        <v>0.10293075297125572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81586</v>
      </c>
      <c r="O212" s="36">
        <f t="shared" si="53"/>
        <v>0.25816066930778286</v>
      </c>
      <c r="P212" s="31">
        <v>32115</v>
      </c>
      <c r="Q212" s="31">
        <v>398662</v>
      </c>
      <c r="R212" s="31">
        <v>398662</v>
      </c>
      <c r="S212" s="31">
        <v>83675</v>
      </c>
      <c r="T212" s="36">
        <f t="shared" si="54"/>
        <v>0.20988958064726509</v>
      </c>
      <c r="U212" s="36">
        <f t="shared" si="55"/>
        <v>1.2891172349369429E-2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206042</v>
      </c>
      <c r="E213" s="31">
        <v>206042</v>
      </c>
      <c r="F213" s="31">
        <v>26432</v>
      </c>
      <c r="G213" s="36">
        <f t="shared" si="48"/>
        <v>0.12828452451441938</v>
      </c>
      <c r="H213" s="31">
        <v>27302</v>
      </c>
      <c r="I213" s="36">
        <f t="shared" si="49"/>
        <v>0.13250696459945061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53734</v>
      </c>
      <c r="O213" s="36">
        <f t="shared" si="53"/>
        <v>0.26079148911387001</v>
      </c>
      <c r="P213" s="31">
        <v>22759</v>
      </c>
      <c r="Q213" s="31">
        <v>195300</v>
      </c>
      <c r="R213" s="31">
        <v>195300</v>
      </c>
      <c r="S213" s="31">
        <v>56137</v>
      </c>
      <c r="T213" s="36">
        <f t="shared" si="54"/>
        <v>0.28743983614951357</v>
      </c>
      <c r="U213" s="36">
        <f t="shared" si="55"/>
        <v>0.19961333977767026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2034839</v>
      </c>
      <c r="E214" s="31">
        <v>2034839</v>
      </c>
      <c r="F214" s="31">
        <v>440616</v>
      </c>
      <c r="G214" s="36">
        <f t="shared" si="48"/>
        <v>0.21653605027228198</v>
      </c>
      <c r="H214" s="31">
        <v>746836</v>
      </c>
      <c r="I214" s="36">
        <f t="shared" si="49"/>
        <v>0.36702461472381842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1187452</v>
      </c>
      <c r="O214" s="36">
        <f t="shared" si="53"/>
        <v>0.58356066499610038</v>
      </c>
      <c r="P214" s="31">
        <v>443118</v>
      </c>
      <c r="Q214" s="31">
        <v>4457587</v>
      </c>
      <c r="R214" s="31">
        <v>4457587</v>
      </c>
      <c r="S214" s="31">
        <v>1119917</v>
      </c>
      <c r="T214" s="36">
        <f t="shared" si="54"/>
        <v>0.25123839422539596</v>
      </c>
      <c r="U214" s="36">
        <f t="shared" si="55"/>
        <v>0.6854111094561719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3100</v>
      </c>
      <c r="E215" s="31">
        <v>3100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37</v>
      </c>
      <c r="Q215" s="31">
        <v>2950</v>
      </c>
      <c r="R215" s="31">
        <v>2950</v>
      </c>
      <c r="S215" s="31">
        <v>37</v>
      </c>
      <c r="T215" s="36">
        <f t="shared" si="54"/>
        <v>1.2542372881355932E-2</v>
      </c>
      <c r="U215" s="36">
        <f t="shared" si="55"/>
        <v>-1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25626720</v>
      </c>
      <c r="E216" s="32">
        <f>SUM(E208:E215)</f>
        <v>25626720</v>
      </c>
      <c r="F216" s="32">
        <f>SUM(F208:F215)</f>
        <v>845809</v>
      </c>
      <c r="G216" s="37">
        <f t="shared" si="48"/>
        <v>3.3004965130145412E-2</v>
      </c>
      <c r="H216" s="32">
        <f>SUM(H208:H215)</f>
        <v>937124</v>
      </c>
      <c r="I216" s="37">
        <f t="shared" si="49"/>
        <v>3.6568238151429448E-2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1782933</v>
      </c>
      <c r="O216" s="37">
        <f t="shared" si="53"/>
        <v>6.9573203281574861E-2</v>
      </c>
      <c r="P216" s="32">
        <f>SUM(P208:P215)</f>
        <v>801262</v>
      </c>
      <c r="Q216" s="32">
        <f>SUM(Q208:Q215)</f>
        <v>8225319</v>
      </c>
      <c r="R216" s="32">
        <f>SUM(R208:R215)</f>
        <v>8993523</v>
      </c>
      <c r="S216" s="32">
        <f>SUM(S208:S215)</f>
        <v>1956034</v>
      </c>
      <c r="T216" s="37">
        <f t="shared" si="54"/>
        <v>0.23780646075854323</v>
      </c>
      <c r="U216" s="37">
        <f t="shared" si="55"/>
        <v>0.16956001906991713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2291712</v>
      </c>
      <c r="E217" s="31">
        <v>2291712</v>
      </c>
      <c r="F217" s="31">
        <v>72556</v>
      </c>
      <c r="G217" s="36">
        <f t="shared" si="48"/>
        <v>3.1660173704200177E-2</v>
      </c>
      <c r="H217" s="31">
        <v>69053</v>
      </c>
      <c r="I217" s="36">
        <f t="shared" si="49"/>
        <v>3.0131622123547811E-2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141609</v>
      </c>
      <c r="O217" s="36">
        <f t="shared" si="53"/>
        <v>6.1791795827747992E-2</v>
      </c>
      <c r="P217" s="31">
        <v>93461</v>
      </c>
      <c r="Q217" s="31">
        <v>3812671</v>
      </c>
      <c r="R217" s="31">
        <v>2889712</v>
      </c>
      <c r="S217" s="31">
        <v>173130</v>
      </c>
      <c r="T217" s="36">
        <f t="shared" si="54"/>
        <v>4.5409110830701101E-2</v>
      </c>
      <c r="U217" s="36">
        <f t="shared" si="55"/>
        <v>-0.26115706016413265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1944441</v>
      </c>
      <c r="E218" s="31">
        <v>1944441</v>
      </c>
      <c r="F218" s="31">
        <v>377336</v>
      </c>
      <c r="G218" s="36">
        <f t="shared" si="48"/>
        <v>0.19405885804711998</v>
      </c>
      <c r="H218" s="31">
        <v>243998</v>
      </c>
      <c r="I218" s="36">
        <f t="shared" si="49"/>
        <v>0.12548490800183704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621334</v>
      </c>
      <c r="O218" s="36">
        <f t="shared" si="53"/>
        <v>0.31954376604895701</v>
      </c>
      <c r="P218" s="31">
        <v>588188</v>
      </c>
      <c r="Q218" s="31">
        <v>3413960</v>
      </c>
      <c r="R218" s="31">
        <v>1959877</v>
      </c>
      <c r="S218" s="31">
        <v>898792</v>
      </c>
      <c r="T218" s="36">
        <f t="shared" si="54"/>
        <v>0.26326963409061616</v>
      </c>
      <c r="U218" s="36">
        <f t="shared" si="55"/>
        <v>-0.58517004767183289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1759860</v>
      </c>
      <c r="E219" s="31">
        <v>1759860</v>
      </c>
      <c r="F219" s="31">
        <v>1998549</v>
      </c>
      <c r="G219" s="36">
        <f t="shared" si="48"/>
        <v>1.1356295387133066</v>
      </c>
      <c r="H219" s="31">
        <v>449643</v>
      </c>
      <c r="I219" s="36">
        <f t="shared" si="49"/>
        <v>0.25549930108076779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2448192</v>
      </c>
      <c r="O219" s="36">
        <f t="shared" si="53"/>
        <v>1.3911288397940744</v>
      </c>
      <c r="P219" s="31">
        <v>523099</v>
      </c>
      <c r="Q219" s="31">
        <v>1676052</v>
      </c>
      <c r="R219" s="31">
        <v>1676052</v>
      </c>
      <c r="S219" s="31">
        <v>799980</v>
      </c>
      <c r="T219" s="36">
        <f t="shared" si="54"/>
        <v>0.47730022696193197</v>
      </c>
      <c r="U219" s="36">
        <f t="shared" si="55"/>
        <v>-0.14042466148855193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495087</v>
      </c>
      <c r="E220" s="31">
        <v>495087</v>
      </c>
      <c r="F220" s="31">
        <v>25326</v>
      </c>
      <c r="G220" s="36">
        <f t="shared" si="48"/>
        <v>5.1154645547146257E-2</v>
      </c>
      <c r="H220" s="31">
        <v>14057</v>
      </c>
      <c r="I220" s="36">
        <f t="shared" si="49"/>
        <v>2.8392989514974137E-2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39383</v>
      </c>
      <c r="O220" s="36">
        <f t="shared" si="53"/>
        <v>7.9547635062120398E-2</v>
      </c>
      <c r="P220" s="31">
        <v>211560</v>
      </c>
      <c r="Q220" s="31">
        <v>75000</v>
      </c>
      <c r="R220" s="31">
        <v>460993</v>
      </c>
      <c r="S220" s="31">
        <v>230496</v>
      </c>
      <c r="T220" s="36">
        <f t="shared" si="54"/>
        <v>3.07328</v>
      </c>
      <c r="U220" s="36">
        <f t="shared" si="55"/>
        <v>-0.93355549253166947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119275</v>
      </c>
      <c r="E221" s="31">
        <v>119275</v>
      </c>
      <c r="F221" s="31">
        <v>27894</v>
      </c>
      <c r="G221" s="36">
        <f t="shared" si="48"/>
        <v>0.23386292181932508</v>
      </c>
      <c r="H221" s="31">
        <v>49473</v>
      </c>
      <c r="I221" s="36">
        <f t="shared" si="49"/>
        <v>0.41478096835045064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77367</v>
      </c>
      <c r="O221" s="36">
        <f t="shared" si="53"/>
        <v>0.64864389016977575</v>
      </c>
      <c r="P221" s="31">
        <v>20971</v>
      </c>
      <c r="Q221" s="31">
        <v>84936</v>
      </c>
      <c r="R221" s="31">
        <v>111752</v>
      </c>
      <c r="S221" s="31">
        <v>55875</v>
      </c>
      <c r="T221" s="36">
        <f t="shared" si="54"/>
        <v>0.65784826222096637</v>
      </c>
      <c r="U221" s="36">
        <f t="shared" si="55"/>
        <v>1.3591149682895427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272650</v>
      </c>
      <c r="E222" s="31">
        <v>272650</v>
      </c>
      <c r="F222" s="31">
        <v>67607</v>
      </c>
      <c r="G222" s="36">
        <f t="shared" si="48"/>
        <v>0.24796258940033009</v>
      </c>
      <c r="H222" s="31">
        <v>65898</v>
      </c>
      <c r="I222" s="36">
        <f t="shared" si="49"/>
        <v>0.24169448010269576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133505</v>
      </c>
      <c r="O222" s="36">
        <f t="shared" si="53"/>
        <v>0.48965706950302584</v>
      </c>
      <c r="P222" s="31">
        <v>48919</v>
      </c>
      <c r="Q222" s="31">
        <v>156000</v>
      </c>
      <c r="R222" s="31">
        <v>261000</v>
      </c>
      <c r="S222" s="31">
        <v>103655</v>
      </c>
      <c r="T222" s="36">
        <f t="shared" si="54"/>
        <v>0.6644551282051282</v>
      </c>
      <c r="U222" s="36">
        <f t="shared" si="55"/>
        <v>0.34708395510946666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6883025</v>
      </c>
      <c r="E224" s="32">
        <f>SUM(E217:E223)</f>
        <v>6883025</v>
      </c>
      <c r="F224" s="32">
        <f>SUM(F217:F223)</f>
        <v>2569268</v>
      </c>
      <c r="G224" s="37">
        <f t="shared" si="48"/>
        <v>0.37327599420313018</v>
      </c>
      <c r="H224" s="32">
        <f>SUM(H217:H223)</f>
        <v>892122</v>
      </c>
      <c r="I224" s="37">
        <f t="shared" si="49"/>
        <v>0.12961190755518104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3461390</v>
      </c>
      <c r="O224" s="37">
        <f t="shared" si="53"/>
        <v>0.50288790175831122</v>
      </c>
      <c r="P224" s="32">
        <f>SUM(P217:P223)</f>
        <v>1486198</v>
      </c>
      <c r="Q224" s="32">
        <f>SUM(Q217:Q223)</f>
        <v>9218619</v>
      </c>
      <c r="R224" s="32">
        <f>SUM(R217:R223)</f>
        <v>7359386</v>
      </c>
      <c r="S224" s="32">
        <f>SUM(S217:S223)</f>
        <v>2261928</v>
      </c>
      <c r="T224" s="37">
        <f t="shared" si="54"/>
        <v>0.24536516803655731</v>
      </c>
      <c r="U224" s="37">
        <f t="shared" si="55"/>
        <v>-0.39972870371242597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517000</v>
      </c>
      <c r="E225" s="31">
        <v>517000</v>
      </c>
      <c r="F225" s="31">
        <v>22816</v>
      </c>
      <c r="G225" s="36">
        <f t="shared" si="48"/>
        <v>4.4131528046421661E-2</v>
      </c>
      <c r="H225" s="31">
        <v>34421</v>
      </c>
      <c r="I225" s="36">
        <f t="shared" si="49"/>
        <v>6.6578336557059956E-2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57237</v>
      </c>
      <c r="O225" s="36">
        <f t="shared" si="53"/>
        <v>0.11070986460348163</v>
      </c>
      <c r="P225" s="31">
        <v>21030</v>
      </c>
      <c r="Q225" s="31">
        <v>170412</v>
      </c>
      <c r="R225" s="31">
        <v>170412</v>
      </c>
      <c r="S225" s="31">
        <v>39093</v>
      </c>
      <c r="T225" s="36">
        <f t="shared" si="54"/>
        <v>0.22940285895359483</v>
      </c>
      <c r="U225" s="36">
        <f t="shared" si="55"/>
        <v>0.63675701378982397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3292879</v>
      </c>
      <c r="E226" s="31">
        <v>3292879</v>
      </c>
      <c r="F226" s="31">
        <v>5597</v>
      </c>
      <c r="G226" s="36">
        <f t="shared" si="48"/>
        <v>1.6997284139502241E-3</v>
      </c>
      <c r="H226" s="31">
        <v>20664</v>
      </c>
      <c r="I226" s="36">
        <f t="shared" si="49"/>
        <v>6.2753596472873733E-3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26261</v>
      </c>
      <c r="O226" s="36">
        <f t="shared" si="53"/>
        <v>7.9750880612375983E-3</v>
      </c>
      <c r="P226" s="31">
        <v>17118</v>
      </c>
      <c r="Q226" s="31">
        <v>124189</v>
      </c>
      <c r="R226" s="31">
        <v>78860</v>
      </c>
      <c r="S226" s="31">
        <v>32006</v>
      </c>
      <c r="T226" s="36">
        <f t="shared" si="54"/>
        <v>0.25772008793049306</v>
      </c>
      <c r="U226" s="36">
        <f t="shared" si="55"/>
        <v>0.20715036803364884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131250</v>
      </c>
      <c r="R227" s="31">
        <v>131250</v>
      </c>
      <c r="S227" s="31">
        <v>832</v>
      </c>
      <c r="T227" s="36">
        <f t="shared" si="54"/>
        <v>6.3390476190476192E-3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1491345</v>
      </c>
      <c r="E228" s="31">
        <v>1491345</v>
      </c>
      <c r="F228" s="31">
        <v>564925</v>
      </c>
      <c r="G228" s="36">
        <f t="shared" si="48"/>
        <v>0.37880235626230013</v>
      </c>
      <c r="H228" s="31">
        <v>494884</v>
      </c>
      <c r="I228" s="36">
        <f t="shared" si="49"/>
        <v>0.33183736828165178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1059809</v>
      </c>
      <c r="O228" s="36">
        <f t="shared" si="53"/>
        <v>0.71063972454395197</v>
      </c>
      <c r="P228" s="31">
        <v>494943</v>
      </c>
      <c r="Q228" s="31">
        <v>1355768</v>
      </c>
      <c r="R228" s="31">
        <v>1355768</v>
      </c>
      <c r="S228" s="31">
        <v>1043669</v>
      </c>
      <c r="T228" s="36">
        <f t="shared" si="54"/>
        <v>0.7697991101722419</v>
      </c>
      <c r="U228" s="36">
        <f t="shared" si="55"/>
        <v>-1.1920564590262028E-4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5436412</v>
      </c>
      <c r="E230" s="32">
        <f>SUM(E225:E229)</f>
        <v>5436412</v>
      </c>
      <c r="F230" s="32">
        <f>SUM(F225:F229)</f>
        <v>593338</v>
      </c>
      <c r="G230" s="37">
        <f t="shared" si="48"/>
        <v>0.10914147051400813</v>
      </c>
      <c r="H230" s="32">
        <f>SUM(H225:H229)</f>
        <v>549969</v>
      </c>
      <c r="I230" s="37">
        <f t="shared" si="49"/>
        <v>0.10116396623361143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1143307</v>
      </c>
      <c r="O230" s="37">
        <f t="shared" si="53"/>
        <v>0.21030543674761956</v>
      </c>
      <c r="P230" s="32">
        <f>SUM(P225:P229)</f>
        <v>533091</v>
      </c>
      <c r="Q230" s="32">
        <f>SUM(Q225:Q229)</f>
        <v>1781619</v>
      </c>
      <c r="R230" s="32">
        <f>SUM(R225:R229)</f>
        <v>1736290</v>
      </c>
      <c r="S230" s="32">
        <f>SUM(S225:S229)</f>
        <v>1115600</v>
      </c>
      <c r="T230" s="37">
        <f t="shared" si="54"/>
        <v>0.62617203790484943</v>
      </c>
      <c r="U230" s="37">
        <f t="shared" si="55"/>
        <v>3.1660635801392223E-2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37946157</v>
      </c>
      <c r="E231" s="32">
        <f>SUM(E208:E215,E217:E223,E225:E229)</f>
        <v>37946157</v>
      </c>
      <c r="F231" s="32">
        <f>SUM(F208:F215,F217:F223,F225:F229)</f>
        <v>4008415</v>
      </c>
      <c r="G231" s="37">
        <f t="shared" si="48"/>
        <v>0.10563428069936041</v>
      </c>
      <c r="H231" s="32">
        <f>SUM(H208:H215,H217:H223,H225:H229)</f>
        <v>2379215</v>
      </c>
      <c r="I231" s="37">
        <f t="shared" si="49"/>
        <v>6.2699761664929604E-2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6387630</v>
      </c>
      <c r="O231" s="37">
        <f t="shared" si="53"/>
        <v>0.16833404236429</v>
      </c>
      <c r="P231" s="32">
        <f>SUM(P208:P215,P217:P223,P225:P229)</f>
        <v>2820551</v>
      </c>
      <c r="Q231" s="32">
        <f>SUM(Q208:Q215,Q217:Q223,Q225:Q229)</f>
        <v>19225557</v>
      </c>
      <c r="R231" s="32">
        <f>SUM(R208:R215,R217:R223,R225:R229)</f>
        <v>18089199</v>
      </c>
      <c r="S231" s="32">
        <f>SUM(S208:S215,S217:S223,S225:S229)</f>
        <v>5333562</v>
      </c>
      <c r="T231" s="37">
        <f t="shared" si="54"/>
        <v>0.27742041491957814</v>
      </c>
      <c r="U231" s="37">
        <f t="shared" si="55"/>
        <v>-0.15647155467140994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1036000</v>
      </c>
      <c r="E234" s="31">
        <v>1036000</v>
      </c>
      <c r="F234" s="31">
        <v>61492</v>
      </c>
      <c r="G234" s="36">
        <f t="shared" ref="G234:G260" si="56">IF(($D234     =0),0,($F234     /$D234     ))</f>
        <v>5.9355212355212357E-2</v>
      </c>
      <c r="H234" s="31">
        <v>160447</v>
      </c>
      <c r="I234" s="36">
        <f t="shared" ref="I234:I260" si="57">IF(($D234     =0),0,($H234     /$D234     ))</f>
        <v>0.15487162162162163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221939</v>
      </c>
      <c r="O234" s="36">
        <f t="shared" ref="O234:O260" si="61">IF(($D234     =0),0,($N234     /$D234     ))</f>
        <v>0.21422683397683398</v>
      </c>
      <c r="P234" s="31">
        <v>223980</v>
      </c>
      <c r="Q234" s="31">
        <v>922000</v>
      </c>
      <c r="R234" s="31">
        <v>1192000</v>
      </c>
      <c r="S234" s="31">
        <v>223980</v>
      </c>
      <c r="T234" s="36">
        <f t="shared" ref="T234:T260" si="62">IF(($Q234     =0),0,($S234     /$Q234     ))</f>
        <v>0.24292841648590022</v>
      </c>
      <c r="U234" s="36">
        <f t="shared" ref="U234:U260" si="63">IF(($P234     =0),0,(($H234     /$P234     )-1))</f>
        <v>-0.28365479060630416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1328567</v>
      </c>
      <c r="E235" s="31">
        <v>1328567</v>
      </c>
      <c r="F235" s="31">
        <v>325847</v>
      </c>
      <c r="G235" s="36">
        <f t="shared" si="56"/>
        <v>0.24526200033570003</v>
      </c>
      <c r="H235" s="31">
        <v>352701</v>
      </c>
      <c r="I235" s="36">
        <f t="shared" si="57"/>
        <v>0.26547475588359487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678548</v>
      </c>
      <c r="O235" s="36">
        <f t="shared" si="61"/>
        <v>0.51073675621929493</v>
      </c>
      <c r="P235" s="31">
        <v>278827</v>
      </c>
      <c r="Q235" s="31">
        <v>2355644</v>
      </c>
      <c r="R235" s="31">
        <v>2355644</v>
      </c>
      <c r="S235" s="31">
        <v>632922</v>
      </c>
      <c r="T235" s="36">
        <f t="shared" si="62"/>
        <v>0.26868321359254627</v>
      </c>
      <c r="U235" s="36">
        <f t="shared" si="63"/>
        <v>0.26494564730101455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5493632</v>
      </c>
      <c r="E236" s="31">
        <v>5493632</v>
      </c>
      <c r="F236" s="31">
        <v>639744</v>
      </c>
      <c r="G236" s="36">
        <f t="shared" si="56"/>
        <v>0.11645192106060254</v>
      </c>
      <c r="H236" s="31">
        <v>1333676</v>
      </c>
      <c r="I236" s="36">
        <f t="shared" si="57"/>
        <v>0.24276762622614692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1973420</v>
      </c>
      <c r="O236" s="36">
        <f t="shared" si="61"/>
        <v>0.35921954728674949</v>
      </c>
      <c r="P236" s="31">
        <v>937668</v>
      </c>
      <c r="Q236" s="31">
        <v>4508054</v>
      </c>
      <c r="R236" s="31">
        <v>4897596</v>
      </c>
      <c r="S236" s="31">
        <v>1772994</v>
      </c>
      <c r="T236" s="36">
        <f t="shared" si="62"/>
        <v>0.39329475645145334</v>
      </c>
      <c r="U236" s="36">
        <f t="shared" si="63"/>
        <v>0.42233285128638287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2160721</v>
      </c>
      <c r="E237" s="31">
        <v>2160721</v>
      </c>
      <c r="F237" s="31">
        <v>314319</v>
      </c>
      <c r="G237" s="36">
        <f t="shared" si="56"/>
        <v>0.14546949837577364</v>
      </c>
      <c r="H237" s="31">
        <v>421367</v>
      </c>
      <c r="I237" s="36">
        <f t="shared" si="57"/>
        <v>0.19501222045789346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735686</v>
      </c>
      <c r="O237" s="36">
        <f t="shared" si="61"/>
        <v>0.34048171883366707</v>
      </c>
      <c r="P237" s="31">
        <v>109195</v>
      </c>
      <c r="Q237" s="31">
        <v>1236387</v>
      </c>
      <c r="R237" s="31">
        <v>2495451</v>
      </c>
      <c r="S237" s="31">
        <v>578318</v>
      </c>
      <c r="T237" s="36">
        <f t="shared" si="62"/>
        <v>0.46774836681395066</v>
      </c>
      <c r="U237" s="36">
        <f t="shared" si="63"/>
        <v>2.8588488483904939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18824</v>
      </c>
      <c r="G238" s="36">
        <f t="shared" si="56"/>
        <v>0</v>
      </c>
      <c r="H238" s="31">
        <v>-247188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-228364</v>
      </c>
      <c r="O238" s="36">
        <f t="shared" si="61"/>
        <v>0</v>
      </c>
      <c r="P238" s="31">
        <v>23984</v>
      </c>
      <c r="Q238" s="31">
        <v>0</v>
      </c>
      <c r="R238" s="31">
        <v>2169529</v>
      </c>
      <c r="S238" s="31">
        <v>27137</v>
      </c>
      <c r="T238" s="36">
        <f t="shared" si="62"/>
        <v>0</v>
      </c>
      <c r="U238" s="36">
        <f t="shared" si="63"/>
        <v>-11.306370913942628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300000</v>
      </c>
      <c r="E239" s="31">
        <v>300000</v>
      </c>
      <c r="F239" s="31">
        <v>450952</v>
      </c>
      <c r="G239" s="36">
        <f t="shared" si="56"/>
        <v>1.5031733333333333</v>
      </c>
      <c r="H239" s="31">
        <v>835407</v>
      </c>
      <c r="I239" s="36">
        <f t="shared" si="57"/>
        <v>2.7846899999999999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1286359</v>
      </c>
      <c r="O239" s="36">
        <f t="shared" si="61"/>
        <v>4.2878633333333331</v>
      </c>
      <c r="P239" s="31">
        <v>697387</v>
      </c>
      <c r="Q239" s="31">
        <v>200000</v>
      </c>
      <c r="R239" s="31">
        <v>1500000</v>
      </c>
      <c r="S239" s="31">
        <v>1267055</v>
      </c>
      <c r="T239" s="36">
        <f t="shared" si="62"/>
        <v>6.3352750000000002</v>
      </c>
      <c r="U239" s="36">
        <f t="shared" si="63"/>
        <v>0.19791019907167762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10318920</v>
      </c>
      <c r="E240" s="32">
        <f>SUM(E234:E239)</f>
        <v>10318920</v>
      </c>
      <c r="F240" s="32">
        <f>SUM(F234:F239)</f>
        <v>1811178</v>
      </c>
      <c r="G240" s="37">
        <f t="shared" si="56"/>
        <v>0.17552011256992012</v>
      </c>
      <c r="H240" s="32">
        <f>SUM(H234:H239)</f>
        <v>2856410</v>
      </c>
      <c r="I240" s="37">
        <f t="shared" si="57"/>
        <v>0.27681288351881789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4667588</v>
      </c>
      <c r="O240" s="37">
        <f t="shared" si="61"/>
        <v>0.45233299608873795</v>
      </c>
      <c r="P240" s="32">
        <f>SUM(P234:P239)</f>
        <v>2271041</v>
      </c>
      <c r="Q240" s="32">
        <f>SUM(Q234:Q239)</f>
        <v>9222085</v>
      </c>
      <c r="R240" s="32">
        <f>SUM(R234:R239)</f>
        <v>14610220</v>
      </c>
      <c r="S240" s="32">
        <f>SUM(S234:S239)</f>
        <v>4502406</v>
      </c>
      <c r="T240" s="37">
        <f t="shared" si="62"/>
        <v>0.48821996327294748</v>
      </c>
      <c r="U240" s="37">
        <f t="shared" si="63"/>
        <v>0.25775360286318039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12013560</v>
      </c>
      <c r="E241" s="31">
        <v>12013560</v>
      </c>
      <c r="F241" s="31">
        <v>4467304</v>
      </c>
      <c r="G241" s="36">
        <f t="shared" si="56"/>
        <v>0.37185513702849116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4467304</v>
      </c>
      <c r="O241" s="36">
        <f t="shared" si="61"/>
        <v>0.37185513702849116</v>
      </c>
      <c r="P241" s="31">
        <v>3219408</v>
      </c>
      <c r="Q241" s="31">
        <v>11793247</v>
      </c>
      <c r="R241" s="31">
        <v>11793247</v>
      </c>
      <c r="S241" s="31">
        <v>7153035</v>
      </c>
      <c r="T241" s="36">
        <f t="shared" si="62"/>
        <v>0.60653652043410944</v>
      </c>
      <c r="U241" s="36">
        <f t="shared" si="63"/>
        <v>-1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858969</v>
      </c>
      <c r="E242" s="31">
        <v>858969</v>
      </c>
      <c r="F242" s="31">
        <v>32720</v>
      </c>
      <c r="G242" s="36">
        <f t="shared" si="56"/>
        <v>3.8092177948214664E-2</v>
      </c>
      <c r="H242" s="31">
        <v>20590</v>
      </c>
      <c r="I242" s="36">
        <f t="shared" si="57"/>
        <v>2.3970597309099631E-2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53310</v>
      </c>
      <c r="O242" s="36">
        <f t="shared" si="61"/>
        <v>6.2062775257314289E-2</v>
      </c>
      <c r="P242" s="31">
        <v>27127</v>
      </c>
      <c r="Q242" s="31">
        <v>1578975</v>
      </c>
      <c r="R242" s="31">
        <v>1648000</v>
      </c>
      <c r="S242" s="31">
        <v>38393</v>
      </c>
      <c r="T242" s="36">
        <f t="shared" si="62"/>
        <v>2.4315141151696511E-2</v>
      </c>
      <c r="U242" s="36">
        <f t="shared" si="63"/>
        <v>-0.24097762376967602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3166038</v>
      </c>
      <c r="E243" s="31">
        <v>3166038</v>
      </c>
      <c r="F243" s="31">
        <v>177875</v>
      </c>
      <c r="G243" s="36">
        <f t="shared" si="56"/>
        <v>5.6182206278004243E-2</v>
      </c>
      <c r="H243" s="31">
        <v>205582</v>
      </c>
      <c r="I243" s="36">
        <f t="shared" si="57"/>
        <v>6.4933522591958781E-2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383457</v>
      </c>
      <c r="O243" s="36">
        <f t="shared" si="61"/>
        <v>0.12111572886996302</v>
      </c>
      <c r="P243" s="31">
        <v>187690</v>
      </c>
      <c r="Q243" s="31">
        <v>5095200</v>
      </c>
      <c r="R243" s="31">
        <v>5095200</v>
      </c>
      <c r="S243" s="31">
        <v>563777</v>
      </c>
      <c r="T243" s="36">
        <f t="shared" si="62"/>
        <v>0.11064864970953053</v>
      </c>
      <c r="U243" s="36">
        <f t="shared" si="63"/>
        <v>9.5327401566412728E-2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1100000</v>
      </c>
      <c r="E244" s="31">
        <v>1100000</v>
      </c>
      <c r="F244" s="31">
        <v>0</v>
      </c>
      <c r="G244" s="36">
        <f t="shared" si="56"/>
        <v>0</v>
      </c>
      <c r="H244" s="31">
        <v>5820</v>
      </c>
      <c r="I244" s="36">
        <f t="shared" si="57"/>
        <v>5.2909090909090909E-3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5820</v>
      </c>
      <c r="O244" s="36">
        <f t="shared" si="61"/>
        <v>5.2909090909090909E-3</v>
      </c>
      <c r="P244" s="31">
        <v>0</v>
      </c>
      <c r="Q244" s="31">
        <v>1250793</v>
      </c>
      <c r="R244" s="31">
        <v>1250793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17466576</v>
      </c>
      <c r="E245" s="31">
        <v>17466576</v>
      </c>
      <c r="F245" s="31">
        <v>6737088</v>
      </c>
      <c r="G245" s="36">
        <f t="shared" si="56"/>
        <v>0.38571314721328326</v>
      </c>
      <c r="H245" s="31">
        <v>5386847</v>
      </c>
      <c r="I245" s="36">
        <f t="shared" si="57"/>
        <v>0.30840887189338084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12123935</v>
      </c>
      <c r="O245" s="36">
        <f t="shared" si="61"/>
        <v>0.69412201910666405</v>
      </c>
      <c r="P245" s="31">
        <v>6259135</v>
      </c>
      <c r="Q245" s="31">
        <v>19058051</v>
      </c>
      <c r="R245" s="31">
        <v>19058051</v>
      </c>
      <c r="S245" s="31">
        <v>13664534</v>
      </c>
      <c r="T245" s="36">
        <f t="shared" si="62"/>
        <v>0.71699535277767912</v>
      </c>
      <c r="U245" s="36">
        <f t="shared" si="63"/>
        <v>-0.13936238793379596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34605143</v>
      </c>
      <c r="E247" s="32">
        <f>SUM(E241:E246)</f>
        <v>34605143</v>
      </c>
      <c r="F247" s="32">
        <f>SUM(F241:F246)</f>
        <v>11414987</v>
      </c>
      <c r="G247" s="37">
        <f t="shared" si="56"/>
        <v>0.32986388757301188</v>
      </c>
      <c r="H247" s="32">
        <f>SUM(H241:H246)</f>
        <v>5618839</v>
      </c>
      <c r="I247" s="37">
        <f t="shared" si="57"/>
        <v>0.16237005580355499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17033826</v>
      </c>
      <c r="O247" s="37">
        <f t="shared" si="61"/>
        <v>0.4922339433765669</v>
      </c>
      <c r="P247" s="32">
        <f>SUM(P241:P246)</f>
        <v>9693360</v>
      </c>
      <c r="Q247" s="32">
        <f>SUM(Q241:Q246)</f>
        <v>38776266</v>
      </c>
      <c r="R247" s="32">
        <f>SUM(R241:R246)</f>
        <v>38845291</v>
      </c>
      <c r="S247" s="32">
        <f>SUM(S241:S246)</f>
        <v>21419739</v>
      </c>
      <c r="T247" s="37">
        <f t="shared" si="62"/>
        <v>0.5523930282508378</v>
      </c>
      <c r="U247" s="37">
        <f t="shared" si="63"/>
        <v>-0.42034145022984803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3631373</v>
      </c>
      <c r="E248" s="31">
        <v>3631373</v>
      </c>
      <c r="F248" s="31">
        <v>316845</v>
      </c>
      <c r="G248" s="36">
        <f t="shared" si="56"/>
        <v>8.7252121993526971E-2</v>
      </c>
      <c r="H248" s="31">
        <v>1250500</v>
      </c>
      <c r="I248" s="36">
        <f t="shared" si="57"/>
        <v>0.34436010842180081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1567345</v>
      </c>
      <c r="O248" s="36">
        <f t="shared" si="61"/>
        <v>0.43161223041532776</v>
      </c>
      <c r="P248" s="31">
        <v>802269</v>
      </c>
      <c r="Q248" s="31">
        <v>3271833</v>
      </c>
      <c r="R248" s="31">
        <v>3847628</v>
      </c>
      <c r="S248" s="31">
        <v>1674370</v>
      </c>
      <c r="T248" s="36">
        <f t="shared" si="62"/>
        <v>0.51175289203330365</v>
      </c>
      <c r="U248" s="36">
        <f t="shared" si="63"/>
        <v>0.55870412542426551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2017000</v>
      </c>
      <c r="E249" s="31">
        <v>2017000</v>
      </c>
      <c r="F249" s="31">
        <v>475098</v>
      </c>
      <c r="G249" s="36">
        <f t="shared" si="56"/>
        <v>0.23554685176003967</v>
      </c>
      <c r="H249" s="31">
        <v>119130</v>
      </c>
      <c r="I249" s="36">
        <f t="shared" si="57"/>
        <v>5.9062964799206745E-2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594228</v>
      </c>
      <c r="O249" s="36">
        <f t="shared" si="61"/>
        <v>0.2946098165592464</v>
      </c>
      <c r="P249" s="31">
        <v>81039</v>
      </c>
      <c r="Q249" s="31">
        <v>2500917</v>
      </c>
      <c r="R249" s="31">
        <v>2500917</v>
      </c>
      <c r="S249" s="31">
        <v>311662</v>
      </c>
      <c r="T249" s="36">
        <f t="shared" si="62"/>
        <v>0.12461908971789147</v>
      </c>
      <c r="U249" s="36">
        <f t="shared" si="63"/>
        <v>0.47003294709954457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1311988</v>
      </c>
      <c r="E250" s="31">
        <v>1311988</v>
      </c>
      <c r="F250" s="31">
        <v>1097000</v>
      </c>
      <c r="G250" s="36">
        <f t="shared" si="56"/>
        <v>0.8361356963630765</v>
      </c>
      <c r="H250" s="31">
        <v>2480984</v>
      </c>
      <c r="I250" s="36">
        <f t="shared" si="57"/>
        <v>1.891011198273155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3577984</v>
      </c>
      <c r="O250" s="36">
        <f t="shared" si="61"/>
        <v>2.7271468946362316</v>
      </c>
      <c r="P250" s="31">
        <v>0</v>
      </c>
      <c r="Q250" s="31">
        <v>1181000</v>
      </c>
      <c r="R250" s="31">
        <v>1181000</v>
      </c>
      <c r="S250" s="31">
        <v>1051000</v>
      </c>
      <c r="T250" s="36">
        <f t="shared" si="62"/>
        <v>0.8899237933954276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967137</v>
      </c>
      <c r="E251" s="31">
        <v>967137</v>
      </c>
      <c r="F251" s="31">
        <v>6681</v>
      </c>
      <c r="G251" s="36">
        <f t="shared" si="56"/>
        <v>6.9080182021781815E-3</v>
      </c>
      <c r="H251" s="31">
        <v>20326</v>
      </c>
      <c r="I251" s="36">
        <f t="shared" si="57"/>
        <v>2.1016670854284346E-2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27007</v>
      </c>
      <c r="O251" s="36">
        <f t="shared" si="61"/>
        <v>2.7924689056462528E-2</v>
      </c>
      <c r="P251" s="31">
        <v>8287</v>
      </c>
      <c r="Q251" s="31">
        <v>1447587</v>
      </c>
      <c r="R251" s="31">
        <v>925721</v>
      </c>
      <c r="S251" s="31">
        <v>8287</v>
      </c>
      <c r="T251" s="36">
        <f t="shared" si="62"/>
        <v>5.724699102713688E-3</v>
      </c>
      <c r="U251" s="36">
        <f t="shared" si="63"/>
        <v>1.4527573307590202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20900868</v>
      </c>
      <c r="E252" s="31">
        <v>20900868</v>
      </c>
      <c r="F252" s="31">
        <v>330000</v>
      </c>
      <c r="G252" s="36">
        <f t="shared" si="56"/>
        <v>1.5788817957225507E-2</v>
      </c>
      <c r="H252" s="31">
        <v>8895025</v>
      </c>
      <c r="I252" s="36">
        <f t="shared" si="57"/>
        <v>0.42558160742415102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9225025</v>
      </c>
      <c r="O252" s="36">
        <f t="shared" si="61"/>
        <v>0.4413704253813765</v>
      </c>
      <c r="P252" s="31">
        <v>6819571</v>
      </c>
      <c r="Q252" s="31">
        <v>22306045</v>
      </c>
      <c r="R252" s="31">
        <v>20800872</v>
      </c>
      <c r="S252" s="31">
        <v>6819571</v>
      </c>
      <c r="T252" s="36">
        <f t="shared" si="62"/>
        <v>0.30572748328984362</v>
      </c>
      <c r="U252" s="36">
        <f t="shared" si="63"/>
        <v>0.30433791216485617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28828366</v>
      </c>
      <c r="E254" s="32">
        <f>SUM(E248:E253)</f>
        <v>28828366</v>
      </c>
      <c r="F254" s="32">
        <f>SUM(F248:F253)</f>
        <v>2225624</v>
      </c>
      <c r="G254" s="37">
        <f t="shared" si="56"/>
        <v>7.720257193904087E-2</v>
      </c>
      <c r="H254" s="32">
        <f>SUM(H248:H253)</f>
        <v>12765965</v>
      </c>
      <c r="I254" s="37">
        <f t="shared" si="57"/>
        <v>0.44282652024051589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14991589</v>
      </c>
      <c r="O254" s="37">
        <f t="shared" si="61"/>
        <v>0.52002909217955673</v>
      </c>
      <c r="P254" s="32">
        <f>SUM(P248:P253)</f>
        <v>7711166</v>
      </c>
      <c r="Q254" s="32">
        <f>SUM(Q248:Q253)</f>
        <v>30707382</v>
      </c>
      <c r="R254" s="32">
        <f>SUM(R248:R253)</f>
        <v>29256138</v>
      </c>
      <c r="S254" s="32">
        <f>SUM(S248:S253)</f>
        <v>9864890</v>
      </c>
      <c r="T254" s="37">
        <f t="shared" si="62"/>
        <v>0.32125467420179293</v>
      </c>
      <c r="U254" s="37">
        <f t="shared" si="63"/>
        <v>0.65551681807913353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4679358</v>
      </c>
      <c r="E255" s="31">
        <v>4679358</v>
      </c>
      <c r="F255" s="31">
        <v>519905</v>
      </c>
      <c r="G255" s="36">
        <f t="shared" si="56"/>
        <v>0.11110605343724503</v>
      </c>
      <c r="H255" s="31">
        <v>805644</v>
      </c>
      <c r="I255" s="36">
        <f t="shared" si="57"/>
        <v>0.17216977200718561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1325549</v>
      </c>
      <c r="O255" s="36">
        <f t="shared" si="61"/>
        <v>0.28327582544443064</v>
      </c>
      <c r="P255" s="31">
        <v>510737</v>
      </c>
      <c r="Q255" s="31">
        <v>4350068</v>
      </c>
      <c r="R255" s="31">
        <v>4529175</v>
      </c>
      <c r="S255" s="31">
        <v>1010588</v>
      </c>
      <c r="T255" s="36">
        <f t="shared" si="62"/>
        <v>0.23231544886194883</v>
      </c>
      <c r="U255" s="36">
        <f t="shared" si="63"/>
        <v>0.57741459890315361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41645</v>
      </c>
      <c r="G256" s="36">
        <f t="shared" si="56"/>
        <v>0</v>
      </c>
      <c r="H256" s="31">
        <v>58861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100506</v>
      </c>
      <c r="O256" s="36">
        <f t="shared" si="61"/>
        <v>0</v>
      </c>
      <c r="P256" s="31">
        <v>1044266</v>
      </c>
      <c r="Q256" s="31">
        <v>999000</v>
      </c>
      <c r="R256" s="31">
        <v>1042685</v>
      </c>
      <c r="S256" s="31">
        <v>1090808</v>
      </c>
      <c r="T256" s="36">
        <f t="shared" si="62"/>
        <v>1.0918998998998999</v>
      </c>
      <c r="U256" s="36">
        <f t="shared" si="63"/>
        <v>-0.94363409322911984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3599732</v>
      </c>
      <c r="E257" s="31">
        <v>3599732</v>
      </c>
      <c r="F257" s="31">
        <v>400300</v>
      </c>
      <c r="G257" s="36">
        <f t="shared" si="56"/>
        <v>0.11120272286936916</v>
      </c>
      <c r="H257" s="31">
        <v>414035</v>
      </c>
      <c r="I257" s="36">
        <f t="shared" si="57"/>
        <v>0.11501828469452725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814335</v>
      </c>
      <c r="O257" s="36">
        <f t="shared" si="61"/>
        <v>0.22622100756389643</v>
      </c>
      <c r="P257" s="31">
        <v>400432</v>
      </c>
      <c r="Q257" s="31">
        <v>3349555</v>
      </c>
      <c r="R257" s="31">
        <v>3870252</v>
      </c>
      <c r="S257" s="31">
        <v>1105213</v>
      </c>
      <c r="T257" s="36">
        <f t="shared" si="62"/>
        <v>0.32995815862107059</v>
      </c>
      <c r="U257" s="36">
        <f t="shared" si="63"/>
        <v>3.3970811523554634E-2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597430</v>
      </c>
      <c r="E258" s="31">
        <v>597430</v>
      </c>
      <c r="F258" s="31">
        <v>145085</v>
      </c>
      <c r="G258" s="36">
        <f t="shared" si="56"/>
        <v>0.24284853455634969</v>
      </c>
      <c r="H258" s="31">
        <v>182633</v>
      </c>
      <c r="I258" s="36">
        <f t="shared" si="57"/>
        <v>0.30569773864720551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327718</v>
      </c>
      <c r="O258" s="36">
        <f t="shared" si="61"/>
        <v>0.5485462732035552</v>
      </c>
      <c r="P258" s="31">
        <v>135302</v>
      </c>
      <c r="Q258" s="31">
        <v>500000</v>
      </c>
      <c r="R258" s="31">
        <v>500000</v>
      </c>
      <c r="S258" s="31">
        <v>298910</v>
      </c>
      <c r="T258" s="36">
        <f t="shared" si="62"/>
        <v>0.59782000000000002</v>
      </c>
      <c r="U258" s="36">
        <f t="shared" si="63"/>
        <v>0.34981744541839732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8876520</v>
      </c>
      <c r="E259" s="32">
        <f>SUM(E255:E258)</f>
        <v>8876520</v>
      </c>
      <c r="F259" s="32">
        <f>SUM(F255:F258)</f>
        <v>1106935</v>
      </c>
      <c r="G259" s="37">
        <f t="shared" si="56"/>
        <v>0.12470371271624466</v>
      </c>
      <c r="H259" s="32">
        <f>SUM(H255:H258)</f>
        <v>1461173</v>
      </c>
      <c r="I259" s="37">
        <f t="shared" si="57"/>
        <v>0.16461101873256637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2568108</v>
      </c>
      <c r="O259" s="37">
        <f t="shared" si="61"/>
        <v>0.28931473144881104</v>
      </c>
      <c r="P259" s="32">
        <f>SUM(P255:P258)</f>
        <v>2090737</v>
      </c>
      <c r="Q259" s="32">
        <f>SUM(Q255:Q258)</f>
        <v>9198623</v>
      </c>
      <c r="R259" s="32">
        <f>SUM(R255:R258)</f>
        <v>9942112</v>
      </c>
      <c r="S259" s="32">
        <f>SUM(S255:S258)</f>
        <v>3505519</v>
      </c>
      <c r="T259" s="37">
        <f t="shared" si="62"/>
        <v>0.38109171340101666</v>
      </c>
      <c r="U259" s="37">
        <f t="shared" si="63"/>
        <v>-0.30112060962234843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82628949</v>
      </c>
      <c r="E260" s="32">
        <f>SUM(E234:E239,E241:E246,E248:E253,E255:E258)</f>
        <v>82628949</v>
      </c>
      <c r="F260" s="32">
        <f>SUM(F234:F239,F241:F246,F248:F253,F255:F258)</f>
        <v>16558724</v>
      </c>
      <c r="G260" s="37">
        <f t="shared" si="56"/>
        <v>0.20039857943733497</v>
      </c>
      <c r="H260" s="32">
        <f>SUM(H234:H239,H241:H246,H248:H253,H255:H258)</f>
        <v>22702387</v>
      </c>
      <c r="I260" s="37">
        <f t="shared" si="57"/>
        <v>0.27475100766439614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39261111</v>
      </c>
      <c r="O260" s="37">
        <f t="shared" si="61"/>
        <v>0.47514958710173116</v>
      </c>
      <c r="P260" s="32">
        <f>SUM(P234:P239,P241:P246,P248:P253,P255:P258)</f>
        <v>21766304</v>
      </c>
      <c r="Q260" s="32">
        <f>SUM(Q234:Q239,Q241:Q246,Q248:Q253,Q255:Q258)</f>
        <v>87904356</v>
      </c>
      <c r="R260" s="32">
        <f>SUM(R234:R239,R241:R246,R248:R253,R255:R258)</f>
        <v>92653761</v>
      </c>
      <c r="S260" s="32">
        <f>SUM(S234:S239,S241:S246,S248:S253,S255:S258)</f>
        <v>39292554</v>
      </c>
      <c r="T260" s="37">
        <f t="shared" si="62"/>
        <v>0.44699211493000413</v>
      </c>
      <c r="U260" s="37">
        <f t="shared" si="63"/>
        <v>4.300606111170735E-2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3491000</v>
      </c>
      <c r="E263" s="31">
        <v>3491000</v>
      </c>
      <c r="F263" s="31">
        <v>235694</v>
      </c>
      <c r="G263" s="36">
        <f t="shared" ref="G263:G299" si="64">IF(($D263     =0),0,($F263     /$D263     ))</f>
        <v>6.751475221999427E-2</v>
      </c>
      <c r="H263" s="31">
        <v>15899</v>
      </c>
      <c r="I263" s="36">
        <f t="shared" ref="I263:I299" si="65">IF(($D263     =0),0,($H263     /$D263     ))</f>
        <v>4.5542824405614439E-3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251593</v>
      </c>
      <c r="O263" s="36">
        <f t="shared" ref="O263:O299" si="69">IF(($D263     =0),0,($N263     /$D263     ))</f>
        <v>7.2069034660555711E-2</v>
      </c>
      <c r="P263" s="31">
        <v>13007</v>
      </c>
      <c r="Q263" s="31">
        <v>2399100</v>
      </c>
      <c r="R263" s="31">
        <v>2417922</v>
      </c>
      <c r="S263" s="31">
        <v>20465</v>
      </c>
      <c r="T263" s="36">
        <f t="shared" ref="T263:T299" si="70">IF(($Q263     =0),0,($S263     /$Q263     ))</f>
        <v>8.530282189154267E-3</v>
      </c>
      <c r="U263" s="36">
        <f t="shared" ref="U263:U299" si="71">IF(($P263     =0),0,(($H263     /$P263     )-1))</f>
        <v>0.22234181594526015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4403708</v>
      </c>
      <c r="E264" s="31">
        <v>4403708</v>
      </c>
      <c r="F264" s="31">
        <v>1983976</v>
      </c>
      <c r="G264" s="36">
        <f t="shared" si="64"/>
        <v>0.45052396752918222</v>
      </c>
      <c r="H264" s="31">
        <v>1574925</v>
      </c>
      <c r="I264" s="36">
        <f t="shared" si="65"/>
        <v>0.35763611029614134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3558901</v>
      </c>
      <c r="O264" s="36">
        <f t="shared" si="69"/>
        <v>0.80816007782532362</v>
      </c>
      <c r="P264" s="31">
        <v>1777681</v>
      </c>
      <c r="Q264" s="31">
        <v>5823763</v>
      </c>
      <c r="R264" s="31">
        <v>5825763</v>
      </c>
      <c r="S264" s="31">
        <v>4616933</v>
      </c>
      <c r="T264" s="36">
        <f t="shared" si="70"/>
        <v>0.79277487768647181</v>
      </c>
      <c r="U264" s="36">
        <f t="shared" si="71"/>
        <v>-0.11405645894848404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87508</v>
      </c>
      <c r="E265" s="31">
        <v>87508</v>
      </c>
      <c r="F265" s="31">
        <v>13528</v>
      </c>
      <c r="G265" s="36">
        <f t="shared" si="64"/>
        <v>0.15459158019838187</v>
      </c>
      <c r="H265" s="31">
        <v>17251</v>
      </c>
      <c r="I265" s="36">
        <f t="shared" si="65"/>
        <v>0.19713626182749006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30779</v>
      </c>
      <c r="O265" s="36">
        <f t="shared" si="69"/>
        <v>0.35172784202587193</v>
      </c>
      <c r="P265" s="31">
        <v>12498</v>
      </c>
      <c r="Q265" s="31">
        <v>1087508</v>
      </c>
      <c r="R265" s="31">
        <v>1087508</v>
      </c>
      <c r="S265" s="31">
        <v>25229</v>
      </c>
      <c r="T265" s="36">
        <f t="shared" si="70"/>
        <v>2.3198909801123303E-2</v>
      </c>
      <c r="U265" s="36">
        <f t="shared" si="71"/>
        <v>0.38030084813570175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8386886</v>
      </c>
      <c r="F266" s="31">
        <v>3494536</v>
      </c>
      <c r="G266" s="36">
        <f t="shared" si="64"/>
        <v>0.41666668653896094</v>
      </c>
      <c r="H266" s="31">
        <v>2795629</v>
      </c>
      <c r="I266" s="36">
        <f t="shared" si="65"/>
        <v>0.33333337307792188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6290165</v>
      </c>
      <c r="O266" s="36">
        <f t="shared" si="69"/>
        <v>0.75000005961688287</v>
      </c>
      <c r="P266" s="31">
        <v>2596888</v>
      </c>
      <c r="Q266" s="31">
        <v>7869545</v>
      </c>
      <c r="R266" s="31">
        <v>6607115</v>
      </c>
      <c r="S266" s="31">
        <v>5665993</v>
      </c>
      <c r="T266" s="36">
        <f t="shared" si="70"/>
        <v>0.719989910471317</v>
      </c>
      <c r="U266" s="36">
        <f t="shared" si="71"/>
        <v>7.6530447212201702E-2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16369102</v>
      </c>
      <c r="E267" s="32">
        <f>SUM(E263:E266)</f>
        <v>16369102</v>
      </c>
      <c r="F267" s="32">
        <f>SUM(F263:F266)</f>
        <v>5727734</v>
      </c>
      <c r="G267" s="37">
        <f t="shared" si="64"/>
        <v>0.34991131462190167</v>
      </c>
      <c r="H267" s="32">
        <f>SUM(H263:H266)</f>
        <v>4403704</v>
      </c>
      <c r="I267" s="37">
        <f t="shared" si="65"/>
        <v>0.26902538697602346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10131438</v>
      </c>
      <c r="O267" s="37">
        <f t="shared" si="69"/>
        <v>0.61893670159792513</v>
      </c>
      <c r="P267" s="32">
        <f>SUM(P263:P266)</f>
        <v>4400074</v>
      </c>
      <c r="Q267" s="32">
        <f>SUM(Q263:Q266)</f>
        <v>17179916</v>
      </c>
      <c r="R267" s="32">
        <f>SUM(R263:R266)</f>
        <v>15938308</v>
      </c>
      <c r="S267" s="32">
        <f>SUM(S263:S266)</f>
        <v>10328620</v>
      </c>
      <c r="T267" s="37">
        <f t="shared" si="70"/>
        <v>0.60120317235544107</v>
      </c>
      <c r="U267" s="37">
        <f t="shared" si="71"/>
        <v>8.2498612523340675E-4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1555420</v>
      </c>
      <c r="E268" s="31">
        <v>1555420</v>
      </c>
      <c r="F268" s="31">
        <v>-3741</v>
      </c>
      <c r="G268" s="36">
        <f t="shared" si="64"/>
        <v>-2.4051381620398349E-3</v>
      </c>
      <c r="H268" s="31">
        <v>-20030</v>
      </c>
      <c r="I268" s="36">
        <f t="shared" si="65"/>
        <v>-1.2877550757994625E-2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-23771</v>
      </c>
      <c r="O268" s="36">
        <f t="shared" si="69"/>
        <v>-1.5282688920034461E-2</v>
      </c>
      <c r="P268" s="31">
        <v>667</v>
      </c>
      <c r="Q268" s="31">
        <v>1169444</v>
      </c>
      <c r="R268" s="31">
        <v>1390030</v>
      </c>
      <c r="S268" s="31">
        <v>-1820</v>
      </c>
      <c r="T268" s="36">
        <f t="shared" si="70"/>
        <v>-1.5562951282831841E-3</v>
      </c>
      <c r="U268" s="36">
        <f t="shared" si="71"/>
        <v>-31.029985007496251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3273205</v>
      </c>
      <c r="E269" s="31">
        <v>3273205</v>
      </c>
      <c r="F269" s="31">
        <v>937756</v>
      </c>
      <c r="G269" s="36">
        <f t="shared" si="64"/>
        <v>0.28649473528239144</v>
      </c>
      <c r="H269" s="31">
        <v>676223</v>
      </c>
      <c r="I269" s="36">
        <f t="shared" si="65"/>
        <v>0.20659353752667492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1613979</v>
      </c>
      <c r="O269" s="36">
        <f t="shared" si="69"/>
        <v>0.49308827280906636</v>
      </c>
      <c r="P269" s="31">
        <v>631471</v>
      </c>
      <c r="Q269" s="31">
        <v>2949237</v>
      </c>
      <c r="R269" s="31">
        <v>3122228</v>
      </c>
      <c r="S269" s="31">
        <v>1548122</v>
      </c>
      <c r="T269" s="36">
        <f t="shared" si="70"/>
        <v>0.52492288683479826</v>
      </c>
      <c r="U269" s="36">
        <f t="shared" si="71"/>
        <v>7.0869446102829636E-2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1045462</v>
      </c>
      <c r="E270" s="31">
        <v>1045462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789008</v>
      </c>
      <c r="Q270" s="31">
        <v>1002338</v>
      </c>
      <c r="R270" s="31">
        <v>1002338</v>
      </c>
      <c r="S270" s="31">
        <v>789008</v>
      </c>
      <c r="T270" s="36">
        <f t="shared" si="70"/>
        <v>0.7871676021461822</v>
      </c>
      <c r="U270" s="36">
        <f t="shared" si="71"/>
        <v>-1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1883989</v>
      </c>
      <c r="E271" s="31">
        <v>1883989</v>
      </c>
      <c r="F271" s="31">
        <v>8016</v>
      </c>
      <c r="G271" s="36">
        <f t="shared" si="64"/>
        <v>4.2548019123253905E-3</v>
      </c>
      <c r="H271" s="31">
        <v>5908</v>
      </c>
      <c r="I271" s="36">
        <f t="shared" si="65"/>
        <v>3.1358994134254498E-3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13924</v>
      </c>
      <c r="O271" s="36">
        <f t="shared" si="69"/>
        <v>7.3907013257508408E-3</v>
      </c>
      <c r="P271" s="31">
        <v>7003</v>
      </c>
      <c r="Q271" s="31">
        <v>1822273</v>
      </c>
      <c r="R271" s="31">
        <v>1822273</v>
      </c>
      <c r="S271" s="31">
        <v>14978</v>
      </c>
      <c r="T271" s="36">
        <f t="shared" si="70"/>
        <v>8.2194051056016307E-3</v>
      </c>
      <c r="U271" s="36">
        <f t="shared" si="71"/>
        <v>-0.15636155933171503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26157</v>
      </c>
      <c r="E272" s="31">
        <v>26157</v>
      </c>
      <c r="F272" s="31">
        <v>4902</v>
      </c>
      <c r="G272" s="36">
        <f t="shared" si="64"/>
        <v>0.18740681270787934</v>
      </c>
      <c r="H272" s="31">
        <v>6671</v>
      </c>
      <c r="I272" s="36">
        <f t="shared" si="65"/>
        <v>0.25503689261000878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11573</v>
      </c>
      <c r="O272" s="36">
        <f t="shared" si="69"/>
        <v>0.44244370531788813</v>
      </c>
      <c r="P272" s="31">
        <v>485706</v>
      </c>
      <c r="Q272" s="31">
        <v>1234043</v>
      </c>
      <c r="R272" s="31">
        <v>1235432</v>
      </c>
      <c r="S272" s="31">
        <v>525428</v>
      </c>
      <c r="T272" s="36">
        <f t="shared" si="70"/>
        <v>0.42577770790807129</v>
      </c>
      <c r="U272" s="36">
        <f t="shared" si="71"/>
        <v>-0.98626535393839077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1305072</v>
      </c>
      <c r="E273" s="31">
        <v>1305072</v>
      </c>
      <c r="F273" s="31">
        <v>135290</v>
      </c>
      <c r="G273" s="36">
        <f t="shared" si="64"/>
        <v>0.10366477864822783</v>
      </c>
      <c r="H273" s="31">
        <v>210159</v>
      </c>
      <c r="I273" s="36">
        <f t="shared" si="65"/>
        <v>0.16103249475890985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345449</v>
      </c>
      <c r="O273" s="36">
        <f t="shared" si="69"/>
        <v>0.26469727340713767</v>
      </c>
      <c r="P273" s="31">
        <v>194755</v>
      </c>
      <c r="Q273" s="31">
        <v>2399783</v>
      </c>
      <c r="R273" s="31">
        <v>1299783</v>
      </c>
      <c r="S273" s="31">
        <v>408840</v>
      </c>
      <c r="T273" s="36">
        <f t="shared" si="70"/>
        <v>0.17036540387193341</v>
      </c>
      <c r="U273" s="36">
        <f t="shared" si="71"/>
        <v>7.909424661754505E-2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9089305</v>
      </c>
      <c r="E275" s="32">
        <f>SUM(E268:E274)</f>
        <v>9089305</v>
      </c>
      <c r="F275" s="32">
        <f>SUM(F268:F274)</f>
        <v>1082223</v>
      </c>
      <c r="G275" s="37">
        <f t="shared" si="64"/>
        <v>0.11906553911437673</v>
      </c>
      <c r="H275" s="32">
        <f>SUM(H268:H274)</f>
        <v>878931</v>
      </c>
      <c r="I275" s="37">
        <f t="shared" si="65"/>
        <v>9.6699472621944144E-2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1961154</v>
      </c>
      <c r="O275" s="37">
        <f t="shared" si="69"/>
        <v>0.21576501173632087</v>
      </c>
      <c r="P275" s="32">
        <f>SUM(P268:P274)</f>
        <v>2108610</v>
      </c>
      <c r="Q275" s="32">
        <f>SUM(Q268:Q274)</f>
        <v>10577118</v>
      </c>
      <c r="R275" s="32">
        <f>SUM(R268:R274)</f>
        <v>9872084</v>
      </c>
      <c r="S275" s="32">
        <f>SUM(S268:S274)</f>
        <v>3284556</v>
      </c>
      <c r="T275" s="37">
        <f t="shared" si="70"/>
        <v>0.31053411713852486</v>
      </c>
      <c r="U275" s="37">
        <f t="shared" si="71"/>
        <v>-0.58317042980921086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1513103</v>
      </c>
      <c r="E276" s="31">
        <v>1513103</v>
      </c>
      <c r="F276" s="31">
        <v>4017</v>
      </c>
      <c r="G276" s="36">
        <f t="shared" si="64"/>
        <v>2.6548093553446128E-3</v>
      </c>
      <c r="H276" s="31">
        <v>4694</v>
      </c>
      <c r="I276" s="36">
        <f t="shared" si="65"/>
        <v>3.1022342827950245E-3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8711</v>
      </c>
      <c r="O276" s="36">
        <f t="shared" si="69"/>
        <v>5.7570436381396374E-3</v>
      </c>
      <c r="P276" s="31">
        <v>13180</v>
      </c>
      <c r="Q276" s="31">
        <v>1453107</v>
      </c>
      <c r="R276" s="31">
        <v>1453107</v>
      </c>
      <c r="S276" s="31">
        <v>21346</v>
      </c>
      <c r="T276" s="36">
        <f t="shared" si="70"/>
        <v>1.4689902395350101E-2</v>
      </c>
      <c r="U276" s="36">
        <f t="shared" si="71"/>
        <v>-0.64385432473444615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1705900</v>
      </c>
      <c r="E277" s="31">
        <v>1705900</v>
      </c>
      <c r="F277" s="31">
        <v>840448</v>
      </c>
      <c r="G277" s="36">
        <f t="shared" si="64"/>
        <v>0.4926713171932704</v>
      </c>
      <c r="H277" s="31">
        <v>4782</v>
      </c>
      <c r="I277" s="36">
        <f t="shared" si="65"/>
        <v>2.8032123805615803E-3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845230</v>
      </c>
      <c r="O277" s="36">
        <f t="shared" si="69"/>
        <v>0.49547452957383198</v>
      </c>
      <c r="P277" s="31">
        <v>804021</v>
      </c>
      <c r="Q277" s="31">
        <v>1633800</v>
      </c>
      <c r="R277" s="31">
        <v>1634800</v>
      </c>
      <c r="S277" s="31">
        <v>813538</v>
      </c>
      <c r="T277" s="36">
        <f t="shared" si="70"/>
        <v>0.49794222059003551</v>
      </c>
      <c r="U277" s="36">
        <f t="shared" si="71"/>
        <v>-0.99405239415388402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2076800</v>
      </c>
      <c r="E278" s="31">
        <v>2076800</v>
      </c>
      <c r="F278" s="31">
        <v>67800</v>
      </c>
      <c r="G278" s="36">
        <f t="shared" si="64"/>
        <v>3.2646379044684128E-2</v>
      </c>
      <c r="H278" s="31">
        <v>126955</v>
      </c>
      <c r="I278" s="36">
        <f t="shared" si="65"/>
        <v>6.1130104006163331E-2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194755</v>
      </c>
      <c r="O278" s="36">
        <f t="shared" si="69"/>
        <v>9.3776483050847459E-2</v>
      </c>
      <c r="P278" s="31">
        <v>104375</v>
      </c>
      <c r="Q278" s="31">
        <v>1877799</v>
      </c>
      <c r="R278" s="31">
        <v>2207378</v>
      </c>
      <c r="S278" s="31">
        <v>168385</v>
      </c>
      <c r="T278" s="36">
        <f t="shared" si="70"/>
        <v>8.967147176028957E-2</v>
      </c>
      <c r="U278" s="36">
        <f t="shared" si="71"/>
        <v>0.21633532934131727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1269100</v>
      </c>
      <c r="E279" s="31">
        <v>1269100</v>
      </c>
      <c r="F279" s="31">
        <v>1887</v>
      </c>
      <c r="G279" s="36">
        <f t="shared" si="64"/>
        <v>1.4868804664723032E-3</v>
      </c>
      <c r="H279" s="31">
        <v>5170</v>
      </c>
      <c r="I279" s="36">
        <f t="shared" si="65"/>
        <v>4.0737530533448904E-3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7057</v>
      </c>
      <c r="O279" s="36">
        <f t="shared" si="69"/>
        <v>5.5606335198171934E-3</v>
      </c>
      <c r="P279" s="31">
        <v>2080</v>
      </c>
      <c r="Q279" s="31">
        <v>1221773</v>
      </c>
      <c r="R279" s="31">
        <v>1221773</v>
      </c>
      <c r="S279" s="31">
        <v>6840</v>
      </c>
      <c r="T279" s="36">
        <f t="shared" si="70"/>
        <v>5.5984213106690028E-3</v>
      </c>
      <c r="U279" s="36">
        <f t="shared" si="71"/>
        <v>1.4855769230769229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1460000</v>
      </c>
      <c r="E280" s="31">
        <v>1460000</v>
      </c>
      <c r="F280" s="31">
        <v>0</v>
      </c>
      <c r="G280" s="36">
        <f t="shared" si="64"/>
        <v>0</v>
      </c>
      <c r="H280" s="31">
        <v>730000</v>
      </c>
      <c r="I280" s="36">
        <f t="shared" si="65"/>
        <v>0.5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730000</v>
      </c>
      <c r="O280" s="36">
        <f t="shared" si="69"/>
        <v>0.5</v>
      </c>
      <c r="P280" s="31">
        <v>0</v>
      </c>
      <c r="Q280" s="31">
        <v>1400000</v>
      </c>
      <c r="R280" s="31">
        <v>1400000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1043600</v>
      </c>
      <c r="E281" s="31">
        <v>1043600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1000000</v>
      </c>
      <c r="R281" s="31">
        <v>1000000</v>
      </c>
      <c r="S281" s="31">
        <v>40074</v>
      </c>
      <c r="T281" s="36">
        <f t="shared" si="70"/>
        <v>4.0073999999999999E-2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1356000</v>
      </c>
      <c r="E282" s="31">
        <v>1356000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1391226</v>
      </c>
      <c r="R282" s="31">
        <v>1300000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1534200</v>
      </c>
      <c r="E283" s="31">
        <v>1534200</v>
      </c>
      <c r="F283" s="31">
        <v>19509</v>
      </c>
      <c r="G283" s="36">
        <f t="shared" si="64"/>
        <v>1.271607352366054E-2</v>
      </c>
      <c r="H283" s="31">
        <v>9351</v>
      </c>
      <c r="I283" s="36">
        <f t="shared" si="65"/>
        <v>6.0950332420805628E-3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28860</v>
      </c>
      <c r="O283" s="36">
        <f t="shared" si="69"/>
        <v>1.8811106765741104E-2</v>
      </c>
      <c r="P283" s="31">
        <v>16120</v>
      </c>
      <c r="Q283" s="31">
        <v>1447250</v>
      </c>
      <c r="R283" s="31">
        <v>1470000</v>
      </c>
      <c r="S283" s="31">
        <v>34289</v>
      </c>
      <c r="T283" s="36">
        <f t="shared" si="70"/>
        <v>2.3692520297115219E-2</v>
      </c>
      <c r="U283" s="36">
        <f t="shared" si="71"/>
        <v>-0.41991315136476426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11958703</v>
      </c>
      <c r="E285" s="32">
        <f>SUM(E276:E284)</f>
        <v>11958703</v>
      </c>
      <c r="F285" s="32">
        <f>SUM(F276:F284)</f>
        <v>933661</v>
      </c>
      <c r="G285" s="37">
        <f t="shared" si="64"/>
        <v>7.807376769872118E-2</v>
      </c>
      <c r="H285" s="32">
        <f>SUM(H276:H284)</f>
        <v>880952</v>
      </c>
      <c r="I285" s="37">
        <f t="shared" si="65"/>
        <v>7.3666182695564894E-2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1814613</v>
      </c>
      <c r="O285" s="37">
        <f t="shared" si="69"/>
        <v>0.15173995039428606</v>
      </c>
      <c r="P285" s="32">
        <f>SUM(P276:P284)</f>
        <v>939776</v>
      </c>
      <c r="Q285" s="32">
        <f>SUM(Q276:Q284)</f>
        <v>11424955</v>
      </c>
      <c r="R285" s="32">
        <f>SUM(R276:R284)</f>
        <v>11687058</v>
      </c>
      <c r="S285" s="32">
        <f>SUM(S276:S284)</f>
        <v>1084472</v>
      </c>
      <c r="T285" s="37">
        <f t="shared" si="70"/>
        <v>9.4921336670472659E-2</v>
      </c>
      <c r="U285" s="37">
        <f t="shared" si="71"/>
        <v>-6.2593639335331019E-2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395627</v>
      </c>
      <c r="E286" s="31">
        <v>395627</v>
      </c>
      <c r="F286" s="31">
        <v>10329</v>
      </c>
      <c r="G286" s="36">
        <f t="shared" si="64"/>
        <v>2.6107924888847323E-2</v>
      </c>
      <c r="H286" s="31">
        <v>10930</v>
      </c>
      <c r="I286" s="36">
        <f t="shared" si="65"/>
        <v>2.7627032533168869E-2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21259</v>
      </c>
      <c r="O286" s="36">
        <f t="shared" si="69"/>
        <v>5.3734957422016193E-2</v>
      </c>
      <c r="P286" s="31">
        <v>15052</v>
      </c>
      <c r="Q286" s="31">
        <v>1274536</v>
      </c>
      <c r="R286" s="31">
        <v>2479200</v>
      </c>
      <c r="S286" s="31">
        <v>27428</v>
      </c>
      <c r="T286" s="36">
        <f t="shared" si="70"/>
        <v>2.1519988450698919E-2</v>
      </c>
      <c r="U286" s="36">
        <f t="shared" si="71"/>
        <v>-0.27385065107626894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1043738</v>
      </c>
      <c r="E287" s="31">
        <v>1043738</v>
      </c>
      <c r="F287" s="31">
        <v>0</v>
      </c>
      <c r="G287" s="36">
        <f t="shared" si="64"/>
        <v>0</v>
      </c>
      <c r="H287" s="31">
        <v>521500</v>
      </c>
      <c r="I287" s="36">
        <f t="shared" si="65"/>
        <v>0.49964646300125126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521500</v>
      </c>
      <c r="O287" s="36">
        <f t="shared" si="69"/>
        <v>0.49964646300125126</v>
      </c>
      <c r="P287" s="31">
        <v>500000</v>
      </c>
      <c r="Q287" s="31">
        <v>1000701</v>
      </c>
      <c r="R287" s="31">
        <v>1000701</v>
      </c>
      <c r="S287" s="31">
        <v>500000</v>
      </c>
      <c r="T287" s="36">
        <f t="shared" si="70"/>
        <v>0.49964974552838459</v>
      </c>
      <c r="U287" s="36">
        <f t="shared" si="71"/>
        <v>4.2999999999999927E-2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1763155</v>
      </c>
      <c r="E288" s="31">
        <v>1763155</v>
      </c>
      <c r="F288" s="31">
        <v>6485</v>
      </c>
      <c r="G288" s="36">
        <f t="shared" si="64"/>
        <v>3.6780657401079314E-3</v>
      </c>
      <c r="H288" s="31">
        <v>16501</v>
      </c>
      <c r="I288" s="36">
        <f t="shared" si="65"/>
        <v>9.3587914845830351E-3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22986</v>
      </c>
      <c r="O288" s="36">
        <f t="shared" si="69"/>
        <v>1.3036857224690966E-2</v>
      </c>
      <c r="P288" s="31">
        <v>14529</v>
      </c>
      <c r="Q288" s="31">
        <v>1564448</v>
      </c>
      <c r="R288" s="31">
        <v>1564448</v>
      </c>
      <c r="S288" s="31">
        <v>21861</v>
      </c>
      <c r="T288" s="36">
        <f t="shared" si="70"/>
        <v>1.3973618809957251E-2</v>
      </c>
      <c r="U288" s="36">
        <f t="shared" si="71"/>
        <v>0.13572854291417169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2107000</v>
      </c>
      <c r="E289" s="31">
        <v>2107000</v>
      </c>
      <c r="F289" s="31">
        <v>0</v>
      </c>
      <c r="G289" s="36">
        <f t="shared" si="64"/>
        <v>0</v>
      </c>
      <c r="H289" s="31">
        <v>79588</v>
      </c>
      <c r="I289" s="36">
        <f t="shared" si="65"/>
        <v>3.7773137161841483E-2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79588</v>
      </c>
      <c r="O289" s="36">
        <f t="shared" si="69"/>
        <v>3.7773137161841483E-2</v>
      </c>
      <c r="P289" s="31">
        <v>63313</v>
      </c>
      <c r="Q289" s="31">
        <v>2173000</v>
      </c>
      <c r="R289" s="31">
        <v>2173000</v>
      </c>
      <c r="S289" s="31">
        <v>64985</v>
      </c>
      <c r="T289" s="36">
        <f t="shared" si="70"/>
        <v>2.9905660377358492E-2</v>
      </c>
      <c r="U289" s="36">
        <f t="shared" si="71"/>
        <v>0.25705621278410429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4186198</v>
      </c>
      <c r="E290" s="31">
        <v>4186198</v>
      </c>
      <c r="F290" s="31">
        <v>203627</v>
      </c>
      <c r="G290" s="36">
        <f t="shared" si="64"/>
        <v>4.8642467460927555E-2</v>
      </c>
      <c r="H290" s="31">
        <v>272565</v>
      </c>
      <c r="I290" s="36">
        <f t="shared" si="65"/>
        <v>6.5110393727195889E-2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476192</v>
      </c>
      <c r="O290" s="36">
        <f t="shared" si="69"/>
        <v>0.11375286118812344</v>
      </c>
      <c r="P290" s="31">
        <v>969149</v>
      </c>
      <c r="Q290" s="31">
        <v>3194045</v>
      </c>
      <c r="R290" s="31">
        <v>3775399</v>
      </c>
      <c r="S290" s="31">
        <v>1645466</v>
      </c>
      <c r="T290" s="36">
        <f t="shared" si="70"/>
        <v>0.51516681825083865</v>
      </c>
      <c r="U290" s="36">
        <f t="shared" si="71"/>
        <v>-0.71875841588857847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9495718</v>
      </c>
      <c r="E292" s="32">
        <f>SUM(E286:E291)</f>
        <v>9495718</v>
      </c>
      <c r="F292" s="32">
        <f>SUM(F286:F291)</f>
        <v>220441</v>
      </c>
      <c r="G292" s="37">
        <f t="shared" si="64"/>
        <v>2.3214779545896371E-2</v>
      </c>
      <c r="H292" s="32">
        <f>SUM(H286:H291)</f>
        <v>901084</v>
      </c>
      <c r="I292" s="37">
        <f t="shared" si="65"/>
        <v>9.4893719463867821E-2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1121525</v>
      </c>
      <c r="O292" s="37">
        <f t="shared" si="69"/>
        <v>0.1181084990097642</v>
      </c>
      <c r="P292" s="32">
        <f>SUM(P286:P291)</f>
        <v>1562043</v>
      </c>
      <c r="Q292" s="32">
        <f>SUM(Q286:Q291)</f>
        <v>9206730</v>
      </c>
      <c r="R292" s="32">
        <f>SUM(R286:R291)</f>
        <v>10992748</v>
      </c>
      <c r="S292" s="32">
        <f>SUM(S286:S291)</f>
        <v>2259740</v>
      </c>
      <c r="T292" s="37">
        <f t="shared" si="70"/>
        <v>0.24544436515462059</v>
      </c>
      <c r="U292" s="37">
        <f t="shared" si="71"/>
        <v>-0.42313751926163368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11782000</v>
      </c>
      <c r="E293" s="31">
        <v>11782000</v>
      </c>
      <c r="F293" s="31">
        <v>1088451</v>
      </c>
      <c r="G293" s="36">
        <f t="shared" si="64"/>
        <v>9.2382532676964862E-2</v>
      </c>
      <c r="H293" s="31">
        <v>1060489</v>
      </c>
      <c r="I293" s="36">
        <f t="shared" si="65"/>
        <v>9.0009251400441345E-2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2148940</v>
      </c>
      <c r="O293" s="36">
        <f t="shared" si="69"/>
        <v>0.18239178407740622</v>
      </c>
      <c r="P293" s="31">
        <v>860810</v>
      </c>
      <c r="Q293" s="31">
        <v>11347500</v>
      </c>
      <c r="R293" s="31">
        <v>12047500</v>
      </c>
      <c r="S293" s="31">
        <v>1645722</v>
      </c>
      <c r="T293" s="36">
        <f t="shared" si="70"/>
        <v>0.14502947785855916</v>
      </c>
      <c r="U293" s="36">
        <f t="shared" si="71"/>
        <v>0.23196640373601607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1329883</v>
      </c>
      <c r="E294" s="31">
        <v>1329883</v>
      </c>
      <c r="F294" s="31">
        <v>13203</v>
      </c>
      <c r="G294" s="36">
        <f t="shared" si="64"/>
        <v>9.9279410293988263E-3</v>
      </c>
      <c r="H294" s="31">
        <v>11747</v>
      </c>
      <c r="I294" s="36">
        <f t="shared" si="65"/>
        <v>8.8331078749032815E-3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24950</v>
      </c>
      <c r="O294" s="36">
        <f t="shared" si="69"/>
        <v>1.8761048904302108E-2</v>
      </c>
      <c r="P294" s="31">
        <v>13105</v>
      </c>
      <c r="Q294" s="31">
        <v>1274174</v>
      </c>
      <c r="R294" s="31">
        <v>1274174</v>
      </c>
      <c r="S294" s="31">
        <v>28468</v>
      </c>
      <c r="T294" s="36">
        <f t="shared" si="70"/>
        <v>2.2342317454288031E-2</v>
      </c>
      <c r="U294" s="36">
        <f t="shared" si="71"/>
        <v>-0.10362457077451359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1263650</v>
      </c>
      <c r="E295" s="31">
        <v>1263650</v>
      </c>
      <c r="F295" s="31">
        <v>19660</v>
      </c>
      <c r="G295" s="36">
        <f t="shared" si="64"/>
        <v>1.5558105488070273E-2</v>
      </c>
      <c r="H295" s="31">
        <v>35758</v>
      </c>
      <c r="I295" s="36">
        <f t="shared" si="65"/>
        <v>2.8297392474181934E-2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55418</v>
      </c>
      <c r="O295" s="36">
        <f t="shared" si="69"/>
        <v>4.3855497962252209E-2</v>
      </c>
      <c r="P295" s="31">
        <v>22166</v>
      </c>
      <c r="Q295" s="31">
        <v>1189171</v>
      </c>
      <c r="R295" s="31">
        <v>1189180</v>
      </c>
      <c r="S295" s="31">
        <v>595519</v>
      </c>
      <c r="T295" s="36">
        <f t="shared" si="70"/>
        <v>0.50078500064330533</v>
      </c>
      <c r="U295" s="36">
        <f t="shared" si="71"/>
        <v>0.61319137417666703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860417</v>
      </c>
      <c r="E296" s="31">
        <v>860417</v>
      </c>
      <c r="F296" s="31">
        <v>5114</v>
      </c>
      <c r="G296" s="36">
        <f t="shared" si="64"/>
        <v>5.9436296586422629E-3</v>
      </c>
      <c r="H296" s="31">
        <v>1442</v>
      </c>
      <c r="I296" s="36">
        <f t="shared" si="65"/>
        <v>1.6759315541185263E-3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6556</v>
      </c>
      <c r="O296" s="36">
        <f t="shared" si="69"/>
        <v>7.6195612127607894E-3</v>
      </c>
      <c r="P296" s="31">
        <v>38967</v>
      </c>
      <c r="Q296" s="31">
        <v>17875389</v>
      </c>
      <c r="R296" s="31">
        <v>17885539</v>
      </c>
      <c r="S296" s="31">
        <v>42923</v>
      </c>
      <c r="T296" s="36">
        <f t="shared" si="70"/>
        <v>2.4012344570515359E-3</v>
      </c>
      <c r="U296" s="36">
        <f t="shared" si="71"/>
        <v>-0.96299432853440092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15235950</v>
      </c>
      <c r="E298" s="32">
        <f>SUM(E293:E297)</f>
        <v>15235950</v>
      </c>
      <c r="F298" s="32">
        <f>SUM(F293:F297)</f>
        <v>1126428</v>
      </c>
      <c r="G298" s="37">
        <f t="shared" si="64"/>
        <v>7.3932245773975364E-2</v>
      </c>
      <c r="H298" s="32">
        <f>SUM(H293:H297)</f>
        <v>1109436</v>
      </c>
      <c r="I298" s="37">
        <f t="shared" si="65"/>
        <v>7.2816988766699814E-2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2235864</v>
      </c>
      <c r="O298" s="37">
        <f t="shared" si="69"/>
        <v>0.14674923454067518</v>
      </c>
      <c r="P298" s="32">
        <f>SUM(P293:P297)</f>
        <v>935048</v>
      </c>
      <c r="Q298" s="32">
        <f>SUM(Q293:Q297)</f>
        <v>31686234</v>
      </c>
      <c r="R298" s="32">
        <f>SUM(R293:R297)</f>
        <v>32396393</v>
      </c>
      <c r="S298" s="32">
        <f>SUM(S293:S297)</f>
        <v>2312632</v>
      </c>
      <c r="T298" s="37">
        <f t="shared" si="70"/>
        <v>7.2985385388493945E-2</v>
      </c>
      <c r="U298" s="37">
        <f t="shared" si="71"/>
        <v>0.18650165552998343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62148778</v>
      </c>
      <c r="E299" s="32">
        <f>SUM(E263:E266,E268:E274,E276:E284,E286:E291,E293:E297)</f>
        <v>62148778</v>
      </c>
      <c r="F299" s="32">
        <f>SUM(F263:F266,F268:F274,F276:F284,F286:F291,F293:F297)</f>
        <v>9090487</v>
      </c>
      <c r="G299" s="37">
        <f t="shared" si="64"/>
        <v>0.14626976253660209</v>
      </c>
      <c r="H299" s="32">
        <f>SUM(H263:H266,H268:H274,H276:H284,H286:H291,H293:H297)</f>
        <v>8174107</v>
      </c>
      <c r="I299" s="37">
        <f t="shared" si="65"/>
        <v>0.13152482257977782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17264594</v>
      </c>
      <c r="O299" s="37">
        <f t="shared" si="69"/>
        <v>0.27779458511637994</v>
      </c>
      <c r="P299" s="32">
        <f>SUM(P263:P266,P268:P274,P276:P284,P286:P291,P293:P297)</f>
        <v>9945551</v>
      </c>
      <c r="Q299" s="32">
        <f>SUM(Q263:Q266,Q268:Q274,Q276:Q284,Q286:Q291,Q293:Q297)</f>
        <v>80074953</v>
      </c>
      <c r="R299" s="32">
        <f>SUM(R263:R266,R268:R274,R276:R284,R286:R291,R293:R297)</f>
        <v>80886591</v>
      </c>
      <c r="S299" s="32">
        <f>SUM(S263:S266,S268:S274,S276:S284,S286:S291,S293:S297)</f>
        <v>19270020</v>
      </c>
      <c r="T299" s="37">
        <f t="shared" si="70"/>
        <v>0.24064978221092431</v>
      </c>
      <c r="U299" s="37">
        <f t="shared" si="71"/>
        <v>-0.17811421408426742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99986652</v>
      </c>
      <c r="E302" s="31">
        <v>99986652</v>
      </c>
      <c r="F302" s="31">
        <v>34949071</v>
      </c>
      <c r="G302" s="36">
        <f t="shared" ref="G302:G339" si="72">IF(($D302     =0),0,($F302     /$D302     ))</f>
        <v>0.34953736624764675</v>
      </c>
      <c r="H302" s="31">
        <v>22291683</v>
      </c>
      <c r="I302" s="36">
        <f t="shared" ref="I302:I339" si="73">IF(($D302     =0),0,($H302     /$D302     ))</f>
        <v>0.2229465889106878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57240754</v>
      </c>
      <c r="O302" s="36">
        <f t="shared" ref="O302:O339" si="77">IF(($D302     =0),0,($N302     /$D302     ))</f>
        <v>0.5724839551583345</v>
      </c>
      <c r="P302" s="31">
        <v>19739765</v>
      </c>
      <c r="Q302" s="31">
        <v>86803628</v>
      </c>
      <c r="R302" s="31">
        <v>99216400</v>
      </c>
      <c r="S302" s="31">
        <v>51614663</v>
      </c>
      <c r="T302" s="36">
        <f t="shared" ref="T302:T339" si="78">IF(($Q302     =0),0,($S302     /$Q302     ))</f>
        <v>0.59461412142819647</v>
      </c>
      <c r="U302" s="36">
        <f t="shared" ref="U302:U339" si="79">IF(($P302     =0),0,(($H302     /$P302     )-1))</f>
        <v>0.12927803345176603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99986652</v>
      </c>
      <c r="E303" s="32">
        <f>E302</f>
        <v>99986652</v>
      </c>
      <c r="F303" s="32">
        <f>F302</f>
        <v>34949071</v>
      </c>
      <c r="G303" s="37">
        <f t="shared" si="72"/>
        <v>0.34953736624764675</v>
      </c>
      <c r="H303" s="32">
        <f>H302</f>
        <v>22291683</v>
      </c>
      <c r="I303" s="37">
        <f t="shared" si="73"/>
        <v>0.2229465889106878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57240754</v>
      </c>
      <c r="O303" s="37">
        <f t="shared" si="77"/>
        <v>0.5724839551583345</v>
      </c>
      <c r="P303" s="32">
        <f>P302</f>
        <v>19739765</v>
      </c>
      <c r="Q303" s="32">
        <f>Q302</f>
        <v>86803628</v>
      </c>
      <c r="R303" s="32">
        <f>R302</f>
        <v>99216400</v>
      </c>
      <c r="S303" s="32">
        <f>S302</f>
        <v>51614663</v>
      </c>
      <c r="T303" s="37">
        <f t="shared" si="78"/>
        <v>0.59461412142819647</v>
      </c>
      <c r="U303" s="37">
        <f t="shared" si="79"/>
        <v>0.12927803345176603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9649501</v>
      </c>
      <c r="E304" s="31">
        <v>9749501</v>
      </c>
      <c r="F304" s="31">
        <v>2323131</v>
      </c>
      <c r="G304" s="36">
        <f t="shared" si="72"/>
        <v>0.24075141294871102</v>
      </c>
      <c r="H304" s="31">
        <v>2665831</v>
      </c>
      <c r="I304" s="36">
        <f t="shared" si="73"/>
        <v>0.27626620278084846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4988962</v>
      </c>
      <c r="O304" s="36">
        <f t="shared" si="77"/>
        <v>0.51701761572955951</v>
      </c>
      <c r="P304" s="31">
        <v>2676615</v>
      </c>
      <c r="Q304" s="31">
        <v>9594770</v>
      </c>
      <c r="R304" s="31">
        <v>10165869</v>
      </c>
      <c r="S304" s="31">
        <v>4746312</v>
      </c>
      <c r="T304" s="36">
        <f t="shared" si="78"/>
        <v>0.49467699590506076</v>
      </c>
      <c r="U304" s="36">
        <f t="shared" si="79"/>
        <v>-4.0289694259353359E-3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6960375</v>
      </c>
      <c r="E305" s="31">
        <v>7397809</v>
      </c>
      <c r="F305" s="31">
        <v>1489327</v>
      </c>
      <c r="G305" s="36">
        <f t="shared" si="72"/>
        <v>0.21397223569132409</v>
      </c>
      <c r="H305" s="31">
        <v>4100476</v>
      </c>
      <c r="I305" s="36">
        <f t="shared" si="73"/>
        <v>0.58911710935114847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5589803</v>
      </c>
      <c r="O305" s="36">
        <f t="shared" si="77"/>
        <v>0.80308934504247254</v>
      </c>
      <c r="P305" s="31">
        <v>1825712</v>
      </c>
      <c r="Q305" s="31">
        <v>5867258</v>
      </c>
      <c r="R305" s="31">
        <v>6441957</v>
      </c>
      <c r="S305" s="31">
        <v>3162179</v>
      </c>
      <c r="T305" s="36">
        <f t="shared" si="78"/>
        <v>0.53895346003192635</v>
      </c>
      <c r="U305" s="36">
        <f t="shared" si="79"/>
        <v>1.2459599323442032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9093000</v>
      </c>
      <c r="E306" s="31">
        <v>9093000</v>
      </c>
      <c r="F306" s="31">
        <v>2145053</v>
      </c>
      <c r="G306" s="36">
        <f t="shared" si="72"/>
        <v>0.2359015726382932</v>
      </c>
      <c r="H306" s="31">
        <v>2533246</v>
      </c>
      <c r="I306" s="36">
        <f t="shared" si="73"/>
        <v>0.27859298361376883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4678299</v>
      </c>
      <c r="O306" s="36">
        <f t="shared" si="77"/>
        <v>0.51449455625206197</v>
      </c>
      <c r="P306" s="31">
        <v>2280639</v>
      </c>
      <c r="Q306" s="31">
        <v>8857000</v>
      </c>
      <c r="R306" s="31">
        <v>9209885</v>
      </c>
      <c r="S306" s="31">
        <v>4245898</v>
      </c>
      <c r="T306" s="36">
        <f t="shared" si="78"/>
        <v>0.47938331263407474</v>
      </c>
      <c r="U306" s="36">
        <f t="shared" si="79"/>
        <v>0.11076150149146802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10315056</v>
      </c>
      <c r="E307" s="31">
        <v>10027454</v>
      </c>
      <c r="F307" s="31">
        <v>2802294</v>
      </c>
      <c r="G307" s="36">
        <f t="shared" si="72"/>
        <v>0.27167026528988308</v>
      </c>
      <c r="H307" s="31">
        <v>2489648</v>
      </c>
      <c r="I307" s="36">
        <f t="shared" si="73"/>
        <v>0.24136058980193612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5291942</v>
      </c>
      <c r="O307" s="36">
        <f t="shared" si="77"/>
        <v>0.51303085509181923</v>
      </c>
      <c r="P307" s="31">
        <v>2302189</v>
      </c>
      <c r="Q307" s="31">
        <v>9472415</v>
      </c>
      <c r="R307" s="31">
        <v>9772210</v>
      </c>
      <c r="S307" s="31">
        <v>4586131</v>
      </c>
      <c r="T307" s="36">
        <f t="shared" si="78"/>
        <v>0.48415646907362059</v>
      </c>
      <c r="U307" s="36">
        <f t="shared" si="79"/>
        <v>8.1426416336799479E-2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13342875</v>
      </c>
      <c r="E308" s="31">
        <v>14130975</v>
      </c>
      <c r="F308" s="31">
        <v>2924209</v>
      </c>
      <c r="G308" s="36">
        <f t="shared" si="72"/>
        <v>0.21915883945551465</v>
      </c>
      <c r="H308" s="31">
        <v>3477107</v>
      </c>
      <c r="I308" s="36">
        <f t="shared" si="73"/>
        <v>0.26059653560420826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6401316</v>
      </c>
      <c r="O308" s="36">
        <f t="shared" si="77"/>
        <v>0.47975537505972288</v>
      </c>
      <c r="P308" s="31">
        <v>3444732</v>
      </c>
      <c r="Q308" s="31">
        <v>12939937</v>
      </c>
      <c r="R308" s="31">
        <v>13029937</v>
      </c>
      <c r="S308" s="31">
        <v>6265557</v>
      </c>
      <c r="T308" s="36">
        <f t="shared" si="78"/>
        <v>0.48420305292058224</v>
      </c>
      <c r="U308" s="36">
        <f t="shared" si="79"/>
        <v>9.3984089328285059E-3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40984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49360807</v>
      </c>
      <c r="E310" s="32">
        <f>SUM(E304:E309)</f>
        <v>50398739</v>
      </c>
      <c r="F310" s="32">
        <f>SUM(F304:F309)</f>
        <v>11684014</v>
      </c>
      <c r="G310" s="37">
        <f t="shared" si="72"/>
        <v>0.236706300202912</v>
      </c>
      <c r="H310" s="32">
        <f>SUM(H304:H309)</f>
        <v>15266308</v>
      </c>
      <c r="I310" s="37">
        <f t="shared" si="73"/>
        <v>0.30927995160208788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26950322</v>
      </c>
      <c r="O310" s="37">
        <f t="shared" si="77"/>
        <v>0.54598625180499982</v>
      </c>
      <c r="P310" s="32">
        <f>SUM(P304:P309)</f>
        <v>12529887</v>
      </c>
      <c r="Q310" s="32">
        <f>SUM(Q304:Q309)</f>
        <v>46731380</v>
      </c>
      <c r="R310" s="32">
        <f>SUM(R304:R309)</f>
        <v>48660842</v>
      </c>
      <c r="S310" s="32">
        <f>SUM(S304:S309)</f>
        <v>23006077</v>
      </c>
      <c r="T310" s="37">
        <f t="shared" si="78"/>
        <v>0.492304678355315</v>
      </c>
      <c r="U310" s="37">
        <f t="shared" si="79"/>
        <v>0.21839151462419415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149752775</v>
      </c>
      <c r="E311" s="31">
        <v>149752775</v>
      </c>
      <c r="F311" s="31">
        <v>59722308</v>
      </c>
      <c r="G311" s="36">
        <f t="shared" si="72"/>
        <v>0.39880601878663019</v>
      </c>
      <c r="H311" s="31">
        <v>48860216</v>
      </c>
      <c r="I311" s="36">
        <f t="shared" si="73"/>
        <v>0.32627252483301228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108582524</v>
      </c>
      <c r="O311" s="36">
        <f t="shared" si="77"/>
        <v>0.72507854361964241</v>
      </c>
      <c r="P311" s="31">
        <v>36229723</v>
      </c>
      <c r="Q311" s="31">
        <v>135102546</v>
      </c>
      <c r="R311" s="31">
        <v>135303546</v>
      </c>
      <c r="S311" s="31">
        <v>83882713</v>
      </c>
      <c r="T311" s="36">
        <f t="shared" si="78"/>
        <v>0.6208818078084184</v>
      </c>
      <c r="U311" s="36">
        <f t="shared" si="79"/>
        <v>0.34862240045279957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5065368</v>
      </c>
      <c r="E312" s="31">
        <v>5065368</v>
      </c>
      <c r="F312" s="31">
        <v>7274936</v>
      </c>
      <c r="G312" s="36">
        <f t="shared" si="72"/>
        <v>1.4362107550724843</v>
      </c>
      <c r="H312" s="31">
        <v>6950644</v>
      </c>
      <c r="I312" s="36">
        <f t="shared" si="73"/>
        <v>1.3721893453743144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14225580</v>
      </c>
      <c r="O312" s="36">
        <f t="shared" si="77"/>
        <v>2.8084001004467987</v>
      </c>
      <c r="P312" s="31">
        <v>1112336</v>
      </c>
      <c r="Q312" s="31">
        <v>7897337</v>
      </c>
      <c r="R312" s="31">
        <v>4754237</v>
      </c>
      <c r="S312" s="31">
        <v>2188775</v>
      </c>
      <c r="T312" s="36">
        <f t="shared" si="78"/>
        <v>0.27715355188717411</v>
      </c>
      <c r="U312" s="36">
        <f t="shared" si="79"/>
        <v>5.2486910429942029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14918092</v>
      </c>
      <c r="E313" s="31">
        <v>18195438</v>
      </c>
      <c r="F313" s="31">
        <v>2540280</v>
      </c>
      <c r="G313" s="36">
        <f t="shared" si="72"/>
        <v>0.17028182960662797</v>
      </c>
      <c r="H313" s="31">
        <v>2170716</v>
      </c>
      <c r="I313" s="36">
        <f t="shared" si="73"/>
        <v>0.14550895650730669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4710996</v>
      </c>
      <c r="O313" s="36">
        <f t="shared" si="77"/>
        <v>0.31579078611393469</v>
      </c>
      <c r="P313" s="31">
        <v>2475539</v>
      </c>
      <c r="Q313" s="31">
        <v>18284657</v>
      </c>
      <c r="R313" s="31">
        <v>16856939</v>
      </c>
      <c r="S313" s="31">
        <v>5058764</v>
      </c>
      <c r="T313" s="36">
        <f t="shared" si="78"/>
        <v>0.27666715323125829</v>
      </c>
      <c r="U313" s="36">
        <f t="shared" si="79"/>
        <v>-0.12313399223361055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13250550</v>
      </c>
      <c r="E314" s="31">
        <v>13250550</v>
      </c>
      <c r="F314" s="31">
        <v>4499442</v>
      </c>
      <c r="G314" s="36">
        <f t="shared" si="72"/>
        <v>0.33956643309145657</v>
      </c>
      <c r="H314" s="31">
        <v>4523053</v>
      </c>
      <c r="I314" s="36">
        <f t="shared" si="73"/>
        <v>0.34134832139043286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9022495</v>
      </c>
      <c r="O314" s="36">
        <f t="shared" si="77"/>
        <v>0.68091475448188943</v>
      </c>
      <c r="P314" s="31">
        <v>3948409</v>
      </c>
      <c r="Q314" s="31">
        <v>12214900</v>
      </c>
      <c r="R314" s="31">
        <v>12281695</v>
      </c>
      <c r="S314" s="31">
        <v>4399524</v>
      </c>
      <c r="T314" s="36">
        <f t="shared" si="78"/>
        <v>0.36017683321189692</v>
      </c>
      <c r="U314" s="36">
        <f t="shared" si="79"/>
        <v>0.14553811421258533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11375847</v>
      </c>
      <c r="E315" s="31">
        <v>11762847</v>
      </c>
      <c r="F315" s="31">
        <v>2700761</v>
      </c>
      <c r="G315" s="36">
        <f t="shared" si="72"/>
        <v>0.23741186040916337</v>
      </c>
      <c r="H315" s="31">
        <v>3468571</v>
      </c>
      <c r="I315" s="36">
        <f t="shared" si="73"/>
        <v>0.30490661486568871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6169332</v>
      </c>
      <c r="O315" s="36">
        <f t="shared" si="77"/>
        <v>0.54231847527485211</v>
      </c>
      <c r="P315" s="31">
        <v>2991275</v>
      </c>
      <c r="Q315" s="31">
        <v>11260063</v>
      </c>
      <c r="R315" s="31">
        <v>12045367</v>
      </c>
      <c r="S315" s="31">
        <v>5930714</v>
      </c>
      <c r="T315" s="36">
        <f t="shared" si="78"/>
        <v>0.52670344739634223</v>
      </c>
      <c r="U315" s="36">
        <f t="shared" si="79"/>
        <v>0.15956272826804629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1636000</v>
      </c>
      <c r="E316" s="31">
        <v>1636000</v>
      </c>
      <c r="F316" s="31">
        <v>0</v>
      </c>
      <c r="G316" s="36">
        <f t="shared" si="72"/>
        <v>0</v>
      </c>
      <c r="H316" s="31">
        <v>9690</v>
      </c>
      <c r="I316" s="36">
        <f t="shared" si="73"/>
        <v>5.9229828850855745E-3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9690</v>
      </c>
      <c r="O316" s="36">
        <f t="shared" si="77"/>
        <v>5.9229828850855745E-3</v>
      </c>
      <c r="P316" s="31">
        <v>23488</v>
      </c>
      <c r="Q316" s="31">
        <v>1575000</v>
      </c>
      <c r="R316" s="31">
        <v>2104921</v>
      </c>
      <c r="S316" s="31">
        <v>16367</v>
      </c>
      <c r="T316" s="36">
        <f t="shared" si="78"/>
        <v>1.0391746031746031E-2</v>
      </c>
      <c r="U316" s="36">
        <f t="shared" si="79"/>
        <v>-0.58744891008174394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195998632</v>
      </c>
      <c r="E317" s="32">
        <f>SUM(E311:E316)</f>
        <v>199662978</v>
      </c>
      <c r="F317" s="32">
        <f>SUM(F311:F316)</f>
        <v>76737727</v>
      </c>
      <c r="G317" s="37">
        <f t="shared" si="72"/>
        <v>0.39152174796811845</v>
      </c>
      <c r="H317" s="32">
        <f>SUM(H311:H316)</f>
        <v>65982890</v>
      </c>
      <c r="I317" s="37">
        <f t="shared" si="73"/>
        <v>0.33664974763701411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142720617</v>
      </c>
      <c r="O317" s="37">
        <f t="shared" si="77"/>
        <v>0.72817149560513261</v>
      </c>
      <c r="P317" s="32">
        <f>SUM(P311:P316)</f>
        <v>46780770</v>
      </c>
      <c r="Q317" s="32">
        <f>SUM(Q311:Q316)</f>
        <v>186334503</v>
      </c>
      <c r="R317" s="32">
        <f>SUM(R311:R316)</f>
        <v>183346705</v>
      </c>
      <c r="S317" s="32">
        <f>SUM(S311:S316)</f>
        <v>101476857</v>
      </c>
      <c r="T317" s="37">
        <f t="shared" si="78"/>
        <v>0.54459509841824627</v>
      </c>
      <c r="U317" s="37">
        <f t="shared" si="79"/>
        <v>0.41047037062451097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10876518</v>
      </c>
      <c r="E318" s="31">
        <v>10876518</v>
      </c>
      <c r="F318" s="31">
        <v>1638942</v>
      </c>
      <c r="G318" s="36">
        <f t="shared" si="72"/>
        <v>0.15068627661904296</v>
      </c>
      <c r="H318" s="31">
        <v>3449933</v>
      </c>
      <c r="I318" s="36">
        <f t="shared" si="73"/>
        <v>0.31719094291022182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5088875</v>
      </c>
      <c r="O318" s="36">
        <f t="shared" si="77"/>
        <v>0.46787721952926481</v>
      </c>
      <c r="P318" s="31">
        <v>2494044</v>
      </c>
      <c r="Q318" s="31">
        <v>10807847</v>
      </c>
      <c r="R318" s="31">
        <v>10841076</v>
      </c>
      <c r="S318" s="31">
        <v>4987466</v>
      </c>
      <c r="T318" s="36">
        <f t="shared" si="78"/>
        <v>0.46146711736389312</v>
      </c>
      <c r="U318" s="36">
        <f t="shared" si="79"/>
        <v>0.38326869934932994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8785170</v>
      </c>
      <c r="E319" s="31">
        <v>8785170</v>
      </c>
      <c r="F319" s="31">
        <v>2098804</v>
      </c>
      <c r="G319" s="36">
        <f t="shared" si="72"/>
        <v>0.23890306049854471</v>
      </c>
      <c r="H319" s="31">
        <v>2524403</v>
      </c>
      <c r="I319" s="36">
        <f t="shared" si="73"/>
        <v>0.28734822433715002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4623207</v>
      </c>
      <c r="O319" s="36">
        <f t="shared" si="77"/>
        <v>0.52625128483569472</v>
      </c>
      <c r="P319" s="31">
        <v>2296091</v>
      </c>
      <c r="Q319" s="31">
        <v>8776100</v>
      </c>
      <c r="R319" s="31">
        <v>8795703</v>
      </c>
      <c r="S319" s="31">
        <v>4102357</v>
      </c>
      <c r="T319" s="36">
        <f t="shared" si="78"/>
        <v>0.46744647394628591</v>
      </c>
      <c r="U319" s="36">
        <f t="shared" si="79"/>
        <v>9.9435083365598365E-2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8978750</v>
      </c>
      <c r="E320" s="31">
        <v>8978750</v>
      </c>
      <c r="F320" s="31">
        <v>1926012</v>
      </c>
      <c r="G320" s="36">
        <f t="shared" si="72"/>
        <v>0.21450781010719755</v>
      </c>
      <c r="H320" s="31">
        <v>716563</v>
      </c>
      <c r="I320" s="36">
        <f t="shared" si="73"/>
        <v>7.9806543227063903E-2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2642575</v>
      </c>
      <c r="O320" s="36">
        <f t="shared" si="77"/>
        <v>0.29431435333426142</v>
      </c>
      <c r="P320" s="31">
        <v>69440</v>
      </c>
      <c r="Q320" s="31">
        <v>7460810</v>
      </c>
      <c r="R320" s="31">
        <v>7578010</v>
      </c>
      <c r="S320" s="31">
        <v>1808739</v>
      </c>
      <c r="T320" s="36">
        <f t="shared" si="78"/>
        <v>0.24243198794768933</v>
      </c>
      <c r="U320" s="36">
        <f t="shared" si="79"/>
        <v>9.3191676267281114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7289534</v>
      </c>
      <c r="E321" s="31">
        <v>7289534</v>
      </c>
      <c r="F321" s="31">
        <v>1065070</v>
      </c>
      <c r="G321" s="36">
        <f t="shared" si="72"/>
        <v>0.14610947695696322</v>
      </c>
      <c r="H321" s="31">
        <v>2112089</v>
      </c>
      <c r="I321" s="36">
        <f t="shared" si="73"/>
        <v>0.2897426639343475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3177159</v>
      </c>
      <c r="O321" s="36">
        <f t="shared" si="77"/>
        <v>0.43585214089131075</v>
      </c>
      <c r="P321" s="31">
        <v>1406849</v>
      </c>
      <c r="Q321" s="31">
        <v>7107810</v>
      </c>
      <c r="R321" s="31">
        <v>7191808</v>
      </c>
      <c r="S321" s="31">
        <v>3054074</v>
      </c>
      <c r="T321" s="36">
        <f t="shared" si="78"/>
        <v>0.42967862112239918</v>
      </c>
      <c r="U321" s="36">
        <f t="shared" si="79"/>
        <v>0.50129047253827519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35929972</v>
      </c>
      <c r="E323" s="32">
        <f>SUM(E318:E322)</f>
        <v>35929972</v>
      </c>
      <c r="F323" s="32">
        <f>SUM(F318:F322)</f>
        <v>6728828</v>
      </c>
      <c r="G323" s="37">
        <f t="shared" si="72"/>
        <v>0.18727618268113319</v>
      </c>
      <c r="H323" s="32">
        <f>SUM(H318:H322)</f>
        <v>8802988</v>
      </c>
      <c r="I323" s="37">
        <f t="shared" si="73"/>
        <v>0.24500403173150259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15531816</v>
      </c>
      <c r="O323" s="37">
        <f t="shared" si="77"/>
        <v>0.43228021441263575</v>
      </c>
      <c r="P323" s="32">
        <f>SUM(P318:P322)</f>
        <v>6266424</v>
      </c>
      <c r="Q323" s="32">
        <f>SUM(Q318:Q322)</f>
        <v>34152567</v>
      </c>
      <c r="R323" s="32">
        <f>SUM(R318:R322)</f>
        <v>34406597</v>
      </c>
      <c r="S323" s="32">
        <f>SUM(S318:S322)</f>
        <v>13952636</v>
      </c>
      <c r="T323" s="37">
        <f t="shared" si="78"/>
        <v>0.40853842699437498</v>
      </c>
      <c r="U323" s="37">
        <f t="shared" si="79"/>
        <v>0.40478652577610452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4946000</v>
      </c>
      <c r="E324" s="31">
        <v>4946000</v>
      </c>
      <c r="F324" s="31">
        <v>1082625</v>
      </c>
      <c r="G324" s="36">
        <f t="shared" si="72"/>
        <v>0.21888900121310151</v>
      </c>
      <c r="H324" s="31">
        <v>1306645</v>
      </c>
      <c r="I324" s="36">
        <f t="shared" si="73"/>
        <v>0.26418216740800649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2389270</v>
      </c>
      <c r="O324" s="36">
        <f t="shared" si="77"/>
        <v>0.48307116862110799</v>
      </c>
      <c r="P324" s="31">
        <v>1225818</v>
      </c>
      <c r="Q324" s="31">
        <v>4359950</v>
      </c>
      <c r="R324" s="31">
        <v>4694154</v>
      </c>
      <c r="S324" s="31">
        <v>1237370</v>
      </c>
      <c r="T324" s="36">
        <f t="shared" si="78"/>
        <v>0.28380371334533655</v>
      </c>
      <c r="U324" s="36">
        <f t="shared" si="79"/>
        <v>6.5937194591693116E-2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12314161</v>
      </c>
      <c r="E325" s="31">
        <v>12545161</v>
      </c>
      <c r="F325" s="31">
        <v>1631898</v>
      </c>
      <c r="G325" s="36">
        <f t="shared" si="72"/>
        <v>0.13252206138932243</v>
      </c>
      <c r="H325" s="31">
        <v>2759711</v>
      </c>
      <c r="I325" s="36">
        <f t="shared" si="73"/>
        <v>0.2241087314028134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4391609</v>
      </c>
      <c r="O325" s="36">
        <f t="shared" si="77"/>
        <v>0.35663079279213583</v>
      </c>
      <c r="P325" s="31">
        <v>2503651</v>
      </c>
      <c r="Q325" s="31">
        <v>10590799</v>
      </c>
      <c r="R325" s="31">
        <v>10404239</v>
      </c>
      <c r="S325" s="31">
        <v>4071471</v>
      </c>
      <c r="T325" s="36">
        <f t="shared" si="78"/>
        <v>0.38443473433874065</v>
      </c>
      <c r="U325" s="36">
        <f t="shared" si="79"/>
        <v>0.1022746381184918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11169879</v>
      </c>
      <c r="E326" s="31">
        <v>11169879</v>
      </c>
      <c r="F326" s="31">
        <v>3445870</v>
      </c>
      <c r="G326" s="36">
        <f t="shared" si="72"/>
        <v>0.30849662740303635</v>
      </c>
      <c r="H326" s="31">
        <v>3537713</v>
      </c>
      <c r="I326" s="36">
        <f t="shared" si="73"/>
        <v>0.31671900832587352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6983583</v>
      </c>
      <c r="O326" s="36">
        <f t="shared" si="77"/>
        <v>0.62521563572890981</v>
      </c>
      <c r="P326" s="31">
        <v>3385386</v>
      </c>
      <c r="Q326" s="31">
        <v>11056460</v>
      </c>
      <c r="R326" s="31">
        <v>11354091</v>
      </c>
      <c r="S326" s="31">
        <v>6566098</v>
      </c>
      <c r="T326" s="36">
        <f t="shared" si="78"/>
        <v>0.59386982813667299</v>
      </c>
      <c r="U326" s="36">
        <f t="shared" si="79"/>
        <v>4.4995459897335222E-2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22921580</v>
      </c>
      <c r="E327" s="31">
        <v>22434070</v>
      </c>
      <c r="F327" s="31">
        <v>3952410</v>
      </c>
      <c r="G327" s="36">
        <f t="shared" si="72"/>
        <v>0.17243183061551604</v>
      </c>
      <c r="H327" s="31">
        <v>4257976</v>
      </c>
      <c r="I327" s="36">
        <f t="shared" si="73"/>
        <v>0.18576276155483173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8210386</v>
      </c>
      <c r="O327" s="36">
        <f t="shared" si="77"/>
        <v>0.35819459217034777</v>
      </c>
      <c r="P327" s="31">
        <v>3723807</v>
      </c>
      <c r="Q327" s="31">
        <v>19810765</v>
      </c>
      <c r="R327" s="31">
        <v>21713489</v>
      </c>
      <c r="S327" s="31">
        <v>7622046</v>
      </c>
      <c r="T327" s="36">
        <f t="shared" si="78"/>
        <v>0.38474263866135405</v>
      </c>
      <c r="U327" s="36">
        <f t="shared" si="79"/>
        <v>0.14344701537969073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7861100</v>
      </c>
      <c r="E328" s="31">
        <v>7861100</v>
      </c>
      <c r="F328" s="31">
        <v>4163</v>
      </c>
      <c r="G328" s="36">
        <f t="shared" si="72"/>
        <v>5.2956965310198322E-4</v>
      </c>
      <c r="H328" s="31">
        <v>3124</v>
      </c>
      <c r="I328" s="36">
        <f t="shared" si="73"/>
        <v>3.9739985498212719E-4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7287</v>
      </c>
      <c r="O328" s="36">
        <f t="shared" si="77"/>
        <v>9.2696950808411041E-4</v>
      </c>
      <c r="P328" s="31">
        <v>11568</v>
      </c>
      <c r="Q328" s="31">
        <v>7440000</v>
      </c>
      <c r="R328" s="31">
        <v>7475000</v>
      </c>
      <c r="S328" s="31">
        <v>29421</v>
      </c>
      <c r="T328" s="36">
        <f t="shared" si="78"/>
        <v>3.9544354838709677E-3</v>
      </c>
      <c r="U328" s="36">
        <f t="shared" si="79"/>
        <v>-0.72994467496542192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12472043</v>
      </c>
      <c r="E329" s="31">
        <v>12542584</v>
      </c>
      <c r="F329" s="31">
        <v>33858</v>
      </c>
      <c r="G329" s="36">
        <f t="shared" si="72"/>
        <v>2.7147116154105626E-3</v>
      </c>
      <c r="H329" s="31">
        <v>395717</v>
      </c>
      <c r="I329" s="36">
        <f t="shared" si="73"/>
        <v>3.1728322296515496E-2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429575</v>
      </c>
      <c r="O329" s="36">
        <f t="shared" si="77"/>
        <v>3.444303391192606E-2</v>
      </c>
      <c r="P329" s="31">
        <v>3574501</v>
      </c>
      <c r="Q329" s="31">
        <v>12078649</v>
      </c>
      <c r="R329" s="31">
        <v>12078649</v>
      </c>
      <c r="S329" s="31">
        <v>4359872</v>
      </c>
      <c r="T329" s="36">
        <f t="shared" si="78"/>
        <v>0.36095692490112097</v>
      </c>
      <c r="U329" s="36">
        <f t="shared" si="79"/>
        <v>-0.88929447774668413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12505858</v>
      </c>
      <c r="E330" s="31">
        <v>12505858</v>
      </c>
      <c r="F330" s="31">
        <v>3318671</v>
      </c>
      <c r="G330" s="36">
        <f t="shared" si="72"/>
        <v>0.26536931732312968</v>
      </c>
      <c r="H330" s="31">
        <v>4259184</v>
      </c>
      <c r="I330" s="36">
        <f t="shared" si="73"/>
        <v>0.34057511287910036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7577855</v>
      </c>
      <c r="O330" s="36">
        <f t="shared" si="77"/>
        <v>0.60594443020222999</v>
      </c>
      <c r="P330" s="31">
        <v>4152568</v>
      </c>
      <c r="Q330" s="31">
        <v>12291568</v>
      </c>
      <c r="R330" s="31">
        <v>12251111</v>
      </c>
      <c r="S330" s="31">
        <v>7356642</v>
      </c>
      <c r="T330" s="36">
        <f t="shared" si="78"/>
        <v>0.59851127211760125</v>
      </c>
      <c r="U330" s="36">
        <f t="shared" si="79"/>
        <v>2.5674715019717853E-2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84190621</v>
      </c>
      <c r="E332" s="32">
        <f>SUM(E324:E331)</f>
        <v>84004652</v>
      </c>
      <c r="F332" s="32">
        <f>SUM(F324:F331)</f>
        <v>13469495</v>
      </c>
      <c r="G332" s="37">
        <f t="shared" si="72"/>
        <v>0.15998807040513455</v>
      </c>
      <c r="H332" s="32">
        <f>SUM(H324:H331)</f>
        <v>16520070</v>
      </c>
      <c r="I332" s="37">
        <f t="shared" si="73"/>
        <v>0.1962222133983309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29989565</v>
      </c>
      <c r="O332" s="37">
        <f t="shared" si="77"/>
        <v>0.35621028380346548</v>
      </c>
      <c r="P332" s="32">
        <f>SUM(P324:P331)</f>
        <v>18577299</v>
      </c>
      <c r="Q332" s="32">
        <f>SUM(Q324:Q331)</f>
        <v>77628191</v>
      </c>
      <c r="R332" s="32">
        <f>SUM(R324:R331)</f>
        <v>79970733</v>
      </c>
      <c r="S332" s="32">
        <f>SUM(S324:S331)</f>
        <v>31242920</v>
      </c>
      <c r="T332" s="37">
        <f t="shared" si="78"/>
        <v>0.40246873716276604</v>
      </c>
      <c r="U332" s="37">
        <f t="shared" si="79"/>
        <v>-0.11073886467564531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1864508</v>
      </c>
      <c r="E333" s="31">
        <v>1864508</v>
      </c>
      <c r="F333" s="31">
        <v>462893</v>
      </c>
      <c r="G333" s="36">
        <f t="shared" si="72"/>
        <v>0.24826549416789845</v>
      </c>
      <c r="H333" s="31">
        <v>153037</v>
      </c>
      <c r="I333" s="36">
        <f t="shared" si="73"/>
        <v>8.2079025673260725E-2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615930</v>
      </c>
      <c r="O333" s="36">
        <f t="shared" si="77"/>
        <v>0.33034451984115915</v>
      </c>
      <c r="P333" s="31">
        <v>407403</v>
      </c>
      <c r="Q333" s="31">
        <v>1625720</v>
      </c>
      <c r="R333" s="31">
        <v>1622832</v>
      </c>
      <c r="S333" s="31">
        <v>809698</v>
      </c>
      <c r="T333" s="36">
        <f t="shared" si="78"/>
        <v>0.49805501562384669</v>
      </c>
      <c r="U333" s="36">
        <f t="shared" si="79"/>
        <v>-0.62435966352726902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2417000</v>
      </c>
      <c r="E334" s="31">
        <v>2246000</v>
      </c>
      <c r="F334" s="31">
        <v>487665</v>
      </c>
      <c r="G334" s="36">
        <f t="shared" si="72"/>
        <v>0.2017645841952834</v>
      </c>
      <c r="H334" s="31">
        <v>493032</v>
      </c>
      <c r="I334" s="36">
        <f t="shared" si="73"/>
        <v>0.20398510550268928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980697</v>
      </c>
      <c r="O334" s="36">
        <f t="shared" si="77"/>
        <v>0.4057496896979727</v>
      </c>
      <c r="P334" s="31">
        <v>463859</v>
      </c>
      <c r="Q334" s="31">
        <v>2382778</v>
      </c>
      <c r="R334" s="31">
        <v>2292778</v>
      </c>
      <c r="S334" s="31">
        <v>1060931</v>
      </c>
      <c r="T334" s="36">
        <f t="shared" si="78"/>
        <v>0.44524962040106131</v>
      </c>
      <c r="U334" s="36">
        <f t="shared" si="79"/>
        <v>6.28919563919208E-2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8222768</v>
      </c>
      <c r="E335" s="31">
        <v>8222768</v>
      </c>
      <c r="F335" s="31">
        <v>2027711</v>
      </c>
      <c r="G335" s="36">
        <f t="shared" si="72"/>
        <v>0.24659713128231273</v>
      </c>
      <c r="H335" s="31">
        <v>2380395</v>
      </c>
      <c r="I335" s="36">
        <f t="shared" si="73"/>
        <v>0.2894882842371328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4408106</v>
      </c>
      <c r="O335" s="36">
        <f t="shared" si="77"/>
        <v>0.53608541551944555</v>
      </c>
      <c r="P335" s="31">
        <v>2262544</v>
      </c>
      <c r="Q335" s="31">
        <v>8055290</v>
      </c>
      <c r="R335" s="31">
        <v>7755222</v>
      </c>
      <c r="S335" s="31">
        <v>4046057</v>
      </c>
      <c r="T335" s="36">
        <f t="shared" si="78"/>
        <v>0.50228570293558639</v>
      </c>
      <c r="U335" s="36">
        <f t="shared" si="79"/>
        <v>5.2087826800274462E-2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66640</v>
      </c>
      <c r="E336" s="31">
        <v>75010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100000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12570916</v>
      </c>
      <c r="E337" s="32">
        <f>SUM(E333:E336)</f>
        <v>12408286</v>
      </c>
      <c r="F337" s="32">
        <f>SUM(F333:F336)</f>
        <v>2978269</v>
      </c>
      <c r="G337" s="37">
        <f t="shared" si="72"/>
        <v>0.23691742113303438</v>
      </c>
      <c r="H337" s="32">
        <f>SUM(H333:H336)</f>
        <v>3026464</v>
      </c>
      <c r="I337" s="37">
        <f t="shared" si="73"/>
        <v>0.24075127063135257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6004733</v>
      </c>
      <c r="O337" s="37">
        <f t="shared" si="77"/>
        <v>0.47766869176438692</v>
      </c>
      <c r="P337" s="32">
        <f>SUM(P333:P336)</f>
        <v>3133806</v>
      </c>
      <c r="Q337" s="32">
        <f>SUM(Q333:Q336)</f>
        <v>12063788</v>
      </c>
      <c r="R337" s="32">
        <f>SUM(R333:R336)</f>
        <v>11770832</v>
      </c>
      <c r="S337" s="32">
        <f>SUM(S333:S336)</f>
        <v>5916686</v>
      </c>
      <c r="T337" s="37">
        <f t="shared" si="78"/>
        <v>0.49045009743208351</v>
      </c>
      <c r="U337" s="37">
        <f t="shared" si="79"/>
        <v>-3.4252918017260825E-2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478037600</v>
      </c>
      <c r="E338" s="32">
        <f>SUM(E302,E304:E309,E311:E316,E318:E322,E324:E331,E333:E336)</f>
        <v>482391279</v>
      </c>
      <c r="F338" s="32">
        <f>SUM(F302,F304:F309,F311:F316,F318:F322,F324:F331,F333:F336)</f>
        <v>146547404</v>
      </c>
      <c r="G338" s="37">
        <f t="shared" si="72"/>
        <v>0.30656041282108354</v>
      </c>
      <c r="H338" s="32">
        <f>SUM(H302,H304:H309,H311:H316,H318:H322,H324:H331,H333:H336)</f>
        <v>131890403</v>
      </c>
      <c r="I338" s="37">
        <f t="shared" si="73"/>
        <v>0.27589964262225397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278437807</v>
      </c>
      <c r="O338" s="37">
        <f t="shared" si="77"/>
        <v>0.58246005544333757</v>
      </c>
      <c r="P338" s="32">
        <f>SUM(P302,P304:P309,P311:P316,P318:P322,P324:P331,P333:P336)</f>
        <v>107027951</v>
      </c>
      <c r="Q338" s="32">
        <f>SUM(Q302,Q304:Q309,Q311:Q316,Q318:Q322,Q324:Q331,Q333:Q336)</f>
        <v>443714057</v>
      </c>
      <c r="R338" s="32">
        <f>SUM(R302,R304:R309,R311:R316,R318:R322,R324:R331,R333:R336)</f>
        <v>457372109</v>
      </c>
      <c r="S338" s="32">
        <f>SUM(S302,S304:S309,S311:S316,S318:S322,S324:S331,S333:S336)</f>
        <v>227209839</v>
      </c>
      <c r="T338" s="37">
        <f t="shared" si="78"/>
        <v>0.51206364868444998</v>
      </c>
      <c r="U338" s="37">
        <f t="shared" si="79"/>
        <v>0.2322986824254909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2477793867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2490236495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626024447</v>
      </c>
      <c r="G339" s="39">
        <f t="shared" si="72"/>
        <v>0.25265396582725497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722989690</v>
      </c>
      <c r="I339" s="39">
        <f t="shared" si="73"/>
        <v>0.29178766629015956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1349014137</v>
      </c>
      <c r="O339" s="39">
        <f t="shared" si="77"/>
        <v>0.54444163211741459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579716183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2186658271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2314008452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1212787961</v>
      </c>
      <c r="T339" s="39">
        <f t="shared" si="78"/>
        <v>0.554630770195916</v>
      </c>
      <c r="U339" s="39">
        <f t="shared" si="79"/>
        <v>0.24714422540107006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12466270</v>
      </c>
      <c r="E8" s="31">
        <v>13390270</v>
      </c>
      <c r="F8" s="31">
        <v>1194293</v>
      </c>
      <c r="G8" s="36">
        <f>IF(($D8       =0),0,($F8       /$D8       ))</f>
        <v>9.5801951987242381E-2</v>
      </c>
      <c r="H8" s="31">
        <v>1416419</v>
      </c>
      <c r="I8" s="36">
        <f>IF(($D8       =0),0,($H8       /$D8       ))</f>
        <v>0.1136201125116013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2610712</v>
      </c>
      <c r="O8" s="36">
        <f>IF(($D8       =0),0,($N8       /$D8       ))</f>
        <v>0.20942206449884368</v>
      </c>
      <c r="P8" s="31">
        <v>2239685</v>
      </c>
      <c r="Q8" s="31">
        <v>14209542</v>
      </c>
      <c r="R8" s="31">
        <v>14201985</v>
      </c>
      <c r="S8" s="31">
        <v>3132795</v>
      </c>
      <c r="T8" s="36">
        <f>IF(($Q8       =0),0,($S8       /$Q8       ))</f>
        <v>0.22047121575065545</v>
      </c>
      <c r="U8" s="36">
        <f>IF(($P8       =0),0,(($H8       /$P8       )-1))</f>
        <v>-0.36758115538569036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17334940</v>
      </c>
      <c r="E9" s="31">
        <v>17334940</v>
      </c>
      <c r="F9" s="31">
        <v>1105674</v>
      </c>
      <c r="G9" s="36">
        <f>IF(($D9       =0),0,($F9       /$D9       ))</f>
        <v>6.3782972424479112E-2</v>
      </c>
      <c r="H9" s="31">
        <v>1014270</v>
      </c>
      <c r="I9" s="36">
        <f>IF(($D9       =0),0,($H9       /$D9       ))</f>
        <v>5.851015348192725E-2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2119944</v>
      </c>
      <c r="O9" s="36">
        <f>IF(($D9       =0),0,($N9       /$D9       ))</f>
        <v>0.12229312590640637</v>
      </c>
      <c r="P9" s="31">
        <v>583754</v>
      </c>
      <c r="Q9" s="31">
        <v>4874700</v>
      </c>
      <c r="R9" s="31">
        <v>4797140</v>
      </c>
      <c r="S9" s="31">
        <v>1806263</v>
      </c>
      <c r="T9" s="36">
        <f>IF(($Q9       =0),0,($S9       /$Q9       ))</f>
        <v>0.37053828953576629</v>
      </c>
      <c r="U9" s="36">
        <f>IF(($P9       =0),0,(($H9       /$P9       )-1))</f>
        <v>0.7374955888953223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29801210</v>
      </c>
      <c r="E10" s="32">
        <f>SUM(E8:E9)</f>
        <v>30725210</v>
      </c>
      <c r="F10" s="32">
        <f>SUM(F8:F9)</f>
        <v>2299967</v>
      </c>
      <c r="G10" s="37">
        <f t="shared" ref="G10:G54" si="0">IF(($D10      =0),0,($F10      /$D10      ))</f>
        <v>7.7176966975501998E-2</v>
      </c>
      <c r="H10" s="32">
        <f>SUM(H8:H9)</f>
        <v>2430689</v>
      </c>
      <c r="I10" s="37">
        <f t="shared" ref="I10:I54" si="1">IF(($D10      =0),0,($H10      /$D10      ))</f>
        <v>8.1563433162613191E-2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4730656</v>
      </c>
      <c r="O10" s="37">
        <f t="shared" ref="O10:O54" si="5">IF(($D10      =0),0,($N10      /$D10      ))</f>
        <v>0.15874040013811519</v>
      </c>
      <c r="P10" s="32">
        <f>SUM(P8:P9)</f>
        <v>2823439</v>
      </c>
      <c r="Q10" s="32">
        <f>SUM(Q8:Q9)</f>
        <v>19084242</v>
      </c>
      <c r="R10" s="32">
        <f>SUM(R8:R9)</f>
        <v>18999125</v>
      </c>
      <c r="S10" s="32">
        <f>SUM(S8:S9)</f>
        <v>4939058</v>
      </c>
      <c r="T10" s="37">
        <f t="shared" ref="T10:T54" si="6">IF(($Q10      =0),0,($S10      /$Q10      ))</f>
        <v>0.25880294328692749</v>
      </c>
      <c r="U10" s="37">
        <f t="shared" ref="U10:U54" si="7">IF(($P10      =0),0,(($H10      /$P10      )-1))</f>
        <v>-0.13910341254052239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17018</v>
      </c>
      <c r="G11" s="36">
        <f t="shared" si="0"/>
        <v>0.27188778118609408</v>
      </c>
      <c r="H11" s="31">
        <v>15381</v>
      </c>
      <c r="I11" s="36">
        <f t="shared" si="1"/>
        <v>0.24573427914110429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32399</v>
      </c>
      <c r="O11" s="36">
        <f t="shared" si="5"/>
        <v>0.51762206032719837</v>
      </c>
      <c r="P11" s="31">
        <v>15068</v>
      </c>
      <c r="Q11" s="31">
        <v>100863</v>
      </c>
      <c r="R11" s="31">
        <v>100863</v>
      </c>
      <c r="S11" s="31">
        <v>31297</v>
      </c>
      <c r="T11" s="36">
        <f t="shared" si="6"/>
        <v>0.31029217849954888</v>
      </c>
      <c r="U11" s="36">
        <f t="shared" si="7"/>
        <v>2.0772498009025808E-2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85000</v>
      </c>
      <c r="E12" s="31">
        <v>85000</v>
      </c>
      <c r="F12" s="31">
        <v>1164</v>
      </c>
      <c r="G12" s="36">
        <f t="shared" si="0"/>
        <v>1.3694117647058824E-2</v>
      </c>
      <c r="H12" s="31">
        <v>11432</v>
      </c>
      <c r="I12" s="36">
        <f t="shared" si="1"/>
        <v>0.13449411764705882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12596</v>
      </c>
      <c r="O12" s="36">
        <f t="shared" si="5"/>
        <v>0.14818823529411765</v>
      </c>
      <c r="P12" s="31">
        <v>22218</v>
      </c>
      <c r="Q12" s="31">
        <v>42400</v>
      </c>
      <c r="R12" s="31">
        <v>85000</v>
      </c>
      <c r="S12" s="31">
        <v>32777</v>
      </c>
      <c r="T12" s="36">
        <f t="shared" si="6"/>
        <v>0.77304245283018869</v>
      </c>
      <c r="U12" s="36">
        <f t="shared" si="7"/>
        <v>-0.48546223782518683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4817</v>
      </c>
      <c r="G13" s="36">
        <f t="shared" si="0"/>
        <v>0</v>
      </c>
      <c r="H13" s="31">
        <v>20715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25532</v>
      </c>
      <c r="O13" s="36">
        <f t="shared" si="5"/>
        <v>0</v>
      </c>
      <c r="P13" s="31">
        <v>6780</v>
      </c>
      <c r="Q13" s="31">
        <v>119904</v>
      </c>
      <c r="R13" s="31">
        <v>119904</v>
      </c>
      <c r="S13" s="31">
        <v>28625</v>
      </c>
      <c r="T13" s="36">
        <f t="shared" si="6"/>
        <v>0.2387326527888978</v>
      </c>
      <c r="U13" s="36">
        <f t="shared" si="7"/>
        <v>2.0553097345132745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265366</v>
      </c>
      <c r="E14" s="31">
        <v>265366</v>
      </c>
      <c r="F14" s="31">
        <v>64293</v>
      </c>
      <c r="G14" s="36">
        <f t="shared" si="0"/>
        <v>0.2422804730070921</v>
      </c>
      <c r="H14" s="31">
        <v>44035</v>
      </c>
      <c r="I14" s="36">
        <f t="shared" si="1"/>
        <v>0.1659406254003904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108328</v>
      </c>
      <c r="O14" s="36">
        <f t="shared" si="5"/>
        <v>0.4082210984074825</v>
      </c>
      <c r="P14" s="31">
        <v>61493</v>
      </c>
      <c r="Q14" s="31">
        <v>301860</v>
      </c>
      <c r="R14" s="31">
        <v>301860</v>
      </c>
      <c r="S14" s="31">
        <v>137989</v>
      </c>
      <c r="T14" s="36">
        <f t="shared" si="6"/>
        <v>0.45712913271052807</v>
      </c>
      <c r="U14" s="36">
        <f t="shared" si="7"/>
        <v>-0.28390223277446214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10337816</v>
      </c>
      <c r="E16" s="31">
        <v>10801892</v>
      </c>
      <c r="F16" s="31">
        <v>2815668</v>
      </c>
      <c r="G16" s="36">
        <f t="shared" si="0"/>
        <v>0.27236584593883273</v>
      </c>
      <c r="H16" s="31">
        <v>2749319</v>
      </c>
      <c r="I16" s="36">
        <f t="shared" si="1"/>
        <v>0.26594775917853442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5564987</v>
      </c>
      <c r="O16" s="36">
        <f t="shared" si="5"/>
        <v>0.53831360511736714</v>
      </c>
      <c r="P16" s="31">
        <v>1568178</v>
      </c>
      <c r="Q16" s="31">
        <v>9016851</v>
      </c>
      <c r="R16" s="31">
        <v>8638983</v>
      </c>
      <c r="S16" s="31">
        <v>4187689</v>
      </c>
      <c r="T16" s="36">
        <f t="shared" si="6"/>
        <v>0.46442921148414229</v>
      </c>
      <c r="U16" s="36">
        <f t="shared" si="7"/>
        <v>0.7531931961805356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10750774</v>
      </c>
      <c r="E19" s="32">
        <f>SUM(E11:E18)</f>
        <v>11214850</v>
      </c>
      <c r="F19" s="32">
        <f>SUM(F11:F18)</f>
        <v>2902960</v>
      </c>
      <c r="G19" s="37">
        <f t="shared" si="0"/>
        <v>0.27002334901654523</v>
      </c>
      <c r="H19" s="32">
        <f>SUM(H11:H18)</f>
        <v>2840882</v>
      </c>
      <c r="I19" s="37">
        <f t="shared" si="1"/>
        <v>0.26424906709042528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5743842</v>
      </c>
      <c r="O19" s="37">
        <f t="shared" si="5"/>
        <v>0.53427241610697052</v>
      </c>
      <c r="P19" s="32">
        <f>SUM(P11:P18)</f>
        <v>1673737</v>
      </c>
      <c r="Q19" s="32">
        <f>SUM(Q11:Q18)</f>
        <v>9581878</v>
      </c>
      <c r="R19" s="32">
        <f>SUM(R11:R18)</f>
        <v>9246610</v>
      </c>
      <c r="S19" s="32">
        <f>SUM(S11:S18)</f>
        <v>4418377</v>
      </c>
      <c r="T19" s="37">
        <f t="shared" si="6"/>
        <v>0.4611180605722594</v>
      </c>
      <c r="U19" s="37">
        <f t="shared" si="7"/>
        <v>0.69732879179942842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5298022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0</v>
      </c>
      <c r="O27" s="37">
        <f t="shared" si="5"/>
        <v>0</v>
      </c>
      <c r="P27" s="32">
        <f>SUM(P20:P26)</f>
        <v>0</v>
      </c>
      <c r="Q27" s="32">
        <f>SUM(Q20:Q26)</f>
        <v>0</v>
      </c>
      <c r="R27" s="32">
        <f>SUM(R20:R26)</f>
        <v>5298022</v>
      </c>
      <c r="S27" s="32">
        <f>SUM(S20:S26)</f>
        <v>0</v>
      </c>
      <c r="T27" s="37">
        <f t="shared" si="6"/>
        <v>0</v>
      </c>
      <c r="U27" s="37">
        <f t="shared" si="7"/>
        <v>0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734492</v>
      </c>
      <c r="E28" s="31">
        <v>734492</v>
      </c>
      <c r="F28" s="31">
        <v>-14598</v>
      </c>
      <c r="G28" s="36">
        <f t="shared" si="0"/>
        <v>-1.9874961197671317E-2</v>
      </c>
      <c r="H28" s="31">
        <v>-2021</v>
      </c>
      <c r="I28" s="36">
        <f t="shared" si="1"/>
        <v>-2.7515616235438915E-3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-16619</v>
      </c>
      <c r="O28" s="36">
        <f t="shared" si="5"/>
        <v>-2.2626522821215207E-2</v>
      </c>
      <c r="P28" s="31">
        <v>39292</v>
      </c>
      <c r="Q28" s="31">
        <v>694492</v>
      </c>
      <c r="R28" s="31">
        <v>694492</v>
      </c>
      <c r="S28" s="31">
        <v>37967</v>
      </c>
      <c r="T28" s="36">
        <f t="shared" si="6"/>
        <v>5.4668736284939207E-2</v>
      </c>
      <c r="U28" s="36">
        <f t="shared" si="7"/>
        <v>-1.0514354066985645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157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946</v>
      </c>
      <c r="R32" s="31">
        <v>944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51420</v>
      </c>
      <c r="E33" s="31">
        <v>51420</v>
      </c>
      <c r="F33" s="31">
        <v>17255</v>
      </c>
      <c r="G33" s="36">
        <f t="shared" si="0"/>
        <v>0.33556981719175416</v>
      </c>
      <c r="H33" s="31">
        <v>42859</v>
      </c>
      <c r="I33" s="36">
        <f t="shared" si="1"/>
        <v>0.83350836250486193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60114</v>
      </c>
      <c r="O33" s="36">
        <f t="shared" si="5"/>
        <v>1.1690781796966161</v>
      </c>
      <c r="P33" s="31">
        <v>20527</v>
      </c>
      <c r="Q33" s="31">
        <v>45420</v>
      </c>
      <c r="R33" s="31">
        <v>45420</v>
      </c>
      <c r="S33" s="31">
        <v>40246</v>
      </c>
      <c r="T33" s="36">
        <f t="shared" si="6"/>
        <v>0.8860854249229414</v>
      </c>
      <c r="U33" s="36">
        <f t="shared" si="7"/>
        <v>1.0879329663370196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785913</v>
      </c>
      <c r="E35" s="32">
        <f>SUM(E28:E34)</f>
        <v>785913</v>
      </c>
      <c r="F35" s="32">
        <f>SUM(F28:F34)</f>
        <v>2657</v>
      </c>
      <c r="G35" s="37">
        <f t="shared" si="0"/>
        <v>3.3807813333027958E-3</v>
      </c>
      <c r="H35" s="32">
        <f>SUM(H28:H34)</f>
        <v>40838</v>
      </c>
      <c r="I35" s="37">
        <f t="shared" si="1"/>
        <v>5.1962494576371684E-2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43495</v>
      </c>
      <c r="O35" s="37">
        <f t="shared" si="5"/>
        <v>5.5343275909674479E-2</v>
      </c>
      <c r="P35" s="32">
        <f>SUM(P28:P34)</f>
        <v>59819</v>
      </c>
      <c r="Q35" s="32">
        <f>SUM(Q28:Q34)</f>
        <v>740858</v>
      </c>
      <c r="R35" s="32">
        <f>SUM(R28:R34)</f>
        <v>740856</v>
      </c>
      <c r="S35" s="32">
        <f>SUM(S28:S34)</f>
        <v>78370</v>
      </c>
      <c r="T35" s="37">
        <f t="shared" si="6"/>
        <v>0.10578275458994842</v>
      </c>
      <c r="U35" s="37">
        <f t="shared" si="7"/>
        <v>-0.31730721008375262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25584</v>
      </c>
      <c r="E36" s="31">
        <v>25584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24300</v>
      </c>
      <c r="R36" s="31">
        <v>24300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1801</v>
      </c>
      <c r="E37" s="31">
        <v>1801</v>
      </c>
      <c r="F37" s="31">
        <v>0</v>
      </c>
      <c r="G37" s="36">
        <f t="shared" si="0"/>
        <v>0</v>
      </c>
      <c r="H37" s="31">
        <v>160</v>
      </c>
      <c r="I37" s="36">
        <f t="shared" si="1"/>
        <v>8.8839533592448644E-2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160</v>
      </c>
      <c r="O37" s="36">
        <f t="shared" si="5"/>
        <v>8.8839533592448644E-2</v>
      </c>
      <c r="P37" s="31">
        <v>0</v>
      </c>
      <c r="Q37" s="31">
        <v>2089</v>
      </c>
      <c r="R37" s="31">
        <v>2089</v>
      </c>
      <c r="S37" s="31">
        <v>1049</v>
      </c>
      <c r="T37" s="36">
        <f t="shared" si="6"/>
        <v>0.50215414073719478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3901072</v>
      </c>
      <c r="E38" s="31">
        <v>3901072</v>
      </c>
      <c r="F38" s="31">
        <v>621426</v>
      </c>
      <c r="G38" s="36">
        <f t="shared" si="0"/>
        <v>0.15929621396375152</v>
      </c>
      <c r="H38" s="31">
        <v>5184881</v>
      </c>
      <c r="I38" s="36">
        <f t="shared" si="1"/>
        <v>1.3290913369453319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5806307</v>
      </c>
      <c r="O38" s="36">
        <f t="shared" si="5"/>
        <v>1.4883875509090834</v>
      </c>
      <c r="P38" s="31">
        <v>2851954</v>
      </c>
      <c r="Q38" s="31">
        <v>9319738</v>
      </c>
      <c r="R38" s="31">
        <v>15580360</v>
      </c>
      <c r="S38" s="31">
        <v>7379791</v>
      </c>
      <c r="T38" s="36">
        <f t="shared" si="6"/>
        <v>0.79184532869915447</v>
      </c>
      <c r="U38" s="36">
        <f t="shared" si="7"/>
        <v>0.81801003803006633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3928457</v>
      </c>
      <c r="E40" s="32">
        <f>SUM(E36:E39)</f>
        <v>3928457</v>
      </c>
      <c r="F40" s="32">
        <f>SUM(F36:F39)</f>
        <v>621426</v>
      </c>
      <c r="G40" s="37">
        <f t="shared" si="0"/>
        <v>0.15818577115646168</v>
      </c>
      <c r="H40" s="32">
        <f>SUM(H36:H39)</f>
        <v>5185041</v>
      </c>
      <c r="I40" s="37">
        <f t="shared" si="1"/>
        <v>1.3198670623097057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5806467</v>
      </c>
      <c r="O40" s="37">
        <f t="shared" si="5"/>
        <v>1.4780528334661676</v>
      </c>
      <c r="P40" s="32">
        <f>SUM(P36:P39)</f>
        <v>2851954</v>
      </c>
      <c r="Q40" s="32">
        <f>SUM(Q36:Q39)</f>
        <v>9346127</v>
      </c>
      <c r="R40" s="32">
        <f>SUM(R36:R39)</f>
        <v>15606749</v>
      </c>
      <c r="S40" s="32">
        <f>SUM(S36:S39)</f>
        <v>7380840</v>
      </c>
      <c r="T40" s="37">
        <f t="shared" si="6"/>
        <v>0.78972177459176407</v>
      </c>
      <c r="U40" s="37">
        <f t="shared" si="7"/>
        <v>0.81806613991670263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20000</v>
      </c>
      <c r="E43" s="31">
        <v>20000</v>
      </c>
      <c r="F43" s="31">
        <v>574</v>
      </c>
      <c r="G43" s="36">
        <f t="shared" si="0"/>
        <v>2.87E-2</v>
      </c>
      <c r="H43" s="31">
        <v>1391</v>
      </c>
      <c r="I43" s="36">
        <f t="shared" si="1"/>
        <v>6.9550000000000001E-2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1965</v>
      </c>
      <c r="O43" s="36">
        <f t="shared" si="5"/>
        <v>9.8250000000000004E-2</v>
      </c>
      <c r="P43" s="31">
        <v>688</v>
      </c>
      <c r="Q43" s="31">
        <v>20000</v>
      </c>
      <c r="R43" s="31">
        <v>20000</v>
      </c>
      <c r="S43" s="31">
        <v>2068</v>
      </c>
      <c r="T43" s="36">
        <f t="shared" si="6"/>
        <v>0.10340000000000001</v>
      </c>
      <c r="U43" s="36">
        <f t="shared" si="7"/>
        <v>1.0218023255813953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346876</v>
      </c>
      <c r="E45" s="31">
        <v>346876</v>
      </c>
      <c r="F45" s="31">
        <v>41298</v>
      </c>
      <c r="G45" s="36">
        <f t="shared" si="0"/>
        <v>0.11905695407004233</v>
      </c>
      <c r="H45" s="31">
        <v>36194</v>
      </c>
      <c r="I45" s="36">
        <f t="shared" si="1"/>
        <v>0.10434276225509981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77492</v>
      </c>
      <c r="O45" s="36">
        <f t="shared" si="5"/>
        <v>0.22339971632514213</v>
      </c>
      <c r="P45" s="31">
        <v>92917</v>
      </c>
      <c r="Q45" s="31">
        <v>0</v>
      </c>
      <c r="R45" s="31">
        <v>232902</v>
      </c>
      <c r="S45" s="31">
        <v>112810</v>
      </c>
      <c r="T45" s="36">
        <f t="shared" si="6"/>
        <v>0</v>
      </c>
      <c r="U45" s="36">
        <f t="shared" si="7"/>
        <v>-0.61046955885360055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5936130</v>
      </c>
      <c r="E46" s="31">
        <v>5936130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5662516</v>
      </c>
      <c r="R46" s="31">
        <v>5597738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6303006</v>
      </c>
      <c r="E47" s="32">
        <f>SUM(E41:E46)</f>
        <v>6303006</v>
      </c>
      <c r="F47" s="32">
        <f>SUM(F41:F46)</f>
        <v>41872</v>
      </c>
      <c r="G47" s="37">
        <f t="shared" si="0"/>
        <v>6.6431794607208052E-3</v>
      </c>
      <c r="H47" s="32">
        <f>SUM(H41:H46)</f>
        <v>37585</v>
      </c>
      <c r="I47" s="37">
        <f t="shared" si="1"/>
        <v>5.9630277997514206E-3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79457</v>
      </c>
      <c r="O47" s="37">
        <f t="shared" si="5"/>
        <v>1.2606207260472225E-2</v>
      </c>
      <c r="P47" s="32">
        <f>SUM(P41:P46)</f>
        <v>93605</v>
      </c>
      <c r="Q47" s="32">
        <f>SUM(Q41:Q46)</f>
        <v>5682516</v>
      </c>
      <c r="R47" s="32">
        <f>SUM(R41:R46)</f>
        <v>5850640</v>
      </c>
      <c r="S47" s="32">
        <f>SUM(S41:S46)</f>
        <v>114878</v>
      </c>
      <c r="T47" s="37">
        <f t="shared" si="6"/>
        <v>2.0216045146199325E-2</v>
      </c>
      <c r="U47" s="37">
        <f t="shared" si="7"/>
        <v>-0.59847230382992356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284</v>
      </c>
      <c r="G49" s="36">
        <f t="shared" si="0"/>
        <v>0</v>
      </c>
      <c r="H49" s="31">
        <v>371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655</v>
      </c>
      <c r="O49" s="36">
        <f t="shared" si="5"/>
        <v>0</v>
      </c>
      <c r="P49" s="31">
        <v>2169</v>
      </c>
      <c r="Q49" s="31">
        <v>0</v>
      </c>
      <c r="R49" s="31">
        <v>0</v>
      </c>
      <c r="S49" s="31">
        <v>7179</v>
      </c>
      <c r="T49" s="36">
        <f t="shared" si="6"/>
        <v>0</v>
      </c>
      <c r="U49" s="36">
        <f t="shared" si="7"/>
        <v>-0.82895343476256333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284</v>
      </c>
      <c r="G53" s="37">
        <f t="shared" si="0"/>
        <v>0</v>
      </c>
      <c r="H53" s="32">
        <f>SUM(H48:H52)</f>
        <v>371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655</v>
      </c>
      <c r="O53" s="37">
        <f t="shared" si="5"/>
        <v>0</v>
      </c>
      <c r="P53" s="32">
        <f>SUM(P48:P52)</f>
        <v>2169</v>
      </c>
      <c r="Q53" s="32">
        <f>SUM(Q48:Q52)</f>
        <v>0</v>
      </c>
      <c r="R53" s="32">
        <f>SUM(R48:R52)</f>
        <v>0</v>
      </c>
      <c r="S53" s="32">
        <f>SUM(S48:S52)</f>
        <v>7179</v>
      </c>
      <c r="T53" s="37">
        <f t="shared" si="6"/>
        <v>0</v>
      </c>
      <c r="U53" s="37">
        <f t="shared" si="7"/>
        <v>-0.82895343476256333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57462163</v>
      </c>
      <c r="E54" s="32">
        <f>SUM(E8:E9,E11:E18,E20:E26,E28:E34,E36:E39,E41:E46,E48:E52)</f>
        <v>58850239</v>
      </c>
      <c r="F54" s="32">
        <f>SUM(F8:F9,F11:F18,F20:F26,F28:F34,F36:F39,F41:F46,F48:F52)</f>
        <v>5869166</v>
      </c>
      <c r="G54" s="37">
        <f t="shared" si="0"/>
        <v>0.10213966362526242</v>
      </c>
      <c r="H54" s="32">
        <f>SUM(H8:H9,H11:H18,H20:H26,H28:H34,H36:H39,H41:H46,H48:H52)</f>
        <v>10535406</v>
      </c>
      <c r="I54" s="37">
        <f t="shared" si="1"/>
        <v>0.18334509962668827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16404572</v>
      </c>
      <c r="O54" s="37">
        <f t="shared" si="5"/>
        <v>0.28548476325195066</v>
      </c>
      <c r="P54" s="32">
        <f>SUM(P8:P9,P11:P18,P20:P26,P28:P34,P36:P39,P41:P46,P48:P52)</f>
        <v>7504723</v>
      </c>
      <c r="Q54" s="32">
        <f>SUM(Q8:Q9,Q11:Q18,Q20:Q26,Q28:Q34,Q36:Q39,Q41:Q46,Q48:Q52)</f>
        <v>44435621</v>
      </c>
      <c r="R54" s="32">
        <f>SUM(R8:R9,R11:R18,R20:R26,R28:R34,R36:R39,R41:R46,R48:R52)</f>
        <v>55742002</v>
      </c>
      <c r="S54" s="32">
        <f>SUM(S8:S9,S11:S18,S20:S26,S28:S34,S36:S39,S41:S46,S48:S52)</f>
        <v>16938702</v>
      </c>
      <c r="T54" s="37">
        <f t="shared" si="6"/>
        <v>0.38119647298279008</v>
      </c>
      <c r="U54" s="37">
        <f t="shared" si="7"/>
        <v>0.40383675719943302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8932582</v>
      </c>
      <c r="E57" s="31">
        <v>8932582</v>
      </c>
      <c r="F57" s="31">
        <v>395455</v>
      </c>
      <c r="G57" s="36">
        <f t="shared" ref="G57:G85" si="8">IF(($D57      =0),0,($F57      /$D57      ))</f>
        <v>4.4271074141832678E-2</v>
      </c>
      <c r="H57" s="31">
        <v>609861</v>
      </c>
      <c r="I57" s="36">
        <f t="shared" ref="I57:I85" si="9">IF(($D57      =0),0,($H57      /$D57      ))</f>
        <v>6.8273764517359031E-2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1005316</v>
      </c>
      <c r="O57" s="36">
        <f t="shared" ref="O57:O85" si="13">IF(($D57      =0),0,($N57      /$D57      ))</f>
        <v>0.11254483865919171</v>
      </c>
      <c r="P57" s="31">
        <v>392242</v>
      </c>
      <c r="Q57" s="31">
        <v>8482985</v>
      </c>
      <c r="R57" s="31">
        <v>8482985</v>
      </c>
      <c r="S57" s="31">
        <v>729474</v>
      </c>
      <c r="T57" s="36">
        <f t="shared" ref="T57:T85" si="14">IF(($Q57      =0),0,($S57      /$Q57      ))</f>
        <v>8.5992607555005693E-2</v>
      </c>
      <c r="U57" s="36">
        <f t="shared" ref="U57:U85" si="15">IF(($P57      =0),0,(($H57      /$P57      )-1))</f>
        <v>0.55480800118294327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8932582</v>
      </c>
      <c r="E58" s="32">
        <f>E57</f>
        <v>8932582</v>
      </c>
      <c r="F58" s="32">
        <f>F57</f>
        <v>395455</v>
      </c>
      <c r="G58" s="37">
        <f t="shared" si="8"/>
        <v>4.4271074141832678E-2</v>
      </c>
      <c r="H58" s="32">
        <f>H57</f>
        <v>609861</v>
      </c>
      <c r="I58" s="37">
        <f t="shared" si="9"/>
        <v>6.8273764517359031E-2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1005316</v>
      </c>
      <c r="O58" s="37">
        <f t="shared" si="13"/>
        <v>0.11254483865919171</v>
      </c>
      <c r="P58" s="32">
        <f>P57</f>
        <v>392242</v>
      </c>
      <c r="Q58" s="32">
        <f>Q57</f>
        <v>8482985</v>
      </c>
      <c r="R58" s="32">
        <f>R57</f>
        <v>8482985</v>
      </c>
      <c r="S58" s="32">
        <f>S57</f>
        <v>729474</v>
      </c>
      <c r="T58" s="37">
        <f t="shared" si="14"/>
        <v>8.5992607555005693E-2</v>
      </c>
      <c r="U58" s="37">
        <f t="shared" si="15"/>
        <v>0.55480800118294327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205641</v>
      </c>
      <c r="E65" s="31">
        <v>205641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1150000</v>
      </c>
      <c r="E66" s="31">
        <v>1150000</v>
      </c>
      <c r="F66" s="31">
        <v>560546</v>
      </c>
      <c r="G66" s="36">
        <f t="shared" si="8"/>
        <v>0.48743130434782611</v>
      </c>
      <c r="H66" s="31">
        <v>178424</v>
      </c>
      <c r="I66" s="36">
        <f t="shared" si="9"/>
        <v>0.15515130434782609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738970</v>
      </c>
      <c r="O66" s="36">
        <f t="shared" si="13"/>
        <v>0.6425826086956522</v>
      </c>
      <c r="P66" s="31">
        <v>164230</v>
      </c>
      <c r="Q66" s="31">
        <v>936945</v>
      </c>
      <c r="R66" s="31">
        <v>916945</v>
      </c>
      <c r="S66" s="31">
        <v>695289</v>
      </c>
      <c r="T66" s="36">
        <f t="shared" si="14"/>
        <v>0.74208091189984471</v>
      </c>
      <c r="U66" s="36">
        <f t="shared" si="15"/>
        <v>8.6427571089325861E-2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1462228</v>
      </c>
      <c r="E67" s="31">
        <v>1462228</v>
      </c>
      <c r="F67" s="31">
        <v>78101</v>
      </c>
      <c r="G67" s="36">
        <f t="shared" si="8"/>
        <v>5.3412326942173176E-2</v>
      </c>
      <c r="H67" s="31">
        <v>90911</v>
      </c>
      <c r="I67" s="36">
        <f t="shared" si="9"/>
        <v>6.2172930623678388E-2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169012</v>
      </c>
      <c r="O67" s="36">
        <f t="shared" si="13"/>
        <v>0.11558525756585156</v>
      </c>
      <c r="P67" s="31">
        <v>64195</v>
      </c>
      <c r="Q67" s="31">
        <v>5075301</v>
      </c>
      <c r="R67" s="31">
        <v>5075301</v>
      </c>
      <c r="S67" s="31">
        <v>116310</v>
      </c>
      <c r="T67" s="36">
        <f t="shared" si="14"/>
        <v>2.2916867393677733E-2</v>
      </c>
      <c r="U67" s="36">
        <f t="shared" si="15"/>
        <v>0.41616948360464212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30437</v>
      </c>
      <c r="E68" s="31">
        <v>30437</v>
      </c>
      <c r="F68" s="31">
        <v>-54389</v>
      </c>
      <c r="G68" s="36">
        <f t="shared" si="8"/>
        <v>-1.7869369517363736</v>
      </c>
      <c r="H68" s="31">
        <v>-38090</v>
      </c>
      <c r="I68" s="36">
        <f t="shared" si="9"/>
        <v>-1.2514373952754871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-92479</v>
      </c>
      <c r="O68" s="36">
        <f t="shared" si="13"/>
        <v>-3.0383743470118607</v>
      </c>
      <c r="P68" s="31">
        <v>3580</v>
      </c>
      <c r="Q68" s="31">
        <v>47088</v>
      </c>
      <c r="R68" s="31">
        <v>47088</v>
      </c>
      <c r="S68" s="31">
        <v>-18013</v>
      </c>
      <c r="T68" s="36">
        <f t="shared" si="14"/>
        <v>-0.38253907577302071</v>
      </c>
      <c r="U68" s="36">
        <f t="shared" si="15"/>
        <v>-11.639664804469273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2848306</v>
      </c>
      <c r="E70" s="32">
        <f>SUM(E64:E69)</f>
        <v>2848306</v>
      </c>
      <c r="F70" s="32">
        <f>SUM(F64:F69)</f>
        <v>584258</v>
      </c>
      <c r="G70" s="37">
        <f t="shared" si="8"/>
        <v>0.20512473027827768</v>
      </c>
      <c r="H70" s="32">
        <f>SUM(H64:H69)</f>
        <v>231245</v>
      </c>
      <c r="I70" s="37">
        <f t="shared" si="9"/>
        <v>8.1186852817077937E-2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815503</v>
      </c>
      <c r="O70" s="37">
        <f t="shared" si="13"/>
        <v>0.28631158309535565</v>
      </c>
      <c r="P70" s="32">
        <f>SUM(P64:P69)</f>
        <v>232005</v>
      </c>
      <c r="Q70" s="32">
        <f>SUM(Q64:Q69)</f>
        <v>6264975</v>
      </c>
      <c r="R70" s="32">
        <f>SUM(R64:R69)</f>
        <v>6244975</v>
      </c>
      <c r="S70" s="32">
        <f>SUM(S64:S69)</f>
        <v>793586</v>
      </c>
      <c r="T70" s="37">
        <f t="shared" si="14"/>
        <v>0.12667025806168419</v>
      </c>
      <c r="U70" s="37">
        <f t="shared" si="15"/>
        <v>-3.2757914700114465E-3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15012</v>
      </c>
      <c r="E71" s="31">
        <v>15012</v>
      </c>
      <c r="F71" s="31">
        <v>12391</v>
      </c>
      <c r="G71" s="36">
        <f t="shared" si="8"/>
        <v>0.82540634159339199</v>
      </c>
      <c r="H71" s="31">
        <v>5213</v>
      </c>
      <c r="I71" s="36">
        <f t="shared" si="9"/>
        <v>0.34725552891020517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17604</v>
      </c>
      <c r="O71" s="36">
        <f t="shared" si="13"/>
        <v>1.1726618705035972</v>
      </c>
      <c r="P71" s="31">
        <v>6194</v>
      </c>
      <c r="Q71" s="31">
        <v>15000</v>
      </c>
      <c r="R71" s="31">
        <v>20000</v>
      </c>
      <c r="S71" s="31">
        <v>9776</v>
      </c>
      <c r="T71" s="36">
        <f t="shared" si="14"/>
        <v>0.65173333333333339</v>
      </c>
      <c r="U71" s="36">
        <f t="shared" si="15"/>
        <v>-0.15837907652566996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75304</v>
      </c>
      <c r="E72" s="31">
        <v>75304</v>
      </c>
      <c r="F72" s="31">
        <v>7003</v>
      </c>
      <c r="G72" s="36">
        <f t="shared" si="8"/>
        <v>9.2996387974078401E-2</v>
      </c>
      <c r="H72" s="31">
        <v>6276</v>
      </c>
      <c r="I72" s="36">
        <f t="shared" si="9"/>
        <v>8.3342186338043134E-2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13279</v>
      </c>
      <c r="O72" s="36">
        <f t="shared" si="13"/>
        <v>0.17633857431212152</v>
      </c>
      <c r="P72" s="31">
        <v>15783</v>
      </c>
      <c r="Q72" s="31">
        <v>156338</v>
      </c>
      <c r="R72" s="31">
        <v>161723</v>
      </c>
      <c r="S72" s="31">
        <v>32256</v>
      </c>
      <c r="T72" s="36">
        <f t="shared" si="14"/>
        <v>0.2063221993373332</v>
      </c>
      <c r="U72" s="36">
        <f t="shared" si="15"/>
        <v>-0.60235696635620606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6476491</v>
      </c>
      <c r="E73" s="31">
        <v>6476491</v>
      </c>
      <c r="F73" s="31">
        <v>179021</v>
      </c>
      <c r="G73" s="36">
        <f t="shared" si="8"/>
        <v>2.7641665834168532E-2</v>
      </c>
      <c r="H73" s="31">
        <v>145685</v>
      </c>
      <c r="I73" s="36">
        <f t="shared" si="9"/>
        <v>2.2494434100194072E-2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324706</v>
      </c>
      <c r="O73" s="36">
        <f t="shared" si="13"/>
        <v>5.0136099934362605E-2</v>
      </c>
      <c r="P73" s="31">
        <v>145315</v>
      </c>
      <c r="Q73" s="31">
        <v>5870951</v>
      </c>
      <c r="R73" s="31">
        <v>6029089</v>
      </c>
      <c r="S73" s="31">
        <v>320558</v>
      </c>
      <c r="T73" s="36">
        <f t="shared" si="14"/>
        <v>5.4600694163517975E-2</v>
      </c>
      <c r="U73" s="36">
        <f t="shared" si="15"/>
        <v>2.5461927536729601E-3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1800334</v>
      </c>
      <c r="E74" s="31">
        <v>1800334</v>
      </c>
      <c r="F74" s="31">
        <v>81615</v>
      </c>
      <c r="G74" s="36">
        <f t="shared" si="8"/>
        <v>4.5333254829381657E-2</v>
      </c>
      <c r="H74" s="31">
        <v>499993</v>
      </c>
      <c r="I74" s="36">
        <f t="shared" si="9"/>
        <v>0.27772235596283801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581608</v>
      </c>
      <c r="O74" s="36">
        <f t="shared" si="13"/>
        <v>0.32305561079221967</v>
      </c>
      <c r="P74" s="31">
        <v>362955</v>
      </c>
      <c r="Q74" s="31">
        <v>1296341</v>
      </c>
      <c r="R74" s="31">
        <v>891513</v>
      </c>
      <c r="S74" s="31">
        <v>445758</v>
      </c>
      <c r="T74" s="36">
        <f t="shared" si="14"/>
        <v>0.34385859893345966</v>
      </c>
      <c r="U74" s="36">
        <f t="shared" si="15"/>
        <v>0.37756195671639725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5898152</v>
      </c>
      <c r="E76" s="31">
        <v>5898152</v>
      </c>
      <c r="F76" s="31">
        <v>15914</v>
      </c>
      <c r="G76" s="36">
        <f t="shared" si="8"/>
        <v>2.6981332458030924E-3</v>
      </c>
      <c r="H76" s="31">
        <v>67325</v>
      </c>
      <c r="I76" s="36">
        <f t="shared" si="9"/>
        <v>1.1414592231600677E-2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83239</v>
      </c>
      <c r="O76" s="36">
        <f t="shared" si="13"/>
        <v>1.4112725477403771E-2</v>
      </c>
      <c r="P76" s="31">
        <v>39275</v>
      </c>
      <c r="Q76" s="31">
        <v>192887</v>
      </c>
      <c r="R76" s="31">
        <v>115000</v>
      </c>
      <c r="S76" s="31">
        <v>78734</v>
      </c>
      <c r="T76" s="36">
        <f t="shared" si="14"/>
        <v>0.40818717694816137</v>
      </c>
      <c r="U76" s="36">
        <f t="shared" si="15"/>
        <v>0.71419478039465312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14265293</v>
      </c>
      <c r="E78" s="32">
        <f>SUM(E71:E77)</f>
        <v>14265293</v>
      </c>
      <c r="F78" s="32">
        <f>SUM(F71:F77)</f>
        <v>295944</v>
      </c>
      <c r="G78" s="37">
        <f t="shared" si="8"/>
        <v>2.0745735821900049E-2</v>
      </c>
      <c r="H78" s="32">
        <f>SUM(H71:H77)</f>
        <v>724492</v>
      </c>
      <c r="I78" s="37">
        <f t="shared" si="9"/>
        <v>5.0787039565188041E-2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1020436</v>
      </c>
      <c r="O78" s="37">
        <f t="shared" si="13"/>
        <v>7.1532775387088091E-2</v>
      </c>
      <c r="P78" s="32">
        <f>SUM(P71:P77)</f>
        <v>569522</v>
      </c>
      <c r="Q78" s="32">
        <f>SUM(Q71:Q77)</f>
        <v>7531517</v>
      </c>
      <c r="R78" s="32">
        <f>SUM(R71:R77)</f>
        <v>7217325</v>
      </c>
      <c r="S78" s="32">
        <f>SUM(S71:S77)</f>
        <v>887082</v>
      </c>
      <c r="T78" s="37">
        <f t="shared" si="14"/>
        <v>0.1177826459131673</v>
      </c>
      <c r="U78" s="37">
        <f t="shared" si="15"/>
        <v>0.27210537959903225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4956452</v>
      </c>
      <c r="E79" s="31">
        <v>4956452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594679</v>
      </c>
      <c r="Q79" s="31">
        <v>4706981</v>
      </c>
      <c r="R79" s="31">
        <v>4706981</v>
      </c>
      <c r="S79" s="31">
        <v>1076963</v>
      </c>
      <c r="T79" s="36">
        <f t="shared" si="14"/>
        <v>0.22880122099494346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212314</v>
      </c>
      <c r="E80" s="31">
        <v>212314</v>
      </c>
      <c r="F80" s="31">
        <v>29115</v>
      </c>
      <c r="G80" s="36">
        <f t="shared" si="8"/>
        <v>0.13713179535970307</v>
      </c>
      <c r="H80" s="31">
        <v>40549</v>
      </c>
      <c r="I80" s="36">
        <f t="shared" si="9"/>
        <v>0.19098599244515199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69664</v>
      </c>
      <c r="O80" s="36">
        <f t="shared" si="13"/>
        <v>0.32811778780485507</v>
      </c>
      <c r="P80" s="31">
        <v>27833</v>
      </c>
      <c r="Q80" s="31">
        <v>201630</v>
      </c>
      <c r="R80" s="31">
        <v>201630</v>
      </c>
      <c r="S80" s="31">
        <v>61228</v>
      </c>
      <c r="T80" s="36">
        <f t="shared" si="14"/>
        <v>0.30366512919704408</v>
      </c>
      <c r="U80" s="36">
        <f t="shared" si="15"/>
        <v>0.45686774691912468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256010</v>
      </c>
      <c r="E81" s="31">
        <v>256010</v>
      </c>
      <c r="F81" s="31">
        <v>34911</v>
      </c>
      <c r="G81" s="36">
        <f t="shared" si="8"/>
        <v>0.13636576696222805</v>
      </c>
      <c r="H81" s="31">
        <v>139356</v>
      </c>
      <c r="I81" s="36">
        <f t="shared" si="9"/>
        <v>0.54433811179250813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174267</v>
      </c>
      <c r="O81" s="36">
        <f t="shared" si="13"/>
        <v>0.68070387875473615</v>
      </c>
      <c r="P81" s="31">
        <v>47103</v>
      </c>
      <c r="Q81" s="31">
        <v>246010</v>
      </c>
      <c r="R81" s="31">
        <v>308010</v>
      </c>
      <c r="S81" s="31">
        <v>113789</v>
      </c>
      <c r="T81" s="36">
        <f t="shared" si="14"/>
        <v>0.46253810820698343</v>
      </c>
      <c r="U81" s="36">
        <f t="shared" si="15"/>
        <v>1.958537672759697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5424776</v>
      </c>
      <c r="E84" s="32">
        <f>SUM(E79:E83)</f>
        <v>5424776</v>
      </c>
      <c r="F84" s="32">
        <f>SUM(F79:F83)</f>
        <v>64026</v>
      </c>
      <c r="G84" s="37">
        <f t="shared" si="8"/>
        <v>1.1802514979420349E-2</v>
      </c>
      <c r="H84" s="32">
        <f>SUM(H79:H83)</f>
        <v>179905</v>
      </c>
      <c r="I84" s="37">
        <f t="shared" si="9"/>
        <v>3.3163581316537308E-2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243931</v>
      </c>
      <c r="O84" s="37">
        <f t="shared" si="13"/>
        <v>4.4966096295957658E-2</v>
      </c>
      <c r="P84" s="32">
        <f>SUM(P79:P83)</f>
        <v>669615</v>
      </c>
      <c r="Q84" s="32">
        <f>SUM(Q79:Q83)</f>
        <v>5154621</v>
      </c>
      <c r="R84" s="32">
        <f>SUM(R79:R83)</f>
        <v>5216621</v>
      </c>
      <c r="S84" s="32">
        <f>SUM(S79:S83)</f>
        <v>1251980</v>
      </c>
      <c r="T84" s="37">
        <f t="shared" si="14"/>
        <v>0.24288497641242682</v>
      </c>
      <c r="U84" s="37">
        <f t="shared" si="15"/>
        <v>-0.73133069002337159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31470957</v>
      </c>
      <c r="E85" s="32">
        <f>SUM(E57,E59:E62,E64:E69,E71:E77,E79:E83)</f>
        <v>31470957</v>
      </c>
      <c r="F85" s="32">
        <f>SUM(F57,F59:F62,F64:F69,F71:F77,F79:F83)</f>
        <v>1339683</v>
      </c>
      <c r="G85" s="37">
        <f t="shared" si="8"/>
        <v>4.2568867543494149E-2</v>
      </c>
      <c r="H85" s="32">
        <f>SUM(H57,H59:H62,H64:H69,H71:H77,H79:H83)</f>
        <v>1745503</v>
      </c>
      <c r="I85" s="37">
        <f t="shared" si="9"/>
        <v>5.5463931395540338E-2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3085186</v>
      </c>
      <c r="O85" s="37">
        <f t="shared" si="13"/>
        <v>9.8032798939034493E-2</v>
      </c>
      <c r="P85" s="32">
        <f>SUM(P57,P59:P62,P64:P69,P71:P77,P79:P83)</f>
        <v>1863384</v>
      </c>
      <c r="Q85" s="32">
        <f>SUM(Q57,Q59:Q62,Q64:Q69,Q71:Q77,Q79:Q83)</f>
        <v>27434098</v>
      </c>
      <c r="R85" s="32">
        <f>SUM(R57,R59:R62,R64:R69,R71:R77,R79:R83)</f>
        <v>27161906</v>
      </c>
      <c r="S85" s="32">
        <f>SUM(S57,S59:S62,S64:S69,S71:S77,S79:S83)</f>
        <v>3662122</v>
      </c>
      <c r="T85" s="37">
        <f t="shared" si="14"/>
        <v>0.13348796814825112</v>
      </c>
      <c r="U85" s="37">
        <f t="shared" si="15"/>
        <v>-6.3261786083813054E-2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1864119</v>
      </c>
      <c r="E88" s="31">
        <v>1864119</v>
      </c>
      <c r="F88" s="31">
        <v>1094299</v>
      </c>
      <c r="G88" s="36">
        <f t="shared" ref="G88:G99" si="16">IF(($D88      =0),0,($F88      /$D88      ))</f>
        <v>0.58703280209042452</v>
      </c>
      <c r="H88" s="31">
        <v>1296405</v>
      </c>
      <c r="I88" s="36">
        <f t="shared" ref="I88:I99" si="17">IF(($D88      =0),0,($H88      /$D88      ))</f>
        <v>0.69545184615359856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2390704</v>
      </c>
      <c r="O88" s="36">
        <f t="shared" ref="O88:O99" si="21">IF(($D88      =0),0,($N88      /$D88      ))</f>
        <v>1.2824846482440231</v>
      </c>
      <c r="P88" s="31">
        <v>1232927</v>
      </c>
      <c r="Q88" s="31">
        <v>812112</v>
      </c>
      <c r="R88" s="31">
        <v>812112</v>
      </c>
      <c r="S88" s="31">
        <v>2573219</v>
      </c>
      <c r="T88" s="36">
        <f t="shared" ref="T88:T99" si="22">IF(($Q88      =0),0,($S88      /$Q88      ))</f>
        <v>3.1685518746182795</v>
      </c>
      <c r="U88" s="36">
        <f t="shared" ref="U88:U99" si="23">IF(($P88      =0),0,(($H88      /$P88      )-1))</f>
        <v>5.1485611070241744E-2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21980000</v>
      </c>
      <c r="E89" s="31">
        <v>21980000</v>
      </c>
      <c r="F89" s="31">
        <v>2444509</v>
      </c>
      <c r="G89" s="36">
        <f t="shared" si="16"/>
        <v>0.11121515013648772</v>
      </c>
      <c r="H89" s="31">
        <v>3131214</v>
      </c>
      <c r="I89" s="36">
        <f t="shared" si="17"/>
        <v>0.14245741583257507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5575723</v>
      </c>
      <c r="O89" s="36">
        <f t="shared" si="21"/>
        <v>0.25367256596906279</v>
      </c>
      <c r="P89" s="31">
        <v>3006292</v>
      </c>
      <c r="Q89" s="31">
        <v>20872000</v>
      </c>
      <c r="R89" s="31">
        <v>20872000</v>
      </c>
      <c r="S89" s="31">
        <v>5338430</v>
      </c>
      <c r="T89" s="36">
        <f t="shared" si="22"/>
        <v>0.25576993100804907</v>
      </c>
      <c r="U89" s="36">
        <f t="shared" si="23"/>
        <v>4.1553515094342242E-2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24192957</v>
      </c>
      <c r="E90" s="31">
        <v>24192957</v>
      </c>
      <c r="F90" s="31">
        <v>5632</v>
      </c>
      <c r="G90" s="36">
        <f t="shared" si="16"/>
        <v>2.3279502377489448E-4</v>
      </c>
      <c r="H90" s="31">
        <v>-46283255</v>
      </c>
      <c r="I90" s="36">
        <f t="shared" si="17"/>
        <v>-1.91308797018901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-46277623</v>
      </c>
      <c r="O90" s="36">
        <f t="shared" si="21"/>
        <v>-1.9128551751652352</v>
      </c>
      <c r="P90" s="31">
        <v>2785317</v>
      </c>
      <c r="Q90" s="31">
        <v>17123033</v>
      </c>
      <c r="R90" s="31">
        <v>20982052</v>
      </c>
      <c r="S90" s="31">
        <v>6762339</v>
      </c>
      <c r="T90" s="36">
        <f t="shared" si="22"/>
        <v>0.39492647126242181</v>
      </c>
      <c r="U90" s="36">
        <f t="shared" si="23"/>
        <v>-17.616871616408474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48037076</v>
      </c>
      <c r="E91" s="32">
        <f>SUM(E88:E90)</f>
        <v>48037076</v>
      </c>
      <c r="F91" s="32">
        <f>SUM(F88:F90)</f>
        <v>3544440</v>
      </c>
      <c r="G91" s="37">
        <f t="shared" si="16"/>
        <v>7.378550684475467E-2</v>
      </c>
      <c r="H91" s="32">
        <f>SUM(H88:H90)</f>
        <v>-41855636</v>
      </c>
      <c r="I91" s="37">
        <f t="shared" si="17"/>
        <v>-0.87131939504394484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-38311196</v>
      </c>
      <c r="O91" s="37">
        <f t="shared" si="21"/>
        <v>-0.79753388819919013</v>
      </c>
      <c r="P91" s="32">
        <f>SUM(P88:P90)</f>
        <v>7024536</v>
      </c>
      <c r="Q91" s="32">
        <f>SUM(Q88:Q90)</f>
        <v>38807145</v>
      </c>
      <c r="R91" s="32">
        <f>SUM(R88:R90)</f>
        <v>42666164</v>
      </c>
      <c r="S91" s="32">
        <f>SUM(S88:S90)</f>
        <v>14673988</v>
      </c>
      <c r="T91" s="37">
        <f t="shared" si="22"/>
        <v>0.37812593531423144</v>
      </c>
      <c r="U91" s="37">
        <f t="shared" si="23"/>
        <v>-6.9584912085296455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193</v>
      </c>
      <c r="E92" s="31">
        <v>193</v>
      </c>
      <c r="F92" s="31">
        <v>70</v>
      </c>
      <c r="G92" s="36">
        <f t="shared" si="16"/>
        <v>0.36269430051813473</v>
      </c>
      <c r="H92" s="31">
        <v>397</v>
      </c>
      <c r="I92" s="36">
        <f t="shared" si="17"/>
        <v>2.0569948186528499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467</v>
      </c>
      <c r="O92" s="36">
        <f t="shared" si="21"/>
        <v>2.4196891191709846</v>
      </c>
      <c r="P92" s="31">
        <v>107</v>
      </c>
      <c r="Q92" s="31">
        <v>11138</v>
      </c>
      <c r="R92" s="31">
        <v>183</v>
      </c>
      <c r="S92" s="31">
        <v>107</v>
      </c>
      <c r="T92" s="36">
        <f t="shared" si="22"/>
        <v>9.6067516609804268E-3</v>
      </c>
      <c r="U92" s="36">
        <f t="shared" si="23"/>
        <v>2.7102803738317758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4122805</v>
      </c>
      <c r="E93" s="31">
        <v>4122805</v>
      </c>
      <c r="F93" s="31">
        <v>2266285</v>
      </c>
      <c r="G93" s="36">
        <f t="shared" si="16"/>
        <v>0.54969492857411395</v>
      </c>
      <c r="H93" s="31">
        <v>1728973</v>
      </c>
      <c r="I93" s="36">
        <f t="shared" si="17"/>
        <v>0.41936812437163534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3995258</v>
      </c>
      <c r="O93" s="36">
        <f t="shared" si="21"/>
        <v>0.96906305294574935</v>
      </c>
      <c r="P93" s="31">
        <v>1217098</v>
      </c>
      <c r="Q93" s="31">
        <v>2887722</v>
      </c>
      <c r="R93" s="31">
        <v>2887722</v>
      </c>
      <c r="S93" s="31">
        <v>1871360</v>
      </c>
      <c r="T93" s="36">
        <f t="shared" si="22"/>
        <v>0.64804021993806882</v>
      </c>
      <c r="U93" s="36">
        <f t="shared" si="23"/>
        <v>0.42057007734792107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9866</v>
      </c>
      <c r="E94" s="31">
        <v>9866</v>
      </c>
      <c r="F94" s="31">
        <v>12415</v>
      </c>
      <c r="G94" s="36">
        <f t="shared" si="16"/>
        <v>1.2583620514899656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12415</v>
      </c>
      <c r="O94" s="36">
        <f t="shared" si="21"/>
        <v>1.2583620514899656</v>
      </c>
      <c r="P94" s="31">
        <v>124963</v>
      </c>
      <c r="Q94" s="31">
        <v>9369</v>
      </c>
      <c r="R94" s="31">
        <v>9369</v>
      </c>
      <c r="S94" s="31">
        <v>193354</v>
      </c>
      <c r="T94" s="36">
        <f t="shared" si="22"/>
        <v>20.637634752908529</v>
      </c>
      <c r="U94" s="36">
        <f t="shared" si="23"/>
        <v>-1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4132864</v>
      </c>
      <c r="E96" s="32">
        <f>SUM(E92:E95)</f>
        <v>4132864</v>
      </c>
      <c r="F96" s="32">
        <f>SUM(F92:F95)</f>
        <v>2278770</v>
      </c>
      <c r="G96" s="37">
        <f t="shared" si="16"/>
        <v>0.55137793065535179</v>
      </c>
      <c r="H96" s="32">
        <f>SUM(H92:H95)</f>
        <v>1729370</v>
      </c>
      <c r="I96" s="37">
        <f t="shared" si="17"/>
        <v>0.41844348132433101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4008140</v>
      </c>
      <c r="O96" s="37">
        <f t="shared" si="21"/>
        <v>0.96982141197968286</v>
      </c>
      <c r="P96" s="32">
        <f>SUM(P92:P95)</f>
        <v>1342168</v>
      </c>
      <c r="Q96" s="32">
        <f>SUM(Q92:Q95)</f>
        <v>2908229</v>
      </c>
      <c r="R96" s="32">
        <f>SUM(R92:R95)</f>
        <v>2897274</v>
      </c>
      <c r="S96" s="32">
        <f>SUM(S92:S95)</f>
        <v>2064821</v>
      </c>
      <c r="T96" s="37">
        <f t="shared" si="22"/>
        <v>0.70999257623797851</v>
      </c>
      <c r="U96" s="37">
        <f t="shared" si="23"/>
        <v>0.28848996548867212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-6865737</v>
      </c>
      <c r="E97" s="31">
        <v>-6865737</v>
      </c>
      <c r="F97" s="31">
        <v>-3024863</v>
      </c>
      <c r="G97" s="36">
        <f t="shared" si="16"/>
        <v>0.4405736776692728</v>
      </c>
      <c r="H97" s="31">
        <v>-1139652</v>
      </c>
      <c r="I97" s="36">
        <f t="shared" si="17"/>
        <v>0.16599121114018786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-4164515</v>
      </c>
      <c r="O97" s="36">
        <f t="shared" si="21"/>
        <v>0.60656488880946069</v>
      </c>
      <c r="P97" s="31">
        <v>123977</v>
      </c>
      <c r="Q97" s="31">
        <v>924051</v>
      </c>
      <c r="R97" s="31">
        <v>-6215784</v>
      </c>
      <c r="S97" s="31">
        <v>77451</v>
      </c>
      <c r="T97" s="36">
        <f t="shared" si="22"/>
        <v>8.3816802319352499E-2</v>
      </c>
      <c r="U97" s="36">
        <f t="shared" si="23"/>
        <v>-10.192446986134525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68590</v>
      </c>
      <c r="E98" s="31">
        <v>68590</v>
      </c>
      <c r="F98" s="31">
        <v>16812</v>
      </c>
      <c r="G98" s="36">
        <f t="shared" si="16"/>
        <v>0.24510861641638723</v>
      </c>
      <c r="H98" s="31">
        <v>11208</v>
      </c>
      <c r="I98" s="36">
        <f t="shared" si="17"/>
        <v>0.1634057442775915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28020</v>
      </c>
      <c r="O98" s="36">
        <f t="shared" si="21"/>
        <v>0.40851436069397873</v>
      </c>
      <c r="P98" s="31">
        <v>16812</v>
      </c>
      <c r="Q98" s="31">
        <v>0</v>
      </c>
      <c r="R98" s="31">
        <v>67245</v>
      </c>
      <c r="S98" s="31">
        <v>33624</v>
      </c>
      <c r="T98" s="36">
        <f t="shared" si="22"/>
        <v>0</v>
      </c>
      <c r="U98" s="36">
        <f t="shared" si="23"/>
        <v>-0.33333333333333337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273968</v>
      </c>
      <c r="E99" s="31">
        <v>273968</v>
      </c>
      <c r="F99" s="31">
        <v>828062</v>
      </c>
      <c r="G99" s="36">
        <f t="shared" si="16"/>
        <v>3.0224770776149041</v>
      </c>
      <c r="H99" s="31">
        <v>1944389</v>
      </c>
      <c r="I99" s="36">
        <f t="shared" si="17"/>
        <v>7.0971390819365769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2772451</v>
      </c>
      <c r="O99" s="36">
        <f t="shared" si="21"/>
        <v>10.11961615955148</v>
      </c>
      <c r="P99" s="31">
        <v>10564580</v>
      </c>
      <c r="Q99" s="31">
        <v>33384852</v>
      </c>
      <c r="R99" s="31">
        <v>32857163</v>
      </c>
      <c r="S99" s="31">
        <v>23351571</v>
      </c>
      <c r="T99" s="36">
        <f t="shared" si="22"/>
        <v>0.69946606323131222</v>
      </c>
      <c r="U99" s="36">
        <f t="shared" si="23"/>
        <v>-0.81595207760270638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-6523179</v>
      </c>
      <c r="E101" s="32">
        <f>SUM(E97:E100)</f>
        <v>-6523179</v>
      </c>
      <c r="F101" s="32">
        <f>SUM(F97:F100)</f>
        <v>-2179989</v>
      </c>
      <c r="G101" s="37">
        <f>IF(($D101     =0),0,($F101     /$D101     ))</f>
        <v>0.33419119726746727</v>
      </c>
      <c r="H101" s="32">
        <f>SUM(H97:H100)</f>
        <v>815945</v>
      </c>
      <c r="I101" s="37">
        <f>IF(($D101     =0),0,($H101     /$D101     ))</f>
        <v>-0.12508395063204614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-1364044</v>
      </c>
      <c r="O101" s="37">
        <f>IF(($D101     =0),0,($N101     /$D101     ))</f>
        <v>0.20910724663542116</v>
      </c>
      <c r="P101" s="32">
        <f>SUM(P97:P100)</f>
        <v>10705369</v>
      </c>
      <c r="Q101" s="32">
        <f>SUM(Q97:Q100)</f>
        <v>34308903</v>
      </c>
      <c r="R101" s="32">
        <f>SUM(R97:R100)</f>
        <v>26708624</v>
      </c>
      <c r="S101" s="32">
        <f>SUM(S97:S100)</f>
        <v>23462646</v>
      </c>
      <c r="T101" s="37">
        <f>IF(($Q101     =0),0,($S101     /$Q101     ))</f>
        <v>0.68386465169113686</v>
      </c>
      <c r="U101" s="37">
        <f>IF(($P101     =0),0,(($H101     /$P101     )-1))</f>
        <v>-0.92378170243361069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45646761</v>
      </c>
      <c r="E102" s="32">
        <f>SUM(E88:E90,E92:E95,E97:E100)</f>
        <v>45646761</v>
      </c>
      <c r="F102" s="32">
        <f>SUM(F88:F90,F92:F95,F97:F100)</f>
        <v>3643221</v>
      </c>
      <c r="G102" s="37">
        <f>IF(($D102     =0),0,($F102     /$D102     ))</f>
        <v>7.9813351926547427E-2</v>
      </c>
      <c r="H102" s="32">
        <f>SUM(H88:H90,H92:H95,H97:H100)</f>
        <v>-39310321</v>
      </c>
      <c r="I102" s="37">
        <f>IF(($D102     =0),0,($H102     /$D102     ))</f>
        <v>-0.86118533141924347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-35667100</v>
      </c>
      <c r="O102" s="37">
        <f>IF(($D102     =0),0,($N102     /$D102     ))</f>
        <v>-0.7813719794926961</v>
      </c>
      <c r="P102" s="32">
        <f>SUM(P88:P90,P92:P95,P97:P100)</f>
        <v>19072073</v>
      </c>
      <c r="Q102" s="32">
        <f>SUM(Q88:Q90,Q92:Q95,Q97:Q100)</f>
        <v>76024277</v>
      </c>
      <c r="R102" s="32">
        <f>SUM(R88:R90,R92:R95,R97:R100)</f>
        <v>72272062</v>
      </c>
      <c r="S102" s="32">
        <f>SUM(S88:S90,S92:S95,S97:S100)</f>
        <v>40201455</v>
      </c>
      <c r="T102" s="37">
        <f>IF(($Q102     =0),0,($S102     /$Q102     ))</f>
        <v>0.52879759711493213</v>
      </c>
      <c r="U102" s="37">
        <f>IF(($P102     =0),0,(($H102     /$P102     )-1))</f>
        <v>-3.0611456866802049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249677610</v>
      </c>
      <c r="E105" s="31">
        <v>249677610</v>
      </c>
      <c r="F105" s="31">
        <v>27626131</v>
      </c>
      <c r="G105" s="36">
        <f t="shared" ref="G105:G136" si="24">IF(($D105     =0),0,($F105     /$D105     ))</f>
        <v>0.11064721021640667</v>
      </c>
      <c r="H105" s="31">
        <v>81476556</v>
      </c>
      <c r="I105" s="36">
        <f t="shared" ref="I105:I136" si="25">IF(($D105     =0),0,($H105     /$D105     ))</f>
        <v>0.32632704230066922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109102687</v>
      </c>
      <c r="O105" s="36">
        <f t="shared" ref="O105:O136" si="29">IF(($D105     =0),0,($N105     /$D105     ))</f>
        <v>0.43697425251707595</v>
      </c>
      <c r="P105" s="31">
        <v>63211695</v>
      </c>
      <c r="Q105" s="31">
        <v>165478000</v>
      </c>
      <c r="R105" s="31">
        <v>209881881</v>
      </c>
      <c r="S105" s="31">
        <v>98499734</v>
      </c>
      <c r="T105" s="36">
        <f t="shared" ref="T105:T136" si="30">IF(($Q105     =0),0,($S105     /$Q105     ))</f>
        <v>0.59524368193959321</v>
      </c>
      <c r="U105" s="36">
        <f t="shared" ref="U105:U136" si="31">IF(($P105     =0),0,(($H105     /$P105     )-1))</f>
        <v>0.28894749618721671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249677610</v>
      </c>
      <c r="E106" s="32">
        <f>E105</f>
        <v>249677610</v>
      </c>
      <c r="F106" s="32">
        <f>F105</f>
        <v>27626131</v>
      </c>
      <c r="G106" s="37">
        <f t="shared" si="24"/>
        <v>0.11064721021640667</v>
      </c>
      <c r="H106" s="32">
        <f>H105</f>
        <v>81476556</v>
      </c>
      <c r="I106" s="37">
        <f t="shared" si="25"/>
        <v>0.32632704230066922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109102687</v>
      </c>
      <c r="O106" s="37">
        <f t="shared" si="29"/>
        <v>0.43697425251707595</v>
      </c>
      <c r="P106" s="32">
        <f>P105</f>
        <v>63211695</v>
      </c>
      <c r="Q106" s="32">
        <f>Q105</f>
        <v>165478000</v>
      </c>
      <c r="R106" s="32">
        <f>R105</f>
        <v>209881881</v>
      </c>
      <c r="S106" s="32">
        <f>S105</f>
        <v>98499734</v>
      </c>
      <c r="T106" s="37">
        <f t="shared" si="30"/>
        <v>0.59524368193959321</v>
      </c>
      <c r="U106" s="37">
        <f t="shared" si="31"/>
        <v>0.28894749618721671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410159</v>
      </c>
      <c r="E107" s="31">
        <v>410159</v>
      </c>
      <c r="F107" s="31">
        <v>76622</v>
      </c>
      <c r="G107" s="36">
        <f t="shared" si="24"/>
        <v>0.18681048081353815</v>
      </c>
      <c r="H107" s="31">
        <v>45812</v>
      </c>
      <c r="I107" s="36">
        <f t="shared" si="25"/>
        <v>0.11169327017083619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122434</v>
      </c>
      <c r="O107" s="36">
        <f t="shared" si="29"/>
        <v>0.29850375098437437</v>
      </c>
      <c r="P107" s="31">
        <v>169808</v>
      </c>
      <c r="Q107" s="31">
        <v>184205</v>
      </c>
      <c r="R107" s="31">
        <v>389515</v>
      </c>
      <c r="S107" s="31">
        <v>219447</v>
      </c>
      <c r="T107" s="36">
        <f t="shared" si="30"/>
        <v>1.1913194538693304</v>
      </c>
      <c r="U107" s="36">
        <f t="shared" si="31"/>
        <v>-0.73021294638650713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6908813</v>
      </c>
      <c r="E109" s="31">
        <v>6908813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6908808</v>
      </c>
      <c r="R109" s="31">
        <v>6908808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33732</v>
      </c>
      <c r="E110" s="31">
        <v>33732</v>
      </c>
      <c r="F110" s="31">
        <v>12631</v>
      </c>
      <c r="G110" s="36">
        <f t="shared" si="24"/>
        <v>0.37445155935017194</v>
      </c>
      <c r="H110" s="31">
        <v>16292</v>
      </c>
      <c r="I110" s="36">
        <f t="shared" si="25"/>
        <v>0.4829835171350646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28923</v>
      </c>
      <c r="O110" s="36">
        <f t="shared" si="29"/>
        <v>0.85743507648523654</v>
      </c>
      <c r="P110" s="31">
        <v>8810</v>
      </c>
      <c r="Q110" s="31">
        <v>47970</v>
      </c>
      <c r="R110" s="31">
        <v>47970</v>
      </c>
      <c r="S110" s="31">
        <v>10597</v>
      </c>
      <c r="T110" s="36">
        <f t="shared" si="30"/>
        <v>0.22090890139670627</v>
      </c>
      <c r="U110" s="36">
        <f t="shared" si="31"/>
        <v>0.84926220204313285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7352704</v>
      </c>
      <c r="E112" s="32">
        <f>SUM(E107:E111)</f>
        <v>7352704</v>
      </c>
      <c r="F112" s="32">
        <f>SUM(F107:F111)</f>
        <v>89253</v>
      </c>
      <c r="G112" s="37">
        <f t="shared" si="24"/>
        <v>1.2138799549118257E-2</v>
      </c>
      <c r="H112" s="32">
        <f>SUM(H107:H111)</f>
        <v>62104</v>
      </c>
      <c r="I112" s="37">
        <f t="shared" si="25"/>
        <v>8.4464164476089343E-3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151357</v>
      </c>
      <c r="O112" s="37">
        <f t="shared" si="29"/>
        <v>2.0585215996727191E-2</v>
      </c>
      <c r="P112" s="32">
        <f>SUM(P107:P111)</f>
        <v>178618</v>
      </c>
      <c r="Q112" s="32">
        <f>SUM(Q107:Q111)</f>
        <v>7140983</v>
      </c>
      <c r="R112" s="32">
        <f>SUM(R107:R111)</f>
        <v>7346293</v>
      </c>
      <c r="S112" s="32">
        <f>SUM(S107:S111)</f>
        <v>230044</v>
      </c>
      <c r="T112" s="37">
        <f t="shared" si="30"/>
        <v>3.2214612470019881E-2</v>
      </c>
      <c r="U112" s="37">
        <f t="shared" si="31"/>
        <v>-0.65230827800109736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2635</v>
      </c>
      <c r="E114" s="31">
        <v>2635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430</v>
      </c>
      <c r="Q114" s="31">
        <v>249</v>
      </c>
      <c r="R114" s="31">
        <v>2500</v>
      </c>
      <c r="S114" s="31">
        <v>896</v>
      </c>
      <c r="T114" s="36">
        <f t="shared" si="30"/>
        <v>3.5983935742971886</v>
      </c>
      <c r="U114" s="36">
        <f t="shared" si="31"/>
        <v>-1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21223329</v>
      </c>
      <c r="E117" s="31">
        <v>21223329</v>
      </c>
      <c r="F117" s="31">
        <v>164100</v>
      </c>
      <c r="G117" s="36">
        <f t="shared" si="24"/>
        <v>7.7320574920173926E-3</v>
      </c>
      <c r="H117" s="31">
        <v>137220</v>
      </c>
      <c r="I117" s="36">
        <f t="shared" si="25"/>
        <v>6.4655266852810889E-3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301320</v>
      </c>
      <c r="O117" s="36">
        <f t="shared" si="29"/>
        <v>1.4197584177298481E-2</v>
      </c>
      <c r="P117" s="31">
        <v>63971</v>
      </c>
      <c r="Q117" s="31">
        <v>73264</v>
      </c>
      <c r="R117" s="31">
        <v>805954</v>
      </c>
      <c r="S117" s="31">
        <v>266772</v>
      </c>
      <c r="T117" s="36">
        <f t="shared" si="30"/>
        <v>3.6412426293950646</v>
      </c>
      <c r="U117" s="36">
        <f t="shared" si="31"/>
        <v>1.1450344687436496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8388</v>
      </c>
      <c r="E119" s="31">
        <v>8388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615</v>
      </c>
      <c r="Q119" s="31">
        <v>7968</v>
      </c>
      <c r="R119" s="31">
        <v>7968</v>
      </c>
      <c r="S119" s="31">
        <v>615</v>
      </c>
      <c r="T119" s="36">
        <f t="shared" si="30"/>
        <v>7.7183734939759038E-2</v>
      </c>
      <c r="U119" s="36">
        <f t="shared" si="31"/>
        <v>-1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21234352</v>
      </c>
      <c r="E121" s="32">
        <f>SUM(E113:E120)</f>
        <v>21234352</v>
      </c>
      <c r="F121" s="32">
        <f>SUM(F113:F120)</f>
        <v>164100</v>
      </c>
      <c r="G121" s="37">
        <f t="shared" si="24"/>
        <v>7.7280436907139899E-3</v>
      </c>
      <c r="H121" s="32">
        <f>SUM(H113:H120)</f>
        <v>137220</v>
      </c>
      <c r="I121" s="37">
        <f t="shared" si="25"/>
        <v>6.4621703549041665E-3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301320</v>
      </c>
      <c r="O121" s="37">
        <f t="shared" si="29"/>
        <v>1.4190214045618156E-2</v>
      </c>
      <c r="P121" s="32">
        <f>SUM(P113:P120)</f>
        <v>65016</v>
      </c>
      <c r="Q121" s="32">
        <f>SUM(Q113:Q120)</f>
        <v>81481</v>
      </c>
      <c r="R121" s="32">
        <f>SUM(R113:R120)</f>
        <v>816422</v>
      </c>
      <c r="S121" s="32">
        <f>SUM(S113:S120)</f>
        <v>268283</v>
      </c>
      <c r="T121" s="37">
        <f t="shared" si="30"/>
        <v>3.2925835470845963</v>
      </c>
      <c r="U121" s="37">
        <f t="shared" si="31"/>
        <v>1.1105574012550758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2581000</v>
      </c>
      <c r="E122" s="31">
        <v>2581000</v>
      </c>
      <c r="F122" s="31">
        <v>804287</v>
      </c>
      <c r="G122" s="36">
        <f t="shared" si="24"/>
        <v>0.31161836497481599</v>
      </c>
      <c r="H122" s="31">
        <v>1776713</v>
      </c>
      <c r="I122" s="36">
        <f t="shared" si="25"/>
        <v>0.68838163502518401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2581000</v>
      </c>
      <c r="O122" s="36">
        <f t="shared" si="29"/>
        <v>1</v>
      </c>
      <c r="P122" s="31">
        <v>431055</v>
      </c>
      <c r="Q122" s="31">
        <v>3638000</v>
      </c>
      <c r="R122" s="31">
        <v>3638000</v>
      </c>
      <c r="S122" s="31">
        <v>3638000</v>
      </c>
      <c r="T122" s="36">
        <f t="shared" si="30"/>
        <v>1</v>
      </c>
      <c r="U122" s="36">
        <f t="shared" si="31"/>
        <v>3.1217779633689435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17729</v>
      </c>
      <c r="E123" s="31">
        <v>17729</v>
      </c>
      <c r="F123" s="31">
        <v>2779</v>
      </c>
      <c r="G123" s="36">
        <f t="shared" si="24"/>
        <v>0.15674882960121833</v>
      </c>
      <c r="H123" s="31">
        <v>8045</v>
      </c>
      <c r="I123" s="36">
        <f t="shared" si="25"/>
        <v>0.45377629871961195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10824</v>
      </c>
      <c r="O123" s="36">
        <f t="shared" si="29"/>
        <v>0.61052512832083028</v>
      </c>
      <c r="P123" s="31">
        <v>323</v>
      </c>
      <c r="Q123" s="31">
        <v>132233</v>
      </c>
      <c r="R123" s="31">
        <v>16837</v>
      </c>
      <c r="S123" s="31">
        <v>1043</v>
      </c>
      <c r="T123" s="36">
        <f t="shared" si="30"/>
        <v>7.887592355917206E-3</v>
      </c>
      <c r="U123" s="36">
        <f t="shared" si="31"/>
        <v>23.907120743034056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693756</v>
      </c>
      <c r="E124" s="31">
        <v>693756</v>
      </c>
      <c r="F124" s="31">
        <v>147796</v>
      </c>
      <c r="G124" s="36">
        <f t="shared" si="24"/>
        <v>0.21303743679333945</v>
      </c>
      <c r="H124" s="31">
        <v>269712</v>
      </c>
      <c r="I124" s="36">
        <f t="shared" si="25"/>
        <v>0.38877069171293654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417508</v>
      </c>
      <c r="O124" s="36">
        <f t="shared" si="29"/>
        <v>0.60180812850627596</v>
      </c>
      <c r="P124" s="31">
        <v>211654</v>
      </c>
      <c r="Q124" s="31">
        <v>572796</v>
      </c>
      <c r="R124" s="31">
        <v>653420</v>
      </c>
      <c r="S124" s="31">
        <v>341564</v>
      </c>
      <c r="T124" s="36">
        <f t="shared" si="30"/>
        <v>0.59631003009797556</v>
      </c>
      <c r="U124" s="36">
        <f t="shared" si="31"/>
        <v>0.27430617895244125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3292485</v>
      </c>
      <c r="E126" s="32">
        <f>SUM(E122:E125)</f>
        <v>3292485</v>
      </c>
      <c r="F126" s="32">
        <f>SUM(F122:F125)</f>
        <v>954862</v>
      </c>
      <c r="G126" s="37">
        <f t="shared" si="24"/>
        <v>0.29001255890307776</v>
      </c>
      <c r="H126" s="32">
        <f>SUM(H122:H125)</f>
        <v>2054470</v>
      </c>
      <c r="I126" s="37">
        <f t="shared" si="25"/>
        <v>0.6239876567395144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3009332</v>
      </c>
      <c r="O126" s="37">
        <f t="shared" si="29"/>
        <v>0.91400021564259215</v>
      </c>
      <c r="P126" s="32">
        <f>SUM(P122:P125)</f>
        <v>643032</v>
      </c>
      <c r="Q126" s="32">
        <f>SUM(Q122:Q125)</f>
        <v>4343029</v>
      </c>
      <c r="R126" s="32">
        <f>SUM(R122:R125)</f>
        <v>4308257</v>
      </c>
      <c r="S126" s="32">
        <f>SUM(S122:S125)</f>
        <v>3980607</v>
      </c>
      <c r="T126" s="37">
        <f t="shared" si="30"/>
        <v>0.91655086806926689</v>
      </c>
      <c r="U126" s="37">
        <f t="shared" si="31"/>
        <v>2.1949731895146742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15836</v>
      </c>
      <c r="G127" s="36">
        <f t="shared" si="24"/>
        <v>0</v>
      </c>
      <c r="H127" s="31">
        <v>52077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67913</v>
      </c>
      <c r="O127" s="36">
        <f t="shared" si="29"/>
        <v>0</v>
      </c>
      <c r="P127" s="31">
        <v>77394</v>
      </c>
      <c r="Q127" s="31">
        <v>0</v>
      </c>
      <c r="R127" s="31">
        <v>156137</v>
      </c>
      <c r="S127" s="31">
        <v>105444</v>
      </c>
      <c r="T127" s="36">
        <f t="shared" si="30"/>
        <v>0</v>
      </c>
      <c r="U127" s="36">
        <f t="shared" si="31"/>
        <v>-0.32711838126986592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578000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24732</v>
      </c>
      <c r="E132" s="32">
        <f>SUM(E127:E131)</f>
        <v>24732</v>
      </c>
      <c r="F132" s="32">
        <f>SUM(F127:F131)</f>
        <v>15836</v>
      </c>
      <c r="G132" s="37">
        <f t="shared" si="24"/>
        <v>0.64030405951803326</v>
      </c>
      <c r="H132" s="32">
        <f>SUM(H127:H131)</f>
        <v>52077</v>
      </c>
      <c r="I132" s="37">
        <f t="shared" si="25"/>
        <v>2.1056525958272685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67913</v>
      </c>
      <c r="O132" s="37">
        <f t="shared" si="29"/>
        <v>2.7459566553453016</v>
      </c>
      <c r="P132" s="32">
        <f>SUM(P127:P131)</f>
        <v>77394</v>
      </c>
      <c r="Q132" s="32">
        <f>SUM(Q127:Q131)</f>
        <v>602732</v>
      </c>
      <c r="R132" s="32">
        <f>SUM(R127:R131)</f>
        <v>180869</v>
      </c>
      <c r="S132" s="32">
        <f>SUM(S127:S131)</f>
        <v>105444</v>
      </c>
      <c r="T132" s="37">
        <f t="shared" si="30"/>
        <v>0.17494342427480206</v>
      </c>
      <c r="U132" s="37">
        <f t="shared" si="31"/>
        <v>-0.32711838126986592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147813</v>
      </c>
      <c r="E133" s="31">
        <v>147813</v>
      </c>
      <c r="F133" s="31">
        <v>17928</v>
      </c>
      <c r="G133" s="36">
        <f t="shared" si="24"/>
        <v>0.12128838464817032</v>
      </c>
      <c r="H133" s="31">
        <v>179881</v>
      </c>
      <c r="I133" s="36">
        <f t="shared" si="25"/>
        <v>1.216949794672999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197809</v>
      </c>
      <c r="O133" s="36">
        <f t="shared" si="29"/>
        <v>1.3382381793211693</v>
      </c>
      <c r="P133" s="31">
        <v>90119</v>
      </c>
      <c r="Q133" s="31">
        <v>139446</v>
      </c>
      <c r="R133" s="31">
        <v>139446</v>
      </c>
      <c r="S133" s="31">
        <v>91150</v>
      </c>
      <c r="T133" s="36">
        <f t="shared" si="30"/>
        <v>0.65365804684250539</v>
      </c>
      <c r="U133" s="36">
        <f t="shared" si="31"/>
        <v>0.99603857122249462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147813</v>
      </c>
      <c r="E137" s="32">
        <f>SUM(E133:E136)</f>
        <v>147813</v>
      </c>
      <c r="F137" s="32">
        <f>SUM(F133:F136)</f>
        <v>17928</v>
      </c>
      <c r="G137" s="37">
        <f t="shared" ref="G137:G170" si="32">IF(($D137     =0),0,($F137     /$D137     ))</f>
        <v>0.12128838464817032</v>
      </c>
      <c r="H137" s="32">
        <f>SUM(H133:H136)</f>
        <v>179881</v>
      </c>
      <c r="I137" s="37">
        <f t="shared" ref="I137:I170" si="33">IF(($D137     =0),0,($H137     /$D137     ))</f>
        <v>1.216949794672999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197809</v>
      </c>
      <c r="O137" s="37">
        <f t="shared" ref="O137:O170" si="37">IF(($D137     =0),0,($N137     /$D137     ))</f>
        <v>1.3382381793211693</v>
      </c>
      <c r="P137" s="32">
        <f>SUM(P133:P136)</f>
        <v>90119</v>
      </c>
      <c r="Q137" s="32">
        <f>SUM(Q133:Q136)</f>
        <v>139446</v>
      </c>
      <c r="R137" s="32">
        <f>SUM(R133:R136)</f>
        <v>139446</v>
      </c>
      <c r="S137" s="32">
        <f>SUM(S133:S136)</f>
        <v>91150</v>
      </c>
      <c r="T137" s="37">
        <f t="shared" ref="T137:T170" si="38">IF(($Q137     =0),0,($S137     /$Q137     ))</f>
        <v>0.65365804684250539</v>
      </c>
      <c r="U137" s="37">
        <f t="shared" ref="U137:U170" si="39">IF(($P137     =0),0,(($H137     /$P137     )-1))</f>
        <v>0.99603857122249462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8000</v>
      </c>
      <c r="E138" s="31">
        <v>8000</v>
      </c>
      <c r="F138" s="31">
        <v>4957</v>
      </c>
      <c r="G138" s="36">
        <f t="shared" si="32"/>
        <v>0.61962499999999998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4957</v>
      </c>
      <c r="O138" s="36">
        <f t="shared" si="37"/>
        <v>0.61962499999999998</v>
      </c>
      <c r="P138" s="31">
        <v>0</v>
      </c>
      <c r="Q138" s="31">
        <v>8000</v>
      </c>
      <c r="R138" s="31">
        <v>8000</v>
      </c>
      <c r="S138" s="31">
        <v>4334</v>
      </c>
      <c r="T138" s="36">
        <f t="shared" si="38"/>
        <v>0.54174999999999995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4223665</v>
      </c>
      <c r="E139" s="31">
        <v>4223665</v>
      </c>
      <c r="F139" s="31">
        <v>1666662</v>
      </c>
      <c r="G139" s="36">
        <f t="shared" si="32"/>
        <v>0.39460089756171479</v>
      </c>
      <c r="H139" s="31">
        <v>1333697</v>
      </c>
      <c r="I139" s="36">
        <f t="shared" si="33"/>
        <v>0.31576770411479133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3000359</v>
      </c>
      <c r="O139" s="36">
        <f t="shared" si="37"/>
        <v>0.71036860167650606</v>
      </c>
      <c r="P139" s="31">
        <v>1260774</v>
      </c>
      <c r="Q139" s="31">
        <v>3988513</v>
      </c>
      <c r="R139" s="31">
        <v>3988513</v>
      </c>
      <c r="S139" s="31">
        <v>2735820</v>
      </c>
      <c r="T139" s="36">
        <f t="shared" si="38"/>
        <v>0.68592480455748794</v>
      </c>
      <c r="U139" s="36">
        <f t="shared" si="39"/>
        <v>5.7839866621614888E-2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4231665</v>
      </c>
      <c r="E144" s="32">
        <f>SUM(E138:E143)</f>
        <v>4231665</v>
      </c>
      <c r="F144" s="32">
        <f>SUM(F138:F143)</f>
        <v>1671619</v>
      </c>
      <c r="G144" s="37">
        <f t="shared" si="32"/>
        <v>0.39502630761177931</v>
      </c>
      <c r="H144" s="32">
        <f>SUM(H138:H143)</f>
        <v>1333697</v>
      </c>
      <c r="I144" s="37">
        <f t="shared" si="33"/>
        <v>0.31517074248552285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3005316</v>
      </c>
      <c r="O144" s="37">
        <f t="shared" si="37"/>
        <v>0.71019705009730216</v>
      </c>
      <c r="P144" s="32">
        <f>SUM(P138:P143)</f>
        <v>1260774</v>
      </c>
      <c r="Q144" s="32">
        <f>SUM(Q138:Q143)</f>
        <v>3996513</v>
      </c>
      <c r="R144" s="32">
        <f>SUM(R138:R143)</f>
        <v>3996513</v>
      </c>
      <c r="S144" s="32">
        <f>SUM(S138:S143)</f>
        <v>2740154</v>
      </c>
      <c r="T144" s="37">
        <f t="shared" si="38"/>
        <v>0.68563620336027931</v>
      </c>
      <c r="U144" s="37">
        <f t="shared" si="39"/>
        <v>5.7839866621614888E-2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1392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1392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1392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1392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1030000</v>
      </c>
      <c r="E151" s="31">
        <v>1030000</v>
      </c>
      <c r="F151" s="31">
        <v>233414</v>
      </c>
      <c r="G151" s="36">
        <f t="shared" si="32"/>
        <v>0.22661553398058251</v>
      </c>
      <c r="H151" s="31">
        <v>233421</v>
      </c>
      <c r="I151" s="36">
        <f t="shared" si="33"/>
        <v>0.22662233009708738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466835</v>
      </c>
      <c r="O151" s="36">
        <f t="shared" si="37"/>
        <v>0.45323786407766992</v>
      </c>
      <c r="P151" s="31">
        <v>0</v>
      </c>
      <c r="Q151" s="31">
        <v>577000</v>
      </c>
      <c r="R151" s="31">
        <v>898000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5451000</v>
      </c>
      <c r="E152" s="31">
        <v>11601000</v>
      </c>
      <c r="F152" s="31">
        <v>2560462</v>
      </c>
      <c r="G152" s="36">
        <f t="shared" si="32"/>
        <v>0.46972335351311684</v>
      </c>
      <c r="H152" s="31">
        <v>3025397</v>
      </c>
      <c r="I152" s="36">
        <f t="shared" si="33"/>
        <v>0.55501687763713081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5585859</v>
      </c>
      <c r="O152" s="36">
        <f t="shared" si="37"/>
        <v>1.0247402311502476</v>
      </c>
      <c r="P152" s="31">
        <v>2205854</v>
      </c>
      <c r="Q152" s="31">
        <v>5836800</v>
      </c>
      <c r="R152" s="31">
        <v>6313801</v>
      </c>
      <c r="S152" s="31">
        <v>4178882</v>
      </c>
      <c r="T152" s="36">
        <f t="shared" si="38"/>
        <v>0.71595429002192978</v>
      </c>
      <c r="U152" s="36">
        <f t="shared" si="39"/>
        <v>0.37153093541095639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5632600</v>
      </c>
      <c r="E153" s="31">
        <v>5632600</v>
      </c>
      <c r="F153" s="31">
        <v>786965</v>
      </c>
      <c r="G153" s="36">
        <f t="shared" si="32"/>
        <v>0.13971611689095623</v>
      </c>
      <c r="H153" s="31">
        <v>794201</v>
      </c>
      <c r="I153" s="36">
        <f t="shared" si="33"/>
        <v>0.14100078116677911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1581166</v>
      </c>
      <c r="O153" s="36">
        <f t="shared" si="37"/>
        <v>0.28071689805773531</v>
      </c>
      <c r="P153" s="31">
        <v>994692</v>
      </c>
      <c r="Q153" s="31">
        <v>6911180</v>
      </c>
      <c r="R153" s="31">
        <v>6911180</v>
      </c>
      <c r="S153" s="31">
        <v>2297464</v>
      </c>
      <c r="T153" s="36">
        <f t="shared" si="38"/>
        <v>0.33242716873240169</v>
      </c>
      <c r="U153" s="36">
        <f t="shared" si="39"/>
        <v>-0.20156088517852766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12113600</v>
      </c>
      <c r="E157" s="32">
        <f>SUM(E151:E156)</f>
        <v>18263600</v>
      </c>
      <c r="F157" s="32">
        <f>SUM(F151:F156)</f>
        <v>3580841</v>
      </c>
      <c r="G157" s="37">
        <f t="shared" si="32"/>
        <v>0.2956050224541012</v>
      </c>
      <c r="H157" s="32">
        <f>SUM(H151:H156)</f>
        <v>4053019</v>
      </c>
      <c r="I157" s="37">
        <f t="shared" si="33"/>
        <v>0.33458418636903975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7633860</v>
      </c>
      <c r="O157" s="37">
        <f t="shared" si="37"/>
        <v>0.63018920882314089</v>
      </c>
      <c r="P157" s="32">
        <f>SUM(P151:P156)</f>
        <v>3200546</v>
      </c>
      <c r="Q157" s="32">
        <f>SUM(Q151:Q156)</f>
        <v>13324980</v>
      </c>
      <c r="R157" s="32">
        <f>SUM(R151:R156)</f>
        <v>14122981</v>
      </c>
      <c r="S157" s="32">
        <f>SUM(S151:S156)</f>
        <v>6476346</v>
      </c>
      <c r="T157" s="37">
        <f t="shared" si="38"/>
        <v>0.48603044807571943</v>
      </c>
      <c r="U157" s="37">
        <f t="shared" si="39"/>
        <v>0.26635236612752955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58292880</v>
      </c>
      <c r="E159" s="31">
        <v>58292880</v>
      </c>
      <c r="F159" s="31">
        <v>24152171</v>
      </c>
      <c r="G159" s="36">
        <f t="shared" si="32"/>
        <v>0.41432454529609791</v>
      </c>
      <c r="H159" s="31">
        <v>19213826</v>
      </c>
      <c r="I159" s="36">
        <f t="shared" si="33"/>
        <v>0.32960845303920477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43365997</v>
      </c>
      <c r="O159" s="36">
        <f t="shared" si="37"/>
        <v>0.74393299833530269</v>
      </c>
      <c r="P159" s="31">
        <v>24726449</v>
      </c>
      <c r="Q159" s="31">
        <v>51303576</v>
      </c>
      <c r="R159" s="31">
        <v>51403576</v>
      </c>
      <c r="S159" s="31">
        <v>31182585</v>
      </c>
      <c r="T159" s="36">
        <f t="shared" si="38"/>
        <v>0.60780529216910728</v>
      </c>
      <c r="U159" s="36">
        <f t="shared" si="39"/>
        <v>-0.22294438639369529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58292880</v>
      </c>
      <c r="E163" s="32">
        <f>SUM(E158:E162)</f>
        <v>58292880</v>
      </c>
      <c r="F163" s="32">
        <f>SUM(F158:F162)</f>
        <v>24152171</v>
      </c>
      <c r="G163" s="37">
        <f t="shared" si="32"/>
        <v>0.41432454529609791</v>
      </c>
      <c r="H163" s="32">
        <f>SUM(H158:H162)</f>
        <v>19213826</v>
      </c>
      <c r="I163" s="37">
        <f t="shared" si="33"/>
        <v>0.32960845303920477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43365997</v>
      </c>
      <c r="O163" s="37">
        <f t="shared" si="37"/>
        <v>0.74393299833530269</v>
      </c>
      <c r="P163" s="32">
        <f>SUM(P158:P162)</f>
        <v>24726449</v>
      </c>
      <c r="Q163" s="32">
        <f>SUM(Q158:Q162)</f>
        <v>51303576</v>
      </c>
      <c r="R163" s="32">
        <f>SUM(R158:R162)</f>
        <v>51403576</v>
      </c>
      <c r="S163" s="32">
        <f>SUM(S158:S162)</f>
        <v>31182585</v>
      </c>
      <c r="T163" s="37">
        <f t="shared" si="38"/>
        <v>0.60780529216910728</v>
      </c>
      <c r="U163" s="37">
        <f t="shared" si="39"/>
        <v>-0.22294438639369529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333408</v>
      </c>
      <c r="E164" s="31">
        <v>333408</v>
      </c>
      <c r="F164" s="31">
        <v>53678</v>
      </c>
      <c r="G164" s="36">
        <f t="shared" si="32"/>
        <v>0.16099793646223245</v>
      </c>
      <c r="H164" s="31">
        <v>108759</v>
      </c>
      <c r="I164" s="36">
        <f t="shared" si="33"/>
        <v>0.32620393031960843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162437</v>
      </c>
      <c r="O164" s="36">
        <f t="shared" si="37"/>
        <v>0.48720186678184085</v>
      </c>
      <c r="P164" s="31">
        <v>152433</v>
      </c>
      <c r="Q164" s="31">
        <v>125156</v>
      </c>
      <c r="R164" s="31">
        <v>316626</v>
      </c>
      <c r="S164" s="31">
        <v>158315</v>
      </c>
      <c r="T164" s="36">
        <f t="shared" si="38"/>
        <v>1.2649413531912173</v>
      </c>
      <c r="U164" s="36">
        <f t="shared" si="39"/>
        <v>-0.2865127629843931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333408</v>
      </c>
      <c r="E169" s="32">
        <f>SUM(E164:E168)</f>
        <v>333408</v>
      </c>
      <c r="F169" s="32">
        <f>SUM(F164:F168)</f>
        <v>53678</v>
      </c>
      <c r="G169" s="37">
        <f t="shared" si="32"/>
        <v>0.16099793646223245</v>
      </c>
      <c r="H169" s="32">
        <f>SUM(H164:H168)</f>
        <v>108759</v>
      </c>
      <c r="I169" s="37">
        <f t="shared" si="33"/>
        <v>0.32620393031960843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162437</v>
      </c>
      <c r="O169" s="37">
        <f t="shared" si="37"/>
        <v>0.48720186678184085</v>
      </c>
      <c r="P169" s="32">
        <f>SUM(P164:P168)</f>
        <v>152433</v>
      </c>
      <c r="Q169" s="32">
        <f>SUM(Q164:Q168)</f>
        <v>125156</v>
      </c>
      <c r="R169" s="32">
        <f>SUM(R164:R168)</f>
        <v>316626</v>
      </c>
      <c r="S169" s="32">
        <f>SUM(S164:S168)</f>
        <v>158315</v>
      </c>
      <c r="T169" s="37">
        <f t="shared" si="38"/>
        <v>1.2649413531912173</v>
      </c>
      <c r="U169" s="37">
        <f t="shared" si="39"/>
        <v>-0.2865127629843931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356701249</v>
      </c>
      <c r="E170" s="32">
        <f>SUM(E105,E107:E111,E113:E120,E122:E125,E127:E131,E133:E136,E138:E143,E145:E149,E151:E156,E158:E162,E164:E168)</f>
        <v>362851249</v>
      </c>
      <c r="F170" s="32">
        <f>SUM(F105,F107:F111,F113:F120,F122:F125,F127:F131,F133:F136,F138:F143,F145:F149,F151:F156,F158:F162,F164:F168)</f>
        <v>58327811</v>
      </c>
      <c r="G170" s="37">
        <f t="shared" si="32"/>
        <v>0.16352006381676562</v>
      </c>
      <c r="H170" s="32">
        <f>SUM(H105,H107:H111,H113:H120,H122:H125,H127:H131,H133:H136,H138:H143,H145:H149,H151:H156,H158:H162,H164:H168)</f>
        <v>108671609</v>
      </c>
      <c r="I170" s="37">
        <f t="shared" si="33"/>
        <v>0.30465721469901552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166999420</v>
      </c>
      <c r="O170" s="37">
        <f t="shared" si="37"/>
        <v>0.46817727851578117</v>
      </c>
      <c r="P170" s="32">
        <f>SUM(P105,P107:P111,P113:P120,P122:P125,P127:P131,P133:P136,P138:P143,P145:P149,P151:P156,P158:P162,P164:P168)</f>
        <v>93606076</v>
      </c>
      <c r="Q170" s="32">
        <f>SUM(Q105,Q107:Q111,Q113:Q120,Q122:Q125,Q127:Q131,Q133:Q136,Q138:Q143,Q145:Q149,Q151:Q156,Q158:Q162,Q164:Q168)</f>
        <v>246535896</v>
      </c>
      <c r="R170" s="32">
        <f>SUM(R105,R107:R111,R113:R120,R122:R125,R127:R131,R133:R136,R138:R143,R145:R149,R151:R156,R158:R162,R164:R168)</f>
        <v>292512864</v>
      </c>
      <c r="S170" s="32">
        <f>SUM(S105,S107:S111,S113:S120,S122:S125,S127:S131,S133:S136,S138:S143,S145:S149,S151:S156,S158:S162,S164:S168)</f>
        <v>143732662</v>
      </c>
      <c r="T170" s="37">
        <f t="shared" si="38"/>
        <v>0.58300906412427667</v>
      </c>
      <c r="U170" s="37">
        <f t="shared" si="39"/>
        <v>0.16094610140478482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450000</v>
      </c>
      <c r="F173" s="31">
        <v>22527</v>
      </c>
      <c r="G173" s="36">
        <f t="shared" ref="G173:G205" si="40">IF(($D173     =0),0,($F173     /$D173     ))</f>
        <v>5.006E-2</v>
      </c>
      <c r="H173" s="31">
        <v>8882</v>
      </c>
      <c r="I173" s="36">
        <f t="shared" ref="I173:I205" si="41">IF(($D173     =0),0,($H173     /$D173     ))</f>
        <v>1.9737777777777778E-2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31409</v>
      </c>
      <c r="O173" s="36">
        <f t="shared" ref="O173:O205" si="45">IF(($D173     =0),0,($N173     /$D173     ))</f>
        <v>6.9797777777777778E-2</v>
      </c>
      <c r="P173" s="31">
        <v>216172</v>
      </c>
      <c r="Q173" s="31">
        <v>50000</v>
      </c>
      <c r="R173" s="31">
        <v>450000</v>
      </c>
      <c r="S173" s="31">
        <v>227310</v>
      </c>
      <c r="T173" s="36">
        <f t="shared" ref="T173:T205" si="46">IF(($Q173     =0),0,($S173     /$Q173     ))</f>
        <v>4.5461999999999998</v>
      </c>
      <c r="U173" s="36">
        <f t="shared" ref="U173:U205" si="47">IF(($P173     =0),0,(($H173     /$P173     )-1))</f>
        <v>-0.95891234757507915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143304</v>
      </c>
      <c r="E174" s="31">
        <v>143304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136092</v>
      </c>
      <c r="R174" s="31">
        <v>136092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481416</v>
      </c>
      <c r="F175" s="31">
        <v>71542</v>
      </c>
      <c r="G175" s="36">
        <f t="shared" si="40"/>
        <v>0.14860744138125861</v>
      </c>
      <c r="H175" s="31">
        <v>84110</v>
      </c>
      <c r="I175" s="36">
        <f t="shared" si="41"/>
        <v>0.17471376107150571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155652</v>
      </c>
      <c r="O175" s="36">
        <f t="shared" si="45"/>
        <v>0.32332120245276436</v>
      </c>
      <c r="P175" s="31">
        <v>61259</v>
      </c>
      <c r="Q175" s="31">
        <v>471416</v>
      </c>
      <c r="R175" s="31">
        <v>471416</v>
      </c>
      <c r="S175" s="31">
        <v>133805</v>
      </c>
      <c r="T175" s="36">
        <f t="shared" si="46"/>
        <v>0.28383635684830383</v>
      </c>
      <c r="U175" s="36">
        <f t="shared" si="47"/>
        <v>0.37302273951582632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3198</v>
      </c>
      <c r="G178" s="36">
        <f t="shared" si="40"/>
        <v>0</v>
      </c>
      <c r="H178" s="31">
        <v>3198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6396</v>
      </c>
      <c r="O178" s="36">
        <f t="shared" si="45"/>
        <v>0</v>
      </c>
      <c r="P178" s="31">
        <v>2024</v>
      </c>
      <c r="Q178" s="31">
        <v>0</v>
      </c>
      <c r="R178" s="31">
        <v>0</v>
      </c>
      <c r="S178" s="31">
        <v>5060</v>
      </c>
      <c r="T178" s="36">
        <f t="shared" si="46"/>
        <v>0</v>
      </c>
      <c r="U178" s="36">
        <f t="shared" si="47"/>
        <v>0.5800395256916997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1074720</v>
      </c>
      <c r="E179" s="32">
        <f>SUM(E173:E178)</f>
        <v>1074720</v>
      </c>
      <c r="F179" s="32">
        <f>SUM(F173:F178)</f>
        <v>97267</v>
      </c>
      <c r="G179" s="37">
        <f t="shared" si="40"/>
        <v>9.0504503498585673E-2</v>
      </c>
      <c r="H179" s="32">
        <f>SUM(H173:H178)</f>
        <v>96190</v>
      </c>
      <c r="I179" s="37">
        <f t="shared" si="41"/>
        <v>8.9502382015780854E-2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193457</v>
      </c>
      <c r="O179" s="37">
        <f t="shared" si="45"/>
        <v>0.18000688551436653</v>
      </c>
      <c r="P179" s="32">
        <f>SUM(P173:P178)</f>
        <v>279455</v>
      </c>
      <c r="Q179" s="32">
        <f>SUM(Q173:Q178)</f>
        <v>657508</v>
      </c>
      <c r="R179" s="32">
        <f>SUM(R173:R178)</f>
        <v>1057508</v>
      </c>
      <c r="S179" s="32">
        <f>SUM(S173:S178)</f>
        <v>366175</v>
      </c>
      <c r="T179" s="37">
        <f t="shared" si="46"/>
        <v>0.55691337595892365</v>
      </c>
      <c r="U179" s="37">
        <f t="shared" si="47"/>
        <v>-0.65579431393247578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1700000</v>
      </c>
      <c r="E181" s="31">
        <v>1700000</v>
      </c>
      <c r="F181" s="31">
        <v>398882</v>
      </c>
      <c r="G181" s="36">
        <f t="shared" si="40"/>
        <v>0.23463647058823531</v>
      </c>
      <c r="H181" s="31">
        <v>313096</v>
      </c>
      <c r="I181" s="36">
        <f t="shared" si="41"/>
        <v>0.18417411764705882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711978</v>
      </c>
      <c r="O181" s="36">
        <f t="shared" si="45"/>
        <v>0.4188105882352941</v>
      </c>
      <c r="P181" s="31">
        <v>296310</v>
      </c>
      <c r="Q181" s="31">
        <v>1257600</v>
      </c>
      <c r="R181" s="31">
        <v>1500000</v>
      </c>
      <c r="S181" s="31">
        <v>653884</v>
      </c>
      <c r="T181" s="36">
        <f t="shared" si="46"/>
        <v>0.51994592875318069</v>
      </c>
      <c r="U181" s="36">
        <f t="shared" si="47"/>
        <v>5.6650129931490767E-2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107178</v>
      </c>
      <c r="E182" s="31">
        <v>107178</v>
      </c>
      <c r="F182" s="31">
        <v>32301</v>
      </c>
      <c r="G182" s="36">
        <f t="shared" si="40"/>
        <v>0.30137714829535911</v>
      </c>
      <c r="H182" s="31">
        <v>32301</v>
      </c>
      <c r="I182" s="36">
        <f t="shared" si="41"/>
        <v>0.30137714829535911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64602</v>
      </c>
      <c r="O182" s="36">
        <f t="shared" si="45"/>
        <v>0.60275429659071822</v>
      </c>
      <c r="P182" s="31">
        <v>32301</v>
      </c>
      <c r="Q182" s="31">
        <v>101784</v>
      </c>
      <c r="R182" s="31">
        <v>101784</v>
      </c>
      <c r="S182" s="31">
        <v>32517</v>
      </c>
      <c r="T182" s="36">
        <f t="shared" si="46"/>
        <v>0.31947064371610467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1807178</v>
      </c>
      <c r="E185" s="32">
        <f>SUM(E180:E184)</f>
        <v>1807178</v>
      </c>
      <c r="F185" s="32">
        <f>SUM(F180:F184)</f>
        <v>431183</v>
      </c>
      <c r="G185" s="37">
        <f t="shared" si="40"/>
        <v>0.23859464867323529</v>
      </c>
      <c r="H185" s="32">
        <f>SUM(H180:H184)</f>
        <v>345397</v>
      </c>
      <c r="I185" s="37">
        <f t="shared" si="41"/>
        <v>0.19112505796329968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776580</v>
      </c>
      <c r="O185" s="37">
        <f t="shared" si="45"/>
        <v>0.42971970663653497</v>
      </c>
      <c r="P185" s="32">
        <f>SUM(P180:P184)</f>
        <v>328611</v>
      </c>
      <c r="Q185" s="32">
        <f>SUM(Q180:Q184)</f>
        <v>1359384</v>
      </c>
      <c r="R185" s="32">
        <f>SUM(R180:R184)</f>
        <v>1601784</v>
      </c>
      <c r="S185" s="32">
        <f>SUM(S180:S184)</f>
        <v>686401</v>
      </c>
      <c r="T185" s="37">
        <f t="shared" si="46"/>
        <v>0.50493532364659288</v>
      </c>
      <c r="U185" s="37">
        <f t="shared" si="47"/>
        <v>5.1081674076643768E-2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249544</v>
      </c>
      <c r="E187" s="31">
        <v>249544</v>
      </c>
      <c r="F187" s="31">
        <v>56691</v>
      </c>
      <c r="G187" s="36">
        <f t="shared" si="40"/>
        <v>0.22717837335299587</v>
      </c>
      <c r="H187" s="31">
        <v>55392</v>
      </c>
      <c r="I187" s="36">
        <f t="shared" si="41"/>
        <v>0.22197287853043951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112083</v>
      </c>
      <c r="O187" s="36">
        <f t="shared" si="45"/>
        <v>0.44915125188343541</v>
      </c>
      <c r="P187" s="31">
        <v>43206</v>
      </c>
      <c r="Q187" s="31">
        <v>269991</v>
      </c>
      <c r="R187" s="31">
        <v>269991</v>
      </c>
      <c r="S187" s="31">
        <v>96595</v>
      </c>
      <c r="T187" s="36">
        <f t="shared" si="46"/>
        <v>0.35777118496542476</v>
      </c>
      <c r="U187" s="36">
        <f t="shared" si="47"/>
        <v>0.28204416053325931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3632802</v>
      </c>
      <c r="E188" s="31">
        <v>3632802</v>
      </c>
      <c r="F188" s="31">
        <v>836986</v>
      </c>
      <c r="G188" s="36">
        <f t="shared" si="40"/>
        <v>0.23039681215766783</v>
      </c>
      <c r="H188" s="31">
        <v>715351</v>
      </c>
      <c r="I188" s="36">
        <f t="shared" si="41"/>
        <v>0.19691439280202994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1552337</v>
      </c>
      <c r="O188" s="36">
        <f t="shared" si="45"/>
        <v>0.42731120495969777</v>
      </c>
      <c r="P188" s="31">
        <v>1434717</v>
      </c>
      <c r="Q188" s="31">
        <v>3469728</v>
      </c>
      <c r="R188" s="31">
        <v>3469728</v>
      </c>
      <c r="S188" s="31">
        <v>2425561</v>
      </c>
      <c r="T188" s="36">
        <f t="shared" si="46"/>
        <v>0.69906373064401595</v>
      </c>
      <c r="U188" s="36">
        <f t="shared" si="47"/>
        <v>-0.50139923064966818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5167000</v>
      </c>
      <c r="F190" s="31">
        <v>2152916</v>
      </c>
      <c r="G190" s="36">
        <f t="shared" si="40"/>
        <v>0.4166665376427327</v>
      </c>
      <c r="H190" s="31">
        <v>1722333</v>
      </c>
      <c r="I190" s="36">
        <f t="shared" si="41"/>
        <v>0.33333326882136638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3875249</v>
      </c>
      <c r="O190" s="36">
        <f t="shared" si="45"/>
        <v>0.74999980646409914</v>
      </c>
      <c r="P190" s="31">
        <v>1577916</v>
      </c>
      <c r="Q190" s="31">
        <v>4787000</v>
      </c>
      <c r="R190" s="31">
        <v>4835000</v>
      </c>
      <c r="S190" s="31">
        <v>3444842</v>
      </c>
      <c r="T190" s="36">
        <f t="shared" si="46"/>
        <v>0.71962439941508249</v>
      </c>
      <c r="U190" s="36">
        <f t="shared" si="47"/>
        <v>9.1523883400637329E-2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9049346</v>
      </c>
      <c r="E191" s="32">
        <f>SUM(E186:E190)</f>
        <v>9049346</v>
      </c>
      <c r="F191" s="32">
        <f>SUM(F186:F190)</f>
        <v>3046593</v>
      </c>
      <c r="G191" s="37">
        <f t="shared" si="40"/>
        <v>0.33666443961806741</v>
      </c>
      <c r="H191" s="32">
        <f>SUM(H186:H190)</f>
        <v>2493076</v>
      </c>
      <c r="I191" s="37">
        <f t="shared" si="41"/>
        <v>0.27549791996018275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5539669</v>
      </c>
      <c r="O191" s="37">
        <f t="shared" si="45"/>
        <v>0.61216235957825016</v>
      </c>
      <c r="P191" s="32">
        <f>SUM(P186:P190)</f>
        <v>3055839</v>
      </c>
      <c r="Q191" s="32">
        <f>SUM(Q186:Q190)</f>
        <v>8526719</v>
      </c>
      <c r="R191" s="32">
        <f>SUM(R186:R190)</f>
        <v>8574719</v>
      </c>
      <c r="S191" s="32">
        <f>SUM(S186:S190)</f>
        <v>5966998</v>
      </c>
      <c r="T191" s="37">
        <f t="shared" si="46"/>
        <v>0.69980000513679408</v>
      </c>
      <c r="U191" s="37">
        <f t="shared" si="47"/>
        <v>-0.18415989847632674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7320</v>
      </c>
      <c r="E195" s="31">
        <v>7320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6952</v>
      </c>
      <c r="R195" s="31">
        <v>6952</v>
      </c>
      <c r="S195" s="31">
        <v>435</v>
      </c>
      <c r="T195" s="36">
        <f t="shared" si="46"/>
        <v>6.2571921749136936E-2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66785</v>
      </c>
      <c r="E196" s="31">
        <v>66785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63424</v>
      </c>
      <c r="R196" s="31">
        <v>63424</v>
      </c>
      <c r="S196" s="31">
        <v>2709</v>
      </c>
      <c r="T196" s="36">
        <f t="shared" si="46"/>
        <v>4.2712537840565085E-2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74105</v>
      </c>
      <c r="E198" s="32">
        <f>SUM(E192:E197)</f>
        <v>74105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70376</v>
      </c>
      <c r="R198" s="32">
        <f>SUM(R192:R197)</f>
        <v>70376</v>
      </c>
      <c r="S198" s="32">
        <f>SUM(S192:S197)</f>
        <v>3144</v>
      </c>
      <c r="T198" s="37">
        <f t="shared" si="46"/>
        <v>4.4674320791178813E-2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17595085</v>
      </c>
      <c r="E200" s="31">
        <v>17595085</v>
      </c>
      <c r="F200" s="31">
        <v>9332724</v>
      </c>
      <c r="G200" s="36">
        <f t="shared" si="40"/>
        <v>0.53041653393547117</v>
      </c>
      <c r="H200" s="31">
        <v>5272020</v>
      </c>
      <c r="I200" s="36">
        <f t="shared" si="41"/>
        <v>0.29963026606577914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14604744</v>
      </c>
      <c r="O200" s="36">
        <f t="shared" si="45"/>
        <v>0.83004680000125031</v>
      </c>
      <c r="P200" s="31">
        <v>5994860</v>
      </c>
      <c r="Q200" s="31">
        <v>17075059</v>
      </c>
      <c r="R200" s="31">
        <v>17050059</v>
      </c>
      <c r="S200" s="31">
        <v>10733288</v>
      </c>
      <c r="T200" s="36">
        <f t="shared" si="46"/>
        <v>0.6285944897759943</v>
      </c>
      <c r="U200" s="36">
        <f t="shared" si="47"/>
        <v>-0.12057662731072949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17595085</v>
      </c>
      <c r="E204" s="32">
        <f>SUM(E199:E203)</f>
        <v>17595085</v>
      </c>
      <c r="F204" s="32">
        <f>SUM(F199:F203)</f>
        <v>9332724</v>
      </c>
      <c r="G204" s="37">
        <f t="shared" si="40"/>
        <v>0.53041653393547117</v>
      </c>
      <c r="H204" s="32">
        <f>SUM(H199:H203)</f>
        <v>5272020</v>
      </c>
      <c r="I204" s="37">
        <f t="shared" si="41"/>
        <v>0.29963026606577914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14604744</v>
      </c>
      <c r="O204" s="37">
        <f t="shared" si="45"/>
        <v>0.83004680000125031</v>
      </c>
      <c r="P204" s="32">
        <f>SUM(P199:P203)</f>
        <v>5994860</v>
      </c>
      <c r="Q204" s="32">
        <f>SUM(Q199:Q203)</f>
        <v>17075059</v>
      </c>
      <c r="R204" s="32">
        <f>SUM(R199:R203)</f>
        <v>17050059</v>
      </c>
      <c r="S204" s="32">
        <f>SUM(S199:S203)</f>
        <v>10733288</v>
      </c>
      <c r="T204" s="37">
        <f t="shared" si="46"/>
        <v>0.6285944897759943</v>
      </c>
      <c r="U204" s="37">
        <f t="shared" si="47"/>
        <v>-0.12057662731072949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29600434</v>
      </c>
      <c r="E205" s="32">
        <f>SUM(E173:E178,E180:E184,E186:E190,E192:E197,E199:E203)</f>
        <v>29600434</v>
      </c>
      <c r="F205" s="32">
        <f>SUM(F173:F178,F180:F184,F186:F190,F192:F197,F199:F203)</f>
        <v>12907767</v>
      </c>
      <c r="G205" s="37">
        <f t="shared" si="40"/>
        <v>0.436066815777093</v>
      </c>
      <c r="H205" s="32">
        <f>SUM(H173:H178,H180:H184,H186:H190,H192:H197,H199:H203)</f>
        <v>8206683</v>
      </c>
      <c r="I205" s="37">
        <f t="shared" si="41"/>
        <v>0.27724873898808378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21114450</v>
      </c>
      <c r="O205" s="37">
        <f t="shared" si="45"/>
        <v>0.71331555476517672</v>
      </c>
      <c r="P205" s="32">
        <f>SUM(P173:P178,P180:P184,P186:P190,P192:P197,P199:P203)</f>
        <v>9658765</v>
      </c>
      <c r="Q205" s="32">
        <f>SUM(Q173:Q178,Q180:Q184,Q186:Q190,Q192:Q197,Q199:Q203)</f>
        <v>27689046</v>
      </c>
      <c r="R205" s="32">
        <f>SUM(R173:R178,R180:R184,R186:R190,R192:R197,R199:R203)</f>
        <v>28354446</v>
      </c>
      <c r="S205" s="32">
        <f>SUM(S173:S178,S180:S184,S186:S190,S192:S197,S199:S203)</f>
        <v>17756006</v>
      </c>
      <c r="T205" s="37">
        <f t="shared" si="46"/>
        <v>0.64126463584191384</v>
      </c>
      <c r="U205" s="37">
        <f t="shared" si="47"/>
        <v>-0.15033826788414462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214196</v>
      </c>
      <c r="E209" s="31">
        <v>214196</v>
      </c>
      <c r="F209" s="31">
        <v>49043</v>
      </c>
      <c r="G209" s="36">
        <f t="shared" si="48"/>
        <v>0.22896319258996434</v>
      </c>
      <c r="H209" s="31">
        <v>38158</v>
      </c>
      <c r="I209" s="36">
        <f t="shared" si="49"/>
        <v>0.17814525014472726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87201</v>
      </c>
      <c r="O209" s="36">
        <f t="shared" si="53"/>
        <v>0.4071084427346916</v>
      </c>
      <c r="P209" s="31">
        <v>42057</v>
      </c>
      <c r="Q209" s="31">
        <v>164390</v>
      </c>
      <c r="R209" s="31">
        <v>173681</v>
      </c>
      <c r="S209" s="31">
        <v>84878</v>
      </c>
      <c r="T209" s="36">
        <f t="shared" si="54"/>
        <v>0.5163209440963562</v>
      </c>
      <c r="U209" s="36">
        <f t="shared" si="55"/>
        <v>-9.270751599020377E-2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6050</v>
      </c>
      <c r="E210" s="31">
        <v>6050</v>
      </c>
      <c r="F210" s="31">
        <v>8188</v>
      </c>
      <c r="G210" s="36">
        <f t="shared" si="48"/>
        <v>1.3533884297520662</v>
      </c>
      <c r="H210" s="31">
        <v>3259</v>
      </c>
      <c r="I210" s="36">
        <f t="shared" si="49"/>
        <v>0.53867768595041321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11447</v>
      </c>
      <c r="O210" s="36">
        <f t="shared" si="53"/>
        <v>1.8920661157024794</v>
      </c>
      <c r="P210" s="31">
        <v>820</v>
      </c>
      <c r="Q210" s="31">
        <v>8010</v>
      </c>
      <c r="R210" s="31">
        <v>5746</v>
      </c>
      <c r="S210" s="31">
        <v>1230</v>
      </c>
      <c r="T210" s="36">
        <f t="shared" si="54"/>
        <v>0.15355805243445692</v>
      </c>
      <c r="U210" s="36">
        <f t="shared" si="55"/>
        <v>2.9743902439024392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10278048</v>
      </c>
      <c r="E211" s="31">
        <v>10278048</v>
      </c>
      <c r="F211" s="31">
        <v>1652</v>
      </c>
      <c r="G211" s="36">
        <f t="shared" si="48"/>
        <v>1.6073090921544635E-4</v>
      </c>
      <c r="H211" s="31">
        <v>13843</v>
      </c>
      <c r="I211" s="36">
        <f t="shared" si="49"/>
        <v>1.3468510752236223E-3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15495</v>
      </c>
      <c r="O211" s="36">
        <f t="shared" si="53"/>
        <v>1.5075819844390685E-3</v>
      </c>
      <c r="P211" s="31">
        <v>4221</v>
      </c>
      <c r="Q211" s="31">
        <v>98861</v>
      </c>
      <c r="R211" s="31">
        <v>98861</v>
      </c>
      <c r="S211" s="31">
        <v>7143</v>
      </c>
      <c r="T211" s="36">
        <f t="shared" si="54"/>
        <v>7.225296122839138E-2</v>
      </c>
      <c r="U211" s="36">
        <f t="shared" si="55"/>
        <v>2.2795546079128171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453683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10498294</v>
      </c>
      <c r="E216" s="32">
        <f>SUM(E208:E215)</f>
        <v>10498294</v>
      </c>
      <c r="F216" s="32">
        <f>SUM(F208:F215)</f>
        <v>58883</v>
      </c>
      <c r="G216" s="37">
        <f t="shared" si="48"/>
        <v>5.6088160609714301E-3</v>
      </c>
      <c r="H216" s="32">
        <f>SUM(H208:H215)</f>
        <v>55260</v>
      </c>
      <c r="I216" s="37">
        <f t="shared" si="49"/>
        <v>5.2637123707909112E-3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114143</v>
      </c>
      <c r="O216" s="37">
        <f t="shared" si="53"/>
        <v>1.0872528431762342E-2</v>
      </c>
      <c r="P216" s="32">
        <f>SUM(P208:P215)</f>
        <v>47098</v>
      </c>
      <c r="Q216" s="32">
        <f>SUM(Q208:Q215)</f>
        <v>271261</v>
      </c>
      <c r="R216" s="32">
        <f>SUM(R208:R215)</f>
        <v>731971</v>
      </c>
      <c r="S216" s="32">
        <f>SUM(S208:S215)</f>
        <v>93251</v>
      </c>
      <c r="T216" s="37">
        <f t="shared" si="54"/>
        <v>0.34376854763493464</v>
      </c>
      <c r="U216" s="37">
        <f t="shared" si="55"/>
        <v>0.17329822922417093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4423352</v>
      </c>
      <c r="E218" s="31">
        <v>4423352</v>
      </c>
      <c r="F218" s="31">
        <v>964997</v>
      </c>
      <c r="G218" s="36">
        <f t="shared" si="48"/>
        <v>0.21815966714835267</v>
      </c>
      <c r="H218" s="31">
        <v>649673</v>
      </c>
      <c r="I218" s="36">
        <f t="shared" si="49"/>
        <v>0.14687345705247964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1614670</v>
      </c>
      <c r="O218" s="36">
        <f t="shared" si="53"/>
        <v>0.36503312420083234</v>
      </c>
      <c r="P218" s="31">
        <v>1046303</v>
      </c>
      <c r="Q218" s="31">
        <v>4835266</v>
      </c>
      <c r="R218" s="31">
        <v>3646001</v>
      </c>
      <c r="S218" s="31">
        <v>1811141</v>
      </c>
      <c r="T218" s="36">
        <f t="shared" si="54"/>
        <v>0.37456905163025156</v>
      </c>
      <c r="U218" s="36">
        <f t="shared" si="55"/>
        <v>-0.37907757121980923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4079320</v>
      </c>
      <c r="E219" s="31">
        <v>4079320</v>
      </c>
      <c r="F219" s="31">
        <v>193352</v>
      </c>
      <c r="G219" s="36">
        <f t="shared" si="48"/>
        <v>4.7398095761058218E-2</v>
      </c>
      <c r="H219" s="31">
        <v>962819</v>
      </c>
      <c r="I219" s="36">
        <f t="shared" si="49"/>
        <v>0.23602438641734408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1156171</v>
      </c>
      <c r="O219" s="36">
        <f t="shared" si="53"/>
        <v>0.28342248217840227</v>
      </c>
      <c r="P219" s="31">
        <v>1047765</v>
      </c>
      <c r="Q219" s="31">
        <v>4295344</v>
      </c>
      <c r="R219" s="31">
        <v>4545344</v>
      </c>
      <c r="S219" s="31">
        <v>1183111</v>
      </c>
      <c r="T219" s="36">
        <f t="shared" si="54"/>
        <v>0.27544033725820333</v>
      </c>
      <c r="U219" s="36">
        <f t="shared" si="55"/>
        <v>-8.1073523165977157E-2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3867630</v>
      </c>
      <c r="G220" s="36">
        <f t="shared" si="48"/>
        <v>0</v>
      </c>
      <c r="H220" s="31">
        <v>4056885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7924515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52837</v>
      </c>
      <c r="E221" s="31">
        <v>52837</v>
      </c>
      <c r="F221" s="31">
        <v>1130</v>
      </c>
      <c r="G221" s="36">
        <f t="shared" si="48"/>
        <v>2.1386528379733899E-2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1130</v>
      </c>
      <c r="O221" s="36">
        <f t="shared" si="53"/>
        <v>2.1386528379733899E-2</v>
      </c>
      <c r="P221" s="31">
        <v>10354</v>
      </c>
      <c r="Q221" s="31">
        <v>12204</v>
      </c>
      <c r="R221" s="31">
        <v>50177</v>
      </c>
      <c r="S221" s="31">
        <v>24876</v>
      </c>
      <c r="T221" s="36">
        <f t="shared" si="54"/>
        <v>2.0383480825958702</v>
      </c>
      <c r="U221" s="36">
        <f t="shared" si="55"/>
        <v>-1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8555509</v>
      </c>
      <c r="E224" s="32">
        <f>SUM(E217:E223)</f>
        <v>8555509</v>
      </c>
      <c r="F224" s="32">
        <f>SUM(F217:F223)</f>
        <v>5027109</v>
      </c>
      <c r="G224" s="37">
        <f t="shared" si="48"/>
        <v>0.58758736622216168</v>
      </c>
      <c r="H224" s="32">
        <f>SUM(H217:H223)</f>
        <v>5669377</v>
      </c>
      <c r="I224" s="37">
        <f t="shared" si="49"/>
        <v>0.66265806043801723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10696486</v>
      </c>
      <c r="O224" s="37">
        <f t="shared" si="53"/>
        <v>1.2502454266601788</v>
      </c>
      <c r="P224" s="32">
        <f>SUM(P217:P223)</f>
        <v>2104422</v>
      </c>
      <c r="Q224" s="32">
        <f>SUM(Q217:Q223)</f>
        <v>9142814</v>
      </c>
      <c r="R224" s="32">
        <f>SUM(R217:R223)</f>
        <v>8241522</v>
      </c>
      <c r="S224" s="32">
        <f>SUM(S217:S223)</f>
        <v>3019128</v>
      </c>
      <c r="T224" s="37">
        <f t="shared" si="54"/>
        <v>0.33021868321941145</v>
      </c>
      <c r="U224" s="37">
        <f t="shared" si="55"/>
        <v>1.6940304748762367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101308</v>
      </c>
      <c r="E226" s="31">
        <v>101308</v>
      </c>
      <c r="F226" s="31">
        <v>26894</v>
      </c>
      <c r="G226" s="36">
        <f t="shared" si="48"/>
        <v>0.2654676827101512</v>
      </c>
      <c r="H226" s="31">
        <v>1419</v>
      </c>
      <c r="I226" s="36">
        <f t="shared" si="49"/>
        <v>1.400679117147708E-2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28313</v>
      </c>
      <c r="O226" s="36">
        <f t="shared" si="53"/>
        <v>0.27947447388162833</v>
      </c>
      <c r="P226" s="31">
        <v>1114</v>
      </c>
      <c r="Q226" s="31">
        <v>113380</v>
      </c>
      <c r="R226" s="31">
        <v>94416</v>
      </c>
      <c r="S226" s="31">
        <v>16944</v>
      </c>
      <c r="T226" s="36">
        <f t="shared" si="54"/>
        <v>0.14944434644558124</v>
      </c>
      <c r="U226" s="36">
        <f t="shared" si="55"/>
        <v>0.27378815080789942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292623</v>
      </c>
      <c r="E228" s="31">
        <v>292623</v>
      </c>
      <c r="F228" s="31">
        <v>58076</v>
      </c>
      <c r="G228" s="36">
        <f t="shared" si="48"/>
        <v>0.19846696944532727</v>
      </c>
      <c r="H228" s="31">
        <v>62925</v>
      </c>
      <c r="I228" s="36">
        <f t="shared" si="49"/>
        <v>0.21503777898524723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121001</v>
      </c>
      <c r="O228" s="36">
        <f t="shared" si="53"/>
        <v>0.4135047484305745</v>
      </c>
      <c r="P228" s="31">
        <v>73822</v>
      </c>
      <c r="Q228" s="31">
        <v>266020</v>
      </c>
      <c r="R228" s="31">
        <v>266020</v>
      </c>
      <c r="S228" s="31">
        <v>115130</v>
      </c>
      <c r="T228" s="36">
        <f t="shared" si="54"/>
        <v>0.43278700849560181</v>
      </c>
      <c r="U228" s="36">
        <f t="shared" si="55"/>
        <v>-0.14761182303378395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393931</v>
      </c>
      <c r="E230" s="32">
        <f>SUM(E225:E229)</f>
        <v>393931</v>
      </c>
      <c r="F230" s="32">
        <f>SUM(F225:F229)</f>
        <v>84970</v>
      </c>
      <c r="G230" s="37">
        <f t="shared" si="48"/>
        <v>0.21569767294272346</v>
      </c>
      <c r="H230" s="32">
        <f>SUM(H225:H229)</f>
        <v>64344</v>
      </c>
      <c r="I230" s="37">
        <f t="shared" si="49"/>
        <v>0.1633382495919336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149314</v>
      </c>
      <c r="O230" s="37">
        <f t="shared" si="53"/>
        <v>0.37903592253465707</v>
      </c>
      <c r="P230" s="32">
        <f>SUM(P225:P229)</f>
        <v>74936</v>
      </c>
      <c r="Q230" s="32">
        <f>SUM(Q225:Q229)</f>
        <v>379400</v>
      </c>
      <c r="R230" s="32">
        <f>SUM(R225:R229)</f>
        <v>360436</v>
      </c>
      <c r="S230" s="32">
        <f>SUM(S225:S229)</f>
        <v>132074</v>
      </c>
      <c r="T230" s="37">
        <f t="shared" si="54"/>
        <v>0.34811280969952557</v>
      </c>
      <c r="U230" s="37">
        <f t="shared" si="55"/>
        <v>-0.14134728301483934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19447734</v>
      </c>
      <c r="E231" s="32">
        <f>SUM(E208:E215,E217:E223,E225:E229)</f>
        <v>19447734</v>
      </c>
      <c r="F231" s="32">
        <f>SUM(F208:F215,F217:F223,F225:F229)</f>
        <v>5170962</v>
      </c>
      <c r="G231" s="37">
        <f t="shared" si="48"/>
        <v>0.26589020602605939</v>
      </c>
      <c r="H231" s="32">
        <f>SUM(H208:H215,H217:H223,H225:H229)</f>
        <v>5788981</v>
      </c>
      <c r="I231" s="37">
        <f t="shared" si="49"/>
        <v>0.29766866412302845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10959943</v>
      </c>
      <c r="O231" s="37">
        <f t="shared" si="53"/>
        <v>0.56355887014908779</v>
      </c>
      <c r="P231" s="32">
        <f>SUM(P208:P215,P217:P223,P225:P229)</f>
        <v>2226456</v>
      </c>
      <c r="Q231" s="32">
        <f>SUM(Q208:Q215,Q217:Q223,Q225:Q229)</f>
        <v>9793475</v>
      </c>
      <c r="R231" s="32">
        <f>SUM(R208:R215,R217:R223,R225:R229)</f>
        <v>9333929</v>
      </c>
      <c r="S231" s="32">
        <f>SUM(S208:S215,S217:S223,S225:S229)</f>
        <v>3244453</v>
      </c>
      <c r="T231" s="37">
        <f t="shared" si="54"/>
        <v>0.33128720908564119</v>
      </c>
      <c r="U231" s="37">
        <f t="shared" si="55"/>
        <v>1.6000877627943244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149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149</v>
      </c>
      <c r="O234" s="36">
        <f t="shared" ref="O234:O260" si="61">IF(($D234     =0),0,($N234     /$D234     ))</f>
        <v>0</v>
      </c>
      <c r="P234" s="31">
        <v>421</v>
      </c>
      <c r="Q234" s="31">
        <v>0</v>
      </c>
      <c r="R234" s="31">
        <v>0</v>
      </c>
      <c r="S234" s="31">
        <v>1265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-0.64608076009501181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103592</v>
      </c>
      <c r="E235" s="31">
        <v>103592</v>
      </c>
      <c r="F235" s="31">
        <v>62234</v>
      </c>
      <c r="G235" s="36">
        <f t="shared" si="56"/>
        <v>0.60076067650011589</v>
      </c>
      <c r="H235" s="31">
        <v>52934</v>
      </c>
      <c r="I235" s="36">
        <f t="shared" si="57"/>
        <v>0.51098540427832262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115168</v>
      </c>
      <c r="O235" s="36">
        <f t="shared" si="61"/>
        <v>1.1117460807784385</v>
      </c>
      <c r="P235" s="31">
        <v>23659</v>
      </c>
      <c r="Q235" s="31">
        <v>60119</v>
      </c>
      <c r="R235" s="31">
        <v>60119</v>
      </c>
      <c r="S235" s="31">
        <v>49469</v>
      </c>
      <c r="T235" s="36">
        <f t="shared" si="62"/>
        <v>0.82285134483274835</v>
      </c>
      <c r="U235" s="36">
        <f t="shared" si="63"/>
        <v>1.2373726700198655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1399607</v>
      </c>
      <c r="E236" s="31">
        <v>1399607</v>
      </c>
      <c r="F236" s="31">
        <v>6228</v>
      </c>
      <c r="G236" s="36">
        <f t="shared" si="56"/>
        <v>4.4498205567705795E-3</v>
      </c>
      <c r="H236" s="31">
        <v>148291</v>
      </c>
      <c r="I236" s="36">
        <f t="shared" si="57"/>
        <v>0.10595188506487893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154519</v>
      </c>
      <c r="O236" s="36">
        <f t="shared" si="61"/>
        <v>0.11040170562164951</v>
      </c>
      <c r="P236" s="31">
        <v>47509</v>
      </c>
      <c r="Q236" s="31">
        <v>752146</v>
      </c>
      <c r="R236" s="31">
        <v>752146</v>
      </c>
      <c r="S236" s="31">
        <v>72673</v>
      </c>
      <c r="T236" s="36">
        <f t="shared" si="62"/>
        <v>9.6620868820681091E-2</v>
      </c>
      <c r="U236" s="36">
        <f t="shared" si="63"/>
        <v>2.1213243806436677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9500</v>
      </c>
      <c r="E237" s="31">
        <v>9500</v>
      </c>
      <c r="F237" s="31">
        <v>8146</v>
      </c>
      <c r="G237" s="36">
        <f t="shared" si="56"/>
        <v>0.85747368421052628</v>
      </c>
      <c r="H237" s="31">
        <v>3205</v>
      </c>
      <c r="I237" s="36">
        <f t="shared" si="57"/>
        <v>0.3373684210526316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11351</v>
      </c>
      <c r="O237" s="36">
        <f t="shared" si="61"/>
        <v>1.1948421052631579</v>
      </c>
      <c r="P237" s="31">
        <v>0</v>
      </c>
      <c r="Q237" s="31">
        <v>0</v>
      </c>
      <c r="R237" s="31">
        <v>10000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1512699</v>
      </c>
      <c r="E240" s="32">
        <f>SUM(E234:E239)</f>
        <v>1512699</v>
      </c>
      <c r="F240" s="32">
        <f>SUM(F234:F239)</f>
        <v>76608</v>
      </c>
      <c r="G240" s="37">
        <f t="shared" si="56"/>
        <v>5.064325420985933E-2</v>
      </c>
      <c r="H240" s="32">
        <f>SUM(H234:H239)</f>
        <v>204579</v>
      </c>
      <c r="I240" s="37">
        <f t="shared" si="57"/>
        <v>0.13524104927682243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281187</v>
      </c>
      <c r="O240" s="37">
        <f t="shared" si="61"/>
        <v>0.18588430348668175</v>
      </c>
      <c r="P240" s="32">
        <f>SUM(P234:P239)</f>
        <v>71589</v>
      </c>
      <c r="Q240" s="32">
        <f>SUM(Q234:Q239)</f>
        <v>812265</v>
      </c>
      <c r="R240" s="32">
        <f>SUM(R234:R239)</f>
        <v>822265</v>
      </c>
      <c r="S240" s="32">
        <f>SUM(S234:S239)</f>
        <v>123407</v>
      </c>
      <c r="T240" s="37">
        <f t="shared" si="62"/>
        <v>0.15192948114223806</v>
      </c>
      <c r="U240" s="37">
        <f t="shared" si="63"/>
        <v>1.8576876335749906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13201000</v>
      </c>
      <c r="E242" s="31">
        <v>13201000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12684542</v>
      </c>
      <c r="R242" s="31">
        <v>12704921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532228</v>
      </c>
      <c r="E243" s="31">
        <v>532228</v>
      </c>
      <c r="F243" s="31">
        <v>12828</v>
      </c>
      <c r="G243" s="36">
        <f t="shared" si="56"/>
        <v>2.4102452332459022E-2</v>
      </c>
      <c r="H243" s="31">
        <v>25220</v>
      </c>
      <c r="I243" s="36">
        <f t="shared" si="57"/>
        <v>4.7385706877503625E-2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38048</v>
      </c>
      <c r="O243" s="36">
        <f t="shared" si="61"/>
        <v>7.1488159209962654E-2</v>
      </c>
      <c r="P243" s="31">
        <v>646</v>
      </c>
      <c r="Q243" s="31">
        <v>539460</v>
      </c>
      <c r="R243" s="31">
        <v>539460</v>
      </c>
      <c r="S243" s="31">
        <v>10805</v>
      </c>
      <c r="T243" s="36">
        <f t="shared" si="62"/>
        <v>2.0029288547807066E-2</v>
      </c>
      <c r="U243" s="36">
        <f t="shared" si="63"/>
        <v>38.040247678018574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7953144</v>
      </c>
      <c r="E245" s="31">
        <v>7953144</v>
      </c>
      <c r="F245" s="31">
        <v>3313796</v>
      </c>
      <c r="G245" s="36">
        <f t="shared" si="56"/>
        <v>0.4166649063565302</v>
      </c>
      <c r="H245" s="31">
        <v>2651023</v>
      </c>
      <c r="I245" s="36">
        <f t="shared" si="57"/>
        <v>0.33333018992237534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5964819</v>
      </c>
      <c r="O245" s="36">
        <f t="shared" si="61"/>
        <v>0.74999509627890559</v>
      </c>
      <c r="P245" s="31">
        <v>3503534</v>
      </c>
      <c r="Q245" s="31">
        <v>10614891</v>
      </c>
      <c r="R245" s="31">
        <v>10614888</v>
      </c>
      <c r="S245" s="31">
        <v>7643343</v>
      </c>
      <c r="T245" s="36">
        <f t="shared" si="62"/>
        <v>0.72005854793987056</v>
      </c>
      <c r="U245" s="36">
        <f t="shared" si="63"/>
        <v>-0.24332887878353682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21686372</v>
      </c>
      <c r="E247" s="32">
        <f>SUM(E241:E246)</f>
        <v>21686372</v>
      </c>
      <c r="F247" s="32">
        <f>SUM(F241:F246)</f>
        <v>3326624</v>
      </c>
      <c r="G247" s="37">
        <f t="shared" si="56"/>
        <v>0.15339698129313653</v>
      </c>
      <c r="H247" s="32">
        <f>SUM(H241:H246)</f>
        <v>2676243</v>
      </c>
      <c r="I247" s="37">
        <f t="shared" si="57"/>
        <v>0.12340667217181371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6002867</v>
      </c>
      <c r="O247" s="37">
        <f t="shared" si="61"/>
        <v>0.27680365346495023</v>
      </c>
      <c r="P247" s="32">
        <f>SUM(P241:P246)</f>
        <v>3504180</v>
      </c>
      <c r="Q247" s="32">
        <f>SUM(Q241:Q246)</f>
        <v>23838893</v>
      </c>
      <c r="R247" s="32">
        <f>SUM(R241:R246)</f>
        <v>23859269</v>
      </c>
      <c r="S247" s="32">
        <f>SUM(S241:S246)</f>
        <v>7654148</v>
      </c>
      <c r="T247" s="37">
        <f t="shared" si="62"/>
        <v>0.32107816415804208</v>
      </c>
      <c r="U247" s="37">
        <f t="shared" si="63"/>
        <v>-0.23627125318904851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23258</v>
      </c>
      <c r="E248" s="31">
        <v>23258</v>
      </c>
      <c r="F248" s="31">
        <v>40598</v>
      </c>
      <c r="G248" s="36">
        <f t="shared" si="56"/>
        <v>1.745549918307679</v>
      </c>
      <c r="H248" s="31">
        <v>47548</v>
      </c>
      <c r="I248" s="36">
        <f t="shared" si="57"/>
        <v>2.0443718290480697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88146</v>
      </c>
      <c r="O248" s="36">
        <f t="shared" si="61"/>
        <v>3.7899217473557485</v>
      </c>
      <c r="P248" s="31">
        <v>34908</v>
      </c>
      <c r="Q248" s="31">
        <v>176533</v>
      </c>
      <c r="R248" s="31">
        <v>230607</v>
      </c>
      <c r="S248" s="31">
        <v>70752</v>
      </c>
      <c r="T248" s="36">
        <f t="shared" si="62"/>
        <v>0.40078625526105599</v>
      </c>
      <c r="U248" s="36">
        <f t="shared" si="63"/>
        <v>0.36209464879110809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153252</v>
      </c>
      <c r="E249" s="31">
        <v>153252</v>
      </c>
      <c r="F249" s="31">
        <v>9561</v>
      </c>
      <c r="G249" s="36">
        <f t="shared" si="56"/>
        <v>6.2387440294417042E-2</v>
      </c>
      <c r="H249" s="31">
        <v>6061</v>
      </c>
      <c r="I249" s="36">
        <f t="shared" si="57"/>
        <v>3.9549239161642262E-2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15622</v>
      </c>
      <c r="O249" s="36">
        <f t="shared" si="61"/>
        <v>0.1019366794560593</v>
      </c>
      <c r="P249" s="31">
        <v>71708</v>
      </c>
      <c r="Q249" s="31">
        <v>191201</v>
      </c>
      <c r="R249" s="31">
        <v>191201</v>
      </c>
      <c r="S249" s="31">
        <v>72780</v>
      </c>
      <c r="T249" s="36">
        <f t="shared" si="62"/>
        <v>0.38064654473564469</v>
      </c>
      <c r="U249" s="36">
        <f t="shared" si="63"/>
        <v>-0.91547665532437106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398262</v>
      </c>
      <c r="E250" s="31">
        <v>398262</v>
      </c>
      <c r="F250" s="31">
        <v>4044</v>
      </c>
      <c r="G250" s="36">
        <f t="shared" si="56"/>
        <v>1.0154119649878723E-2</v>
      </c>
      <c r="H250" s="31">
        <v>5826</v>
      </c>
      <c r="I250" s="36">
        <f t="shared" si="57"/>
        <v>1.4628561097970682E-2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9870</v>
      </c>
      <c r="O250" s="36">
        <f t="shared" si="61"/>
        <v>2.4782680747849405E-2</v>
      </c>
      <c r="P250" s="31">
        <v>10609</v>
      </c>
      <c r="Q250" s="31">
        <v>754500</v>
      </c>
      <c r="R250" s="31">
        <v>754500</v>
      </c>
      <c r="S250" s="31">
        <v>16870</v>
      </c>
      <c r="T250" s="36">
        <f t="shared" si="62"/>
        <v>2.2359178263750827E-2</v>
      </c>
      <c r="U250" s="36">
        <f t="shared" si="63"/>
        <v>-0.45084362333867467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574772</v>
      </c>
      <c r="E254" s="32">
        <f>SUM(E248:E253)</f>
        <v>574772</v>
      </c>
      <c r="F254" s="32">
        <f>SUM(F248:F253)</f>
        <v>54203</v>
      </c>
      <c r="G254" s="37">
        <f t="shared" si="56"/>
        <v>9.4303480336550838E-2</v>
      </c>
      <c r="H254" s="32">
        <f>SUM(H248:H253)</f>
        <v>59435</v>
      </c>
      <c r="I254" s="37">
        <f t="shared" si="57"/>
        <v>0.10340622020557717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113638</v>
      </c>
      <c r="O254" s="37">
        <f t="shared" si="61"/>
        <v>0.197709700542128</v>
      </c>
      <c r="P254" s="32">
        <f>SUM(P248:P253)</f>
        <v>117225</v>
      </c>
      <c r="Q254" s="32">
        <f>SUM(Q248:Q253)</f>
        <v>1122234</v>
      </c>
      <c r="R254" s="32">
        <f>SUM(R248:R253)</f>
        <v>1176308</v>
      </c>
      <c r="S254" s="32">
        <f>SUM(S248:S253)</f>
        <v>160402</v>
      </c>
      <c r="T254" s="37">
        <f t="shared" si="62"/>
        <v>0.14293097517986444</v>
      </c>
      <c r="U254" s="37">
        <f t="shared" si="63"/>
        <v>-0.49298357858818509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710370</v>
      </c>
      <c r="E255" s="31">
        <v>710370</v>
      </c>
      <c r="F255" s="31">
        <v>-61880</v>
      </c>
      <c r="G255" s="36">
        <f t="shared" si="56"/>
        <v>-8.7109534467953317E-2</v>
      </c>
      <c r="H255" s="31">
        <v>200132</v>
      </c>
      <c r="I255" s="36">
        <f t="shared" si="57"/>
        <v>0.28172923969199148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138252</v>
      </c>
      <c r="O255" s="36">
        <f t="shared" si="61"/>
        <v>0.19461970522403818</v>
      </c>
      <c r="P255" s="31">
        <v>135200</v>
      </c>
      <c r="Q255" s="31">
        <v>675552</v>
      </c>
      <c r="R255" s="31">
        <v>675552</v>
      </c>
      <c r="S255" s="31">
        <v>143707</v>
      </c>
      <c r="T255" s="36">
        <f t="shared" si="62"/>
        <v>0.21272529723840652</v>
      </c>
      <c r="U255" s="36">
        <f t="shared" si="63"/>
        <v>0.48026627218934914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912004</v>
      </c>
      <c r="E257" s="31">
        <v>912004</v>
      </c>
      <c r="F257" s="31">
        <v>29481</v>
      </c>
      <c r="G257" s="36">
        <f t="shared" si="56"/>
        <v>3.2325516116157388E-2</v>
      </c>
      <c r="H257" s="31">
        <v>76982</v>
      </c>
      <c r="I257" s="36">
        <f t="shared" si="57"/>
        <v>8.4409717501239032E-2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106463</v>
      </c>
      <c r="O257" s="36">
        <f t="shared" si="61"/>
        <v>0.11673523361739642</v>
      </c>
      <c r="P257" s="31">
        <v>21735</v>
      </c>
      <c r="Q257" s="31">
        <v>300175</v>
      </c>
      <c r="R257" s="31">
        <v>227226</v>
      </c>
      <c r="S257" s="31">
        <v>66766</v>
      </c>
      <c r="T257" s="36">
        <f t="shared" si="62"/>
        <v>0.22242358624135922</v>
      </c>
      <c r="U257" s="36">
        <f t="shared" si="63"/>
        <v>2.5418449505406029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1622374</v>
      </c>
      <c r="E259" s="32">
        <f>SUM(E255:E258)</f>
        <v>1622374</v>
      </c>
      <c r="F259" s="32">
        <f>SUM(F255:F258)</f>
        <v>-32399</v>
      </c>
      <c r="G259" s="37">
        <f t="shared" si="56"/>
        <v>-1.9970117864314886E-2</v>
      </c>
      <c r="H259" s="32">
        <f>SUM(H255:H258)</f>
        <v>277114</v>
      </c>
      <c r="I259" s="37">
        <f t="shared" si="57"/>
        <v>0.17080771757930047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244715</v>
      </c>
      <c r="O259" s="37">
        <f t="shared" si="61"/>
        <v>0.15083759971498556</v>
      </c>
      <c r="P259" s="32">
        <f>SUM(P255:P258)</f>
        <v>156935</v>
      </c>
      <c r="Q259" s="32">
        <f>SUM(Q255:Q258)</f>
        <v>975727</v>
      </c>
      <c r="R259" s="32">
        <f>SUM(R255:R258)</f>
        <v>902778</v>
      </c>
      <c r="S259" s="32">
        <f>SUM(S255:S258)</f>
        <v>210473</v>
      </c>
      <c r="T259" s="37">
        <f t="shared" si="62"/>
        <v>0.21570890218268018</v>
      </c>
      <c r="U259" s="37">
        <f t="shared" si="63"/>
        <v>0.76578838372574642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25396217</v>
      </c>
      <c r="E260" s="32">
        <f>SUM(E234:E239,E241:E246,E248:E253,E255:E258)</f>
        <v>25396217</v>
      </c>
      <c r="F260" s="32">
        <f>SUM(F234:F239,F241:F246,F248:F253,F255:F258)</f>
        <v>3425036</v>
      </c>
      <c r="G260" s="37">
        <f t="shared" si="56"/>
        <v>0.134864023251967</v>
      </c>
      <c r="H260" s="32">
        <f>SUM(H234:H239,H241:H246,H248:H253,H255:H258)</f>
        <v>3217371</v>
      </c>
      <c r="I260" s="37">
        <f t="shared" si="57"/>
        <v>0.12668701799169538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6642407</v>
      </c>
      <c r="O260" s="37">
        <f t="shared" si="61"/>
        <v>0.26155104124366241</v>
      </c>
      <c r="P260" s="32">
        <f>SUM(P234:P239,P241:P246,P248:P253,P255:P258)</f>
        <v>3849929</v>
      </c>
      <c r="Q260" s="32">
        <f>SUM(Q234:Q239,Q241:Q246,Q248:Q253,Q255:Q258)</f>
        <v>26749119</v>
      </c>
      <c r="R260" s="32">
        <f>SUM(R234:R239,R241:R246,R248:R253,R255:R258)</f>
        <v>26760620</v>
      </c>
      <c r="S260" s="32">
        <f>SUM(S234:S239,S241:S246,S248:S253,S255:S258)</f>
        <v>8148430</v>
      </c>
      <c r="T260" s="37">
        <f t="shared" si="62"/>
        <v>0.30462423827865137</v>
      </c>
      <c r="U260" s="37">
        <f t="shared" si="63"/>
        <v>-0.1643038092390795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3827368</v>
      </c>
      <c r="E264" s="31">
        <v>3827368</v>
      </c>
      <c r="F264" s="31">
        <v>1456084</v>
      </c>
      <c r="G264" s="36">
        <f t="shared" si="64"/>
        <v>0.38044003085148853</v>
      </c>
      <c r="H264" s="31">
        <v>1181850</v>
      </c>
      <c r="I264" s="36">
        <f t="shared" si="65"/>
        <v>0.30878922538935372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2637934</v>
      </c>
      <c r="O264" s="36">
        <f t="shared" si="69"/>
        <v>0.6892292562408423</v>
      </c>
      <c r="P264" s="31">
        <v>975175</v>
      </c>
      <c r="Q264" s="31">
        <v>4251200</v>
      </c>
      <c r="R264" s="31">
        <v>3501200</v>
      </c>
      <c r="S264" s="31">
        <v>2221381</v>
      </c>
      <c r="T264" s="36">
        <f t="shared" si="70"/>
        <v>0.52253034437335344</v>
      </c>
      <c r="U264" s="36">
        <f t="shared" si="71"/>
        <v>0.21193631912220878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3827368</v>
      </c>
      <c r="E267" s="32">
        <f>SUM(E263:E266)</f>
        <v>3827368</v>
      </c>
      <c r="F267" s="32">
        <f>SUM(F263:F266)</f>
        <v>1456084</v>
      </c>
      <c r="G267" s="37">
        <f t="shared" si="64"/>
        <v>0.38044003085148853</v>
      </c>
      <c r="H267" s="32">
        <f>SUM(H263:H266)</f>
        <v>1181850</v>
      </c>
      <c r="I267" s="37">
        <f t="shared" si="65"/>
        <v>0.30878922538935372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2637934</v>
      </c>
      <c r="O267" s="37">
        <f t="shared" si="69"/>
        <v>0.6892292562408423</v>
      </c>
      <c r="P267" s="32">
        <f>SUM(P263:P266)</f>
        <v>975175</v>
      </c>
      <c r="Q267" s="32">
        <f>SUM(Q263:Q266)</f>
        <v>4251200</v>
      </c>
      <c r="R267" s="32">
        <f>SUM(R263:R266)</f>
        <v>3501200</v>
      </c>
      <c r="S267" s="32">
        <f>SUM(S263:S266)</f>
        <v>2221381</v>
      </c>
      <c r="T267" s="37">
        <f t="shared" si="70"/>
        <v>0.52253034437335344</v>
      </c>
      <c r="U267" s="37">
        <f t="shared" si="71"/>
        <v>0.21193631912220878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-19423</v>
      </c>
      <c r="E268" s="31">
        <v>-19423</v>
      </c>
      <c r="F268" s="31">
        <v>-28225</v>
      </c>
      <c r="G268" s="36">
        <f t="shared" si="64"/>
        <v>1.4531740719765227</v>
      </c>
      <c r="H268" s="31">
        <v>266341</v>
      </c>
      <c r="I268" s="36">
        <f t="shared" si="65"/>
        <v>-13.712660248159398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238116</v>
      </c>
      <c r="O268" s="36">
        <f t="shared" si="69"/>
        <v>-12.259486176182875</v>
      </c>
      <c r="P268" s="31">
        <v>251878</v>
      </c>
      <c r="Q268" s="31">
        <v>3934578</v>
      </c>
      <c r="R268" s="31">
        <v>193998</v>
      </c>
      <c r="S268" s="31">
        <v>283741</v>
      </c>
      <c r="T268" s="36">
        <f t="shared" si="70"/>
        <v>7.2114722341252352E-2</v>
      </c>
      <c r="U268" s="36">
        <f t="shared" si="71"/>
        <v>5.7420656031888395E-2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123504</v>
      </c>
      <c r="E269" s="31">
        <v>123504</v>
      </c>
      <c r="F269" s="31">
        <v>44516</v>
      </c>
      <c r="G269" s="36">
        <f t="shared" si="64"/>
        <v>0.36044176706827308</v>
      </c>
      <c r="H269" s="31">
        <v>19566</v>
      </c>
      <c r="I269" s="36">
        <f t="shared" si="65"/>
        <v>0.15842401865526623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64082</v>
      </c>
      <c r="O269" s="36">
        <f t="shared" si="69"/>
        <v>0.51886578572353936</v>
      </c>
      <c r="P269" s="31">
        <v>20369</v>
      </c>
      <c r="Q269" s="31">
        <v>62287</v>
      </c>
      <c r="R269" s="31">
        <v>117287</v>
      </c>
      <c r="S269" s="31">
        <v>53919</v>
      </c>
      <c r="T269" s="36">
        <f t="shared" si="70"/>
        <v>0.86565414934095397</v>
      </c>
      <c r="U269" s="36">
        <f t="shared" si="71"/>
        <v>-3.9422652069321051E-2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8668</v>
      </c>
      <c r="E270" s="31">
        <v>8668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247</v>
      </c>
      <c r="Q270" s="31">
        <v>8233</v>
      </c>
      <c r="R270" s="31">
        <v>8233</v>
      </c>
      <c r="S270" s="31">
        <v>247</v>
      </c>
      <c r="T270" s="36">
        <f t="shared" si="70"/>
        <v>3.000121462407385E-2</v>
      </c>
      <c r="U270" s="36">
        <f t="shared" si="71"/>
        <v>-1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40435</v>
      </c>
      <c r="E271" s="31">
        <v>40435</v>
      </c>
      <c r="F271" s="31">
        <v>19401</v>
      </c>
      <c r="G271" s="36">
        <f t="shared" si="64"/>
        <v>0.4798070978113021</v>
      </c>
      <c r="H271" s="31">
        <v>24220</v>
      </c>
      <c r="I271" s="36">
        <f t="shared" si="65"/>
        <v>0.59898602695684433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43621</v>
      </c>
      <c r="O271" s="36">
        <f t="shared" si="69"/>
        <v>1.0787931247681464</v>
      </c>
      <c r="P271" s="31">
        <v>10070</v>
      </c>
      <c r="Q271" s="31">
        <v>45495</v>
      </c>
      <c r="R271" s="31">
        <v>45495</v>
      </c>
      <c r="S271" s="31">
        <v>18684</v>
      </c>
      <c r="T271" s="36">
        <f t="shared" si="70"/>
        <v>0.41068249258160239</v>
      </c>
      <c r="U271" s="36">
        <f t="shared" si="71"/>
        <v>1.4051638530287982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1960</v>
      </c>
      <c r="E272" s="31">
        <v>1960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1870</v>
      </c>
      <c r="R272" s="31">
        <v>1870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155144</v>
      </c>
      <c r="E275" s="32">
        <f>SUM(E268:E274)</f>
        <v>155144</v>
      </c>
      <c r="F275" s="32">
        <f>SUM(F268:F274)</f>
        <v>35692</v>
      </c>
      <c r="G275" s="37">
        <f t="shared" si="64"/>
        <v>0.23005723714742432</v>
      </c>
      <c r="H275" s="32">
        <f>SUM(H268:H274)</f>
        <v>310127</v>
      </c>
      <c r="I275" s="37">
        <f t="shared" si="65"/>
        <v>1.9989622544216985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345819</v>
      </c>
      <c r="O275" s="37">
        <f t="shared" si="69"/>
        <v>2.2290194915691228</v>
      </c>
      <c r="P275" s="32">
        <f>SUM(P268:P274)</f>
        <v>282564</v>
      </c>
      <c r="Q275" s="32">
        <f>SUM(Q268:Q274)</f>
        <v>4052463</v>
      </c>
      <c r="R275" s="32">
        <f>SUM(R268:R274)</f>
        <v>366883</v>
      </c>
      <c r="S275" s="32">
        <f>SUM(S268:S274)</f>
        <v>356591</v>
      </c>
      <c r="T275" s="37">
        <f t="shared" si="70"/>
        <v>8.7993647320160601E-2</v>
      </c>
      <c r="U275" s="37">
        <f t="shared" si="71"/>
        <v>9.7546042666440069E-2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984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82100</v>
      </c>
      <c r="E277" s="31">
        <v>82100</v>
      </c>
      <c r="F277" s="31">
        <v>17300</v>
      </c>
      <c r="G277" s="36">
        <f t="shared" si="64"/>
        <v>0.21071863580998781</v>
      </c>
      <c r="H277" s="31">
        <v>8600</v>
      </c>
      <c r="I277" s="36">
        <f t="shared" si="65"/>
        <v>0.10475030450669914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25900</v>
      </c>
      <c r="O277" s="36">
        <f t="shared" si="69"/>
        <v>0.31546894031668699</v>
      </c>
      <c r="P277" s="31">
        <v>8300</v>
      </c>
      <c r="Q277" s="31">
        <v>77400</v>
      </c>
      <c r="R277" s="31">
        <v>77400</v>
      </c>
      <c r="S277" s="31">
        <v>32200</v>
      </c>
      <c r="T277" s="36">
        <f t="shared" si="70"/>
        <v>0.41602067183462532</v>
      </c>
      <c r="U277" s="36">
        <f t="shared" si="71"/>
        <v>3.6144578313253017E-2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35004</v>
      </c>
      <c r="E278" s="31">
        <v>35004</v>
      </c>
      <c r="F278" s="31">
        <v>3853</v>
      </c>
      <c r="G278" s="36">
        <f t="shared" si="64"/>
        <v>0.11007313449891441</v>
      </c>
      <c r="H278" s="31">
        <v>9839</v>
      </c>
      <c r="I278" s="36">
        <f t="shared" si="65"/>
        <v>0.28108216203862418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13692</v>
      </c>
      <c r="O278" s="36">
        <f t="shared" si="69"/>
        <v>0.39115529653753855</v>
      </c>
      <c r="P278" s="31">
        <v>3417</v>
      </c>
      <c r="Q278" s="31">
        <v>32544</v>
      </c>
      <c r="R278" s="31">
        <v>32544</v>
      </c>
      <c r="S278" s="31">
        <v>14572</v>
      </c>
      <c r="T278" s="36">
        <f t="shared" si="70"/>
        <v>0.44776302851524091</v>
      </c>
      <c r="U278" s="36">
        <f t="shared" si="71"/>
        <v>1.8794263974246417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4710</v>
      </c>
      <c r="E279" s="31">
        <v>4710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120</v>
      </c>
      <c r="Q279" s="31">
        <v>4375</v>
      </c>
      <c r="R279" s="31">
        <v>4375</v>
      </c>
      <c r="S279" s="31">
        <v>310</v>
      </c>
      <c r="T279" s="36">
        <f t="shared" si="70"/>
        <v>7.0857142857142855E-2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245544</v>
      </c>
      <c r="E280" s="31">
        <v>245544</v>
      </c>
      <c r="F280" s="31">
        <v>138511</v>
      </c>
      <c r="G280" s="36">
        <f t="shared" si="64"/>
        <v>0.56409849151272273</v>
      </c>
      <c r="H280" s="31">
        <v>103918</v>
      </c>
      <c r="I280" s="36">
        <f t="shared" si="65"/>
        <v>0.42321539113152834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242429</v>
      </c>
      <c r="O280" s="36">
        <f t="shared" si="69"/>
        <v>0.98731388264425113</v>
      </c>
      <c r="P280" s="31">
        <v>43907</v>
      </c>
      <c r="Q280" s="31">
        <v>950745</v>
      </c>
      <c r="R280" s="31">
        <v>233186</v>
      </c>
      <c r="S280" s="31">
        <v>116593</v>
      </c>
      <c r="T280" s="36">
        <f t="shared" si="70"/>
        <v>0.12263330335684121</v>
      </c>
      <c r="U280" s="36">
        <f t="shared" si="71"/>
        <v>1.3667752294622724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1060</v>
      </c>
      <c r="E283" s="31">
        <v>1060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10500</v>
      </c>
      <c r="R283" s="31">
        <v>1000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368418</v>
      </c>
      <c r="E285" s="32">
        <f>SUM(E276:E284)</f>
        <v>368418</v>
      </c>
      <c r="F285" s="32">
        <f>SUM(F276:F284)</f>
        <v>159664</v>
      </c>
      <c r="G285" s="37">
        <f t="shared" si="64"/>
        <v>0.43337730512624245</v>
      </c>
      <c r="H285" s="32">
        <f>SUM(H276:H284)</f>
        <v>122357</v>
      </c>
      <c r="I285" s="37">
        <f t="shared" si="65"/>
        <v>0.33211460894961703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282021</v>
      </c>
      <c r="O285" s="37">
        <f t="shared" si="69"/>
        <v>0.76549191407585948</v>
      </c>
      <c r="P285" s="32">
        <f>SUM(P276:P284)</f>
        <v>55744</v>
      </c>
      <c r="Q285" s="32">
        <f>SUM(Q276:Q284)</f>
        <v>1075564</v>
      </c>
      <c r="R285" s="32">
        <f>SUM(R276:R284)</f>
        <v>348505</v>
      </c>
      <c r="S285" s="32">
        <f>SUM(S276:S284)</f>
        <v>164659</v>
      </c>
      <c r="T285" s="37">
        <f t="shared" si="70"/>
        <v>0.15309084350164193</v>
      </c>
      <c r="U285" s="37">
        <f t="shared" si="71"/>
        <v>1.1949806257175659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17049</v>
      </c>
      <c r="E289" s="31">
        <v>17049</v>
      </c>
      <c r="F289" s="31">
        <v>4543</v>
      </c>
      <c r="G289" s="36">
        <f t="shared" si="64"/>
        <v>0.26646724148043871</v>
      </c>
      <c r="H289" s="31">
        <v>8674</v>
      </c>
      <c r="I289" s="36">
        <f t="shared" si="65"/>
        <v>0.50876884274737522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13217</v>
      </c>
      <c r="O289" s="36">
        <f t="shared" si="69"/>
        <v>0.77523608422781398</v>
      </c>
      <c r="P289" s="31">
        <v>2565</v>
      </c>
      <c r="Q289" s="31">
        <v>50000</v>
      </c>
      <c r="R289" s="31">
        <v>20000</v>
      </c>
      <c r="S289" s="31">
        <v>7476</v>
      </c>
      <c r="T289" s="36">
        <f t="shared" si="70"/>
        <v>0.14951999999999999</v>
      </c>
      <c r="U289" s="36">
        <f t="shared" si="71"/>
        <v>2.3816764132553607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1572967</v>
      </c>
      <c r="E290" s="31">
        <v>1572967</v>
      </c>
      <c r="F290" s="31">
        <v>197967</v>
      </c>
      <c r="G290" s="36">
        <f t="shared" si="64"/>
        <v>0.12585578718434653</v>
      </c>
      <c r="H290" s="31">
        <v>582991</v>
      </c>
      <c r="I290" s="36">
        <f t="shared" si="65"/>
        <v>0.37063142456262593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780958</v>
      </c>
      <c r="O290" s="36">
        <f t="shared" si="69"/>
        <v>0.49648721174697247</v>
      </c>
      <c r="P290" s="31">
        <v>225402</v>
      </c>
      <c r="Q290" s="31">
        <v>1815555</v>
      </c>
      <c r="R290" s="31">
        <v>1232384</v>
      </c>
      <c r="S290" s="31">
        <v>275194</v>
      </c>
      <c r="T290" s="36">
        <f t="shared" si="70"/>
        <v>0.15157568897664903</v>
      </c>
      <c r="U290" s="36">
        <f t="shared" si="71"/>
        <v>1.586449987134098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1590016</v>
      </c>
      <c r="E292" s="32">
        <f>SUM(E286:E291)</f>
        <v>1590016</v>
      </c>
      <c r="F292" s="32">
        <f>SUM(F286:F291)</f>
        <v>202510</v>
      </c>
      <c r="G292" s="37">
        <f t="shared" si="64"/>
        <v>0.12736349822894863</v>
      </c>
      <c r="H292" s="32">
        <f>SUM(H286:H291)</f>
        <v>591665</v>
      </c>
      <c r="I292" s="37">
        <f t="shared" si="65"/>
        <v>0.37211260767187249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794175</v>
      </c>
      <c r="O292" s="37">
        <f t="shared" si="69"/>
        <v>0.49947610590082114</v>
      </c>
      <c r="P292" s="32">
        <f>SUM(P286:P291)</f>
        <v>227967</v>
      </c>
      <c r="Q292" s="32">
        <f>SUM(Q286:Q291)</f>
        <v>1865555</v>
      </c>
      <c r="R292" s="32">
        <f>SUM(R286:R291)</f>
        <v>1252384</v>
      </c>
      <c r="S292" s="32">
        <f>SUM(S286:S291)</f>
        <v>282670</v>
      </c>
      <c r="T292" s="37">
        <f t="shared" si="70"/>
        <v>0.15152059306747859</v>
      </c>
      <c r="U292" s="37">
        <f t="shared" si="71"/>
        <v>1.5953975794742221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2265300</v>
      </c>
      <c r="E293" s="31">
        <v>2265300</v>
      </c>
      <c r="F293" s="31">
        <v>393505</v>
      </c>
      <c r="G293" s="36">
        <f t="shared" si="64"/>
        <v>0.17370988390058711</v>
      </c>
      <c r="H293" s="31">
        <v>735300</v>
      </c>
      <c r="I293" s="36">
        <f t="shared" si="65"/>
        <v>0.32459276916964641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1128805</v>
      </c>
      <c r="O293" s="36">
        <f t="shared" si="69"/>
        <v>0.49830265307023353</v>
      </c>
      <c r="P293" s="31">
        <v>686597</v>
      </c>
      <c r="Q293" s="31">
        <v>1905300</v>
      </c>
      <c r="R293" s="31">
        <v>1905300</v>
      </c>
      <c r="S293" s="31">
        <v>1298504</v>
      </c>
      <c r="T293" s="36">
        <f t="shared" si="70"/>
        <v>0.68152207001522069</v>
      </c>
      <c r="U293" s="36">
        <f t="shared" si="71"/>
        <v>7.0933895720488138E-2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2265300</v>
      </c>
      <c r="E298" s="32">
        <f>SUM(E293:E297)</f>
        <v>2265300</v>
      </c>
      <c r="F298" s="32">
        <f>SUM(F293:F297)</f>
        <v>393505</v>
      </c>
      <c r="G298" s="37">
        <f t="shared" si="64"/>
        <v>0.17370988390058711</v>
      </c>
      <c r="H298" s="32">
        <f>SUM(H293:H297)</f>
        <v>735300</v>
      </c>
      <c r="I298" s="37">
        <f t="shared" si="65"/>
        <v>0.32459276916964641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1128805</v>
      </c>
      <c r="O298" s="37">
        <f t="shared" si="69"/>
        <v>0.49830265307023353</v>
      </c>
      <c r="P298" s="32">
        <f>SUM(P293:P297)</f>
        <v>686597</v>
      </c>
      <c r="Q298" s="32">
        <f>SUM(Q293:Q297)</f>
        <v>1905300</v>
      </c>
      <c r="R298" s="32">
        <f>SUM(R293:R297)</f>
        <v>1905300</v>
      </c>
      <c r="S298" s="32">
        <f>SUM(S293:S297)</f>
        <v>1298504</v>
      </c>
      <c r="T298" s="37">
        <f t="shared" si="70"/>
        <v>0.68152207001522069</v>
      </c>
      <c r="U298" s="37">
        <f t="shared" si="71"/>
        <v>7.0933895720488138E-2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8206246</v>
      </c>
      <c r="E299" s="32">
        <f>SUM(E263:E266,E268:E274,E276:E284,E286:E291,E293:E297)</f>
        <v>8206246</v>
      </c>
      <c r="F299" s="32">
        <f>SUM(F263:F266,F268:F274,F276:F284,F286:F291,F293:F297)</f>
        <v>2247455</v>
      </c>
      <c r="G299" s="37">
        <f t="shared" si="64"/>
        <v>0.27387126829978042</v>
      </c>
      <c r="H299" s="32">
        <f>SUM(H263:H266,H268:H274,H276:H284,H286:H291,H293:H297)</f>
        <v>2941299</v>
      </c>
      <c r="I299" s="37">
        <f t="shared" si="65"/>
        <v>0.35842198734963587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5188754</v>
      </c>
      <c r="O299" s="37">
        <f t="shared" si="69"/>
        <v>0.6322932556494163</v>
      </c>
      <c r="P299" s="32">
        <f>SUM(P263:P266,P268:P274,P276:P284,P286:P291,P293:P297)</f>
        <v>2228047</v>
      </c>
      <c r="Q299" s="32">
        <f>SUM(Q263:Q266,Q268:Q274,Q276:Q284,Q286:Q291,Q293:Q297)</f>
        <v>13150082</v>
      </c>
      <c r="R299" s="32">
        <f>SUM(R263:R266,R268:R274,R276:R284,R286:R291,R293:R297)</f>
        <v>7374272</v>
      </c>
      <c r="S299" s="32">
        <f>SUM(S263:S266,S268:S274,S276:S284,S286:S291,S293:S297)</f>
        <v>4323805</v>
      </c>
      <c r="T299" s="37">
        <f t="shared" si="70"/>
        <v>0.32880441353901824</v>
      </c>
      <c r="U299" s="37">
        <f t="shared" si="71"/>
        <v>0.32012430617486975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85762166</v>
      </c>
      <c r="E302" s="31">
        <v>85762166</v>
      </c>
      <c r="F302" s="31">
        <v>9381598</v>
      </c>
      <c r="G302" s="36">
        <f t="shared" ref="G302:G339" si="72">IF(($D302     =0),0,($F302     /$D302     ))</f>
        <v>0.10939087056173465</v>
      </c>
      <c r="H302" s="31">
        <v>25081131</v>
      </c>
      <c r="I302" s="36">
        <f t="shared" ref="I302:I339" si="73">IF(($D302     =0),0,($H302     /$D302     ))</f>
        <v>0.29244983154926379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34462729</v>
      </c>
      <c r="O302" s="36">
        <f t="shared" ref="O302:O339" si="77">IF(($D302     =0),0,($N302     /$D302     ))</f>
        <v>0.40184070211099848</v>
      </c>
      <c r="P302" s="31">
        <v>27338355</v>
      </c>
      <c r="Q302" s="31">
        <v>104059349</v>
      </c>
      <c r="R302" s="31">
        <v>76648865</v>
      </c>
      <c r="S302" s="31">
        <v>44790030</v>
      </c>
      <c r="T302" s="36">
        <f t="shared" ref="T302:T339" si="78">IF(($Q302     =0),0,($S302     /$Q302     ))</f>
        <v>0.43042773600284584</v>
      </c>
      <c r="U302" s="36">
        <f t="shared" ref="U302:U339" si="79">IF(($P302     =0),0,(($H302     /$P302     )-1))</f>
        <v>-8.2566196832252747E-2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85762166</v>
      </c>
      <c r="E303" s="32">
        <f>E302</f>
        <v>85762166</v>
      </c>
      <c r="F303" s="32">
        <f>F302</f>
        <v>9381598</v>
      </c>
      <c r="G303" s="37">
        <f t="shared" si="72"/>
        <v>0.10939087056173465</v>
      </c>
      <c r="H303" s="32">
        <f>H302</f>
        <v>25081131</v>
      </c>
      <c r="I303" s="37">
        <f t="shared" si="73"/>
        <v>0.29244983154926379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34462729</v>
      </c>
      <c r="O303" s="37">
        <f t="shared" si="77"/>
        <v>0.40184070211099848</v>
      </c>
      <c r="P303" s="32">
        <f>P302</f>
        <v>27338355</v>
      </c>
      <c r="Q303" s="32">
        <f>Q302</f>
        <v>104059349</v>
      </c>
      <c r="R303" s="32">
        <f>R302</f>
        <v>76648865</v>
      </c>
      <c r="S303" s="32">
        <f>S302</f>
        <v>44790030</v>
      </c>
      <c r="T303" s="37">
        <f t="shared" si="78"/>
        <v>0.43042773600284584</v>
      </c>
      <c r="U303" s="37">
        <f t="shared" si="79"/>
        <v>-8.2566196832252747E-2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4295624</v>
      </c>
      <c r="E304" s="31">
        <v>4129424</v>
      </c>
      <c r="F304" s="31">
        <v>1654780</v>
      </c>
      <c r="G304" s="36">
        <f t="shared" si="72"/>
        <v>0.38522459135157083</v>
      </c>
      <c r="H304" s="31">
        <v>606702</v>
      </c>
      <c r="I304" s="36">
        <f t="shared" si="73"/>
        <v>0.14123722187975485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2261482</v>
      </c>
      <c r="O304" s="36">
        <f t="shared" si="77"/>
        <v>0.52646181323132568</v>
      </c>
      <c r="P304" s="31">
        <v>469416</v>
      </c>
      <c r="Q304" s="31">
        <v>4178689</v>
      </c>
      <c r="R304" s="31">
        <v>3851377</v>
      </c>
      <c r="S304" s="31">
        <v>1884745</v>
      </c>
      <c r="T304" s="36">
        <f t="shared" si="78"/>
        <v>0.45103739474270521</v>
      </c>
      <c r="U304" s="36">
        <f t="shared" si="79"/>
        <v>0.29246127102612607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2838963</v>
      </c>
      <c r="E305" s="31">
        <v>2838963</v>
      </c>
      <c r="F305" s="31">
        <v>602909</v>
      </c>
      <c r="G305" s="36">
        <f t="shared" si="72"/>
        <v>0.21236944616749143</v>
      </c>
      <c r="H305" s="31">
        <v>1557864</v>
      </c>
      <c r="I305" s="36">
        <f t="shared" si="73"/>
        <v>0.548744030830976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2160773</v>
      </c>
      <c r="O305" s="36">
        <f t="shared" si="77"/>
        <v>0.76111347699846743</v>
      </c>
      <c r="P305" s="31">
        <v>1304758</v>
      </c>
      <c r="Q305" s="31">
        <v>3250435</v>
      </c>
      <c r="R305" s="31">
        <v>2789772</v>
      </c>
      <c r="S305" s="31">
        <v>1918101</v>
      </c>
      <c r="T305" s="36">
        <f t="shared" si="78"/>
        <v>0.59010593966653691</v>
      </c>
      <c r="U305" s="36">
        <f t="shared" si="79"/>
        <v>0.19398693090979324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5518000</v>
      </c>
      <c r="E306" s="31">
        <v>5518000</v>
      </c>
      <c r="F306" s="31">
        <v>1593883</v>
      </c>
      <c r="G306" s="36">
        <f t="shared" si="72"/>
        <v>0.28885157665820949</v>
      </c>
      <c r="H306" s="31">
        <v>1891664</v>
      </c>
      <c r="I306" s="36">
        <f t="shared" si="73"/>
        <v>0.34281696266763317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3485547</v>
      </c>
      <c r="O306" s="36">
        <f t="shared" si="77"/>
        <v>0.63166853932584266</v>
      </c>
      <c r="P306" s="31">
        <v>1915101</v>
      </c>
      <c r="Q306" s="31">
        <v>5618000</v>
      </c>
      <c r="R306" s="31">
        <v>5313869</v>
      </c>
      <c r="S306" s="31">
        <v>3523442</v>
      </c>
      <c r="T306" s="36">
        <f t="shared" si="78"/>
        <v>0.62717016731933073</v>
      </c>
      <c r="U306" s="36">
        <f t="shared" si="79"/>
        <v>-1.2237996847163646E-2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9861584</v>
      </c>
      <c r="E307" s="31">
        <v>9861584</v>
      </c>
      <c r="F307" s="31">
        <v>2361547</v>
      </c>
      <c r="G307" s="36">
        <f t="shared" si="72"/>
        <v>0.23946933879993315</v>
      </c>
      <c r="H307" s="31">
        <v>2947705</v>
      </c>
      <c r="I307" s="36">
        <f t="shared" si="73"/>
        <v>0.29890786307757455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5309252</v>
      </c>
      <c r="O307" s="36">
        <f t="shared" si="77"/>
        <v>0.53837720187750771</v>
      </c>
      <c r="P307" s="31">
        <v>2649312</v>
      </c>
      <c r="Q307" s="31">
        <v>6722452</v>
      </c>
      <c r="R307" s="31">
        <v>9265223</v>
      </c>
      <c r="S307" s="31">
        <v>4747100</v>
      </c>
      <c r="T307" s="36">
        <f t="shared" si="78"/>
        <v>0.706156027592313</v>
      </c>
      <c r="U307" s="36">
        <f t="shared" si="79"/>
        <v>0.11263037347054627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5250475</v>
      </c>
      <c r="E308" s="31">
        <v>5280475</v>
      </c>
      <c r="F308" s="31">
        <v>983760</v>
      </c>
      <c r="G308" s="36">
        <f t="shared" si="72"/>
        <v>0.18736590498954855</v>
      </c>
      <c r="H308" s="31">
        <v>2094580</v>
      </c>
      <c r="I308" s="36">
        <f t="shared" si="73"/>
        <v>0.39893152524295422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3078340</v>
      </c>
      <c r="O308" s="36">
        <f t="shared" si="77"/>
        <v>0.5862974302325028</v>
      </c>
      <c r="P308" s="31">
        <v>2043651</v>
      </c>
      <c r="Q308" s="31">
        <v>4716144</v>
      </c>
      <c r="R308" s="31">
        <v>5123065</v>
      </c>
      <c r="S308" s="31">
        <v>2930253</v>
      </c>
      <c r="T308" s="36">
        <f t="shared" si="78"/>
        <v>0.6213239035958189</v>
      </c>
      <c r="U308" s="36">
        <f t="shared" si="79"/>
        <v>2.4920595541998214E-2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4266792</v>
      </c>
      <c r="E309" s="31">
        <v>4266792</v>
      </c>
      <c r="F309" s="31">
        <v>1157222</v>
      </c>
      <c r="G309" s="36">
        <f t="shared" si="72"/>
        <v>0.27121593928178361</v>
      </c>
      <c r="H309" s="31">
        <v>1442894</v>
      </c>
      <c r="I309" s="36">
        <f t="shared" si="73"/>
        <v>0.33816834755479058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2600116</v>
      </c>
      <c r="O309" s="36">
        <f t="shared" si="77"/>
        <v>0.6093842868365742</v>
      </c>
      <c r="P309" s="31">
        <v>1264779</v>
      </c>
      <c r="Q309" s="31">
        <v>4186767</v>
      </c>
      <c r="R309" s="31">
        <v>4186767</v>
      </c>
      <c r="S309" s="31">
        <v>2388250</v>
      </c>
      <c r="T309" s="36">
        <f t="shared" si="78"/>
        <v>0.57042820868703703</v>
      </c>
      <c r="U309" s="36">
        <f t="shared" si="79"/>
        <v>0.14082697451491533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32031438</v>
      </c>
      <c r="E310" s="32">
        <f>SUM(E304:E309)</f>
        <v>31895238</v>
      </c>
      <c r="F310" s="32">
        <f>SUM(F304:F309)</f>
        <v>8354101</v>
      </c>
      <c r="G310" s="37">
        <f t="shared" si="72"/>
        <v>0.26080942728827849</v>
      </c>
      <c r="H310" s="32">
        <f>SUM(H304:H309)</f>
        <v>10541409</v>
      </c>
      <c r="I310" s="37">
        <f t="shared" si="73"/>
        <v>0.32909571527822135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18895510</v>
      </c>
      <c r="O310" s="37">
        <f t="shared" si="77"/>
        <v>0.58990514256649984</v>
      </c>
      <c r="P310" s="32">
        <f>SUM(P304:P309)</f>
        <v>9647017</v>
      </c>
      <c r="Q310" s="32">
        <f>SUM(Q304:Q309)</f>
        <v>28672487</v>
      </c>
      <c r="R310" s="32">
        <f>SUM(R304:R309)</f>
        <v>30530073</v>
      </c>
      <c r="S310" s="32">
        <f>SUM(S304:S309)</f>
        <v>17391891</v>
      </c>
      <c r="T310" s="37">
        <f t="shared" si="78"/>
        <v>0.6065707170780128</v>
      </c>
      <c r="U310" s="37">
        <f t="shared" si="79"/>
        <v>9.2711767793090871E-2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6955693</v>
      </c>
      <c r="E311" s="31">
        <v>6955693</v>
      </c>
      <c r="F311" s="31">
        <v>1183470</v>
      </c>
      <c r="G311" s="36">
        <f t="shared" si="72"/>
        <v>0.17014408197716605</v>
      </c>
      <c r="H311" s="31">
        <v>2027054</v>
      </c>
      <c r="I311" s="36">
        <f t="shared" si="73"/>
        <v>0.29142373017325518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3210524</v>
      </c>
      <c r="O311" s="36">
        <f t="shared" si="77"/>
        <v>0.46156781215042125</v>
      </c>
      <c r="P311" s="31">
        <v>1825706</v>
      </c>
      <c r="Q311" s="31">
        <v>4921987</v>
      </c>
      <c r="R311" s="31">
        <v>4921987</v>
      </c>
      <c r="S311" s="31">
        <v>2935293</v>
      </c>
      <c r="T311" s="36">
        <f t="shared" si="78"/>
        <v>0.59636341989525776</v>
      </c>
      <c r="U311" s="36">
        <f t="shared" si="79"/>
        <v>0.11028500755324244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1841642</v>
      </c>
      <c r="E312" s="31">
        <v>1841642</v>
      </c>
      <c r="F312" s="31">
        <v>117715</v>
      </c>
      <c r="G312" s="36">
        <f t="shared" si="72"/>
        <v>6.3918503161852297E-2</v>
      </c>
      <c r="H312" s="31">
        <v>703477</v>
      </c>
      <c r="I312" s="36">
        <f t="shared" si="73"/>
        <v>0.38198357769859725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821192</v>
      </c>
      <c r="O312" s="36">
        <f t="shared" si="77"/>
        <v>0.44590208086044952</v>
      </c>
      <c r="P312" s="31">
        <v>821268</v>
      </c>
      <c r="Q312" s="31">
        <v>2560496</v>
      </c>
      <c r="R312" s="31">
        <v>1757996</v>
      </c>
      <c r="S312" s="31">
        <v>955498</v>
      </c>
      <c r="T312" s="36">
        <f t="shared" si="78"/>
        <v>0.37316910473595744</v>
      </c>
      <c r="U312" s="36">
        <f t="shared" si="79"/>
        <v>-0.14342577575164261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1242263</v>
      </c>
      <c r="E313" s="31">
        <v>737521</v>
      </c>
      <c r="F313" s="31">
        <v>362</v>
      </c>
      <c r="G313" s="36">
        <f t="shared" si="72"/>
        <v>2.9140367216925887E-4</v>
      </c>
      <c r="H313" s="31">
        <v>100923</v>
      </c>
      <c r="I313" s="36">
        <f t="shared" si="73"/>
        <v>8.1241250846237872E-2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101285</v>
      </c>
      <c r="O313" s="36">
        <f t="shared" si="77"/>
        <v>8.1532654518407133E-2</v>
      </c>
      <c r="P313" s="31">
        <v>682</v>
      </c>
      <c r="Q313" s="31">
        <v>1344377</v>
      </c>
      <c r="R313" s="31">
        <v>1073053</v>
      </c>
      <c r="S313" s="31">
        <v>40549</v>
      </c>
      <c r="T313" s="36">
        <f t="shared" si="78"/>
        <v>3.0161926304898105E-2</v>
      </c>
      <c r="U313" s="36">
        <f t="shared" si="79"/>
        <v>146.98093841642228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4367070</v>
      </c>
      <c r="E314" s="31">
        <v>4367070</v>
      </c>
      <c r="F314" s="31">
        <v>681941</v>
      </c>
      <c r="G314" s="36">
        <f t="shared" si="72"/>
        <v>0.15615527115434377</v>
      </c>
      <c r="H314" s="31">
        <v>949251</v>
      </c>
      <c r="I314" s="36">
        <f t="shared" si="73"/>
        <v>0.21736564790580412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1631192</v>
      </c>
      <c r="O314" s="36">
        <f t="shared" si="77"/>
        <v>0.37352091906014789</v>
      </c>
      <c r="P314" s="31">
        <v>745925</v>
      </c>
      <c r="Q314" s="31">
        <v>3249400</v>
      </c>
      <c r="R314" s="31">
        <v>3249400</v>
      </c>
      <c r="S314" s="31">
        <v>1472898</v>
      </c>
      <c r="T314" s="36">
        <f t="shared" si="78"/>
        <v>0.45328306764325721</v>
      </c>
      <c r="U314" s="36">
        <f t="shared" si="79"/>
        <v>0.27258236417870418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379360</v>
      </c>
      <c r="E315" s="31">
        <v>879360</v>
      </c>
      <c r="F315" s="31">
        <v>175606</v>
      </c>
      <c r="G315" s="36">
        <f t="shared" si="72"/>
        <v>0.46290067482075076</v>
      </c>
      <c r="H315" s="31">
        <v>78113</v>
      </c>
      <c r="I315" s="36">
        <f t="shared" si="73"/>
        <v>0.20590731758751582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253719</v>
      </c>
      <c r="O315" s="36">
        <f t="shared" si="77"/>
        <v>0.66880799240826661</v>
      </c>
      <c r="P315" s="31">
        <v>134663</v>
      </c>
      <c r="Q315" s="31">
        <v>355206</v>
      </c>
      <c r="R315" s="31">
        <v>573545</v>
      </c>
      <c r="S315" s="31">
        <v>340698</v>
      </c>
      <c r="T315" s="36">
        <f t="shared" si="78"/>
        <v>0.95915609533622748</v>
      </c>
      <c r="U315" s="36">
        <f t="shared" si="79"/>
        <v>-0.41993717650728113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14786028</v>
      </c>
      <c r="E317" s="32">
        <f>SUM(E311:E316)</f>
        <v>14781286</v>
      </c>
      <c r="F317" s="32">
        <f>SUM(F311:F316)</f>
        <v>2159094</v>
      </c>
      <c r="G317" s="37">
        <f t="shared" si="72"/>
        <v>0.14602258294113876</v>
      </c>
      <c r="H317" s="32">
        <f>SUM(H311:H316)</f>
        <v>3858818</v>
      </c>
      <c r="I317" s="37">
        <f t="shared" si="73"/>
        <v>0.26097732264540552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6017912</v>
      </c>
      <c r="O317" s="37">
        <f t="shared" si="77"/>
        <v>0.40699990558654425</v>
      </c>
      <c r="P317" s="32">
        <f>SUM(P311:P316)</f>
        <v>3528244</v>
      </c>
      <c r="Q317" s="32">
        <f>SUM(Q311:Q316)</f>
        <v>12431466</v>
      </c>
      <c r="R317" s="32">
        <f>SUM(R311:R316)</f>
        <v>11575981</v>
      </c>
      <c r="S317" s="32">
        <f>SUM(S311:S316)</f>
        <v>5744936</v>
      </c>
      <c r="T317" s="37">
        <f t="shared" si="78"/>
        <v>0.46212860172726211</v>
      </c>
      <c r="U317" s="37">
        <f t="shared" si="79"/>
        <v>9.3693633433515444E-2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12236</v>
      </c>
      <c r="E318" s="31">
        <v>12236</v>
      </c>
      <c r="F318" s="31">
        <v>17788</v>
      </c>
      <c r="G318" s="36">
        <f t="shared" si="72"/>
        <v>1.4537430532853874</v>
      </c>
      <c r="H318" s="31">
        <v>5426</v>
      </c>
      <c r="I318" s="36">
        <f t="shared" si="73"/>
        <v>0.44344557044785876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23214</v>
      </c>
      <c r="O318" s="36">
        <f t="shared" si="77"/>
        <v>1.8971886237332463</v>
      </c>
      <c r="P318" s="31">
        <v>3867</v>
      </c>
      <c r="Q318" s="31">
        <v>11660</v>
      </c>
      <c r="R318" s="31">
        <v>11660</v>
      </c>
      <c r="S318" s="31">
        <v>12848</v>
      </c>
      <c r="T318" s="36">
        <f t="shared" si="78"/>
        <v>1.1018867924528302</v>
      </c>
      <c r="U318" s="36">
        <f t="shared" si="79"/>
        <v>0.40315490043961733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12688500</v>
      </c>
      <c r="E319" s="31">
        <v>12688501</v>
      </c>
      <c r="F319" s="31">
        <v>2609053</v>
      </c>
      <c r="G319" s="36">
        <f t="shared" si="72"/>
        <v>0.20562343854671553</v>
      </c>
      <c r="H319" s="31">
        <v>5938391</v>
      </c>
      <c r="I319" s="36">
        <f t="shared" si="73"/>
        <v>0.46801363439334831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8547444</v>
      </c>
      <c r="O319" s="36">
        <f t="shared" si="77"/>
        <v>0.67363707294006381</v>
      </c>
      <c r="P319" s="31">
        <v>5570702</v>
      </c>
      <c r="Q319" s="31">
        <v>10772400</v>
      </c>
      <c r="R319" s="31">
        <v>10772400</v>
      </c>
      <c r="S319" s="31">
        <v>8297501</v>
      </c>
      <c r="T319" s="36">
        <f t="shared" si="78"/>
        <v>0.77025556050647948</v>
      </c>
      <c r="U319" s="36">
        <f t="shared" si="79"/>
        <v>6.6004069146043065E-2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10027420</v>
      </c>
      <c r="E320" s="31">
        <v>10027420</v>
      </c>
      <c r="F320" s="31">
        <v>2844894</v>
      </c>
      <c r="G320" s="36">
        <f t="shared" si="72"/>
        <v>0.28371146316799334</v>
      </c>
      <c r="H320" s="31">
        <v>2257627</v>
      </c>
      <c r="I320" s="36">
        <f t="shared" si="73"/>
        <v>0.22514535144633416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5102521</v>
      </c>
      <c r="O320" s="36">
        <f t="shared" si="77"/>
        <v>0.50885681461432752</v>
      </c>
      <c r="P320" s="31">
        <v>2291752</v>
      </c>
      <c r="Q320" s="31">
        <v>8482770</v>
      </c>
      <c r="R320" s="31">
        <v>9482770</v>
      </c>
      <c r="S320" s="31">
        <v>4958775</v>
      </c>
      <c r="T320" s="36">
        <f t="shared" si="78"/>
        <v>0.58457025240575899</v>
      </c>
      <c r="U320" s="36">
        <f t="shared" si="79"/>
        <v>-1.4890354628249503E-2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858027</v>
      </c>
      <c r="E321" s="31">
        <v>844983</v>
      </c>
      <c r="F321" s="31">
        <v>150148</v>
      </c>
      <c r="G321" s="36">
        <f t="shared" si="72"/>
        <v>0.17499216225130446</v>
      </c>
      <c r="H321" s="31">
        <v>309579</v>
      </c>
      <c r="I321" s="36">
        <f t="shared" si="73"/>
        <v>0.36080333136369835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459727</v>
      </c>
      <c r="O321" s="36">
        <f t="shared" si="77"/>
        <v>0.53579549361500278</v>
      </c>
      <c r="P321" s="31">
        <v>235122</v>
      </c>
      <c r="Q321" s="31">
        <v>942247</v>
      </c>
      <c r="R321" s="31">
        <v>797532</v>
      </c>
      <c r="S321" s="31">
        <v>397440</v>
      </c>
      <c r="T321" s="36">
        <f t="shared" si="78"/>
        <v>0.42180022860247895</v>
      </c>
      <c r="U321" s="36">
        <f t="shared" si="79"/>
        <v>0.31667389695562309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20129500</v>
      </c>
      <c r="E322" s="31">
        <v>20129500</v>
      </c>
      <c r="F322" s="31">
        <v>5471763</v>
      </c>
      <c r="G322" s="36">
        <f t="shared" si="72"/>
        <v>0.27182806329019599</v>
      </c>
      <c r="H322" s="31">
        <v>5645070</v>
      </c>
      <c r="I322" s="36">
        <f t="shared" si="73"/>
        <v>0.28043766611192528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11116833</v>
      </c>
      <c r="O322" s="36">
        <f t="shared" si="77"/>
        <v>0.55226572940212126</v>
      </c>
      <c r="P322" s="31">
        <v>5446669</v>
      </c>
      <c r="Q322" s="31">
        <v>18273500</v>
      </c>
      <c r="R322" s="31">
        <v>18777500</v>
      </c>
      <c r="S322" s="31">
        <v>10536457</v>
      </c>
      <c r="T322" s="36">
        <f t="shared" si="78"/>
        <v>0.57659764139327441</v>
      </c>
      <c r="U322" s="36">
        <f t="shared" si="79"/>
        <v>3.6426116586119051E-2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43715683</v>
      </c>
      <c r="E323" s="32">
        <f>SUM(E318:E322)</f>
        <v>43702640</v>
      </c>
      <c r="F323" s="32">
        <f>SUM(F318:F322)</f>
        <v>11093646</v>
      </c>
      <c r="G323" s="37">
        <f t="shared" si="72"/>
        <v>0.253768104229322</v>
      </c>
      <c r="H323" s="32">
        <f>SUM(H318:H322)</f>
        <v>14156093</v>
      </c>
      <c r="I323" s="37">
        <f t="shared" si="73"/>
        <v>0.32382184215216309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25249739</v>
      </c>
      <c r="O323" s="37">
        <f t="shared" si="77"/>
        <v>0.57758994638148509</v>
      </c>
      <c r="P323" s="32">
        <f>SUM(P318:P322)</f>
        <v>13548112</v>
      </c>
      <c r="Q323" s="32">
        <f>SUM(Q318:Q322)</f>
        <v>38482577</v>
      </c>
      <c r="R323" s="32">
        <f>SUM(R318:R322)</f>
        <v>39841862</v>
      </c>
      <c r="S323" s="32">
        <f>SUM(S318:S322)</f>
        <v>24203021</v>
      </c>
      <c r="T323" s="37">
        <f t="shared" si="78"/>
        <v>0.62893451756102503</v>
      </c>
      <c r="U323" s="37">
        <f t="shared" si="79"/>
        <v>4.4875699285627402E-2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16665674</v>
      </c>
      <c r="E325" s="31">
        <v>16665674</v>
      </c>
      <c r="F325" s="31">
        <v>4292950</v>
      </c>
      <c r="G325" s="36">
        <f t="shared" si="72"/>
        <v>0.2575923421999014</v>
      </c>
      <c r="H325" s="31">
        <v>5876543</v>
      </c>
      <c r="I325" s="36">
        <f t="shared" si="73"/>
        <v>0.35261358166492396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10169493</v>
      </c>
      <c r="O325" s="36">
        <f t="shared" si="77"/>
        <v>0.61020592386482542</v>
      </c>
      <c r="P325" s="31">
        <v>6595166</v>
      </c>
      <c r="Q325" s="31">
        <v>15823165</v>
      </c>
      <c r="R325" s="31">
        <v>15823165</v>
      </c>
      <c r="S325" s="31">
        <v>10520042</v>
      </c>
      <c r="T325" s="36">
        <f t="shared" si="78"/>
        <v>0.66485067936787612</v>
      </c>
      <c r="U325" s="36">
        <f t="shared" si="79"/>
        <v>-0.10896207919558054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1817325</v>
      </c>
      <c r="E326" s="31">
        <v>1817325</v>
      </c>
      <c r="F326" s="31">
        <v>1467655</v>
      </c>
      <c r="G326" s="36">
        <f t="shared" si="72"/>
        <v>0.80759082717730735</v>
      </c>
      <c r="H326" s="31">
        <v>298685</v>
      </c>
      <c r="I326" s="36">
        <f t="shared" si="73"/>
        <v>0.16435420191765368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1766340</v>
      </c>
      <c r="O326" s="36">
        <f t="shared" si="77"/>
        <v>0.97194502909496105</v>
      </c>
      <c r="P326" s="31">
        <v>325961</v>
      </c>
      <c r="Q326" s="31">
        <v>1696237</v>
      </c>
      <c r="R326" s="31">
        <v>1700973</v>
      </c>
      <c r="S326" s="31">
        <v>769564</v>
      </c>
      <c r="T326" s="36">
        <f t="shared" si="78"/>
        <v>0.45368895973852713</v>
      </c>
      <c r="U326" s="36">
        <f t="shared" si="79"/>
        <v>-8.3678722301134156E-2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1719640</v>
      </c>
      <c r="E327" s="31">
        <v>1635020</v>
      </c>
      <c r="F327" s="31">
        <v>185752</v>
      </c>
      <c r="G327" s="36">
        <f t="shared" si="72"/>
        <v>0.10801795724686562</v>
      </c>
      <c r="H327" s="31">
        <v>492490</v>
      </c>
      <c r="I327" s="36">
        <f t="shared" si="73"/>
        <v>0.28639133772184877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678242</v>
      </c>
      <c r="O327" s="36">
        <f t="shared" si="77"/>
        <v>0.39440929496871441</v>
      </c>
      <c r="P327" s="31">
        <v>371108</v>
      </c>
      <c r="Q327" s="31">
        <v>1440566</v>
      </c>
      <c r="R327" s="31">
        <v>1607425</v>
      </c>
      <c r="S327" s="31">
        <v>505310</v>
      </c>
      <c r="T327" s="36">
        <f t="shared" si="78"/>
        <v>0.35077184939808381</v>
      </c>
      <c r="U327" s="36">
        <f t="shared" si="79"/>
        <v>0.32707998749690126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1252800</v>
      </c>
      <c r="E328" s="31">
        <v>1252800</v>
      </c>
      <c r="F328" s="31">
        <v>189418</v>
      </c>
      <c r="G328" s="36">
        <f t="shared" si="72"/>
        <v>0.15119572158365263</v>
      </c>
      <c r="H328" s="31">
        <v>529876</v>
      </c>
      <c r="I328" s="36">
        <f t="shared" si="73"/>
        <v>0.42295338441890168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719294</v>
      </c>
      <c r="O328" s="36">
        <f t="shared" si="77"/>
        <v>0.57414910600255431</v>
      </c>
      <c r="P328" s="31">
        <v>527829</v>
      </c>
      <c r="Q328" s="31">
        <v>281400</v>
      </c>
      <c r="R328" s="31">
        <v>1175700</v>
      </c>
      <c r="S328" s="31">
        <v>708075</v>
      </c>
      <c r="T328" s="36">
        <f t="shared" si="78"/>
        <v>2.5162579957356077</v>
      </c>
      <c r="U328" s="36">
        <f t="shared" si="79"/>
        <v>3.8781499311328904E-3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251662</v>
      </c>
      <c r="E329" s="31">
        <v>251662</v>
      </c>
      <c r="F329" s="31">
        <v>263949</v>
      </c>
      <c r="G329" s="36">
        <f t="shared" si="72"/>
        <v>1.0488234218912669</v>
      </c>
      <c r="H329" s="31">
        <v>91</v>
      </c>
      <c r="I329" s="36">
        <f t="shared" si="73"/>
        <v>3.6159610906692308E-4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264040</v>
      </c>
      <c r="O329" s="36">
        <f t="shared" si="77"/>
        <v>1.0491850180003337</v>
      </c>
      <c r="P329" s="31">
        <v>85808</v>
      </c>
      <c r="Q329" s="31">
        <v>122999</v>
      </c>
      <c r="R329" s="31">
        <v>126836</v>
      </c>
      <c r="S329" s="31">
        <v>113524</v>
      </c>
      <c r="T329" s="36">
        <f t="shared" si="78"/>
        <v>0.92296685338905193</v>
      </c>
      <c r="U329" s="36">
        <f t="shared" si="79"/>
        <v>-0.99893949282118222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1361324</v>
      </c>
      <c r="E330" s="31">
        <v>1361324</v>
      </c>
      <c r="F330" s="31">
        <v>381673</v>
      </c>
      <c r="G330" s="36">
        <f t="shared" si="72"/>
        <v>0.28036896433178288</v>
      </c>
      <c r="H330" s="31">
        <v>353077</v>
      </c>
      <c r="I330" s="36">
        <f t="shared" si="73"/>
        <v>0.2593629437224349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734750</v>
      </c>
      <c r="O330" s="36">
        <f t="shared" si="77"/>
        <v>0.53973190805421778</v>
      </c>
      <c r="P330" s="31">
        <v>326813</v>
      </c>
      <c r="Q330" s="31">
        <v>1464234</v>
      </c>
      <c r="R330" s="31">
        <v>1294805</v>
      </c>
      <c r="S330" s="31">
        <v>652757</v>
      </c>
      <c r="T330" s="36">
        <f t="shared" si="78"/>
        <v>0.44580101267966732</v>
      </c>
      <c r="U330" s="36">
        <f t="shared" si="79"/>
        <v>8.0364000208070108E-2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14597336</v>
      </c>
      <c r="E331" s="31">
        <v>14154005</v>
      </c>
      <c r="F331" s="31">
        <v>1388702</v>
      </c>
      <c r="G331" s="36">
        <f t="shared" si="72"/>
        <v>9.5133934027414324E-2</v>
      </c>
      <c r="H331" s="31">
        <v>3276886</v>
      </c>
      <c r="I331" s="36">
        <f t="shared" si="73"/>
        <v>0.2244852074378503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4665588</v>
      </c>
      <c r="O331" s="36">
        <f t="shared" si="77"/>
        <v>0.3196191414652646</v>
      </c>
      <c r="P331" s="31">
        <v>1642905</v>
      </c>
      <c r="Q331" s="31">
        <v>7761387</v>
      </c>
      <c r="R331" s="31">
        <v>11676732</v>
      </c>
      <c r="S331" s="31">
        <v>2529100</v>
      </c>
      <c r="T331" s="36">
        <f t="shared" si="78"/>
        <v>0.32585670576663683</v>
      </c>
      <c r="U331" s="36">
        <f t="shared" si="79"/>
        <v>0.99456815823191236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37665761</v>
      </c>
      <c r="E332" s="32">
        <f>SUM(E324:E331)</f>
        <v>37137810</v>
      </c>
      <c r="F332" s="32">
        <f>SUM(F324:F331)</f>
        <v>8170099</v>
      </c>
      <c r="G332" s="37">
        <f t="shared" si="72"/>
        <v>0.21691049863561765</v>
      </c>
      <c r="H332" s="32">
        <f>SUM(H324:H331)</f>
        <v>10827648</v>
      </c>
      <c r="I332" s="37">
        <f t="shared" si="73"/>
        <v>0.28746659333392999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18997747</v>
      </c>
      <c r="O332" s="37">
        <f t="shared" si="77"/>
        <v>0.50437709196954761</v>
      </c>
      <c r="P332" s="32">
        <f>SUM(P324:P331)</f>
        <v>9875590</v>
      </c>
      <c r="Q332" s="32">
        <f>SUM(Q324:Q331)</f>
        <v>28589988</v>
      </c>
      <c r="R332" s="32">
        <f>SUM(R324:R331)</f>
        <v>33405636</v>
      </c>
      <c r="S332" s="32">
        <f>SUM(S324:S331)</f>
        <v>15798372</v>
      </c>
      <c r="T332" s="37">
        <f t="shared" si="78"/>
        <v>0.5525840724382256</v>
      </c>
      <c r="U332" s="37">
        <f t="shared" si="79"/>
        <v>9.6405176804626347E-2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996</v>
      </c>
      <c r="E333" s="31">
        <v>996</v>
      </c>
      <c r="F333" s="31">
        <v>0</v>
      </c>
      <c r="G333" s="36">
        <f t="shared" si="72"/>
        <v>0</v>
      </c>
      <c r="H333" s="31">
        <v>1087</v>
      </c>
      <c r="I333" s="36">
        <f t="shared" si="73"/>
        <v>1.0913654618473896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1087</v>
      </c>
      <c r="O333" s="36">
        <f t="shared" si="77"/>
        <v>1.0913654618473896</v>
      </c>
      <c r="P333" s="31">
        <v>0</v>
      </c>
      <c r="Q333" s="31">
        <v>4032</v>
      </c>
      <c r="R333" s="31">
        <v>936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</v>
      </c>
      <c r="E334" s="31">
        <v>18000</v>
      </c>
      <c r="F334" s="31">
        <v>0</v>
      </c>
      <c r="G334" s="36">
        <f t="shared" si="72"/>
        <v>0</v>
      </c>
      <c r="H334" s="31">
        <v>5809</v>
      </c>
      <c r="I334" s="36">
        <f t="shared" si="73"/>
        <v>0.32272222222222224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5809</v>
      </c>
      <c r="O334" s="36">
        <f t="shared" si="77"/>
        <v>0.32272222222222224</v>
      </c>
      <c r="P334" s="31">
        <v>10521</v>
      </c>
      <c r="Q334" s="31">
        <v>12000</v>
      </c>
      <c r="R334" s="31">
        <v>12000</v>
      </c>
      <c r="S334" s="31">
        <v>10521</v>
      </c>
      <c r="T334" s="36">
        <f t="shared" si="78"/>
        <v>0.87675000000000003</v>
      </c>
      <c r="U334" s="36">
        <f t="shared" si="79"/>
        <v>-0.44786617241707061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227850</v>
      </c>
      <c r="E335" s="31">
        <v>227850</v>
      </c>
      <c r="F335" s="31">
        <v>0</v>
      </c>
      <c r="G335" s="36">
        <f t="shared" si="72"/>
        <v>0</v>
      </c>
      <c r="H335" s="31">
        <v>94200</v>
      </c>
      <c r="I335" s="36">
        <f t="shared" si="73"/>
        <v>0.41342988808426595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94200</v>
      </c>
      <c r="O335" s="36">
        <f t="shared" si="77"/>
        <v>0.41342988808426595</v>
      </c>
      <c r="P335" s="31">
        <v>67783</v>
      </c>
      <c r="Q335" s="31">
        <v>136000</v>
      </c>
      <c r="R335" s="31">
        <v>211000</v>
      </c>
      <c r="S335" s="31">
        <v>68435</v>
      </c>
      <c r="T335" s="36">
        <f t="shared" si="78"/>
        <v>0.50319852941176468</v>
      </c>
      <c r="U335" s="36">
        <f t="shared" si="79"/>
        <v>0.38972898809435996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246846</v>
      </c>
      <c r="E337" s="32">
        <f>SUM(E333:E336)</f>
        <v>246846</v>
      </c>
      <c r="F337" s="32">
        <f>SUM(F333:F336)</f>
        <v>0</v>
      </c>
      <c r="G337" s="37">
        <f t="shared" si="72"/>
        <v>0</v>
      </c>
      <c r="H337" s="32">
        <f>SUM(H333:H336)</f>
        <v>101096</v>
      </c>
      <c r="I337" s="37">
        <f t="shared" si="73"/>
        <v>0.40955089407970963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101096</v>
      </c>
      <c r="O337" s="37">
        <f t="shared" si="77"/>
        <v>0.40955089407970963</v>
      </c>
      <c r="P337" s="32">
        <f>SUM(P333:P336)</f>
        <v>78304</v>
      </c>
      <c r="Q337" s="32">
        <f>SUM(Q333:Q336)</f>
        <v>152032</v>
      </c>
      <c r="R337" s="32">
        <f>SUM(R333:R336)</f>
        <v>223936</v>
      </c>
      <c r="S337" s="32">
        <f>SUM(S333:S336)</f>
        <v>78956</v>
      </c>
      <c r="T337" s="37">
        <f t="shared" si="78"/>
        <v>0.51933803409808466</v>
      </c>
      <c r="U337" s="37">
        <f t="shared" si="79"/>
        <v>0.29107069881487546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214207922</v>
      </c>
      <c r="E338" s="32">
        <f>SUM(E302,E304:E309,E311:E316,E318:E322,E324:E331,E333:E336)</f>
        <v>213525986</v>
      </c>
      <c r="F338" s="32">
        <f>SUM(F302,F304:F309,F311:F316,F318:F322,F324:F331,F333:F336)</f>
        <v>39158538</v>
      </c>
      <c r="G338" s="37">
        <f t="shared" si="72"/>
        <v>0.1828062082596553</v>
      </c>
      <c r="H338" s="32">
        <f>SUM(H302,H304:H309,H311:H316,H318:H322,H324:H331,H333:H336)</f>
        <v>64566195</v>
      </c>
      <c r="I338" s="37">
        <f t="shared" si="73"/>
        <v>0.30141833409877344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103724733</v>
      </c>
      <c r="O338" s="37">
        <f t="shared" si="77"/>
        <v>0.48422454235842877</v>
      </c>
      <c r="P338" s="32">
        <f>SUM(P302,P304:P309,P311:P316,P318:P322,P324:P331,P333:P336)</f>
        <v>64015622</v>
      </c>
      <c r="Q338" s="32">
        <f>SUM(Q302,Q304:Q309,Q311:Q316,Q318:Q322,Q324:Q331,Q333:Q336)</f>
        <v>212387899</v>
      </c>
      <c r="R338" s="32">
        <f>SUM(R302,R304:R309,R311:R316,R318:R322,R324:R331,R333:R336)</f>
        <v>192226353</v>
      </c>
      <c r="S338" s="32">
        <f>SUM(S302,S304:S309,S311:S316,S318:S322,S324:S331,S333:S336)</f>
        <v>108007206</v>
      </c>
      <c r="T338" s="37">
        <f t="shared" si="78"/>
        <v>0.50853747557434992</v>
      </c>
      <c r="U338" s="37">
        <f t="shared" si="79"/>
        <v>8.600603771373283E-3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788139683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794995823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132089639</v>
      </c>
      <c r="G339" s="39">
        <f t="shared" si="72"/>
        <v>0.16759673678301515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166362726</v>
      </c>
      <c r="I339" s="39">
        <f t="shared" si="73"/>
        <v>0.21108279355602502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298452365</v>
      </c>
      <c r="O339" s="39">
        <f t="shared" si="77"/>
        <v>0.37867953033904017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204025075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684199513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711738454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346014841</v>
      </c>
      <c r="T339" s="39">
        <f t="shared" si="78"/>
        <v>0.50572213868266813</v>
      </c>
      <c r="U339" s="39">
        <f t="shared" si="79"/>
        <v>-0.18459666783604911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205615548</v>
      </c>
      <c r="E8" s="31">
        <v>205615548</v>
      </c>
      <c r="F8" s="31">
        <v>57399570</v>
      </c>
      <c r="G8" s="36">
        <f>IF(($D8       =0),0,($F8       /$D8       ))</f>
        <v>0.27915967716604778</v>
      </c>
      <c r="H8" s="31">
        <v>54654297</v>
      </c>
      <c r="I8" s="36">
        <f>IF(($D8       =0),0,($H8       /$D8       ))</f>
        <v>0.26580819170347952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112053867</v>
      </c>
      <c r="O8" s="36">
        <f>IF(($D8       =0),0,($N8       /$D8       ))</f>
        <v>0.54496786886952731</v>
      </c>
      <c r="P8" s="31">
        <v>48342516</v>
      </c>
      <c r="Q8" s="31">
        <v>219117236</v>
      </c>
      <c r="R8" s="31">
        <v>197516071</v>
      </c>
      <c r="S8" s="31">
        <v>96176648</v>
      </c>
      <c r="T8" s="36">
        <f>IF(($Q8       =0),0,($S8       /$Q8       ))</f>
        <v>0.43892780757785754</v>
      </c>
      <c r="U8" s="36">
        <f>IF(($P8       =0),0,(($H8       /$P8       )-1))</f>
        <v>0.13056376709892392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1098226920</v>
      </c>
      <c r="E9" s="31">
        <v>1098226920</v>
      </c>
      <c r="F9" s="31">
        <v>429070151</v>
      </c>
      <c r="G9" s="36">
        <f>IF(($D9       =0),0,($F9       /$D9       ))</f>
        <v>0.39069352898397353</v>
      </c>
      <c r="H9" s="31">
        <v>2699020</v>
      </c>
      <c r="I9" s="36">
        <f>IF(($D9       =0),0,($H9       /$D9       ))</f>
        <v>2.4576159542692689E-3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431769171</v>
      </c>
      <c r="O9" s="36">
        <f>IF(($D9       =0),0,($N9       /$D9       ))</f>
        <v>0.39315114493824282</v>
      </c>
      <c r="P9" s="31">
        <v>1007419</v>
      </c>
      <c r="Q9" s="31">
        <v>849164520</v>
      </c>
      <c r="R9" s="31">
        <v>975164520</v>
      </c>
      <c r="S9" s="31">
        <v>230233617</v>
      </c>
      <c r="T9" s="36">
        <f>IF(($Q9       =0),0,($S9       /$Q9       ))</f>
        <v>0.2711295768692738</v>
      </c>
      <c r="U9" s="36">
        <f>IF(($P9       =0),0,(($H9       /$P9       )-1))</f>
        <v>1.6791434348567975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1303842468</v>
      </c>
      <c r="E10" s="32">
        <f>SUM(E8:E9)</f>
        <v>1303842468</v>
      </c>
      <c r="F10" s="32">
        <f>SUM(F8:F9)</f>
        <v>486469721</v>
      </c>
      <c r="G10" s="37">
        <f t="shared" ref="G10:G54" si="0">IF(($D10      =0),0,($F10      /$D10      ))</f>
        <v>0.37310467555655658</v>
      </c>
      <c r="H10" s="32">
        <f>SUM(H8:H9)</f>
        <v>57353317</v>
      </c>
      <c r="I10" s="37">
        <f t="shared" ref="I10:I54" si="1">IF(($D10      =0),0,($H10      /$D10      ))</f>
        <v>4.3987919098827821E-2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543823038</v>
      </c>
      <c r="O10" s="37">
        <f t="shared" ref="O10:O54" si="5">IF(($D10      =0),0,($N10      /$D10      ))</f>
        <v>0.4170925946553844</v>
      </c>
      <c r="P10" s="32">
        <f>SUM(P8:P9)</f>
        <v>49349935</v>
      </c>
      <c r="Q10" s="32">
        <f>SUM(Q8:Q9)</f>
        <v>1068281756</v>
      </c>
      <c r="R10" s="32">
        <f>SUM(R8:R9)</f>
        <v>1172680591</v>
      </c>
      <c r="S10" s="32">
        <f>SUM(S8:S9)</f>
        <v>326410265</v>
      </c>
      <c r="T10" s="37">
        <f t="shared" ref="T10:T54" si="6">IF(($Q10      =0),0,($S10      /$Q10      ))</f>
        <v>0.3055469806225915</v>
      </c>
      <c r="U10" s="37">
        <f t="shared" ref="U10:U54" si="7">IF(($P10      =0),0,(($H10      /$P10      )-1))</f>
        <v>0.16217614065753083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5802305</v>
      </c>
      <c r="E11" s="31">
        <v>5802305</v>
      </c>
      <c r="F11" s="31">
        <v>263436</v>
      </c>
      <c r="G11" s="36">
        <f t="shared" si="0"/>
        <v>4.5401956636198892E-2</v>
      </c>
      <c r="H11" s="31">
        <v>190852</v>
      </c>
      <c r="I11" s="36">
        <f t="shared" si="1"/>
        <v>3.2892445329916302E-2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454288</v>
      </c>
      <c r="O11" s="36">
        <f t="shared" si="5"/>
        <v>7.8294401966115187E-2</v>
      </c>
      <c r="P11" s="31">
        <v>1536820</v>
      </c>
      <c r="Q11" s="31">
        <v>2501482</v>
      </c>
      <c r="R11" s="31">
        <v>2501482</v>
      </c>
      <c r="S11" s="31">
        <v>3195132</v>
      </c>
      <c r="T11" s="36">
        <f t="shared" si="6"/>
        <v>1.2772956191569638</v>
      </c>
      <c r="U11" s="36">
        <f t="shared" si="7"/>
        <v>-0.87581369321065572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42400</v>
      </c>
      <c r="E12" s="31">
        <v>42400</v>
      </c>
      <c r="F12" s="31">
        <v>788</v>
      </c>
      <c r="G12" s="36">
        <f t="shared" si="0"/>
        <v>1.8584905660377359E-2</v>
      </c>
      <c r="H12" s="31">
        <v>10549</v>
      </c>
      <c r="I12" s="36">
        <f t="shared" si="1"/>
        <v>0.24879716981132075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11337</v>
      </c>
      <c r="O12" s="36">
        <f t="shared" si="5"/>
        <v>0.26738207547169812</v>
      </c>
      <c r="P12" s="31">
        <v>0</v>
      </c>
      <c r="Q12" s="31">
        <v>42400</v>
      </c>
      <c r="R12" s="31">
        <v>42400</v>
      </c>
      <c r="S12" s="31">
        <v>101</v>
      </c>
      <c r="T12" s="36">
        <f t="shared" si="6"/>
        <v>2.3820754716981133E-3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1383</v>
      </c>
      <c r="G13" s="36">
        <f t="shared" si="0"/>
        <v>0</v>
      </c>
      <c r="H13" s="31">
        <v>9259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10642</v>
      </c>
      <c r="O13" s="36">
        <f t="shared" si="5"/>
        <v>0</v>
      </c>
      <c r="P13" s="31">
        <v>8151</v>
      </c>
      <c r="Q13" s="31">
        <v>1324356</v>
      </c>
      <c r="R13" s="31">
        <v>114356</v>
      </c>
      <c r="S13" s="31">
        <v>11457</v>
      </c>
      <c r="T13" s="36">
        <f t="shared" si="6"/>
        <v>8.6509971639045693E-3</v>
      </c>
      <c r="U13" s="36">
        <f t="shared" si="7"/>
        <v>0.13593424119739916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100337</v>
      </c>
      <c r="E14" s="31">
        <v>100337</v>
      </c>
      <c r="F14" s="31">
        <v>30965</v>
      </c>
      <c r="G14" s="36">
        <f t="shared" si="0"/>
        <v>0.30860998435273129</v>
      </c>
      <c r="H14" s="31">
        <v>4717</v>
      </c>
      <c r="I14" s="36">
        <f t="shared" si="1"/>
        <v>4.7011571005710753E-2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35682</v>
      </c>
      <c r="O14" s="36">
        <f t="shared" si="5"/>
        <v>0.35562155535844203</v>
      </c>
      <c r="P14" s="31">
        <v>20861</v>
      </c>
      <c r="Q14" s="31">
        <v>20124</v>
      </c>
      <c r="R14" s="31">
        <v>20124</v>
      </c>
      <c r="S14" s="31">
        <v>51305</v>
      </c>
      <c r="T14" s="36">
        <f t="shared" si="6"/>
        <v>2.5494434506062413</v>
      </c>
      <c r="U14" s="36">
        <f t="shared" si="7"/>
        <v>-0.77388428167393708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5447376</v>
      </c>
      <c r="E15" s="31">
        <v>5447376</v>
      </c>
      <c r="F15" s="31">
        <v>207003</v>
      </c>
      <c r="G15" s="36">
        <f t="shared" si="0"/>
        <v>3.8000497854379797E-2</v>
      </c>
      <c r="H15" s="31">
        <v>530505</v>
      </c>
      <c r="I15" s="36">
        <f t="shared" si="1"/>
        <v>9.73872558090354E-2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737508</v>
      </c>
      <c r="O15" s="36">
        <f t="shared" si="5"/>
        <v>0.13538775366341518</v>
      </c>
      <c r="P15" s="31">
        <v>15500</v>
      </c>
      <c r="Q15" s="31">
        <v>7511680</v>
      </c>
      <c r="R15" s="31">
        <v>7302990</v>
      </c>
      <c r="S15" s="31">
        <v>956018</v>
      </c>
      <c r="T15" s="36">
        <f t="shared" si="6"/>
        <v>0.12727086350856268</v>
      </c>
      <c r="U15" s="36">
        <f t="shared" si="7"/>
        <v>33.226129032258065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16000</v>
      </c>
      <c r="E16" s="31">
        <v>241393</v>
      </c>
      <c r="F16" s="31">
        <v>1001</v>
      </c>
      <c r="G16" s="36">
        <f t="shared" si="0"/>
        <v>6.2562499999999993E-2</v>
      </c>
      <c r="H16" s="31">
        <v>3780</v>
      </c>
      <c r="I16" s="36">
        <f t="shared" si="1"/>
        <v>0.23624999999999999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4781</v>
      </c>
      <c r="O16" s="36">
        <f t="shared" si="5"/>
        <v>0.29881249999999998</v>
      </c>
      <c r="P16" s="31">
        <v>1614</v>
      </c>
      <c r="Q16" s="31">
        <v>13892</v>
      </c>
      <c r="R16" s="31">
        <v>10026</v>
      </c>
      <c r="S16" s="31">
        <v>4823</v>
      </c>
      <c r="T16" s="36">
        <f t="shared" si="6"/>
        <v>0.34717823207601495</v>
      </c>
      <c r="U16" s="36">
        <f t="shared" si="7"/>
        <v>1.3420074349442381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26688492</v>
      </c>
      <c r="E17" s="31">
        <v>26688492</v>
      </c>
      <c r="F17" s="31">
        <v>1827984</v>
      </c>
      <c r="G17" s="36">
        <f t="shared" si="0"/>
        <v>6.8493341624547385E-2</v>
      </c>
      <c r="H17" s="31">
        <v>11288802</v>
      </c>
      <c r="I17" s="36">
        <f t="shared" si="1"/>
        <v>0.42298388384027091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13116786</v>
      </c>
      <c r="O17" s="36">
        <f t="shared" si="5"/>
        <v>0.49147722546481831</v>
      </c>
      <c r="P17" s="31">
        <v>50883947</v>
      </c>
      <c r="Q17" s="31">
        <v>26022200</v>
      </c>
      <c r="R17" s="31">
        <v>25330952</v>
      </c>
      <c r="S17" s="31">
        <v>52095433</v>
      </c>
      <c r="T17" s="36">
        <f t="shared" si="6"/>
        <v>2.0019611331862794</v>
      </c>
      <c r="U17" s="36">
        <f t="shared" si="7"/>
        <v>-0.77814610175582488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38096910</v>
      </c>
      <c r="E19" s="32">
        <f>SUM(E11:E18)</f>
        <v>38322303</v>
      </c>
      <c r="F19" s="32">
        <f>SUM(F11:F18)</f>
        <v>2332560</v>
      </c>
      <c r="G19" s="37">
        <f t="shared" si="0"/>
        <v>6.1227012899471377E-2</v>
      </c>
      <c r="H19" s="32">
        <f>SUM(H11:H18)</f>
        <v>12038464</v>
      </c>
      <c r="I19" s="37">
        <f t="shared" si="1"/>
        <v>0.31599581173381253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14371024</v>
      </c>
      <c r="O19" s="37">
        <f t="shared" si="5"/>
        <v>0.37722282463328388</v>
      </c>
      <c r="P19" s="32">
        <f>SUM(P11:P18)</f>
        <v>52466893</v>
      </c>
      <c r="Q19" s="32">
        <f>SUM(Q11:Q18)</f>
        <v>37436134</v>
      </c>
      <c r="R19" s="32">
        <f>SUM(R11:R18)</f>
        <v>35322330</v>
      </c>
      <c r="S19" s="32">
        <f>SUM(S11:S18)</f>
        <v>56314269</v>
      </c>
      <c r="T19" s="37">
        <f t="shared" si="6"/>
        <v>1.5042757620217941</v>
      </c>
      <c r="U19" s="37">
        <f t="shared" si="7"/>
        <v>-0.77055123123071156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650000</v>
      </c>
      <c r="E20" s="31">
        <v>650000</v>
      </c>
      <c r="F20" s="31">
        <v>347107</v>
      </c>
      <c r="G20" s="36">
        <f t="shared" si="0"/>
        <v>0.53401076923076918</v>
      </c>
      <c r="H20" s="31">
        <v>500135</v>
      </c>
      <c r="I20" s="36">
        <f t="shared" si="1"/>
        <v>0.76943846153846152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847242</v>
      </c>
      <c r="O20" s="36">
        <f t="shared" si="5"/>
        <v>1.3034492307692307</v>
      </c>
      <c r="P20" s="31">
        <v>628043</v>
      </c>
      <c r="Q20" s="31">
        <v>650000</v>
      </c>
      <c r="R20" s="31">
        <v>1150000</v>
      </c>
      <c r="S20" s="31">
        <v>844865</v>
      </c>
      <c r="T20" s="36">
        <f t="shared" si="6"/>
        <v>1.2997923076923077</v>
      </c>
      <c r="U20" s="36">
        <f t="shared" si="7"/>
        <v>-0.2036612142799139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</v>
      </c>
      <c r="E21" s="31">
        <v>5</v>
      </c>
      <c r="F21" s="31">
        <v>301896</v>
      </c>
      <c r="G21" s="36">
        <f t="shared" si="0"/>
        <v>60379.199999999997</v>
      </c>
      <c r="H21" s="31">
        <v>334477</v>
      </c>
      <c r="I21" s="36">
        <f t="shared" si="1"/>
        <v>66895.399999999994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636373</v>
      </c>
      <c r="O21" s="36">
        <f t="shared" si="5"/>
        <v>127274.6</v>
      </c>
      <c r="P21" s="31">
        <v>275596</v>
      </c>
      <c r="Q21" s="31">
        <v>72</v>
      </c>
      <c r="R21" s="31">
        <v>72</v>
      </c>
      <c r="S21" s="31">
        <v>595439</v>
      </c>
      <c r="T21" s="36">
        <f t="shared" si="6"/>
        <v>8269.9861111111113</v>
      </c>
      <c r="U21" s="36">
        <f t="shared" si="7"/>
        <v>0.21364969012612667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863460</v>
      </c>
      <c r="E22" s="31">
        <v>863460</v>
      </c>
      <c r="F22" s="31">
        <v>241947</v>
      </c>
      <c r="G22" s="36">
        <f t="shared" si="0"/>
        <v>0.28020637898686679</v>
      </c>
      <c r="H22" s="31">
        <v>123186</v>
      </c>
      <c r="I22" s="36">
        <f t="shared" si="1"/>
        <v>0.14266555486067681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365133</v>
      </c>
      <c r="O22" s="36">
        <f t="shared" si="5"/>
        <v>0.42287193384754362</v>
      </c>
      <c r="P22" s="31">
        <v>317159</v>
      </c>
      <c r="Q22" s="31">
        <v>820000</v>
      </c>
      <c r="R22" s="31">
        <v>820004</v>
      </c>
      <c r="S22" s="31">
        <v>640114</v>
      </c>
      <c r="T22" s="36">
        <f t="shared" si="6"/>
        <v>0.78062682926829263</v>
      </c>
      <c r="U22" s="36">
        <f t="shared" si="7"/>
        <v>-0.61159544581739755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5001139</v>
      </c>
      <c r="E23" s="31">
        <v>5001139</v>
      </c>
      <c r="F23" s="31">
        <v>1243137</v>
      </c>
      <c r="G23" s="36">
        <f t="shared" si="0"/>
        <v>0.24857077557732349</v>
      </c>
      <c r="H23" s="31">
        <v>1242986</v>
      </c>
      <c r="I23" s="36">
        <f t="shared" si="1"/>
        <v>0.24854058245531668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2486123</v>
      </c>
      <c r="O23" s="36">
        <f t="shared" si="5"/>
        <v>0.49711135803264017</v>
      </c>
      <c r="P23" s="31">
        <v>1178069</v>
      </c>
      <c r="Q23" s="31">
        <v>4843529</v>
      </c>
      <c r="R23" s="31">
        <v>4843529</v>
      </c>
      <c r="S23" s="31">
        <v>2360226</v>
      </c>
      <c r="T23" s="36">
        <f t="shared" si="6"/>
        <v>0.48729469772969253</v>
      </c>
      <c r="U23" s="36">
        <f t="shared" si="7"/>
        <v>5.5104582159449134E-2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10500</v>
      </c>
      <c r="E24" s="31">
        <v>10500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10000</v>
      </c>
      <c r="R24" s="31">
        <v>10000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44195799</v>
      </c>
      <c r="E25" s="31">
        <v>44195799</v>
      </c>
      <c r="F25" s="31">
        <v>22563</v>
      </c>
      <c r="G25" s="36">
        <f t="shared" si="0"/>
        <v>5.1052363596820597E-4</v>
      </c>
      <c r="H25" s="31">
        <v>17815</v>
      </c>
      <c r="I25" s="36">
        <f t="shared" si="1"/>
        <v>4.030926106800332E-4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40378</v>
      </c>
      <c r="O25" s="36">
        <f t="shared" si="5"/>
        <v>9.1361624664823917E-4</v>
      </c>
      <c r="P25" s="31">
        <v>4050</v>
      </c>
      <c r="Q25" s="31">
        <v>180000</v>
      </c>
      <c r="R25" s="31">
        <v>39535667</v>
      </c>
      <c r="S25" s="31">
        <v>9270</v>
      </c>
      <c r="T25" s="36">
        <f t="shared" si="6"/>
        <v>5.1499999999999997E-2</v>
      </c>
      <c r="U25" s="36">
        <f t="shared" si="7"/>
        <v>3.3987654320987657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9108864</v>
      </c>
      <c r="E26" s="31">
        <v>9108864</v>
      </c>
      <c r="F26" s="31">
        <v>3131149</v>
      </c>
      <c r="G26" s="36">
        <f t="shared" si="0"/>
        <v>0.3437474749870017</v>
      </c>
      <c r="H26" s="31">
        <v>1176765</v>
      </c>
      <c r="I26" s="36">
        <f t="shared" si="1"/>
        <v>0.12918899656422581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4307914</v>
      </c>
      <c r="O26" s="36">
        <f t="shared" si="5"/>
        <v>0.47293647155122748</v>
      </c>
      <c r="P26" s="31">
        <v>1772863</v>
      </c>
      <c r="Q26" s="31">
        <v>10241488</v>
      </c>
      <c r="R26" s="31">
        <v>10241488</v>
      </c>
      <c r="S26" s="31">
        <v>3773867</v>
      </c>
      <c r="T26" s="36">
        <f t="shared" si="6"/>
        <v>0.36848815328397594</v>
      </c>
      <c r="U26" s="36">
        <f t="shared" si="7"/>
        <v>-0.33623466675089952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59829767</v>
      </c>
      <c r="E27" s="32">
        <f>SUM(E20:E26)</f>
        <v>59829767</v>
      </c>
      <c r="F27" s="32">
        <f>SUM(F20:F26)</f>
        <v>5287799</v>
      </c>
      <c r="G27" s="37">
        <f t="shared" si="0"/>
        <v>8.838073863800941E-2</v>
      </c>
      <c r="H27" s="32">
        <f>SUM(H20:H26)</f>
        <v>3395364</v>
      </c>
      <c r="I27" s="37">
        <f t="shared" si="1"/>
        <v>5.675041321822296E-2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8683163</v>
      </c>
      <c r="O27" s="37">
        <f t="shared" si="5"/>
        <v>0.14513115185623238</v>
      </c>
      <c r="P27" s="32">
        <f>SUM(P20:P26)</f>
        <v>4175780</v>
      </c>
      <c r="Q27" s="32">
        <f>SUM(Q20:Q26)</f>
        <v>16745089</v>
      </c>
      <c r="R27" s="32">
        <f>SUM(R20:R26)</f>
        <v>56600760</v>
      </c>
      <c r="S27" s="32">
        <f>SUM(S20:S26)</f>
        <v>8223781</v>
      </c>
      <c r="T27" s="37">
        <f t="shared" si="6"/>
        <v>0.49111599227689984</v>
      </c>
      <c r="U27" s="37">
        <f t="shared" si="7"/>
        <v>-0.18689107184765485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7838214</v>
      </c>
      <c r="E28" s="31">
        <v>7838214</v>
      </c>
      <c r="F28" s="31">
        <v>890268</v>
      </c>
      <c r="G28" s="36">
        <f t="shared" si="0"/>
        <v>0.11358046616231708</v>
      </c>
      <c r="H28" s="31">
        <v>708312</v>
      </c>
      <c r="I28" s="36">
        <f t="shared" si="1"/>
        <v>9.036650441031592E-2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1598580</v>
      </c>
      <c r="O28" s="36">
        <f t="shared" si="5"/>
        <v>0.203946970572633</v>
      </c>
      <c r="P28" s="31">
        <v>988905</v>
      </c>
      <c r="Q28" s="31">
        <v>5064894</v>
      </c>
      <c r="R28" s="31">
        <v>5064894</v>
      </c>
      <c r="S28" s="31">
        <v>1460687</v>
      </c>
      <c r="T28" s="36">
        <f t="shared" si="6"/>
        <v>0.28839438693090119</v>
      </c>
      <c r="U28" s="36">
        <f t="shared" si="7"/>
        <v>-0.28374110758869664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1000000</v>
      </c>
      <c r="E29" s="31">
        <v>1000000</v>
      </c>
      <c r="F29" s="31">
        <v>15941</v>
      </c>
      <c r="G29" s="36">
        <f t="shared" si="0"/>
        <v>1.5941E-2</v>
      </c>
      <c r="H29" s="31">
        <v>7600</v>
      </c>
      <c r="I29" s="36">
        <f t="shared" si="1"/>
        <v>7.6E-3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23541</v>
      </c>
      <c r="O29" s="36">
        <f t="shared" si="5"/>
        <v>2.3540999999999999E-2</v>
      </c>
      <c r="P29" s="31">
        <v>2635</v>
      </c>
      <c r="Q29" s="31">
        <v>1000000</v>
      </c>
      <c r="R29" s="31">
        <v>100000</v>
      </c>
      <c r="S29" s="31">
        <v>5985</v>
      </c>
      <c r="T29" s="36">
        <f t="shared" si="6"/>
        <v>5.9849999999999999E-3</v>
      </c>
      <c r="U29" s="36">
        <f t="shared" si="7"/>
        <v>1.8842504743833017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1052400</v>
      </c>
      <c r="E30" s="31">
        <v>1052400</v>
      </c>
      <c r="F30" s="31">
        <v>131899</v>
      </c>
      <c r="G30" s="36">
        <f t="shared" si="0"/>
        <v>0.12533162295705055</v>
      </c>
      <c r="H30" s="31">
        <v>86184</v>
      </c>
      <c r="I30" s="36">
        <f t="shared" si="1"/>
        <v>8.189281641961231E-2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218083</v>
      </c>
      <c r="O30" s="36">
        <f t="shared" si="5"/>
        <v>0.20722443937666288</v>
      </c>
      <c r="P30" s="31">
        <v>154405</v>
      </c>
      <c r="Q30" s="31">
        <v>990000</v>
      </c>
      <c r="R30" s="31">
        <v>990000</v>
      </c>
      <c r="S30" s="31">
        <v>235425</v>
      </c>
      <c r="T30" s="36">
        <f t="shared" si="6"/>
        <v>0.23780303030303029</v>
      </c>
      <c r="U30" s="36">
        <f t="shared" si="7"/>
        <v>-0.44183154690586446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2485000</v>
      </c>
      <c r="E31" s="31">
        <v>2485000</v>
      </c>
      <c r="F31" s="31">
        <v>595645</v>
      </c>
      <c r="G31" s="36">
        <f t="shared" si="0"/>
        <v>0.23969617706237425</v>
      </c>
      <c r="H31" s="31">
        <v>769207</v>
      </c>
      <c r="I31" s="36">
        <f t="shared" si="1"/>
        <v>0.30954004024144871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1364852</v>
      </c>
      <c r="O31" s="36">
        <f t="shared" si="5"/>
        <v>0.54923621730382288</v>
      </c>
      <c r="P31" s="31">
        <v>679230</v>
      </c>
      <c r="Q31" s="31">
        <v>10248875</v>
      </c>
      <c r="R31" s="31">
        <v>10925546</v>
      </c>
      <c r="S31" s="31">
        <v>1386061</v>
      </c>
      <c r="T31" s="36">
        <f t="shared" si="6"/>
        <v>0.13524030686294838</v>
      </c>
      <c r="U31" s="36">
        <f t="shared" si="7"/>
        <v>0.13246911944407636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1304728</v>
      </c>
      <c r="E32" s="31">
        <v>1304728</v>
      </c>
      <c r="F32" s="31">
        <v>297577</v>
      </c>
      <c r="G32" s="36">
        <f t="shared" si="0"/>
        <v>0.22807589014721844</v>
      </c>
      <c r="H32" s="31">
        <v>262334</v>
      </c>
      <c r="I32" s="36">
        <f t="shared" si="1"/>
        <v>0.20106412984162217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559911</v>
      </c>
      <c r="O32" s="36">
        <f t="shared" si="5"/>
        <v>0.4291400199888406</v>
      </c>
      <c r="P32" s="31">
        <v>233939</v>
      </c>
      <c r="Q32" s="31">
        <v>2748292</v>
      </c>
      <c r="R32" s="31">
        <v>2236530</v>
      </c>
      <c r="S32" s="31">
        <v>588083</v>
      </c>
      <c r="T32" s="36">
        <f t="shared" si="6"/>
        <v>0.21398126545505353</v>
      </c>
      <c r="U32" s="36">
        <f t="shared" si="7"/>
        <v>0.12137779506623514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10591731</v>
      </c>
      <c r="E33" s="31">
        <v>10591731</v>
      </c>
      <c r="F33" s="31">
        <v>2918980</v>
      </c>
      <c r="G33" s="36">
        <f t="shared" si="0"/>
        <v>0.27559045825465167</v>
      </c>
      <c r="H33" s="31">
        <v>3029916</v>
      </c>
      <c r="I33" s="36">
        <f t="shared" si="1"/>
        <v>0.28606428920825122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5948896</v>
      </c>
      <c r="O33" s="36">
        <f t="shared" si="5"/>
        <v>0.56165474746290289</v>
      </c>
      <c r="P33" s="31">
        <v>2935418</v>
      </c>
      <c r="Q33" s="31">
        <v>10591731</v>
      </c>
      <c r="R33" s="31">
        <v>9591445</v>
      </c>
      <c r="S33" s="31">
        <v>5040640</v>
      </c>
      <c r="T33" s="36">
        <f t="shared" si="6"/>
        <v>0.47590332496170834</v>
      </c>
      <c r="U33" s="36">
        <f t="shared" si="7"/>
        <v>3.219234875578203E-2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24272073</v>
      </c>
      <c r="E35" s="32">
        <f>SUM(E28:E34)</f>
        <v>24272073</v>
      </c>
      <c r="F35" s="32">
        <f>SUM(F28:F34)</f>
        <v>4850310</v>
      </c>
      <c r="G35" s="37">
        <f t="shared" si="0"/>
        <v>0.19983089207089974</v>
      </c>
      <c r="H35" s="32">
        <f>SUM(H28:H34)</f>
        <v>4863553</v>
      </c>
      <c r="I35" s="37">
        <f t="shared" si="1"/>
        <v>0.20037649853805237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9713863</v>
      </c>
      <c r="O35" s="37">
        <f t="shared" si="5"/>
        <v>0.40020739060895211</v>
      </c>
      <c r="P35" s="32">
        <f>SUM(P28:P34)</f>
        <v>4994532</v>
      </c>
      <c r="Q35" s="32">
        <f>SUM(Q28:Q34)</f>
        <v>30643792</v>
      </c>
      <c r="R35" s="32">
        <f>SUM(R28:R34)</f>
        <v>28908415</v>
      </c>
      <c r="S35" s="32">
        <f>SUM(S28:S34)</f>
        <v>8716881</v>
      </c>
      <c r="T35" s="37">
        <f t="shared" si="6"/>
        <v>0.28445830072205164</v>
      </c>
      <c r="U35" s="37">
        <f t="shared" si="7"/>
        <v>-2.6224479090333208E-2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3298620</v>
      </c>
      <c r="E36" s="31">
        <v>3298620</v>
      </c>
      <c r="F36" s="31">
        <v>850660</v>
      </c>
      <c r="G36" s="36">
        <f t="shared" si="0"/>
        <v>0.25788359980840475</v>
      </c>
      <c r="H36" s="31">
        <v>1122935</v>
      </c>
      <c r="I36" s="36">
        <f t="shared" si="1"/>
        <v>0.34042569316865839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1973595</v>
      </c>
      <c r="O36" s="36">
        <f t="shared" si="5"/>
        <v>0.59830929297706315</v>
      </c>
      <c r="P36" s="31">
        <v>970613</v>
      </c>
      <c r="Q36" s="31">
        <v>3132600</v>
      </c>
      <c r="R36" s="31">
        <v>3132600</v>
      </c>
      <c r="S36" s="31">
        <v>2064957</v>
      </c>
      <c r="T36" s="36">
        <f t="shared" si="6"/>
        <v>0.65918310668454316</v>
      </c>
      <c r="U36" s="36">
        <f t="shared" si="7"/>
        <v>0.15693381399177642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3612652</v>
      </c>
      <c r="E37" s="31">
        <v>3612652</v>
      </c>
      <c r="F37" s="31">
        <v>869692</v>
      </c>
      <c r="G37" s="36">
        <f t="shared" si="0"/>
        <v>0.24073506111299953</v>
      </c>
      <c r="H37" s="31">
        <v>947969</v>
      </c>
      <c r="I37" s="36">
        <f t="shared" si="1"/>
        <v>0.26240252313259066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1817661</v>
      </c>
      <c r="O37" s="36">
        <f t="shared" si="5"/>
        <v>0.50313758424559019</v>
      </c>
      <c r="P37" s="31">
        <v>796904</v>
      </c>
      <c r="Q37" s="31">
        <v>4460240</v>
      </c>
      <c r="R37" s="31">
        <v>3470239</v>
      </c>
      <c r="S37" s="31">
        <v>1618880</v>
      </c>
      <c r="T37" s="36">
        <f t="shared" si="6"/>
        <v>0.36295804710060448</v>
      </c>
      <c r="U37" s="36">
        <f t="shared" si="7"/>
        <v>0.1895648660315421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7902245</v>
      </c>
      <c r="E38" s="31">
        <v>7902245</v>
      </c>
      <c r="F38" s="31">
        <v>3093223</v>
      </c>
      <c r="G38" s="36">
        <f t="shared" si="0"/>
        <v>0.39143597800371921</v>
      </c>
      <c r="H38" s="31">
        <v>4363730</v>
      </c>
      <c r="I38" s="36">
        <f t="shared" si="1"/>
        <v>0.55221395945076368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7456953</v>
      </c>
      <c r="O38" s="36">
        <f t="shared" si="5"/>
        <v>0.94364993745448289</v>
      </c>
      <c r="P38" s="31">
        <v>2274726</v>
      </c>
      <c r="Q38" s="31">
        <v>12115421</v>
      </c>
      <c r="R38" s="31">
        <v>13296088</v>
      </c>
      <c r="S38" s="31">
        <v>4862839</v>
      </c>
      <c r="T38" s="36">
        <f t="shared" si="6"/>
        <v>0.40137598189943213</v>
      </c>
      <c r="U38" s="36">
        <f t="shared" si="7"/>
        <v>0.91835412265037641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14813517</v>
      </c>
      <c r="E40" s="32">
        <f>SUM(E36:E39)</f>
        <v>14813517</v>
      </c>
      <c r="F40" s="32">
        <f>SUM(F36:F39)</f>
        <v>4813575</v>
      </c>
      <c r="G40" s="37">
        <f t="shared" si="0"/>
        <v>0.32494477847495634</v>
      </c>
      <c r="H40" s="32">
        <f>SUM(H36:H39)</f>
        <v>6434634</v>
      </c>
      <c r="I40" s="37">
        <f t="shared" si="1"/>
        <v>0.43437584741017277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11248209</v>
      </c>
      <c r="O40" s="37">
        <f t="shared" si="5"/>
        <v>0.75932062588512905</v>
      </c>
      <c r="P40" s="32">
        <f>SUM(P36:P39)</f>
        <v>4042243</v>
      </c>
      <c r="Q40" s="32">
        <f>SUM(Q36:Q39)</f>
        <v>19708261</v>
      </c>
      <c r="R40" s="32">
        <f>SUM(R36:R39)</f>
        <v>19898927</v>
      </c>
      <c r="S40" s="32">
        <f>SUM(S36:S39)</f>
        <v>8546676</v>
      </c>
      <c r="T40" s="37">
        <f t="shared" si="6"/>
        <v>0.43365957047148906</v>
      </c>
      <c r="U40" s="37">
        <f t="shared" si="7"/>
        <v>0.59184739759583982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6457145</v>
      </c>
      <c r="E43" s="31">
        <v>6457145</v>
      </c>
      <c r="F43" s="31">
        <v>1084713</v>
      </c>
      <c r="G43" s="36">
        <f t="shared" si="0"/>
        <v>0.16798647080094994</v>
      </c>
      <c r="H43" s="31">
        <v>1102896</v>
      </c>
      <c r="I43" s="36">
        <f t="shared" si="1"/>
        <v>0.17080242119388678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2187609</v>
      </c>
      <c r="O43" s="36">
        <f t="shared" si="5"/>
        <v>0.33878889199483675</v>
      </c>
      <c r="P43" s="31">
        <v>768099</v>
      </c>
      <c r="Q43" s="31">
        <v>6820758</v>
      </c>
      <c r="R43" s="31">
        <v>6820758</v>
      </c>
      <c r="S43" s="31">
        <v>2163786</v>
      </c>
      <c r="T43" s="36">
        <f t="shared" si="6"/>
        <v>0.31723541577050529</v>
      </c>
      <c r="U43" s="36">
        <f t="shared" si="7"/>
        <v>0.43587740642807771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29800025</v>
      </c>
      <c r="E44" s="31">
        <v>29800025</v>
      </c>
      <c r="F44" s="31">
        <v>18327364</v>
      </c>
      <c r="G44" s="36">
        <f t="shared" si="0"/>
        <v>0.61501169881568896</v>
      </c>
      <c r="H44" s="31">
        <v>14981675</v>
      </c>
      <c r="I44" s="36">
        <f t="shared" si="1"/>
        <v>0.50274035005004192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33309039</v>
      </c>
      <c r="O44" s="36">
        <f t="shared" si="5"/>
        <v>1.1177520488657309</v>
      </c>
      <c r="P44" s="31">
        <v>7124852</v>
      </c>
      <c r="Q44" s="31">
        <v>3775793</v>
      </c>
      <c r="R44" s="31">
        <v>43814118</v>
      </c>
      <c r="S44" s="31">
        <v>17604644</v>
      </c>
      <c r="T44" s="36">
        <f t="shared" si="6"/>
        <v>4.6625024200214362</v>
      </c>
      <c r="U44" s="36">
        <f t="shared" si="7"/>
        <v>1.1027349059320812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55222142</v>
      </c>
      <c r="E45" s="31">
        <v>55222142</v>
      </c>
      <c r="F45" s="31">
        <v>8509388</v>
      </c>
      <c r="G45" s="36">
        <f t="shared" si="0"/>
        <v>0.15409376912615957</v>
      </c>
      <c r="H45" s="31">
        <v>1078600</v>
      </c>
      <c r="I45" s="36">
        <f t="shared" si="1"/>
        <v>1.9532020326194516E-2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9587988</v>
      </c>
      <c r="O45" s="36">
        <f t="shared" si="5"/>
        <v>0.1736257894523541</v>
      </c>
      <c r="P45" s="31">
        <v>324666</v>
      </c>
      <c r="Q45" s="31">
        <v>18833558</v>
      </c>
      <c r="R45" s="31">
        <v>15841888</v>
      </c>
      <c r="S45" s="31">
        <v>8107202</v>
      </c>
      <c r="T45" s="36">
        <f t="shared" si="6"/>
        <v>0.43046576754110932</v>
      </c>
      <c r="U45" s="36">
        <f t="shared" si="7"/>
        <v>2.3221834131076244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45399860</v>
      </c>
      <c r="E46" s="31">
        <v>45399860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31180427</v>
      </c>
      <c r="R46" s="31">
        <v>31230427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136879172</v>
      </c>
      <c r="E47" s="32">
        <f>SUM(E41:E46)</f>
        <v>136879172</v>
      </c>
      <c r="F47" s="32">
        <f>SUM(F41:F46)</f>
        <v>27921465</v>
      </c>
      <c r="G47" s="37">
        <f t="shared" si="0"/>
        <v>0.20398622078163944</v>
      </c>
      <c r="H47" s="32">
        <f>SUM(H41:H46)</f>
        <v>17163171</v>
      </c>
      <c r="I47" s="37">
        <f t="shared" si="1"/>
        <v>0.12538920822811522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45084636</v>
      </c>
      <c r="O47" s="37">
        <f t="shared" si="5"/>
        <v>0.32937542900975469</v>
      </c>
      <c r="P47" s="32">
        <f>SUM(P41:P46)</f>
        <v>8217617</v>
      </c>
      <c r="Q47" s="32">
        <f>SUM(Q41:Q46)</f>
        <v>60610536</v>
      </c>
      <c r="R47" s="32">
        <f>SUM(R41:R46)</f>
        <v>97707191</v>
      </c>
      <c r="S47" s="32">
        <f>SUM(S41:S46)</f>
        <v>27875632</v>
      </c>
      <c r="T47" s="37">
        <f t="shared" si="6"/>
        <v>0.45991396611308633</v>
      </c>
      <c r="U47" s="37">
        <f t="shared" si="7"/>
        <v>1.0885824929538575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5200740</v>
      </c>
      <c r="E48" s="31">
        <v>5200740</v>
      </c>
      <c r="F48" s="31">
        <v>1492314</v>
      </c>
      <c r="G48" s="36">
        <f t="shared" si="0"/>
        <v>0.28694262739533222</v>
      </c>
      <c r="H48" s="31">
        <v>1134029</v>
      </c>
      <c r="I48" s="36">
        <f t="shared" si="1"/>
        <v>0.21805146959855712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2626343</v>
      </c>
      <c r="O48" s="36">
        <f t="shared" si="5"/>
        <v>0.50499409699388931</v>
      </c>
      <c r="P48" s="31">
        <v>1756361</v>
      </c>
      <c r="Q48" s="31">
        <v>5200740</v>
      </c>
      <c r="R48" s="31">
        <v>5200740</v>
      </c>
      <c r="S48" s="31">
        <v>3229905</v>
      </c>
      <c r="T48" s="36">
        <f t="shared" si="6"/>
        <v>0.62104719712963929</v>
      </c>
      <c r="U48" s="36">
        <f t="shared" si="7"/>
        <v>-0.35433034552691611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11870600</v>
      </c>
      <c r="E49" s="31">
        <v>11870600</v>
      </c>
      <c r="F49" s="31">
        <v>1222267</v>
      </c>
      <c r="G49" s="36">
        <f t="shared" si="0"/>
        <v>0.10296589894360858</v>
      </c>
      <c r="H49" s="31">
        <v>984542</v>
      </c>
      <c r="I49" s="36">
        <f t="shared" si="1"/>
        <v>8.2939531278958104E-2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2206809</v>
      </c>
      <c r="O49" s="36">
        <f t="shared" si="5"/>
        <v>0.18590543022256667</v>
      </c>
      <c r="P49" s="31">
        <v>1291912</v>
      </c>
      <c r="Q49" s="31">
        <v>11232348</v>
      </c>
      <c r="R49" s="31">
        <v>11232348</v>
      </c>
      <c r="S49" s="31">
        <v>2590194</v>
      </c>
      <c r="T49" s="36">
        <f t="shared" si="6"/>
        <v>0.23060129547268302</v>
      </c>
      <c r="U49" s="36">
        <f t="shared" si="7"/>
        <v>-0.2379186817677984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3993384</v>
      </c>
      <c r="E50" s="31">
        <v>3993384</v>
      </c>
      <c r="F50" s="31">
        <v>1000849</v>
      </c>
      <c r="G50" s="36">
        <f t="shared" si="0"/>
        <v>0.25062678670521044</v>
      </c>
      <c r="H50" s="31">
        <v>870615</v>
      </c>
      <c r="I50" s="36">
        <f t="shared" si="1"/>
        <v>0.21801434572783385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1871464</v>
      </c>
      <c r="O50" s="36">
        <f t="shared" si="5"/>
        <v>0.46864113243304428</v>
      </c>
      <c r="P50" s="31">
        <v>1909821</v>
      </c>
      <c r="Q50" s="31">
        <v>4343501</v>
      </c>
      <c r="R50" s="31">
        <v>4463501</v>
      </c>
      <c r="S50" s="31">
        <v>2974565</v>
      </c>
      <c r="T50" s="36">
        <f t="shared" si="6"/>
        <v>0.68483119953235883</v>
      </c>
      <c r="U50" s="36">
        <f t="shared" si="7"/>
        <v>-0.54413790611790325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2200000</v>
      </c>
      <c r="E51" s="31">
        <v>2200000</v>
      </c>
      <c r="F51" s="31">
        <v>280134</v>
      </c>
      <c r="G51" s="36">
        <f t="shared" si="0"/>
        <v>0.12733363636363637</v>
      </c>
      <c r="H51" s="31">
        <v>240499</v>
      </c>
      <c r="I51" s="36">
        <f t="shared" si="1"/>
        <v>0.10931772727272727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520633</v>
      </c>
      <c r="O51" s="36">
        <f t="shared" si="5"/>
        <v>0.23665136363636363</v>
      </c>
      <c r="P51" s="31">
        <v>228801</v>
      </c>
      <c r="Q51" s="31">
        <v>1460056</v>
      </c>
      <c r="R51" s="31">
        <v>1450056</v>
      </c>
      <c r="S51" s="31">
        <v>387899</v>
      </c>
      <c r="T51" s="36">
        <f t="shared" si="6"/>
        <v>0.26567405633756513</v>
      </c>
      <c r="U51" s="36">
        <f t="shared" si="7"/>
        <v>5.1127398918711098E-2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78721</v>
      </c>
      <c r="E52" s="31">
        <v>187721</v>
      </c>
      <c r="F52" s="31">
        <v>32793</v>
      </c>
      <c r="G52" s="36">
        <f t="shared" si="0"/>
        <v>0.41657245207759047</v>
      </c>
      <c r="H52" s="31">
        <v>4361</v>
      </c>
      <c r="I52" s="36">
        <f t="shared" si="1"/>
        <v>5.5398178376799077E-2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37154</v>
      </c>
      <c r="O52" s="36">
        <f t="shared" si="5"/>
        <v>0.47197063045438953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23343445</v>
      </c>
      <c r="E53" s="32">
        <f>SUM(E48:E52)</f>
        <v>23452445</v>
      </c>
      <c r="F53" s="32">
        <f>SUM(F48:F52)</f>
        <v>4028357</v>
      </c>
      <c r="G53" s="37">
        <f t="shared" si="0"/>
        <v>0.17256908738191815</v>
      </c>
      <c r="H53" s="32">
        <f>SUM(H48:H52)</f>
        <v>3234046</v>
      </c>
      <c r="I53" s="37">
        <f t="shared" si="1"/>
        <v>0.13854193329219402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7262403</v>
      </c>
      <c r="O53" s="37">
        <f t="shared" si="5"/>
        <v>0.31111102067411217</v>
      </c>
      <c r="P53" s="32">
        <f>SUM(P48:P52)</f>
        <v>5186895</v>
      </c>
      <c r="Q53" s="32">
        <f>SUM(Q48:Q52)</f>
        <v>22236645</v>
      </c>
      <c r="R53" s="32">
        <f>SUM(R48:R52)</f>
        <v>22346645</v>
      </c>
      <c r="S53" s="32">
        <f>SUM(S48:S52)</f>
        <v>9182563</v>
      </c>
      <c r="T53" s="37">
        <f t="shared" si="6"/>
        <v>0.41294732186442695</v>
      </c>
      <c r="U53" s="37">
        <f t="shared" si="7"/>
        <v>-0.37649672877511497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1601077352</v>
      </c>
      <c r="E54" s="32">
        <f>SUM(E8:E9,E11:E18,E20:E26,E28:E34,E36:E39,E41:E46,E48:E52)</f>
        <v>1601411745</v>
      </c>
      <c r="F54" s="32">
        <f>SUM(F8:F9,F11:F18,F20:F26,F28:F34,F36:F39,F41:F46,F48:F52)</f>
        <v>535703787</v>
      </c>
      <c r="G54" s="37">
        <f t="shared" si="0"/>
        <v>0.33458957265919781</v>
      </c>
      <c r="H54" s="32">
        <f>SUM(H8:H9,H11:H18,H20:H26,H28:H34,H36:H39,H41:H46,H48:H52)</f>
        <v>104482549</v>
      </c>
      <c r="I54" s="37">
        <f t="shared" si="1"/>
        <v>6.5257652211171871E-2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640186336</v>
      </c>
      <c r="O54" s="37">
        <f t="shared" si="5"/>
        <v>0.39984722487036967</v>
      </c>
      <c r="P54" s="32">
        <f>SUM(P8:P9,P11:P18,P20:P26,P28:P34,P36:P39,P41:P46,P48:P52)</f>
        <v>128433895</v>
      </c>
      <c r="Q54" s="32">
        <f>SUM(Q8:Q9,Q11:Q18,Q20:Q26,Q28:Q34,Q36:Q39,Q41:Q46,Q48:Q52)</f>
        <v>1255662213</v>
      </c>
      <c r="R54" s="32">
        <f>SUM(R8:R9,R11:R18,R20:R26,R28:R34,R36:R39,R41:R46,R48:R52)</f>
        <v>1433464859</v>
      </c>
      <c r="S54" s="32">
        <f>SUM(S8:S9,S11:S18,S20:S26,S28:S34,S36:S39,S41:S46,S48:S52)</f>
        <v>445270067</v>
      </c>
      <c r="T54" s="37">
        <f t="shared" si="6"/>
        <v>0.35460975283804291</v>
      </c>
      <c r="U54" s="37">
        <f t="shared" si="7"/>
        <v>-0.18648773363137516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28381944</v>
      </c>
      <c r="E57" s="31">
        <v>28381944</v>
      </c>
      <c r="F57" s="31">
        <v>1442164</v>
      </c>
      <c r="G57" s="36">
        <f t="shared" ref="G57:G85" si="8">IF(($D57      =0),0,($F57      /$D57      ))</f>
        <v>5.0812727979450599E-2</v>
      </c>
      <c r="H57" s="31">
        <v>893400</v>
      </c>
      <c r="I57" s="36">
        <f t="shared" ref="I57:I85" si="9">IF(($D57      =0),0,($H57      /$D57      ))</f>
        <v>3.147775924017044E-2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2335564</v>
      </c>
      <c r="O57" s="36">
        <f t="shared" ref="O57:O85" si="13">IF(($D57      =0),0,($N57      /$D57      ))</f>
        <v>8.2290487219621039E-2</v>
      </c>
      <c r="P57" s="31">
        <v>1048027</v>
      </c>
      <c r="Q57" s="31">
        <v>26953413</v>
      </c>
      <c r="R57" s="31">
        <v>26953413</v>
      </c>
      <c r="S57" s="31">
        <v>3784778</v>
      </c>
      <c r="T57" s="36">
        <f t="shared" ref="T57:T85" si="14">IF(($Q57      =0),0,($S57      /$Q57      ))</f>
        <v>0.1404192485753103</v>
      </c>
      <c r="U57" s="36">
        <f t="shared" ref="U57:U85" si="15">IF(($P57      =0),0,(($H57      /$P57      )-1))</f>
        <v>-0.14754104617533703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28381944</v>
      </c>
      <c r="E58" s="32">
        <f>E57</f>
        <v>28381944</v>
      </c>
      <c r="F58" s="32">
        <f>F57</f>
        <v>1442164</v>
      </c>
      <c r="G58" s="37">
        <f t="shared" si="8"/>
        <v>5.0812727979450599E-2</v>
      </c>
      <c r="H58" s="32">
        <f>H57</f>
        <v>893400</v>
      </c>
      <c r="I58" s="37">
        <f t="shared" si="9"/>
        <v>3.147775924017044E-2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2335564</v>
      </c>
      <c r="O58" s="37">
        <f t="shared" si="13"/>
        <v>8.2290487219621039E-2</v>
      </c>
      <c r="P58" s="32">
        <f>P57</f>
        <v>1048027</v>
      </c>
      <c r="Q58" s="32">
        <f>Q57</f>
        <v>26953413</v>
      </c>
      <c r="R58" s="32">
        <f>R57</f>
        <v>26953413</v>
      </c>
      <c r="S58" s="32">
        <f>S57</f>
        <v>3784778</v>
      </c>
      <c r="T58" s="37">
        <f t="shared" si="14"/>
        <v>0.1404192485753103</v>
      </c>
      <c r="U58" s="37">
        <f t="shared" si="15"/>
        <v>-0.14754104617533703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14045000</v>
      </c>
      <c r="E61" s="31">
        <v>14045000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13250000</v>
      </c>
      <c r="R61" s="31">
        <v>13250000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14045000</v>
      </c>
      <c r="E63" s="32">
        <f>SUM(E59:E62)</f>
        <v>14045000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13250000</v>
      </c>
      <c r="R63" s="32">
        <f>SUM(R59:R62)</f>
        <v>13250000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1767788</v>
      </c>
      <c r="E65" s="31">
        <v>1767788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1123617</v>
      </c>
      <c r="R65" s="31">
        <v>1123617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15067</v>
      </c>
      <c r="G66" s="36">
        <f t="shared" si="8"/>
        <v>0</v>
      </c>
      <c r="H66" s="31">
        <v>18994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34061</v>
      </c>
      <c r="O66" s="36">
        <f t="shared" si="13"/>
        <v>0</v>
      </c>
      <c r="P66" s="31">
        <v>6137</v>
      </c>
      <c r="Q66" s="31">
        <v>0</v>
      </c>
      <c r="R66" s="31">
        <v>0</v>
      </c>
      <c r="S66" s="31">
        <v>17221</v>
      </c>
      <c r="T66" s="36">
        <f t="shared" si="14"/>
        <v>0</v>
      </c>
      <c r="U66" s="36">
        <f t="shared" si="15"/>
        <v>2.094997555809027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36882754</v>
      </c>
      <c r="E67" s="31">
        <v>36882754</v>
      </c>
      <c r="F67" s="31">
        <v>1171293</v>
      </c>
      <c r="G67" s="36">
        <f t="shared" si="8"/>
        <v>3.1757200126649981E-2</v>
      </c>
      <c r="H67" s="31">
        <v>1343940</v>
      </c>
      <c r="I67" s="36">
        <f t="shared" si="9"/>
        <v>3.643816836454241E-2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2515233</v>
      </c>
      <c r="O67" s="36">
        <f t="shared" si="13"/>
        <v>6.8195368491192385E-2</v>
      </c>
      <c r="P67" s="31">
        <v>5106234</v>
      </c>
      <c r="Q67" s="31">
        <v>31984510</v>
      </c>
      <c r="R67" s="31">
        <v>31984510</v>
      </c>
      <c r="S67" s="31">
        <v>6384257</v>
      </c>
      <c r="T67" s="36">
        <f t="shared" si="14"/>
        <v>0.19960465237704125</v>
      </c>
      <c r="U67" s="36">
        <f t="shared" si="15"/>
        <v>-0.73680407125877889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900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900</v>
      </c>
      <c r="O68" s="36">
        <f t="shared" si="13"/>
        <v>0</v>
      </c>
      <c r="P68" s="31">
        <v>748</v>
      </c>
      <c r="Q68" s="31">
        <v>2099</v>
      </c>
      <c r="R68" s="31">
        <v>2099</v>
      </c>
      <c r="S68" s="31">
        <v>1022</v>
      </c>
      <c r="T68" s="36">
        <f t="shared" si="14"/>
        <v>0.48689852310624104</v>
      </c>
      <c r="U68" s="36">
        <f t="shared" si="15"/>
        <v>-1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38650542</v>
      </c>
      <c r="E70" s="32">
        <f>SUM(E64:E69)</f>
        <v>38650542</v>
      </c>
      <c r="F70" s="32">
        <f>SUM(F64:F69)</f>
        <v>1187260</v>
      </c>
      <c r="G70" s="37">
        <f t="shared" si="8"/>
        <v>3.0717809856327501E-2</v>
      </c>
      <c r="H70" s="32">
        <f>SUM(H64:H69)</f>
        <v>1362934</v>
      </c>
      <c r="I70" s="37">
        <f t="shared" si="9"/>
        <v>3.52629983817562E-2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2550194</v>
      </c>
      <c r="O70" s="37">
        <f t="shared" si="13"/>
        <v>6.5980808238083694E-2</v>
      </c>
      <c r="P70" s="32">
        <f>SUM(P64:P69)</f>
        <v>5113119</v>
      </c>
      <c r="Q70" s="32">
        <f>SUM(Q64:Q69)</f>
        <v>33110226</v>
      </c>
      <c r="R70" s="32">
        <f>SUM(R64:R69)</f>
        <v>33110226</v>
      </c>
      <c r="S70" s="32">
        <f>SUM(S64:S69)</f>
        <v>6402500</v>
      </c>
      <c r="T70" s="37">
        <f t="shared" si="14"/>
        <v>0.19336926301862151</v>
      </c>
      <c r="U70" s="37">
        <f t="shared" si="15"/>
        <v>-0.73344371605667691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80016</v>
      </c>
      <c r="E71" s="31">
        <v>80016</v>
      </c>
      <c r="F71" s="31">
        <v>136889</v>
      </c>
      <c r="G71" s="36">
        <f t="shared" si="8"/>
        <v>1.7107703459308139</v>
      </c>
      <c r="H71" s="31">
        <v>54607</v>
      </c>
      <c r="I71" s="36">
        <f t="shared" si="9"/>
        <v>0.68245100979804041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191496</v>
      </c>
      <c r="O71" s="36">
        <f t="shared" si="13"/>
        <v>2.3932213557288544</v>
      </c>
      <c r="P71" s="31">
        <v>54640</v>
      </c>
      <c r="Q71" s="31">
        <v>360000</v>
      </c>
      <c r="R71" s="31">
        <v>265000</v>
      </c>
      <c r="S71" s="31">
        <v>116555</v>
      </c>
      <c r="T71" s="36">
        <f t="shared" si="14"/>
        <v>0.32376388888888891</v>
      </c>
      <c r="U71" s="36">
        <f t="shared" si="15"/>
        <v>-6.0395314787697885E-4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1822374</v>
      </c>
      <c r="E72" s="31">
        <v>1822374</v>
      </c>
      <c r="F72" s="31">
        <v>225820</v>
      </c>
      <c r="G72" s="36">
        <f t="shared" si="8"/>
        <v>0.12391528851926115</v>
      </c>
      <c r="H72" s="31">
        <v>359495</v>
      </c>
      <c r="I72" s="36">
        <f t="shared" si="9"/>
        <v>0.19726741053153743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585315</v>
      </c>
      <c r="O72" s="36">
        <f t="shared" si="13"/>
        <v>0.32118269905079855</v>
      </c>
      <c r="P72" s="31">
        <v>71295</v>
      </c>
      <c r="Q72" s="31">
        <v>3369227</v>
      </c>
      <c r="R72" s="31">
        <v>1856681</v>
      </c>
      <c r="S72" s="31">
        <v>161730</v>
      </c>
      <c r="T72" s="36">
        <f t="shared" si="14"/>
        <v>4.8002108495509503E-2</v>
      </c>
      <c r="U72" s="36">
        <f t="shared" si="15"/>
        <v>4.0423592117259277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795942</v>
      </c>
      <c r="E73" s="31">
        <v>795942</v>
      </c>
      <c r="F73" s="31">
        <v>67440</v>
      </c>
      <c r="G73" s="36">
        <f t="shared" si="8"/>
        <v>8.4729791869256804E-2</v>
      </c>
      <c r="H73" s="31">
        <v>51980</v>
      </c>
      <c r="I73" s="36">
        <f t="shared" si="9"/>
        <v>6.5306266034459798E-2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119420</v>
      </c>
      <c r="O73" s="36">
        <f t="shared" si="13"/>
        <v>0.1500360579037166</v>
      </c>
      <c r="P73" s="31">
        <v>15450</v>
      </c>
      <c r="Q73" s="31">
        <v>394180</v>
      </c>
      <c r="R73" s="31">
        <v>768798</v>
      </c>
      <c r="S73" s="31">
        <v>30200</v>
      </c>
      <c r="T73" s="36">
        <f t="shared" si="14"/>
        <v>7.6614744532954485E-2</v>
      </c>
      <c r="U73" s="36">
        <f t="shared" si="15"/>
        <v>2.3644012944983817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1982259</v>
      </c>
      <c r="E74" s="31">
        <v>1982259</v>
      </c>
      <c r="F74" s="31">
        <v>117442</v>
      </c>
      <c r="G74" s="36">
        <f t="shared" si="8"/>
        <v>5.9246546490645272E-2</v>
      </c>
      <c r="H74" s="31">
        <v>241002</v>
      </c>
      <c r="I74" s="36">
        <f t="shared" si="9"/>
        <v>0.12157947069479821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358444</v>
      </c>
      <c r="O74" s="36">
        <f t="shared" si="13"/>
        <v>0.18082601718544347</v>
      </c>
      <c r="P74" s="31">
        <v>301793</v>
      </c>
      <c r="Q74" s="31">
        <v>1428701</v>
      </c>
      <c r="R74" s="31">
        <v>1830000</v>
      </c>
      <c r="S74" s="31">
        <v>396920</v>
      </c>
      <c r="T74" s="36">
        <f t="shared" si="14"/>
        <v>0.27781880183467361</v>
      </c>
      <c r="U74" s="36">
        <f t="shared" si="15"/>
        <v>-0.20143277014377403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4680591</v>
      </c>
      <c r="E78" s="32">
        <f>SUM(E71:E77)</f>
        <v>4680591</v>
      </c>
      <c r="F78" s="32">
        <f>SUM(F71:F77)</f>
        <v>547591</v>
      </c>
      <c r="G78" s="37">
        <f t="shared" si="8"/>
        <v>0.11699184996082759</v>
      </c>
      <c r="H78" s="32">
        <f>SUM(H71:H77)</f>
        <v>707084</v>
      </c>
      <c r="I78" s="37">
        <f t="shared" si="9"/>
        <v>0.15106724770440313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1254675</v>
      </c>
      <c r="O78" s="37">
        <f t="shared" si="13"/>
        <v>0.26805909766523073</v>
      </c>
      <c r="P78" s="32">
        <f>SUM(P71:P77)</f>
        <v>443178</v>
      </c>
      <c r="Q78" s="32">
        <f>SUM(Q71:Q77)</f>
        <v>5552108</v>
      </c>
      <c r="R78" s="32">
        <f>SUM(R71:R77)</f>
        <v>4720479</v>
      </c>
      <c r="S78" s="32">
        <f>SUM(S71:S77)</f>
        <v>705405</v>
      </c>
      <c r="T78" s="37">
        <f t="shared" si="14"/>
        <v>0.12705174322977866</v>
      </c>
      <c r="U78" s="37">
        <f t="shared" si="15"/>
        <v>0.59548533546340288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4676021</v>
      </c>
      <c r="E79" s="31">
        <v>4676021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123814</v>
      </c>
      <c r="Q79" s="31">
        <v>4440666</v>
      </c>
      <c r="R79" s="31">
        <v>4440666</v>
      </c>
      <c r="S79" s="31">
        <v>296322</v>
      </c>
      <c r="T79" s="36">
        <f t="shared" si="14"/>
        <v>6.6729179812217362E-2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4943580</v>
      </c>
      <c r="E81" s="31">
        <v>4943580</v>
      </c>
      <c r="F81" s="31">
        <v>226571</v>
      </c>
      <c r="G81" s="36">
        <f t="shared" si="8"/>
        <v>4.5831361078408767E-2</v>
      </c>
      <c r="H81" s="31">
        <v>221447</v>
      </c>
      <c r="I81" s="36">
        <f t="shared" si="9"/>
        <v>4.4794865259589207E-2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448018</v>
      </c>
      <c r="O81" s="36">
        <f t="shared" si="13"/>
        <v>9.0626226337997967E-2</v>
      </c>
      <c r="P81" s="31">
        <v>294647</v>
      </c>
      <c r="Q81" s="31">
        <v>13958340</v>
      </c>
      <c r="R81" s="31">
        <v>4638340</v>
      </c>
      <c r="S81" s="31">
        <v>718088</v>
      </c>
      <c r="T81" s="36">
        <f t="shared" si="14"/>
        <v>5.1445085876973912E-2</v>
      </c>
      <c r="U81" s="36">
        <f t="shared" si="15"/>
        <v>-0.2484328705196388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9619601</v>
      </c>
      <c r="E84" s="32">
        <f>SUM(E79:E83)</f>
        <v>9619601</v>
      </c>
      <c r="F84" s="32">
        <f>SUM(F79:F83)</f>
        <v>226571</v>
      </c>
      <c r="G84" s="37">
        <f t="shared" si="8"/>
        <v>2.3553055890779669E-2</v>
      </c>
      <c r="H84" s="32">
        <f>SUM(H79:H83)</f>
        <v>221447</v>
      </c>
      <c r="I84" s="37">
        <f t="shared" si="9"/>
        <v>2.3020393465383857E-2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448018</v>
      </c>
      <c r="O84" s="37">
        <f t="shared" si="13"/>
        <v>4.6573449356163525E-2</v>
      </c>
      <c r="P84" s="32">
        <f>SUM(P79:P83)</f>
        <v>418461</v>
      </c>
      <c r="Q84" s="32">
        <f>SUM(Q79:Q83)</f>
        <v>18399006</v>
      </c>
      <c r="R84" s="32">
        <f>SUM(R79:R83)</f>
        <v>9079006</v>
      </c>
      <c r="S84" s="32">
        <f>SUM(S79:S83)</f>
        <v>1014410</v>
      </c>
      <c r="T84" s="37">
        <f t="shared" si="14"/>
        <v>5.5133956693095267E-2</v>
      </c>
      <c r="U84" s="37">
        <f t="shared" si="15"/>
        <v>-0.47080612052258153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95377678</v>
      </c>
      <c r="E85" s="32">
        <f>SUM(E57,E59:E62,E64:E69,E71:E77,E79:E83)</f>
        <v>95377678</v>
      </c>
      <c r="F85" s="32">
        <f>SUM(F57,F59:F62,F64:F69,F71:F77,F79:F83)</f>
        <v>3403586</v>
      </c>
      <c r="G85" s="37">
        <f t="shared" si="8"/>
        <v>3.5685351870277236E-2</v>
      </c>
      <c r="H85" s="32">
        <f>SUM(H57,H59:H62,H64:H69,H71:H77,H79:H83)</f>
        <v>3184865</v>
      </c>
      <c r="I85" s="37">
        <f t="shared" si="9"/>
        <v>3.3392142341733252E-2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6588451</v>
      </c>
      <c r="O85" s="37">
        <f t="shared" si="13"/>
        <v>6.9077494212010482E-2</v>
      </c>
      <c r="P85" s="32">
        <f>SUM(P57,P59:P62,P64:P69,P71:P77,P79:P83)</f>
        <v>7022785</v>
      </c>
      <c r="Q85" s="32">
        <f>SUM(Q57,Q59:Q62,Q64:Q69,Q71:Q77,Q79:Q83)</f>
        <v>97264753</v>
      </c>
      <c r="R85" s="32">
        <f>SUM(R57,R59:R62,R64:R69,R71:R77,R79:R83)</f>
        <v>87113124</v>
      </c>
      <c r="S85" s="32">
        <f>SUM(S57,S59:S62,S64:S69,S71:S77,S79:S83)</f>
        <v>11907093</v>
      </c>
      <c r="T85" s="37">
        <f t="shared" si="14"/>
        <v>0.12241940304932455</v>
      </c>
      <c r="U85" s="37">
        <f t="shared" si="15"/>
        <v>-0.54649544304716713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814348878</v>
      </c>
      <c r="E88" s="31">
        <v>814348878</v>
      </c>
      <c r="F88" s="31">
        <v>124743412</v>
      </c>
      <c r="G88" s="36">
        <f t="shared" ref="G88:G99" si="16">IF(($D88      =0),0,($F88      /$D88      ))</f>
        <v>0.1531817816294701</v>
      </c>
      <c r="H88" s="31">
        <v>21700982</v>
      </c>
      <c r="I88" s="36">
        <f t="shared" ref="I88:I99" si="17">IF(($D88      =0),0,($H88      /$D88      ))</f>
        <v>2.6648261680296687E-2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146444394</v>
      </c>
      <c r="O88" s="36">
        <f t="shared" ref="O88:O99" si="21">IF(($D88      =0),0,($N88      /$D88      ))</f>
        <v>0.17983004330976679</v>
      </c>
      <c r="P88" s="31">
        <v>28812470</v>
      </c>
      <c r="Q88" s="31">
        <v>814348178</v>
      </c>
      <c r="R88" s="31">
        <v>814348178</v>
      </c>
      <c r="S88" s="31">
        <v>62749278</v>
      </c>
      <c r="T88" s="36">
        <f t="shared" ref="T88:T99" si="22">IF(($Q88      =0),0,($S88      /$Q88      ))</f>
        <v>7.7054605996797601E-2</v>
      </c>
      <c r="U88" s="36">
        <f t="shared" ref="U88:U99" si="23">IF(($P88      =0),0,(($H88      /$P88      )-1))</f>
        <v>-0.2468197971225653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973359000</v>
      </c>
      <c r="E89" s="31">
        <v>973359000</v>
      </c>
      <c r="F89" s="31">
        <v>116675808</v>
      </c>
      <c r="G89" s="36">
        <f t="shared" si="16"/>
        <v>0.11986924454389387</v>
      </c>
      <c r="H89" s="31">
        <v>70693554</v>
      </c>
      <c r="I89" s="36">
        <f t="shared" si="17"/>
        <v>7.2628448496392384E-2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187369362</v>
      </c>
      <c r="O89" s="36">
        <f t="shared" si="21"/>
        <v>0.19249769304028627</v>
      </c>
      <c r="P89" s="31">
        <v>16938380</v>
      </c>
      <c r="Q89" s="31">
        <v>912281000</v>
      </c>
      <c r="R89" s="31">
        <v>417682000</v>
      </c>
      <c r="S89" s="31">
        <v>27109315</v>
      </c>
      <c r="T89" s="36">
        <f t="shared" si="22"/>
        <v>2.9715970189009747E-2</v>
      </c>
      <c r="U89" s="36">
        <f t="shared" si="23"/>
        <v>3.1735723250983856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311363346</v>
      </c>
      <c r="E90" s="31">
        <v>311363346</v>
      </c>
      <c r="F90" s="31">
        <v>6971709</v>
      </c>
      <c r="G90" s="36">
        <f t="shared" si="16"/>
        <v>2.2390911099728482E-2</v>
      </c>
      <c r="H90" s="31">
        <v>73317165</v>
      </c>
      <c r="I90" s="36">
        <f t="shared" si="17"/>
        <v>0.23547140645129117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80288874</v>
      </c>
      <c r="O90" s="36">
        <f t="shared" si="21"/>
        <v>0.25786231755101963</v>
      </c>
      <c r="P90" s="31">
        <v>13565948</v>
      </c>
      <c r="Q90" s="31">
        <v>296455836</v>
      </c>
      <c r="R90" s="31">
        <v>247658033</v>
      </c>
      <c r="S90" s="31">
        <v>58337246</v>
      </c>
      <c r="T90" s="36">
        <f t="shared" si="22"/>
        <v>0.19678224853701312</v>
      </c>
      <c r="U90" s="36">
        <f t="shared" si="23"/>
        <v>4.4044999287922968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2099071224</v>
      </c>
      <c r="E91" s="32">
        <f>SUM(E88:E90)</f>
        <v>2099071224</v>
      </c>
      <c r="F91" s="32">
        <f>SUM(F88:F90)</f>
        <v>248390929</v>
      </c>
      <c r="G91" s="37">
        <f t="shared" si="16"/>
        <v>0.11833373072813845</v>
      </c>
      <c r="H91" s="32">
        <f>SUM(H88:H90)</f>
        <v>165711701</v>
      </c>
      <c r="I91" s="37">
        <f t="shared" si="17"/>
        <v>7.8945249263252248E-2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414102630</v>
      </c>
      <c r="O91" s="37">
        <f t="shared" si="21"/>
        <v>0.19727897999139071</v>
      </c>
      <c r="P91" s="32">
        <f>SUM(P88:P90)</f>
        <v>59316798</v>
      </c>
      <c r="Q91" s="32">
        <f>SUM(Q88:Q90)</f>
        <v>2023085014</v>
      </c>
      <c r="R91" s="32">
        <f>SUM(R88:R90)</f>
        <v>1479688211</v>
      </c>
      <c r="S91" s="32">
        <f>SUM(S88:S90)</f>
        <v>148195839</v>
      </c>
      <c r="T91" s="37">
        <f t="shared" si="22"/>
        <v>7.3252403124172416E-2</v>
      </c>
      <c r="U91" s="37">
        <f t="shared" si="23"/>
        <v>1.7936723927680656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34035744</v>
      </c>
      <c r="E92" s="31">
        <v>34035744</v>
      </c>
      <c r="F92" s="31">
        <v>76121</v>
      </c>
      <c r="G92" s="36">
        <f t="shared" si="16"/>
        <v>2.2365017200740491E-3</v>
      </c>
      <c r="H92" s="31">
        <v>131541</v>
      </c>
      <c r="I92" s="36">
        <f t="shared" si="17"/>
        <v>3.8647899102778539E-3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207662</v>
      </c>
      <c r="O92" s="36">
        <f t="shared" si="21"/>
        <v>6.1012916303519026E-3</v>
      </c>
      <c r="P92" s="31">
        <v>139576</v>
      </c>
      <c r="Q92" s="31">
        <v>2829762</v>
      </c>
      <c r="R92" s="31">
        <v>452634</v>
      </c>
      <c r="S92" s="31">
        <v>206777</v>
      </c>
      <c r="T92" s="36">
        <f t="shared" si="22"/>
        <v>7.307222303501143E-2</v>
      </c>
      <c r="U92" s="36">
        <f t="shared" si="23"/>
        <v>-5.7567203530693001E-2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126111151</v>
      </c>
      <c r="E93" s="31">
        <v>126111151</v>
      </c>
      <c r="F93" s="31">
        <v>15641499</v>
      </c>
      <c r="G93" s="36">
        <f t="shared" si="16"/>
        <v>0.12402946825852061</v>
      </c>
      <c r="H93" s="31">
        <v>13321135</v>
      </c>
      <c r="I93" s="36">
        <f t="shared" si="17"/>
        <v>0.10563011196369146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28962634</v>
      </c>
      <c r="O93" s="36">
        <f t="shared" si="21"/>
        <v>0.22965958022221208</v>
      </c>
      <c r="P93" s="31">
        <v>33503608</v>
      </c>
      <c r="Q93" s="31">
        <v>76253332</v>
      </c>
      <c r="R93" s="31">
        <v>118973332</v>
      </c>
      <c r="S93" s="31">
        <v>52424404</v>
      </c>
      <c r="T93" s="36">
        <f t="shared" si="22"/>
        <v>0.68750312445363049</v>
      </c>
      <c r="U93" s="36">
        <f t="shared" si="23"/>
        <v>-0.60239700154084896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1101481</v>
      </c>
      <c r="E94" s="31">
        <v>1101481</v>
      </c>
      <c r="F94" s="31">
        <v>73094</v>
      </c>
      <c r="G94" s="36">
        <f t="shared" si="16"/>
        <v>6.635974655940502E-2</v>
      </c>
      <c r="H94" s="31">
        <v>119996</v>
      </c>
      <c r="I94" s="36">
        <f t="shared" si="17"/>
        <v>0.10894059906616638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193090</v>
      </c>
      <c r="O94" s="36">
        <f t="shared" si="21"/>
        <v>0.1753003456255714</v>
      </c>
      <c r="P94" s="31">
        <v>45787</v>
      </c>
      <c r="Q94" s="31">
        <v>31046041</v>
      </c>
      <c r="R94" s="31">
        <v>1046041</v>
      </c>
      <c r="S94" s="31">
        <v>98354</v>
      </c>
      <c r="T94" s="36">
        <f t="shared" si="22"/>
        <v>3.1680045774596511E-3</v>
      </c>
      <c r="U94" s="36">
        <f t="shared" si="23"/>
        <v>1.620743879267041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161248376</v>
      </c>
      <c r="E96" s="32">
        <f>SUM(E92:E95)</f>
        <v>161248376</v>
      </c>
      <c r="F96" s="32">
        <f>SUM(F92:F95)</f>
        <v>15790714</v>
      </c>
      <c r="G96" s="37">
        <f t="shared" si="16"/>
        <v>9.7927894790084583E-2</v>
      </c>
      <c r="H96" s="32">
        <f>SUM(H92:H95)</f>
        <v>13572672</v>
      </c>
      <c r="I96" s="37">
        <f t="shared" si="17"/>
        <v>8.4172457029892817E-2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29363386</v>
      </c>
      <c r="O96" s="37">
        <f t="shared" si="21"/>
        <v>0.18210035181997741</v>
      </c>
      <c r="P96" s="32">
        <f>SUM(P92:P95)</f>
        <v>33688971</v>
      </c>
      <c r="Q96" s="32">
        <f>SUM(Q92:Q95)</f>
        <v>110129135</v>
      </c>
      <c r="R96" s="32">
        <f>SUM(R92:R95)</f>
        <v>120472007</v>
      </c>
      <c r="S96" s="32">
        <f>SUM(S92:S95)</f>
        <v>52729535</v>
      </c>
      <c r="T96" s="37">
        <f t="shared" si="22"/>
        <v>0.47879732279745957</v>
      </c>
      <c r="U96" s="37">
        <f t="shared" si="23"/>
        <v>-0.59711823789453233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104875139</v>
      </c>
      <c r="E97" s="31">
        <v>104875139</v>
      </c>
      <c r="F97" s="31">
        <v>6220465</v>
      </c>
      <c r="G97" s="36">
        <f t="shared" si="16"/>
        <v>5.9313056071372647E-2</v>
      </c>
      <c r="H97" s="31">
        <v>7625848</v>
      </c>
      <c r="I97" s="36">
        <f t="shared" si="17"/>
        <v>7.2713591349805026E-2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13846313</v>
      </c>
      <c r="O97" s="36">
        <f t="shared" si="21"/>
        <v>0.13202664742117767</v>
      </c>
      <c r="P97" s="31">
        <v>-1149700</v>
      </c>
      <c r="Q97" s="31">
        <v>64118957</v>
      </c>
      <c r="R97" s="31">
        <v>51768984</v>
      </c>
      <c r="S97" s="31">
        <v>1508407</v>
      </c>
      <c r="T97" s="36">
        <f t="shared" si="22"/>
        <v>2.3525133136523102E-2</v>
      </c>
      <c r="U97" s="36">
        <f t="shared" si="23"/>
        <v>-7.6329024963033838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10237265</v>
      </c>
      <c r="E99" s="31">
        <v>10237265</v>
      </c>
      <c r="F99" s="31">
        <v>3748022</v>
      </c>
      <c r="G99" s="36">
        <f t="shared" si="16"/>
        <v>0.36611555918499716</v>
      </c>
      <c r="H99" s="31">
        <v>2749772</v>
      </c>
      <c r="I99" s="36">
        <f t="shared" si="17"/>
        <v>0.26860416331901149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6497794</v>
      </c>
      <c r="O99" s="36">
        <f t="shared" si="21"/>
        <v>0.63471972250400865</v>
      </c>
      <c r="P99" s="31">
        <v>3141150</v>
      </c>
      <c r="Q99" s="31">
        <v>313153</v>
      </c>
      <c r="R99" s="31">
        <v>9307961</v>
      </c>
      <c r="S99" s="31">
        <v>8136950</v>
      </c>
      <c r="T99" s="36">
        <f t="shared" si="22"/>
        <v>25.983943950720576</v>
      </c>
      <c r="U99" s="36">
        <f t="shared" si="23"/>
        <v>-0.12459704248444037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121254948</v>
      </c>
      <c r="E100" s="31">
        <v>121254948</v>
      </c>
      <c r="F100" s="31">
        <v>46328267</v>
      </c>
      <c r="G100" s="36">
        <f>IF(($D100     =0),0,($F100     /$D100     ))</f>
        <v>0.38207320826198365</v>
      </c>
      <c r="H100" s="31">
        <v>37058366</v>
      </c>
      <c r="I100" s="36">
        <f>IF(($D100     =0),0,($H100     /$D100     ))</f>
        <v>0.30562353628653571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83386633</v>
      </c>
      <c r="O100" s="36">
        <f>IF(($D100     =0),0,($N100     /$D100     ))</f>
        <v>0.68769674454851937</v>
      </c>
      <c r="P100" s="31">
        <v>35550954</v>
      </c>
      <c r="Q100" s="31">
        <v>111245928</v>
      </c>
      <c r="R100" s="31">
        <v>107099743</v>
      </c>
      <c r="S100" s="31">
        <v>74412288</v>
      </c>
      <c r="T100" s="36">
        <f>IF(($Q100     =0),0,($S100     /$Q100     ))</f>
        <v>0.66889898208229248</v>
      </c>
      <c r="U100" s="36">
        <f>IF(($P100     =0),0,(($H100     /$P100     )-1))</f>
        <v>4.2401450042662603E-2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236367352</v>
      </c>
      <c r="E101" s="32">
        <f>SUM(E97:E100)</f>
        <v>236367352</v>
      </c>
      <c r="F101" s="32">
        <f>SUM(F97:F100)</f>
        <v>56296754</v>
      </c>
      <c r="G101" s="37">
        <f>IF(($D101     =0),0,($F101     /$D101     ))</f>
        <v>0.23817483050704905</v>
      </c>
      <c r="H101" s="32">
        <f>SUM(H97:H100)</f>
        <v>47433986</v>
      </c>
      <c r="I101" s="37">
        <f>IF(($D101     =0),0,($H101     /$D101     ))</f>
        <v>0.20067909378618415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103730740</v>
      </c>
      <c r="O101" s="37">
        <f>IF(($D101     =0),0,($N101     /$D101     ))</f>
        <v>0.43885392429323317</v>
      </c>
      <c r="P101" s="32">
        <f>SUM(P97:P100)</f>
        <v>37542404</v>
      </c>
      <c r="Q101" s="32">
        <f>SUM(Q97:Q100)</f>
        <v>175678038</v>
      </c>
      <c r="R101" s="32">
        <f>SUM(R97:R100)</f>
        <v>168176688</v>
      </c>
      <c r="S101" s="32">
        <f>SUM(S97:S100)</f>
        <v>84057645</v>
      </c>
      <c r="T101" s="37">
        <f>IF(($Q101     =0),0,($S101     /$Q101     ))</f>
        <v>0.47847554513330803</v>
      </c>
      <c r="U101" s="37">
        <f>IF(($P101     =0),0,(($H101     /$P101     )-1))</f>
        <v>0.26347758657117426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2496686952</v>
      </c>
      <c r="E102" s="32">
        <f>SUM(E88:E90,E92:E95,E97:E100)</f>
        <v>2496686952</v>
      </c>
      <c r="F102" s="32">
        <f>SUM(F88:F90,F92:F95,F97:F100)</f>
        <v>320478397</v>
      </c>
      <c r="G102" s="37">
        <f>IF(($D102     =0),0,($F102     /$D102     ))</f>
        <v>0.12836146587912317</v>
      </c>
      <c r="H102" s="32">
        <f>SUM(H88:H90,H92:H95,H97:H100)</f>
        <v>226718359</v>
      </c>
      <c r="I102" s="37">
        <f>IF(($D102     =0),0,($H102     /$D102     ))</f>
        <v>9.080768368592812E-2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547196756</v>
      </c>
      <c r="O102" s="37">
        <f>IF(($D102     =0),0,($N102     /$D102     ))</f>
        <v>0.21916914956505129</v>
      </c>
      <c r="P102" s="32">
        <f>SUM(P88:P90,P92:P95,P97:P100)</f>
        <v>130548173</v>
      </c>
      <c r="Q102" s="32">
        <f>SUM(Q88:Q90,Q92:Q95,Q97:Q100)</f>
        <v>2308892187</v>
      </c>
      <c r="R102" s="32">
        <f>SUM(R88:R90,R92:R95,R97:R100)</f>
        <v>1768336906</v>
      </c>
      <c r="S102" s="32">
        <f>SUM(S88:S90,S92:S95,S97:S100)</f>
        <v>284983019</v>
      </c>
      <c r="T102" s="37">
        <f>IF(($Q102     =0),0,($S102     /$Q102     ))</f>
        <v>0.12342846522006097</v>
      </c>
      <c r="U102" s="37">
        <f>IF(($P102     =0),0,(($H102     /$P102     )-1))</f>
        <v>0.73666435760843618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76738780</v>
      </c>
      <c r="E105" s="31">
        <v>76738780</v>
      </c>
      <c r="F105" s="31">
        <v>10070505</v>
      </c>
      <c r="G105" s="36">
        <f t="shared" ref="G105:G136" si="24">IF(($D105     =0),0,($F105     /$D105     ))</f>
        <v>0.13123097604627021</v>
      </c>
      <c r="H105" s="31">
        <v>10701617</v>
      </c>
      <c r="I105" s="36">
        <f t="shared" ref="I105:I136" si="25">IF(($D105     =0),0,($H105     /$D105     ))</f>
        <v>0.13945513598209405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20772122</v>
      </c>
      <c r="O105" s="36">
        <f t="shared" ref="O105:O136" si="29">IF(($D105     =0),0,($N105     /$D105     ))</f>
        <v>0.27068611202836429</v>
      </c>
      <c r="P105" s="31">
        <v>20379416</v>
      </c>
      <c r="Q105" s="31">
        <v>54136810</v>
      </c>
      <c r="R105" s="31">
        <v>54136810</v>
      </c>
      <c r="S105" s="31">
        <v>33421861</v>
      </c>
      <c r="T105" s="36">
        <f t="shared" ref="T105:T136" si="30">IF(($Q105     =0),0,($S105     /$Q105     ))</f>
        <v>0.61735926073220793</v>
      </c>
      <c r="U105" s="36">
        <f t="shared" ref="U105:U136" si="31">IF(($P105     =0),0,(($H105     /$P105     )-1))</f>
        <v>-0.47488107608186614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76738780</v>
      </c>
      <c r="E106" s="32">
        <f>E105</f>
        <v>76738780</v>
      </c>
      <c r="F106" s="32">
        <f>F105</f>
        <v>10070505</v>
      </c>
      <c r="G106" s="37">
        <f t="shared" si="24"/>
        <v>0.13123097604627021</v>
      </c>
      <c r="H106" s="32">
        <f>H105</f>
        <v>10701617</v>
      </c>
      <c r="I106" s="37">
        <f t="shared" si="25"/>
        <v>0.13945513598209405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20772122</v>
      </c>
      <c r="O106" s="37">
        <f t="shared" si="29"/>
        <v>0.27068611202836429</v>
      </c>
      <c r="P106" s="32">
        <f>P105</f>
        <v>20379416</v>
      </c>
      <c r="Q106" s="32">
        <f>Q105</f>
        <v>54136810</v>
      </c>
      <c r="R106" s="32">
        <f>R105</f>
        <v>54136810</v>
      </c>
      <c r="S106" s="32">
        <f>S105</f>
        <v>33421861</v>
      </c>
      <c r="T106" s="37">
        <f t="shared" si="30"/>
        <v>0.61735926073220793</v>
      </c>
      <c r="U106" s="37">
        <f t="shared" si="31"/>
        <v>-0.47488107608186614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27250</v>
      </c>
      <c r="E107" s="31">
        <v>27250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15082</v>
      </c>
      <c r="Q107" s="31">
        <v>25878</v>
      </c>
      <c r="R107" s="31">
        <v>25878</v>
      </c>
      <c r="S107" s="31">
        <v>33021</v>
      </c>
      <c r="T107" s="36">
        <f t="shared" si="30"/>
        <v>1.2760259680037098</v>
      </c>
      <c r="U107" s="36">
        <f t="shared" si="31"/>
        <v>-1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565218</v>
      </c>
      <c r="E108" s="31">
        <v>565218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-174</v>
      </c>
      <c r="Q108" s="31">
        <v>10600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-1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150396</v>
      </c>
      <c r="E110" s="31">
        <v>150396</v>
      </c>
      <c r="F110" s="31">
        <v>36848</v>
      </c>
      <c r="G110" s="36">
        <f t="shared" si="24"/>
        <v>0.24500651613074817</v>
      </c>
      <c r="H110" s="31">
        <v>45206</v>
      </c>
      <c r="I110" s="36">
        <f t="shared" si="25"/>
        <v>0.30057980265432593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82054</v>
      </c>
      <c r="O110" s="36">
        <f t="shared" si="29"/>
        <v>0.54558631878507402</v>
      </c>
      <c r="P110" s="31">
        <v>25782</v>
      </c>
      <c r="Q110" s="31">
        <v>176064</v>
      </c>
      <c r="R110" s="31">
        <v>176064</v>
      </c>
      <c r="S110" s="31">
        <v>85338</v>
      </c>
      <c r="T110" s="36">
        <f t="shared" si="30"/>
        <v>0.48469874591057799</v>
      </c>
      <c r="U110" s="36">
        <f t="shared" si="31"/>
        <v>0.75339384066402926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742864</v>
      </c>
      <c r="E112" s="32">
        <f>SUM(E107:E111)</f>
        <v>742864</v>
      </c>
      <c r="F112" s="32">
        <f>SUM(F107:F111)</f>
        <v>36848</v>
      </c>
      <c r="G112" s="37">
        <f t="shared" si="24"/>
        <v>4.9602619052747203E-2</v>
      </c>
      <c r="H112" s="32">
        <f>SUM(H107:H111)</f>
        <v>45206</v>
      </c>
      <c r="I112" s="37">
        <f t="shared" si="25"/>
        <v>6.0853669043054989E-2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82054</v>
      </c>
      <c r="O112" s="37">
        <f t="shared" si="29"/>
        <v>0.1104562880958022</v>
      </c>
      <c r="P112" s="32">
        <f>SUM(P107:P111)</f>
        <v>40690</v>
      </c>
      <c r="Q112" s="32">
        <f>SUM(Q107:Q111)</f>
        <v>212542</v>
      </c>
      <c r="R112" s="32">
        <f>SUM(R107:R111)</f>
        <v>201942</v>
      </c>
      <c r="S112" s="32">
        <f>SUM(S107:S111)</f>
        <v>118359</v>
      </c>
      <c r="T112" s="37">
        <f t="shared" si="30"/>
        <v>0.55687346500926871</v>
      </c>
      <c r="U112" s="37">
        <f t="shared" si="31"/>
        <v>0.11098550012288033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2960000</v>
      </c>
      <c r="E113" s="31">
        <v>2960000</v>
      </c>
      <c r="F113" s="31">
        <v>795148</v>
      </c>
      <c r="G113" s="36">
        <f t="shared" si="24"/>
        <v>0.26863108108108108</v>
      </c>
      <c r="H113" s="31">
        <v>888270</v>
      </c>
      <c r="I113" s="36">
        <f t="shared" si="25"/>
        <v>0.30009121621621621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1683418</v>
      </c>
      <c r="O113" s="36">
        <f t="shared" si="29"/>
        <v>0.56872229729729729</v>
      </c>
      <c r="P113" s="31">
        <v>1013616</v>
      </c>
      <c r="Q113" s="31">
        <v>2420000</v>
      </c>
      <c r="R113" s="31">
        <v>2810000</v>
      </c>
      <c r="S113" s="31">
        <v>1614233</v>
      </c>
      <c r="T113" s="36">
        <f t="shared" si="30"/>
        <v>0.66703842975206606</v>
      </c>
      <c r="U113" s="36">
        <f t="shared" si="31"/>
        <v>-0.12366221527679122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2950225</v>
      </c>
      <c r="E114" s="31">
        <v>2950225</v>
      </c>
      <c r="F114" s="31">
        <v>22300</v>
      </c>
      <c r="G114" s="36">
        <f t="shared" si="24"/>
        <v>7.5587455194095366E-3</v>
      </c>
      <c r="H114" s="31">
        <v>1705911</v>
      </c>
      <c r="I114" s="36">
        <f t="shared" si="25"/>
        <v>0.5782308129041005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1728211</v>
      </c>
      <c r="O114" s="36">
        <f t="shared" si="29"/>
        <v>0.5857895584235101</v>
      </c>
      <c r="P114" s="31">
        <v>1182902</v>
      </c>
      <c r="Q114" s="31">
        <v>2801733</v>
      </c>
      <c r="R114" s="31">
        <v>2801733</v>
      </c>
      <c r="S114" s="31">
        <v>1191702</v>
      </c>
      <c r="T114" s="36">
        <f t="shared" si="30"/>
        <v>0.42534459921769846</v>
      </c>
      <c r="U114" s="36">
        <f t="shared" si="31"/>
        <v>0.442140599982078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8568778</v>
      </c>
      <c r="E117" s="31">
        <v>8568778</v>
      </c>
      <c r="F117" s="31">
        <v>1312773</v>
      </c>
      <c r="G117" s="36">
        <f t="shared" si="24"/>
        <v>0.1532042258534414</v>
      </c>
      <c r="H117" s="31">
        <v>1304889</v>
      </c>
      <c r="I117" s="36">
        <f t="shared" si="25"/>
        <v>0.1522841413326381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2617662</v>
      </c>
      <c r="O117" s="36">
        <f t="shared" si="29"/>
        <v>0.30548836718607952</v>
      </c>
      <c r="P117" s="31">
        <v>739780</v>
      </c>
      <c r="Q117" s="31">
        <v>3447254</v>
      </c>
      <c r="R117" s="31">
        <v>2198601</v>
      </c>
      <c r="S117" s="31">
        <v>2793532</v>
      </c>
      <c r="T117" s="36">
        <f t="shared" si="30"/>
        <v>0.81036442339322834</v>
      </c>
      <c r="U117" s="36">
        <f t="shared" si="31"/>
        <v>0.76388791262267164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14479003</v>
      </c>
      <c r="E121" s="32">
        <f>SUM(E113:E120)</f>
        <v>14479003</v>
      </c>
      <c r="F121" s="32">
        <f>SUM(F113:F120)</f>
        <v>2130221</v>
      </c>
      <c r="G121" s="37">
        <f t="shared" si="24"/>
        <v>0.14712484001833551</v>
      </c>
      <c r="H121" s="32">
        <f>SUM(H113:H120)</f>
        <v>3899070</v>
      </c>
      <c r="I121" s="37">
        <f t="shared" si="25"/>
        <v>0.26929133173050657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6029291</v>
      </c>
      <c r="O121" s="37">
        <f t="shared" si="29"/>
        <v>0.4164161717488421</v>
      </c>
      <c r="P121" s="32">
        <f>SUM(P113:P120)</f>
        <v>2936298</v>
      </c>
      <c r="Q121" s="32">
        <f>SUM(Q113:Q120)</f>
        <v>8668987</v>
      </c>
      <c r="R121" s="32">
        <f>SUM(R113:R120)</f>
        <v>7810334</v>
      </c>
      <c r="S121" s="32">
        <f>SUM(S113:S120)</f>
        <v>5599467</v>
      </c>
      <c r="T121" s="37">
        <f t="shared" si="30"/>
        <v>0.64591941365236794</v>
      </c>
      <c r="U121" s="37">
        <f t="shared" si="31"/>
        <v>0.32788633851196303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637144</v>
      </c>
      <c r="E122" s="31">
        <v>637144</v>
      </c>
      <c r="F122" s="31">
        <v>213201</v>
      </c>
      <c r="G122" s="36">
        <f t="shared" si="24"/>
        <v>0.33461980337254998</v>
      </c>
      <c r="H122" s="31">
        <v>66742</v>
      </c>
      <c r="I122" s="36">
        <f t="shared" si="25"/>
        <v>0.10475183004156047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279943</v>
      </c>
      <c r="O122" s="36">
        <f t="shared" si="29"/>
        <v>0.43937163341411045</v>
      </c>
      <c r="P122" s="31">
        <v>71036</v>
      </c>
      <c r="Q122" s="31">
        <v>605075</v>
      </c>
      <c r="R122" s="31">
        <v>605075</v>
      </c>
      <c r="S122" s="31">
        <v>186664</v>
      </c>
      <c r="T122" s="36">
        <f t="shared" si="30"/>
        <v>0.30849729372391854</v>
      </c>
      <c r="U122" s="36">
        <f t="shared" si="31"/>
        <v>-6.0448223436004311E-2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1242473</v>
      </c>
      <c r="E123" s="31">
        <v>1242473</v>
      </c>
      <c r="F123" s="31">
        <v>45100</v>
      </c>
      <c r="G123" s="36">
        <f t="shared" si="24"/>
        <v>3.6298575502244315E-2</v>
      </c>
      <c r="H123" s="31">
        <v>28800</v>
      </c>
      <c r="I123" s="36">
        <f t="shared" si="25"/>
        <v>2.3179578147774639E-2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73900</v>
      </c>
      <c r="O123" s="36">
        <f t="shared" si="29"/>
        <v>5.9478153650018954E-2</v>
      </c>
      <c r="P123" s="31">
        <v>42150</v>
      </c>
      <c r="Q123" s="31">
        <v>1610316</v>
      </c>
      <c r="R123" s="31">
        <v>1750316</v>
      </c>
      <c r="S123" s="31">
        <v>89011</v>
      </c>
      <c r="T123" s="36">
        <f t="shared" si="30"/>
        <v>5.5275486302067418E-2</v>
      </c>
      <c r="U123" s="36">
        <f t="shared" si="31"/>
        <v>-0.31672597864768681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16214808</v>
      </c>
      <c r="E124" s="31">
        <v>16214808</v>
      </c>
      <c r="F124" s="31">
        <v>2144726</v>
      </c>
      <c r="G124" s="36">
        <f t="shared" si="24"/>
        <v>0.13226958962449634</v>
      </c>
      <c r="H124" s="31">
        <v>4163068</v>
      </c>
      <c r="I124" s="36">
        <f t="shared" si="25"/>
        <v>0.25674482238704277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6307794</v>
      </c>
      <c r="O124" s="36">
        <f t="shared" si="29"/>
        <v>0.38901441201153908</v>
      </c>
      <c r="P124" s="31">
        <v>4301820</v>
      </c>
      <c r="Q124" s="31">
        <v>8702724</v>
      </c>
      <c r="R124" s="31">
        <v>15398660</v>
      </c>
      <c r="S124" s="31">
        <v>7561116</v>
      </c>
      <c r="T124" s="36">
        <f t="shared" si="30"/>
        <v>0.86882176201382466</v>
      </c>
      <c r="U124" s="36">
        <f t="shared" si="31"/>
        <v>-3.225425517571634E-2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18094425</v>
      </c>
      <c r="E126" s="32">
        <f>SUM(E122:E125)</f>
        <v>18094425</v>
      </c>
      <c r="F126" s="32">
        <f>SUM(F122:F125)</f>
        <v>2403027</v>
      </c>
      <c r="G126" s="37">
        <f t="shared" si="24"/>
        <v>0.13280482800641635</v>
      </c>
      <c r="H126" s="32">
        <f>SUM(H122:H125)</f>
        <v>4258610</v>
      </c>
      <c r="I126" s="37">
        <f t="shared" si="25"/>
        <v>0.23535481232479064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6661637</v>
      </c>
      <c r="O126" s="37">
        <f t="shared" si="29"/>
        <v>0.36815964033120696</v>
      </c>
      <c r="P126" s="32">
        <f>SUM(P122:P125)</f>
        <v>4415006</v>
      </c>
      <c r="Q126" s="32">
        <f>SUM(Q122:Q125)</f>
        <v>10918115</v>
      </c>
      <c r="R126" s="32">
        <f>SUM(R122:R125)</f>
        <v>17754051</v>
      </c>
      <c r="S126" s="32">
        <f>SUM(S122:S125)</f>
        <v>7836791</v>
      </c>
      <c r="T126" s="37">
        <f t="shared" si="30"/>
        <v>0.71777875576507488</v>
      </c>
      <c r="U126" s="37">
        <f t="shared" si="31"/>
        <v>-3.5423734418481012E-2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31436</v>
      </c>
      <c r="G127" s="36">
        <f t="shared" si="24"/>
        <v>0</v>
      </c>
      <c r="H127" s="31">
        <v>57946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89382</v>
      </c>
      <c r="O127" s="36">
        <f t="shared" si="29"/>
        <v>0</v>
      </c>
      <c r="P127" s="31">
        <v>0</v>
      </c>
      <c r="Q127" s="31">
        <v>0</v>
      </c>
      <c r="R127" s="31">
        <v>168181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1842122</v>
      </c>
      <c r="E128" s="31">
        <v>1842122</v>
      </c>
      <c r="F128" s="31">
        <v>384579</v>
      </c>
      <c r="G128" s="36">
        <f t="shared" si="24"/>
        <v>0.2087695603222805</v>
      </c>
      <c r="H128" s="31">
        <v>534516</v>
      </c>
      <c r="I128" s="36">
        <f t="shared" si="25"/>
        <v>0.29016319223156772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919095</v>
      </c>
      <c r="O128" s="36">
        <f t="shared" si="29"/>
        <v>0.49893275255384822</v>
      </c>
      <c r="P128" s="31">
        <v>343579</v>
      </c>
      <c r="Q128" s="31">
        <v>1595709</v>
      </c>
      <c r="R128" s="31">
        <v>1081334</v>
      </c>
      <c r="S128" s="31">
        <v>616209</v>
      </c>
      <c r="T128" s="36">
        <f t="shared" si="30"/>
        <v>0.38616627467790182</v>
      </c>
      <c r="U128" s="36">
        <f t="shared" si="31"/>
        <v>0.55572954109535222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2492440</v>
      </c>
      <c r="E130" s="31">
        <v>2492440</v>
      </c>
      <c r="F130" s="31">
        <v>710150</v>
      </c>
      <c r="G130" s="36">
        <f t="shared" si="24"/>
        <v>0.28492160292725199</v>
      </c>
      <c r="H130" s="31">
        <v>902242</v>
      </c>
      <c r="I130" s="36">
        <f t="shared" si="25"/>
        <v>0.36199146218163725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1612392</v>
      </c>
      <c r="O130" s="36">
        <f t="shared" si="29"/>
        <v>0.64691306510888924</v>
      </c>
      <c r="P130" s="31">
        <v>951627</v>
      </c>
      <c r="Q130" s="31">
        <v>2768910</v>
      </c>
      <c r="R130" s="31">
        <v>2378281</v>
      </c>
      <c r="S130" s="31">
        <v>1583492</v>
      </c>
      <c r="T130" s="36">
        <f t="shared" si="30"/>
        <v>0.57188279864639879</v>
      </c>
      <c r="U130" s="36">
        <f t="shared" si="31"/>
        <v>-5.1895332940322225E-2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4334562</v>
      </c>
      <c r="E132" s="32">
        <f>SUM(E127:E131)</f>
        <v>4334562</v>
      </c>
      <c r="F132" s="32">
        <f>SUM(F127:F131)</f>
        <v>1126165</v>
      </c>
      <c r="G132" s="37">
        <f t="shared" si="24"/>
        <v>0.25981056448148626</v>
      </c>
      <c r="H132" s="32">
        <f>SUM(H127:H131)</f>
        <v>1494704</v>
      </c>
      <c r="I132" s="37">
        <f t="shared" si="25"/>
        <v>0.34483391862891799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2620869</v>
      </c>
      <c r="O132" s="37">
        <f t="shared" si="29"/>
        <v>0.6046444831104042</v>
      </c>
      <c r="P132" s="32">
        <f>SUM(P127:P131)</f>
        <v>1295206</v>
      </c>
      <c r="Q132" s="32">
        <f>SUM(Q127:Q131)</f>
        <v>4364619</v>
      </c>
      <c r="R132" s="32">
        <f>SUM(R127:R131)</f>
        <v>3627796</v>
      </c>
      <c r="S132" s="32">
        <f>SUM(S127:S131)</f>
        <v>2199701</v>
      </c>
      <c r="T132" s="37">
        <f t="shared" si="30"/>
        <v>0.5039846547888831</v>
      </c>
      <c r="U132" s="37">
        <f t="shared" si="31"/>
        <v>0.15402800789990168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4757261</v>
      </c>
      <c r="E133" s="31">
        <v>4757261</v>
      </c>
      <c r="F133" s="31">
        <v>892998</v>
      </c>
      <c r="G133" s="36">
        <f t="shared" si="24"/>
        <v>0.18771263548499861</v>
      </c>
      <c r="H133" s="31">
        <v>2404634</v>
      </c>
      <c r="I133" s="36">
        <f t="shared" si="25"/>
        <v>0.5054660654523685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3297632</v>
      </c>
      <c r="O133" s="36">
        <f t="shared" si="29"/>
        <v>0.69317870093736711</v>
      </c>
      <c r="P133" s="31">
        <v>2092483</v>
      </c>
      <c r="Q133" s="31">
        <v>4137637</v>
      </c>
      <c r="R133" s="31">
        <v>4487983</v>
      </c>
      <c r="S133" s="31">
        <v>2937265</v>
      </c>
      <c r="T133" s="36">
        <f t="shared" si="30"/>
        <v>0.70988948523033801</v>
      </c>
      <c r="U133" s="36">
        <f t="shared" si="31"/>
        <v>0.1491773170917039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7823760</v>
      </c>
      <c r="E134" s="31">
        <v>7823760</v>
      </c>
      <c r="F134" s="31">
        <v>493035</v>
      </c>
      <c r="G134" s="36">
        <f t="shared" si="24"/>
        <v>6.3017653915764291E-2</v>
      </c>
      <c r="H134" s="31">
        <v>685402</v>
      </c>
      <c r="I134" s="36">
        <f t="shared" si="25"/>
        <v>8.7605192388314573E-2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1178437</v>
      </c>
      <c r="O134" s="36">
        <f t="shared" si="29"/>
        <v>0.15062284630407885</v>
      </c>
      <c r="P134" s="31">
        <v>428969</v>
      </c>
      <c r="Q134" s="31">
        <v>2450750</v>
      </c>
      <c r="R134" s="31">
        <v>2450750</v>
      </c>
      <c r="S134" s="31">
        <v>736436</v>
      </c>
      <c r="T134" s="36">
        <f t="shared" si="30"/>
        <v>0.30049413444863815</v>
      </c>
      <c r="U134" s="36">
        <f t="shared" si="31"/>
        <v>0.59778911762854658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12581021</v>
      </c>
      <c r="E137" s="32">
        <f>SUM(E133:E136)</f>
        <v>12581021</v>
      </c>
      <c r="F137" s="32">
        <f>SUM(F133:F136)</f>
        <v>1386033</v>
      </c>
      <c r="G137" s="37">
        <f t="shared" ref="G137:G170" si="32">IF(($D137     =0),0,($F137     /$D137     ))</f>
        <v>0.11016856263096612</v>
      </c>
      <c r="H137" s="32">
        <f>SUM(H133:H136)</f>
        <v>3090036</v>
      </c>
      <c r="I137" s="37">
        <f t="shared" ref="I137:I170" si="33">IF(($D137     =0),0,($H137     /$D137     ))</f>
        <v>0.24561090868539207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4476069</v>
      </c>
      <c r="O137" s="37">
        <f t="shared" ref="O137:O170" si="37">IF(($D137     =0),0,($N137     /$D137     ))</f>
        <v>0.35577947131635818</v>
      </c>
      <c r="P137" s="32">
        <f>SUM(P133:P136)</f>
        <v>2521452</v>
      </c>
      <c r="Q137" s="32">
        <f>SUM(Q133:Q136)</f>
        <v>6588387</v>
      </c>
      <c r="R137" s="32">
        <f>SUM(R133:R136)</f>
        <v>6938733</v>
      </c>
      <c r="S137" s="32">
        <f>SUM(S133:S136)</f>
        <v>3673701</v>
      </c>
      <c r="T137" s="37">
        <f t="shared" ref="T137:T170" si="38">IF(($Q137     =0),0,($S137     /$Q137     ))</f>
        <v>0.55760249056407885</v>
      </c>
      <c r="U137" s="37">
        <f t="shared" ref="U137:U170" si="39">IF(($P137     =0),0,(($H137     /$P137     )-1))</f>
        <v>0.22549864125908403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22265759</v>
      </c>
      <c r="E139" s="31">
        <v>22265759</v>
      </c>
      <c r="F139" s="31">
        <v>8098906</v>
      </c>
      <c r="G139" s="36">
        <f t="shared" si="32"/>
        <v>0.36373815058359338</v>
      </c>
      <c r="H139" s="31">
        <v>6593311</v>
      </c>
      <c r="I139" s="36">
        <f t="shared" si="33"/>
        <v>0.29611885226998103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14692217</v>
      </c>
      <c r="O139" s="36">
        <f t="shared" si="37"/>
        <v>0.6598570028535744</v>
      </c>
      <c r="P139" s="31">
        <v>8988662</v>
      </c>
      <c r="Q139" s="31">
        <v>21433743</v>
      </c>
      <c r="R139" s="31">
        <v>36931864</v>
      </c>
      <c r="S139" s="31">
        <v>16262815</v>
      </c>
      <c r="T139" s="36">
        <f t="shared" si="38"/>
        <v>0.75874825036392379</v>
      </c>
      <c r="U139" s="36">
        <f t="shared" si="39"/>
        <v>-0.26648582403031729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5265000</v>
      </c>
      <c r="E140" s="31">
        <v>5265000</v>
      </c>
      <c r="F140" s="31">
        <v>133500</v>
      </c>
      <c r="G140" s="36">
        <f t="shared" si="32"/>
        <v>2.5356125356125355E-2</v>
      </c>
      <c r="H140" s="31">
        <v>31250</v>
      </c>
      <c r="I140" s="36">
        <f t="shared" si="33"/>
        <v>5.9354226020892692E-3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164750</v>
      </c>
      <c r="O140" s="36">
        <f t="shared" si="37"/>
        <v>3.1291547958214622E-2</v>
      </c>
      <c r="P140" s="31">
        <v>42900</v>
      </c>
      <c r="Q140" s="31">
        <v>5000000</v>
      </c>
      <c r="R140" s="31">
        <v>5000000</v>
      </c>
      <c r="S140" s="31">
        <v>155200</v>
      </c>
      <c r="T140" s="36">
        <f t="shared" si="38"/>
        <v>3.1040000000000002E-2</v>
      </c>
      <c r="U140" s="36">
        <f t="shared" si="39"/>
        <v>-0.27156177156177153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821340</v>
      </c>
      <c r="E141" s="31">
        <v>821340</v>
      </c>
      <c r="F141" s="31">
        <v>35100</v>
      </c>
      <c r="G141" s="36">
        <f t="shared" si="32"/>
        <v>4.2735042735042736E-2</v>
      </c>
      <c r="H141" s="31">
        <v>142300</v>
      </c>
      <c r="I141" s="36">
        <f t="shared" si="33"/>
        <v>0.17325346385175444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177400</v>
      </c>
      <c r="O141" s="36">
        <f t="shared" si="37"/>
        <v>0.21598850658679719</v>
      </c>
      <c r="P141" s="31">
        <v>383950</v>
      </c>
      <c r="Q141" s="31">
        <v>780000</v>
      </c>
      <c r="R141" s="31">
        <v>1086000</v>
      </c>
      <c r="S141" s="31">
        <v>885750</v>
      </c>
      <c r="T141" s="36">
        <f t="shared" si="38"/>
        <v>1.135576923076923</v>
      </c>
      <c r="U141" s="36">
        <f t="shared" si="39"/>
        <v>-0.62937882536788647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2000000</v>
      </c>
      <c r="E142" s="31">
        <v>2000000</v>
      </c>
      <c r="F142" s="31">
        <v>479310</v>
      </c>
      <c r="G142" s="36">
        <f t="shared" si="32"/>
        <v>0.23965500000000001</v>
      </c>
      <c r="H142" s="31">
        <v>425470</v>
      </c>
      <c r="I142" s="36">
        <f t="shared" si="33"/>
        <v>0.21273500000000001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904780</v>
      </c>
      <c r="O142" s="36">
        <f t="shared" si="37"/>
        <v>0.45239000000000001</v>
      </c>
      <c r="P142" s="31">
        <v>430400</v>
      </c>
      <c r="Q142" s="31">
        <v>4311538</v>
      </c>
      <c r="R142" s="31">
        <v>1900000</v>
      </c>
      <c r="S142" s="31">
        <v>910340</v>
      </c>
      <c r="T142" s="36">
        <f t="shared" si="38"/>
        <v>0.21114043294991253</v>
      </c>
      <c r="U142" s="36">
        <f t="shared" si="39"/>
        <v>-1.145446096654279E-2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30352099</v>
      </c>
      <c r="E144" s="32">
        <f>SUM(E138:E143)</f>
        <v>30352099</v>
      </c>
      <c r="F144" s="32">
        <f>SUM(F138:F143)</f>
        <v>8746816</v>
      </c>
      <c r="G144" s="37">
        <f t="shared" si="32"/>
        <v>0.28817829040423198</v>
      </c>
      <c r="H144" s="32">
        <f>SUM(H138:H143)</f>
        <v>7192331</v>
      </c>
      <c r="I144" s="37">
        <f t="shared" si="33"/>
        <v>0.23696321628365802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15939147</v>
      </c>
      <c r="O144" s="37">
        <f t="shared" si="37"/>
        <v>0.52514150668789006</v>
      </c>
      <c r="P144" s="32">
        <f>SUM(P138:P143)</f>
        <v>9845912</v>
      </c>
      <c r="Q144" s="32">
        <f>SUM(Q138:Q143)</f>
        <v>31525281</v>
      </c>
      <c r="R144" s="32">
        <f>SUM(R138:R143)</f>
        <v>44917864</v>
      </c>
      <c r="S144" s="32">
        <f>SUM(S138:S143)</f>
        <v>18214105</v>
      </c>
      <c r="T144" s="37">
        <f t="shared" si="38"/>
        <v>0.57776186039388511</v>
      </c>
      <c r="U144" s="37">
        <f t="shared" si="39"/>
        <v>-0.26951094017496802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52489</v>
      </c>
      <c r="E145" s="31">
        <v>52489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600000</v>
      </c>
      <c r="E146" s="31">
        <v>600000</v>
      </c>
      <c r="F146" s="31">
        <v>7777</v>
      </c>
      <c r="G146" s="36">
        <f t="shared" si="32"/>
        <v>1.2961666666666666E-2</v>
      </c>
      <c r="H146" s="31">
        <v>4994</v>
      </c>
      <c r="I146" s="36">
        <f t="shared" si="33"/>
        <v>8.3233333333333336E-3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12771</v>
      </c>
      <c r="O146" s="36">
        <f t="shared" si="37"/>
        <v>2.1284999999999998E-2</v>
      </c>
      <c r="P146" s="31">
        <v>6427</v>
      </c>
      <c r="Q146" s="31">
        <v>0</v>
      </c>
      <c r="R146" s="31">
        <v>0</v>
      </c>
      <c r="S146" s="31">
        <v>6427</v>
      </c>
      <c r="T146" s="36">
        <f t="shared" si="38"/>
        <v>0</v>
      </c>
      <c r="U146" s="36">
        <f t="shared" si="39"/>
        <v>-0.22296561381671076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17682181</v>
      </c>
      <c r="E147" s="31">
        <v>17682181</v>
      </c>
      <c r="F147" s="31">
        <v>1181106</v>
      </c>
      <c r="G147" s="36">
        <f t="shared" si="32"/>
        <v>6.6796398023524356E-2</v>
      </c>
      <c r="H147" s="31">
        <v>19317571</v>
      </c>
      <c r="I147" s="36">
        <f t="shared" si="33"/>
        <v>1.0924880250914748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20498677</v>
      </c>
      <c r="O147" s="36">
        <f t="shared" si="37"/>
        <v>1.1592844231149992</v>
      </c>
      <c r="P147" s="31">
        <v>12952123</v>
      </c>
      <c r="Q147" s="31">
        <v>17828824</v>
      </c>
      <c r="R147" s="31">
        <v>16840172</v>
      </c>
      <c r="S147" s="31">
        <v>13771752</v>
      </c>
      <c r="T147" s="36">
        <f t="shared" si="38"/>
        <v>0.77244309551768531</v>
      </c>
      <c r="U147" s="36">
        <f t="shared" si="39"/>
        <v>0.49145981705084174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73694</v>
      </c>
      <c r="E148" s="31">
        <v>73694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64082</v>
      </c>
      <c r="R148" s="31">
        <v>64082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18408364</v>
      </c>
      <c r="E150" s="32">
        <f>SUM(E145:E149)</f>
        <v>18408364</v>
      </c>
      <c r="F150" s="32">
        <f>SUM(F145:F149)</f>
        <v>1188883</v>
      </c>
      <c r="G150" s="37">
        <f t="shared" si="32"/>
        <v>6.4583848950401021E-2</v>
      </c>
      <c r="H150" s="32">
        <f>SUM(H145:H149)</f>
        <v>19322565</v>
      </c>
      <c r="I150" s="37">
        <f t="shared" si="33"/>
        <v>1.0496622622194998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20511448</v>
      </c>
      <c r="O150" s="37">
        <f t="shared" si="37"/>
        <v>1.1142461111699009</v>
      </c>
      <c r="P150" s="32">
        <f>SUM(P145:P149)</f>
        <v>12958550</v>
      </c>
      <c r="Q150" s="32">
        <f>SUM(Q145:Q149)</f>
        <v>17892906</v>
      </c>
      <c r="R150" s="32">
        <f>SUM(R145:R149)</f>
        <v>16904254</v>
      </c>
      <c r="S150" s="32">
        <f>SUM(S145:S149)</f>
        <v>13778179</v>
      </c>
      <c r="T150" s="37">
        <f t="shared" si="38"/>
        <v>0.77003584549094484</v>
      </c>
      <c r="U150" s="37">
        <f t="shared" si="39"/>
        <v>0.49110548633913509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479777</v>
      </c>
      <c r="E151" s="31">
        <v>479777</v>
      </c>
      <c r="F151" s="31">
        <v>21200</v>
      </c>
      <c r="G151" s="36">
        <f t="shared" si="32"/>
        <v>4.4187195301150325E-2</v>
      </c>
      <c r="H151" s="31">
        <v>14091</v>
      </c>
      <c r="I151" s="36">
        <f t="shared" si="33"/>
        <v>2.9369894763608927E-2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35291</v>
      </c>
      <c r="O151" s="36">
        <f t="shared" si="37"/>
        <v>7.3557090064759259E-2</v>
      </c>
      <c r="P151" s="31">
        <v>0</v>
      </c>
      <c r="Q151" s="31">
        <v>452620</v>
      </c>
      <c r="R151" s="31">
        <v>452620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15783000</v>
      </c>
      <c r="E152" s="31">
        <v>16109100</v>
      </c>
      <c r="F152" s="31">
        <v>1621543</v>
      </c>
      <c r="G152" s="36">
        <f t="shared" si="32"/>
        <v>0.10273984667046822</v>
      </c>
      <c r="H152" s="31">
        <v>3123189</v>
      </c>
      <c r="I152" s="36">
        <f t="shared" si="33"/>
        <v>0.19788310207184945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4744732</v>
      </c>
      <c r="O152" s="36">
        <f t="shared" si="37"/>
        <v>0.30062294874231771</v>
      </c>
      <c r="P152" s="31">
        <v>39677</v>
      </c>
      <c r="Q152" s="31">
        <v>55494400</v>
      </c>
      <c r="R152" s="31">
        <v>55499401</v>
      </c>
      <c r="S152" s="31">
        <v>926831</v>
      </c>
      <c r="T152" s="36">
        <f t="shared" si="38"/>
        <v>1.6701342838196288E-2</v>
      </c>
      <c r="U152" s="36">
        <f t="shared" si="39"/>
        <v>77.715351463064238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4788410</v>
      </c>
      <c r="E153" s="31">
        <v>4788410</v>
      </c>
      <c r="F153" s="31">
        <v>2320</v>
      </c>
      <c r="G153" s="36">
        <f t="shared" si="32"/>
        <v>4.8450320670118054E-4</v>
      </c>
      <c r="H153" s="31">
        <v>933063</v>
      </c>
      <c r="I153" s="36">
        <f t="shared" si="33"/>
        <v>0.1948586273940619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935383</v>
      </c>
      <c r="O153" s="36">
        <f t="shared" si="37"/>
        <v>0.19534313060076308</v>
      </c>
      <c r="P153" s="31">
        <v>3139</v>
      </c>
      <c r="Q153" s="31">
        <v>12111970</v>
      </c>
      <c r="R153" s="31">
        <v>8756370</v>
      </c>
      <c r="S153" s="31">
        <v>5390</v>
      </c>
      <c r="T153" s="36">
        <f t="shared" si="38"/>
        <v>4.450143122877616E-4</v>
      </c>
      <c r="U153" s="36">
        <f t="shared" si="39"/>
        <v>296.24848677922904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9835458</v>
      </c>
      <c r="E154" s="31">
        <v>9835458</v>
      </c>
      <c r="F154" s="31">
        <v>613487</v>
      </c>
      <c r="G154" s="36">
        <f t="shared" si="32"/>
        <v>6.2375031239012967E-2</v>
      </c>
      <c r="H154" s="31">
        <v>630446</v>
      </c>
      <c r="I154" s="36">
        <f t="shared" si="33"/>
        <v>6.4099302747264025E-2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1243933</v>
      </c>
      <c r="O154" s="36">
        <f t="shared" si="37"/>
        <v>0.126474333986277</v>
      </c>
      <c r="P154" s="31">
        <v>491156</v>
      </c>
      <c r="Q154" s="31">
        <v>9835458</v>
      </c>
      <c r="R154" s="31">
        <v>7835458</v>
      </c>
      <c r="S154" s="31">
        <v>845335</v>
      </c>
      <c r="T154" s="36">
        <f t="shared" si="38"/>
        <v>8.5947700656136203E-2</v>
      </c>
      <c r="U154" s="36">
        <f t="shared" si="39"/>
        <v>0.28359625047846304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165185</v>
      </c>
      <c r="E155" s="31">
        <v>165185</v>
      </c>
      <c r="F155" s="31">
        <v>28548</v>
      </c>
      <c r="G155" s="36">
        <f t="shared" si="32"/>
        <v>0.1728244089959742</v>
      </c>
      <c r="H155" s="31">
        <v>24609</v>
      </c>
      <c r="I155" s="36">
        <f t="shared" si="33"/>
        <v>0.14897841813724005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53157</v>
      </c>
      <c r="O155" s="36">
        <f t="shared" si="37"/>
        <v>0.32180282713321429</v>
      </c>
      <c r="P155" s="31">
        <v>0</v>
      </c>
      <c r="Q155" s="31">
        <v>0</v>
      </c>
      <c r="R155" s="31">
        <v>168736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31051830</v>
      </c>
      <c r="E157" s="32">
        <f>SUM(E151:E156)</f>
        <v>31377930</v>
      </c>
      <c r="F157" s="32">
        <f>SUM(F151:F156)</f>
        <v>2287098</v>
      </c>
      <c r="G157" s="37">
        <f t="shared" si="32"/>
        <v>7.3654209751889022E-2</v>
      </c>
      <c r="H157" s="32">
        <f>SUM(H151:H156)</f>
        <v>4725398</v>
      </c>
      <c r="I157" s="37">
        <f t="shared" si="33"/>
        <v>0.15217776214799578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7012496</v>
      </c>
      <c r="O157" s="37">
        <f t="shared" si="37"/>
        <v>0.2258319718998848</v>
      </c>
      <c r="P157" s="32">
        <f>SUM(P151:P156)</f>
        <v>533972</v>
      </c>
      <c r="Q157" s="32">
        <f>SUM(Q151:Q156)</f>
        <v>77894448</v>
      </c>
      <c r="R157" s="32">
        <f>SUM(R151:R156)</f>
        <v>72712585</v>
      </c>
      <c r="S157" s="32">
        <f>SUM(S151:S156)</f>
        <v>1777556</v>
      </c>
      <c r="T157" s="37">
        <f t="shared" si="38"/>
        <v>2.2820060294926284E-2</v>
      </c>
      <c r="U157" s="37">
        <f t="shared" si="39"/>
        <v>7.8495239450757719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12385104</v>
      </c>
      <c r="E159" s="31">
        <v>12385104</v>
      </c>
      <c r="F159" s="31">
        <v>1370248</v>
      </c>
      <c r="G159" s="36">
        <f t="shared" si="32"/>
        <v>0.11063677785830463</v>
      </c>
      <c r="H159" s="31">
        <v>742084</v>
      </c>
      <c r="I159" s="36">
        <f t="shared" si="33"/>
        <v>5.9917462138388181E-2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2112332</v>
      </c>
      <c r="O159" s="36">
        <f t="shared" si="37"/>
        <v>0.17055423999669281</v>
      </c>
      <c r="P159" s="31">
        <v>737695</v>
      </c>
      <c r="Q159" s="31">
        <v>12291792</v>
      </c>
      <c r="R159" s="31">
        <v>12291792</v>
      </c>
      <c r="S159" s="31">
        <v>1903654</v>
      </c>
      <c r="T159" s="36">
        <f t="shared" si="38"/>
        <v>0.15487196659364233</v>
      </c>
      <c r="U159" s="36">
        <f t="shared" si="39"/>
        <v>5.9496133225791503E-3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12385104</v>
      </c>
      <c r="E163" s="32">
        <f>SUM(E158:E162)</f>
        <v>12385104</v>
      </c>
      <c r="F163" s="32">
        <f>SUM(F158:F162)</f>
        <v>1370248</v>
      </c>
      <c r="G163" s="37">
        <f t="shared" si="32"/>
        <v>0.11063677785830463</v>
      </c>
      <c r="H163" s="32">
        <f>SUM(H158:H162)</f>
        <v>742084</v>
      </c>
      <c r="I163" s="37">
        <f t="shared" si="33"/>
        <v>5.9917462138388181E-2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2112332</v>
      </c>
      <c r="O163" s="37">
        <f t="shared" si="37"/>
        <v>0.17055423999669281</v>
      </c>
      <c r="P163" s="32">
        <f>SUM(P158:P162)</f>
        <v>737695</v>
      </c>
      <c r="Q163" s="32">
        <f>SUM(Q158:Q162)</f>
        <v>12291792</v>
      </c>
      <c r="R163" s="32">
        <f>SUM(R158:R162)</f>
        <v>12291792</v>
      </c>
      <c r="S163" s="32">
        <f>SUM(S158:S162)</f>
        <v>1903654</v>
      </c>
      <c r="T163" s="37">
        <f t="shared" si="38"/>
        <v>0.15487196659364233</v>
      </c>
      <c r="U163" s="37">
        <f t="shared" si="39"/>
        <v>5.9496133225791503E-3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6580875</v>
      </c>
      <c r="E164" s="31">
        <v>6580875</v>
      </c>
      <c r="F164" s="31">
        <v>1701328</v>
      </c>
      <c r="G164" s="36">
        <f t="shared" si="32"/>
        <v>0.25852610785039981</v>
      </c>
      <c r="H164" s="31">
        <v>1763378</v>
      </c>
      <c r="I164" s="36">
        <f t="shared" si="33"/>
        <v>0.26795494520105612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3464706</v>
      </c>
      <c r="O164" s="36">
        <f t="shared" si="37"/>
        <v>0.52648105305145587</v>
      </c>
      <c r="P164" s="31">
        <v>1572777</v>
      </c>
      <c r="Q164" s="31">
        <v>5298155</v>
      </c>
      <c r="R164" s="31">
        <v>6249650</v>
      </c>
      <c r="S164" s="31">
        <v>2950767</v>
      </c>
      <c r="T164" s="36">
        <f t="shared" si="38"/>
        <v>0.5569423695607244</v>
      </c>
      <c r="U164" s="36">
        <f t="shared" si="39"/>
        <v>0.12118755551486315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4343319</v>
      </c>
      <c r="E165" s="31">
        <v>4343319</v>
      </c>
      <c r="F165" s="31">
        <v>1555812</v>
      </c>
      <c r="G165" s="36">
        <f t="shared" si="32"/>
        <v>0.35820808925156084</v>
      </c>
      <c r="H165" s="31">
        <v>1477899</v>
      </c>
      <c r="I165" s="36">
        <f t="shared" si="33"/>
        <v>0.34026950357549146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3033711</v>
      </c>
      <c r="O165" s="36">
        <f t="shared" si="37"/>
        <v>0.69847759282705235</v>
      </c>
      <c r="P165" s="31">
        <v>1488945</v>
      </c>
      <c r="Q165" s="31">
        <v>5794591</v>
      </c>
      <c r="R165" s="31">
        <v>6333935</v>
      </c>
      <c r="S165" s="31">
        <v>2635516</v>
      </c>
      <c r="T165" s="36">
        <f t="shared" si="38"/>
        <v>0.4548234724417996</v>
      </c>
      <c r="U165" s="36">
        <f t="shared" si="39"/>
        <v>-7.4186756394628572E-3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1659972</v>
      </c>
      <c r="E167" s="31">
        <v>1659972</v>
      </c>
      <c r="F167" s="31">
        <v>168537</v>
      </c>
      <c r="G167" s="36">
        <f t="shared" si="32"/>
        <v>0.10153002580766422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168537</v>
      </c>
      <c r="O167" s="36">
        <f t="shared" si="37"/>
        <v>0.10153002580766422</v>
      </c>
      <c r="P167" s="31">
        <v>328502</v>
      </c>
      <c r="Q167" s="31">
        <v>1176422</v>
      </c>
      <c r="R167" s="31">
        <v>1576422</v>
      </c>
      <c r="S167" s="31">
        <v>818234</v>
      </c>
      <c r="T167" s="36">
        <f t="shared" si="38"/>
        <v>0.69552762529092449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12584166</v>
      </c>
      <c r="E169" s="32">
        <f>SUM(E164:E168)</f>
        <v>12584166</v>
      </c>
      <c r="F169" s="32">
        <f>SUM(F164:F168)</f>
        <v>3425677</v>
      </c>
      <c r="G169" s="37">
        <f t="shared" si="32"/>
        <v>0.27222121831514301</v>
      </c>
      <c r="H169" s="32">
        <f>SUM(H164:H168)</f>
        <v>3241277</v>
      </c>
      <c r="I169" s="37">
        <f t="shared" si="33"/>
        <v>0.25756788332258174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6666954</v>
      </c>
      <c r="O169" s="37">
        <f t="shared" si="37"/>
        <v>0.52978910163772475</v>
      </c>
      <c r="P169" s="32">
        <f>SUM(P164:P168)</f>
        <v>3390224</v>
      </c>
      <c r="Q169" s="32">
        <f>SUM(Q164:Q168)</f>
        <v>12269168</v>
      </c>
      <c r="R169" s="32">
        <f>SUM(R164:R168)</f>
        <v>14160007</v>
      </c>
      <c r="S169" s="32">
        <f>SUM(S164:S168)</f>
        <v>6404517</v>
      </c>
      <c r="T169" s="37">
        <f t="shared" si="38"/>
        <v>0.52200092133386711</v>
      </c>
      <c r="U169" s="37">
        <f t="shared" si="39"/>
        <v>-4.3934265110506021E-2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231752218</v>
      </c>
      <c r="E170" s="32">
        <f>SUM(E105,E107:E111,E113:E120,E122:E125,E127:E131,E133:E136,E138:E143,E145:E149,E151:E156,E158:E162,E164:E168)</f>
        <v>232078318</v>
      </c>
      <c r="F170" s="32">
        <f>SUM(F105,F107:F111,F113:F120,F122:F125,F127:F131,F133:F136,F138:F143,F145:F149,F151:F156,F158:F162,F164:F168)</f>
        <v>34171521</v>
      </c>
      <c r="G170" s="37">
        <f t="shared" si="32"/>
        <v>0.14744851762324881</v>
      </c>
      <c r="H170" s="32">
        <f>SUM(H105,H107:H111,H113:H120,H122:H125,H127:H131,H133:H136,H138:H143,H145:H149,H151:H156,H158:H162,H164:H168)</f>
        <v>58712898</v>
      </c>
      <c r="I170" s="37">
        <f t="shared" si="33"/>
        <v>0.25334341352452555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92884419</v>
      </c>
      <c r="O170" s="37">
        <f t="shared" si="37"/>
        <v>0.40079193114777439</v>
      </c>
      <c r="P170" s="32">
        <f>SUM(P105,P107:P111,P113:P120,P122:P125,P127:P131,P133:P136,P138:P143,P145:P149,P151:P156,P158:P162,P164:P168)</f>
        <v>59054421</v>
      </c>
      <c r="Q170" s="32">
        <f>SUM(Q105,Q107:Q111,Q113:Q120,Q122:Q125,Q127:Q131,Q133:Q136,Q138:Q143,Q145:Q149,Q151:Q156,Q158:Q162,Q164:Q168)</f>
        <v>236763055</v>
      </c>
      <c r="R170" s="32">
        <f>SUM(R105,R107:R111,R113:R120,R122:R125,R127:R131,R133:R136,R138:R143,R145:R149,R151:R156,R158:R162,R164:R168)</f>
        <v>251456168</v>
      </c>
      <c r="S170" s="32">
        <f>SUM(S105,S107:S111,S113:S120,S122:S125,S127:S131,S133:S136,S138:S143,S145:S149,S151:S156,S158:S162,S164:S168)</f>
        <v>94927891</v>
      </c>
      <c r="T170" s="37">
        <f t="shared" si="38"/>
        <v>0.40094047189921589</v>
      </c>
      <c r="U170" s="37">
        <f t="shared" si="39"/>
        <v>-5.7831910671006792E-3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3506044</v>
      </c>
      <c r="E175" s="31">
        <v>3506044</v>
      </c>
      <c r="F175" s="31">
        <v>176809</v>
      </c>
      <c r="G175" s="36">
        <f t="shared" si="40"/>
        <v>5.042977213064069E-2</v>
      </c>
      <c r="H175" s="31">
        <v>48840</v>
      </c>
      <c r="I175" s="36">
        <f t="shared" si="41"/>
        <v>1.393023019676878E-2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225649</v>
      </c>
      <c r="O175" s="36">
        <f t="shared" si="45"/>
        <v>6.4360002327409474E-2</v>
      </c>
      <c r="P175" s="31">
        <v>189189</v>
      </c>
      <c r="Q175" s="31">
        <v>12006000</v>
      </c>
      <c r="R175" s="31">
        <v>12006001</v>
      </c>
      <c r="S175" s="31">
        <v>283797</v>
      </c>
      <c r="T175" s="36">
        <f t="shared" si="46"/>
        <v>2.3637931034482758E-2</v>
      </c>
      <c r="U175" s="36">
        <f t="shared" si="47"/>
        <v>-0.74184545613117048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6109366</v>
      </c>
      <c r="E176" s="31">
        <v>6109366</v>
      </c>
      <c r="F176" s="31">
        <v>0</v>
      </c>
      <c r="G176" s="36">
        <f t="shared" si="40"/>
        <v>0</v>
      </c>
      <c r="H176" s="31">
        <v>-159</v>
      </c>
      <c r="I176" s="36">
        <f t="shared" si="41"/>
        <v>-2.6025613787093456E-5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-159</v>
      </c>
      <c r="O176" s="36">
        <f t="shared" si="45"/>
        <v>-2.6025613787093456E-5</v>
      </c>
      <c r="P176" s="31">
        <v>3457299</v>
      </c>
      <c r="Q176" s="31">
        <v>28835592</v>
      </c>
      <c r="R176" s="31">
        <v>5801867</v>
      </c>
      <c r="S176" s="31">
        <v>8500130</v>
      </c>
      <c r="T176" s="36">
        <f t="shared" si="46"/>
        <v>0.29477910493393028</v>
      </c>
      <c r="U176" s="36">
        <f t="shared" si="47"/>
        <v>-1.0000459896584009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155800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155800</v>
      </c>
      <c r="O177" s="36">
        <f t="shared" si="45"/>
        <v>0</v>
      </c>
      <c r="P177" s="31">
        <v>185500</v>
      </c>
      <c r="Q177" s="31">
        <v>0</v>
      </c>
      <c r="R177" s="31">
        <v>0</v>
      </c>
      <c r="S177" s="31">
        <v>347350</v>
      </c>
      <c r="T177" s="36">
        <f t="shared" si="46"/>
        <v>0</v>
      </c>
      <c r="U177" s="36">
        <f t="shared" si="47"/>
        <v>-0.16010781671159025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</v>
      </c>
      <c r="G178" s="36">
        <f t="shared" si="40"/>
        <v>0</v>
      </c>
      <c r="H178" s="31">
        <v>510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511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9615410</v>
      </c>
      <c r="E179" s="32">
        <f>SUM(E173:E178)</f>
        <v>9615410</v>
      </c>
      <c r="F179" s="32">
        <f>SUM(F173:F178)</f>
        <v>176810</v>
      </c>
      <c r="G179" s="37">
        <f t="shared" si="40"/>
        <v>1.8388191455174559E-2</v>
      </c>
      <c r="H179" s="32">
        <f>SUM(H173:H178)</f>
        <v>204991</v>
      </c>
      <c r="I179" s="37">
        <f t="shared" si="41"/>
        <v>2.1319007717819624E-2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381801</v>
      </c>
      <c r="O179" s="37">
        <f t="shared" si="45"/>
        <v>3.970719917299418E-2</v>
      </c>
      <c r="P179" s="32">
        <f>SUM(P173:P178)</f>
        <v>3831988</v>
      </c>
      <c r="Q179" s="32">
        <f>SUM(Q173:Q178)</f>
        <v>40841592</v>
      </c>
      <c r="R179" s="32">
        <f>SUM(R173:R178)</f>
        <v>17807868</v>
      </c>
      <c r="S179" s="32">
        <f>SUM(S173:S178)</f>
        <v>9131277</v>
      </c>
      <c r="T179" s="37">
        <f t="shared" si="46"/>
        <v>0.22357789089122676</v>
      </c>
      <c r="U179" s="37">
        <f t="shared" si="47"/>
        <v>-0.94650531264711679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336750</v>
      </c>
      <c r="G180" s="36">
        <f t="shared" si="40"/>
        <v>0</v>
      </c>
      <c r="H180" s="31">
        <v>419959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756709</v>
      </c>
      <c r="O180" s="36">
        <f t="shared" si="45"/>
        <v>0</v>
      </c>
      <c r="P180" s="31">
        <v>498754</v>
      </c>
      <c r="Q180" s="31">
        <v>0</v>
      </c>
      <c r="R180" s="31">
        <v>0</v>
      </c>
      <c r="S180" s="31">
        <v>977261</v>
      </c>
      <c r="T180" s="36">
        <f t="shared" si="46"/>
        <v>0</v>
      </c>
      <c r="U180" s="36">
        <f t="shared" si="47"/>
        <v>-0.15798369536885914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588288</v>
      </c>
      <c r="E181" s="31">
        <v>588288</v>
      </c>
      <c r="F181" s="31">
        <v>6223280</v>
      </c>
      <c r="G181" s="36">
        <f t="shared" si="40"/>
        <v>10.57862815491732</v>
      </c>
      <c r="H181" s="31">
        <v>-5726472</v>
      </c>
      <c r="I181" s="36">
        <f t="shared" si="41"/>
        <v>-9.7341302219321157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496808</v>
      </c>
      <c r="O181" s="36">
        <f t="shared" si="45"/>
        <v>0.84449793298520448</v>
      </c>
      <c r="P181" s="31">
        <v>136048</v>
      </c>
      <c r="Q181" s="31">
        <v>909083</v>
      </c>
      <c r="R181" s="31">
        <v>560610</v>
      </c>
      <c r="S181" s="31">
        <v>273296</v>
      </c>
      <c r="T181" s="36">
        <f t="shared" si="46"/>
        <v>0.30062821546547452</v>
      </c>
      <c r="U181" s="36">
        <f t="shared" si="47"/>
        <v>-43.091555921439493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61035</v>
      </c>
      <c r="E182" s="31">
        <v>61035</v>
      </c>
      <c r="F182" s="31">
        <v>2928</v>
      </c>
      <c r="G182" s="36">
        <f t="shared" si="40"/>
        <v>4.7972474809535509E-2</v>
      </c>
      <c r="H182" s="31">
        <v>76584</v>
      </c>
      <c r="I182" s="36">
        <f t="shared" si="41"/>
        <v>1.2547554681739985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79512</v>
      </c>
      <c r="O182" s="36">
        <f t="shared" si="45"/>
        <v>1.3027279429835341</v>
      </c>
      <c r="P182" s="31">
        <v>4966</v>
      </c>
      <c r="Q182" s="31">
        <v>57963</v>
      </c>
      <c r="R182" s="31">
        <v>57963</v>
      </c>
      <c r="S182" s="31">
        <v>11383</v>
      </c>
      <c r="T182" s="36">
        <f t="shared" si="46"/>
        <v>0.19638390007418527</v>
      </c>
      <c r="U182" s="36">
        <f t="shared" si="47"/>
        <v>14.421667337897704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112000</v>
      </c>
      <c r="E184" s="31">
        <v>112000</v>
      </c>
      <c r="F184" s="31">
        <v>70603</v>
      </c>
      <c r="G184" s="36">
        <f t="shared" si="40"/>
        <v>0.63038392857142855</v>
      </c>
      <c r="H184" s="31">
        <v>20553</v>
      </c>
      <c r="I184" s="36">
        <f t="shared" si="41"/>
        <v>0.18350892857142856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91156</v>
      </c>
      <c r="O184" s="36">
        <f t="shared" si="45"/>
        <v>0.8138928571428572</v>
      </c>
      <c r="P184" s="31">
        <v>16381</v>
      </c>
      <c r="Q184" s="31">
        <v>100000</v>
      </c>
      <c r="R184" s="31">
        <v>83005</v>
      </c>
      <c r="S184" s="31">
        <v>40588</v>
      </c>
      <c r="T184" s="36">
        <f t="shared" si="46"/>
        <v>0.40588000000000002</v>
      </c>
      <c r="U184" s="36">
        <f t="shared" si="47"/>
        <v>0.25468530614736595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761323</v>
      </c>
      <c r="E185" s="32">
        <f>SUM(E180:E184)</f>
        <v>761323</v>
      </c>
      <c r="F185" s="32">
        <f>SUM(F180:F184)</f>
        <v>6633561</v>
      </c>
      <c r="G185" s="37">
        <f t="shared" si="40"/>
        <v>8.7132018867156251</v>
      </c>
      <c r="H185" s="32">
        <f>SUM(H180:H184)</f>
        <v>-5209376</v>
      </c>
      <c r="I185" s="37">
        <f t="shared" si="41"/>
        <v>-6.8425306998475026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1424185</v>
      </c>
      <c r="O185" s="37">
        <f t="shared" si="45"/>
        <v>1.8706711868681229</v>
      </c>
      <c r="P185" s="32">
        <f>SUM(P180:P184)</f>
        <v>656149</v>
      </c>
      <c r="Q185" s="32">
        <f>SUM(Q180:Q184)</f>
        <v>1067046</v>
      </c>
      <c r="R185" s="32">
        <f>SUM(R180:R184)</f>
        <v>701578</v>
      </c>
      <c r="S185" s="32">
        <f>SUM(S180:S184)</f>
        <v>1302528</v>
      </c>
      <c r="T185" s="37">
        <f t="shared" si="46"/>
        <v>1.2206858935790958</v>
      </c>
      <c r="U185" s="37">
        <f t="shared" si="47"/>
        <v>-8.9393186608529476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6500000</v>
      </c>
      <c r="E186" s="31">
        <v>6500000</v>
      </c>
      <c r="F186" s="31">
        <v>594438</v>
      </c>
      <c r="G186" s="36">
        <f t="shared" si="40"/>
        <v>9.1452000000000006E-2</v>
      </c>
      <c r="H186" s="31">
        <v>131269</v>
      </c>
      <c r="I186" s="36">
        <f t="shared" si="41"/>
        <v>2.0195230769230771E-2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725707</v>
      </c>
      <c r="O186" s="36">
        <f t="shared" si="45"/>
        <v>0.11164723076923076</v>
      </c>
      <c r="P186" s="31">
        <v>495379</v>
      </c>
      <c r="Q186" s="31">
        <v>6665027</v>
      </c>
      <c r="R186" s="31">
        <v>5795123</v>
      </c>
      <c r="S186" s="31">
        <v>1132745</v>
      </c>
      <c r="T186" s="36">
        <f t="shared" si="46"/>
        <v>0.16995355007564111</v>
      </c>
      <c r="U186" s="36">
        <f t="shared" si="47"/>
        <v>-0.73501299005407983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13712249</v>
      </c>
      <c r="E187" s="31">
        <v>13712249</v>
      </c>
      <c r="F187" s="31">
        <v>1402954</v>
      </c>
      <c r="G187" s="36">
        <f t="shared" si="40"/>
        <v>0.10231392385012845</v>
      </c>
      <c r="H187" s="31">
        <v>3421435</v>
      </c>
      <c r="I187" s="36">
        <f t="shared" si="41"/>
        <v>0.24951669124444867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4824389</v>
      </c>
      <c r="O187" s="36">
        <f t="shared" si="45"/>
        <v>0.35183061509457714</v>
      </c>
      <c r="P187" s="31">
        <v>2166937</v>
      </c>
      <c r="Q187" s="31">
        <v>9423195</v>
      </c>
      <c r="R187" s="31">
        <v>8739153</v>
      </c>
      <c r="S187" s="31">
        <v>3708248</v>
      </c>
      <c r="T187" s="36">
        <f t="shared" si="46"/>
        <v>0.39352342809418672</v>
      </c>
      <c r="U187" s="36">
        <f t="shared" si="47"/>
        <v>0.57892684466599631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259247</v>
      </c>
      <c r="E188" s="31">
        <v>259247</v>
      </c>
      <c r="F188" s="31">
        <v>17914</v>
      </c>
      <c r="G188" s="36">
        <f t="shared" si="40"/>
        <v>6.9100124591605694E-2</v>
      </c>
      <c r="H188" s="31">
        <v>-2370</v>
      </c>
      <c r="I188" s="36">
        <f t="shared" si="41"/>
        <v>-9.1418608508488045E-3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15544</v>
      </c>
      <c r="O188" s="36">
        <f t="shared" si="45"/>
        <v>5.9958263740756884E-2</v>
      </c>
      <c r="P188" s="31">
        <v>-53258</v>
      </c>
      <c r="Q188" s="31">
        <v>247610</v>
      </c>
      <c r="R188" s="31">
        <v>247610</v>
      </c>
      <c r="S188" s="31">
        <v>85017</v>
      </c>
      <c r="T188" s="36">
        <f t="shared" si="46"/>
        <v>0.3433504301118695</v>
      </c>
      <c r="U188" s="36">
        <f t="shared" si="47"/>
        <v>-0.95549964324608505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12695682</v>
      </c>
      <c r="E189" s="31">
        <v>12695682</v>
      </c>
      <c r="F189" s="31">
        <v>20350</v>
      </c>
      <c r="G189" s="36">
        <f t="shared" si="40"/>
        <v>1.6029071931700873E-3</v>
      </c>
      <c r="H189" s="31">
        <v>29520</v>
      </c>
      <c r="I189" s="36">
        <f t="shared" si="41"/>
        <v>2.325200016824618E-3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49870</v>
      </c>
      <c r="O189" s="36">
        <f t="shared" si="45"/>
        <v>3.9281072099947049E-3</v>
      </c>
      <c r="P189" s="31">
        <v>16789</v>
      </c>
      <c r="Q189" s="31">
        <v>12054178</v>
      </c>
      <c r="R189" s="31">
        <v>12056678</v>
      </c>
      <c r="S189" s="31">
        <v>19996</v>
      </c>
      <c r="T189" s="36">
        <f t="shared" si="46"/>
        <v>1.6588439294657835E-3</v>
      </c>
      <c r="U189" s="36">
        <f t="shared" si="47"/>
        <v>0.75829412115075345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53000000</v>
      </c>
      <c r="E190" s="31">
        <v>53000000</v>
      </c>
      <c r="F190" s="31">
        <v>22083333</v>
      </c>
      <c r="G190" s="36">
        <f t="shared" si="40"/>
        <v>0.4166666603773585</v>
      </c>
      <c r="H190" s="31">
        <v>17666667</v>
      </c>
      <c r="I190" s="36">
        <f t="shared" si="41"/>
        <v>0.3333333396226415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39750000</v>
      </c>
      <c r="O190" s="36">
        <f t="shared" si="45"/>
        <v>0.75</v>
      </c>
      <c r="P190" s="31">
        <v>16811883</v>
      </c>
      <c r="Q190" s="31">
        <v>51003000</v>
      </c>
      <c r="R190" s="31">
        <v>61028000</v>
      </c>
      <c r="S190" s="31">
        <v>36703019</v>
      </c>
      <c r="T190" s="36">
        <f t="shared" si="46"/>
        <v>0.7196247083504892</v>
      </c>
      <c r="U190" s="36">
        <f t="shared" si="47"/>
        <v>5.0844036923169078E-2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86167178</v>
      </c>
      <c r="E191" s="32">
        <f>SUM(E186:E190)</f>
        <v>86167178</v>
      </c>
      <c r="F191" s="32">
        <f>SUM(F186:F190)</f>
        <v>24118989</v>
      </c>
      <c r="G191" s="37">
        <f t="shared" si="40"/>
        <v>0.27990923643803212</v>
      </c>
      <c r="H191" s="32">
        <f>SUM(H186:H190)</f>
        <v>21246521</v>
      </c>
      <c r="I191" s="37">
        <f t="shared" si="41"/>
        <v>0.24657324857499685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45365510</v>
      </c>
      <c r="O191" s="37">
        <f t="shared" si="45"/>
        <v>0.52648248501302897</v>
      </c>
      <c r="P191" s="32">
        <f>SUM(P186:P190)</f>
        <v>19437730</v>
      </c>
      <c r="Q191" s="32">
        <f>SUM(Q186:Q190)</f>
        <v>79393010</v>
      </c>
      <c r="R191" s="32">
        <f>SUM(R186:R190)</f>
        <v>87866564</v>
      </c>
      <c r="S191" s="32">
        <f>SUM(S186:S190)</f>
        <v>41649025</v>
      </c>
      <c r="T191" s="37">
        <f t="shared" si="46"/>
        <v>0.52459309704972767</v>
      </c>
      <c r="U191" s="37">
        <f t="shared" si="47"/>
        <v>9.3055670595280526E-2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4982218</v>
      </c>
      <c r="E192" s="31">
        <v>4982218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4121100</v>
      </c>
      <c r="R192" s="31">
        <v>4121100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634123</v>
      </c>
      <c r="E193" s="31">
        <v>634123</v>
      </c>
      <c r="F193" s="31">
        <v>168750</v>
      </c>
      <c r="G193" s="36">
        <f t="shared" si="40"/>
        <v>0.26611556433057942</v>
      </c>
      <c r="H193" s="31">
        <v>110975</v>
      </c>
      <c r="I193" s="36">
        <f t="shared" si="41"/>
        <v>0.17500548000939881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279725</v>
      </c>
      <c r="O193" s="36">
        <f t="shared" si="45"/>
        <v>0.44112104433997823</v>
      </c>
      <c r="P193" s="31">
        <v>2100951</v>
      </c>
      <c r="Q193" s="31">
        <v>9313787</v>
      </c>
      <c r="R193" s="31">
        <v>602206</v>
      </c>
      <c r="S193" s="31">
        <v>4615056</v>
      </c>
      <c r="T193" s="36">
        <f t="shared" si="46"/>
        <v>0.4955080033503021</v>
      </c>
      <c r="U193" s="36">
        <f t="shared" si="47"/>
        <v>-0.94717868241572512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6641648</v>
      </c>
      <c r="E194" s="31">
        <v>6641648</v>
      </c>
      <c r="F194" s="31">
        <v>2075419</v>
      </c>
      <c r="G194" s="36">
        <f t="shared" si="40"/>
        <v>0.31248554575611354</v>
      </c>
      <c r="H194" s="31">
        <v>1510555</v>
      </c>
      <c r="I194" s="36">
        <f t="shared" si="41"/>
        <v>0.22743677472819998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3585974</v>
      </c>
      <c r="O194" s="36">
        <f t="shared" si="45"/>
        <v>0.53992232048431354</v>
      </c>
      <c r="P194" s="31">
        <v>2053175</v>
      </c>
      <c r="Q194" s="31">
        <v>9360047</v>
      </c>
      <c r="R194" s="31">
        <v>9355047</v>
      </c>
      <c r="S194" s="31">
        <v>4198881</v>
      </c>
      <c r="T194" s="36">
        <f t="shared" si="46"/>
        <v>0.44859614486978538</v>
      </c>
      <c r="U194" s="36">
        <f t="shared" si="47"/>
        <v>-0.26428336600630731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16361</v>
      </c>
      <c r="E195" s="31">
        <v>16361</v>
      </c>
      <c r="F195" s="31">
        <v>1999</v>
      </c>
      <c r="G195" s="36">
        <f t="shared" si="40"/>
        <v>0.12218079579487806</v>
      </c>
      <c r="H195" s="31">
        <v>264</v>
      </c>
      <c r="I195" s="36">
        <f t="shared" si="41"/>
        <v>1.6135933011429619E-2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2263</v>
      </c>
      <c r="O195" s="36">
        <f t="shared" si="45"/>
        <v>0.13831672880630769</v>
      </c>
      <c r="P195" s="31">
        <v>8247</v>
      </c>
      <c r="Q195" s="31">
        <v>4659190</v>
      </c>
      <c r="R195" s="31">
        <v>4669190</v>
      </c>
      <c r="S195" s="31">
        <v>246485</v>
      </c>
      <c r="T195" s="36">
        <f t="shared" si="46"/>
        <v>5.2902972405074702E-2</v>
      </c>
      <c r="U195" s="36">
        <f t="shared" si="47"/>
        <v>-0.96798835940341943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8537195</v>
      </c>
      <c r="E196" s="31">
        <v>8537195</v>
      </c>
      <c r="F196" s="31">
        <v>5179189</v>
      </c>
      <c r="G196" s="36">
        <f t="shared" si="40"/>
        <v>0.60666167283282157</v>
      </c>
      <c r="H196" s="31">
        <v>2411502</v>
      </c>
      <c r="I196" s="36">
        <f t="shared" si="41"/>
        <v>0.28247006188800888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7590691</v>
      </c>
      <c r="O196" s="36">
        <f t="shared" si="45"/>
        <v>0.8891317347208304</v>
      </c>
      <c r="P196" s="31">
        <v>1968644</v>
      </c>
      <c r="Q196" s="31">
        <v>8107498</v>
      </c>
      <c r="R196" s="31">
        <v>11985188</v>
      </c>
      <c r="S196" s="31">
        <v>5197777</v>
      </c>
      <c r="T196" s="36">
        <f t="shared" si="46"/>
        <v>0.64110740452849946</v>
      </c>
      <c r="U196" s="36">
        <f t="shared" si="47"/>
        <v>0.22495585794079576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52650</v>
      </c>
      <c r="E197" s="31">
        <v>52650</v>
      </c>
      <c r="F197" s="31">
        <v>24937</v>
      </c>
      <c r="G197" s="36">
        <f t="shared" si="40"/>
        <v>0.47363722697056032</v>
      </c>
      <c r="H197" s="31">
        <v>8257</v>
      </c>
      <c r="I197" s="36">
        <f t="shared" si="41"/>
        <v>0.15682811016144349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33194</v>
      </c>
      <c r="O197" s="36">
        <f t="shared" si="45"/>
        <v>0.63046533713200381</v>
      </c>
      <c r="P197" s="31">
        <v>7379</v>
      </c>
      <c r="Q197" s="31">
        <v>100000</v>
      </c>
      <c r="R197" s="31">
        <v>50000</v>
      </c>
      <c r="S197" s="31">
        <v>9920</v>
      </c>
      <c r="T197" s="36">
        <f t="shared" si="46"/>
        <v>9.9199999999999997E-2</v>
      </c>
      <c r="U197" s="36">
        <f t="shared" si="47"/>
        <v>0.11898631250847003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20864195</v>
      </c>
      <c r="E198" s="32">
        <f>SUM(E192:E197)</f>
        <v>20864195</v>
      </c>
      <c r="F198" s="32">
        <f>SUM(F192:F197)</f>
        <v>7450294</v>
      </c>
      <c r="G198" s="37">
        <f t="shared" si="40"/>
        <v>0.35708514035648153</v>
      </c>
      <c r="H198" s="32">
        <f>SUM(H192:H197)</f>
        <v>4041553</v>
      </c>
      <c r="I198" s="37">
        <f t="shared" si="41"/>
        <v>0.19370759331956014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11491847</v>
      </c>
      <c r="O198" s="37">
        <f t="shared" si="45"/>
        <v>0.55079273367604165</v>
      </c>
      <c r="P198" s="32">
        <f>SUM(P192:P197)</f>
        <v>6138396</v>
      </c>
      <c r="Q198" s="32">
        <f>SUM(Q192:Q197)</f>
        <v>35661622</v>
      </c>
      <c r="R198" s="32">
        <f>SUM(R192:R197)</f>
        <v>30782731</v>
      </c>
      <c r="S198" s="32">
        <f>SUM(S192:S197)</f>
        <v>14268119</v>
      </c>
      <c r="T198" s="37">
        <f t="shared" si="46"/>
        <v>0.40009730909042779</v>
      </c>
      <c r="U198" s="37">
        <f t="shared" si="47"/>
        <v>-0.34159461201264951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100227956</v>
      </c>
      <c r="E200" s="31">
        <v>100227956</v>
      </c>
      <c r="F200" s="31">
        <v>1407535</v>
      </c>
      <c r="G200" s="36">
        <f t="shared" si="40"/>
        <v>1.404333736986515E-2</v>
      </c>
      <c r="H200" s="31">
        <v>1501711</v>
      </c>
      <c r="I200" s="36">
        <f t="shared" si="41"/>
        <v>1.4982955454065132E-2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2909246</v>
      </c>
      <c r="O200" s="36">
        <f t="shared" si="45"/>
        <v>2.902629282393028E-2</v>
      </c>
      <c r="P200" s="31">
        <v>866930</v>
      </c>
      <c r="Q200" s="31">
        <v>68434390</v>
      </c>
      <c r="R200" s="31">
        <v>90434390</v>
      </c>
      <c r="S200" s="31">
        <v>970333</v>
      </c>
      <c r="T200" s="36">
        <f t="shared" si="46"/>
        <v>1.4179026071540932E-2</v>
      </c>
      <c r="U200" s="36">
        <f t="shared" si="47"/>
        <v>0.73221713402466171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16810263</v>
      </c>
      <c r="E202" s="31">
        <v>16810263</v>
      </c>
      <c r="F202" s="31">
        <v>3830653</v>
      </c>
      <c r="G202" s="36">
        <f t="shared" si="40"/>
        <v>0.22787585179363345</v>
      </c>
      <c r="H202" s="31">
        <v>2485718</v>
      </c>
      <c r="I202" s="36">
        <f t="shared" si="41"/>
        <v>0.14786907260166007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6316371</v>
      </c>
      <c r="O202" s="36">
        <f t="shared" si="45"/>
        <v>0.3757449243952935</v>
      </c>
      <c r="P202" s="31">
        <v>2211541</v>
      </c>
      <c r="Q202" s="31">
        <v>24917736</v>
      </c>
      <c r="R202" s="31">
        <v>24917736</v>
      </c>
      <c r="S202" s="31">
        <v>5266978</v>
      </c>
      <c r="T202" s="36">
        <f t="shared" si="46"/>
        <v>0.21137466100451502</v>
      </c>
      <c r="U202" s="36">
        <f t="shared" si="47"/>
        <v>0.1239755446541575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117038219</v>
      </c>
      <c r="E204" s="32">
        <f>SUM(E199:E203)</f>
        <v>117038219</v>
      </c>
      <c r="F204" s="32">
        <f>SUM(F199:F203)</f>
        <v>5238188</v>
      </c>
      <c r="G204" s="37">
        <f t="shared" si="40"/>
        <v>4.4756217624945235E-2</v>
      </c>
      <c r="H204" s="32">
        <f>SUM(H199:H203)</f>
        <v>3987429</v>
      </c>
      <c r="I204" s="37">
        <f t="shared" si="41"/>
        <v>3.4069460677627027E-2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9225617</v>
      </c>
      <c r="O204" s="37">
        <f t="shared" si="45"/>
        <v>7.8825678302572255E-2</v>
      </c>
      <c r="P204" s="32">
        <f>SUM(P199:P203)</f>
        <v>3078471</v>
      </c>
      <c r="Q204" s="32">
        <f>SUM(Q199:Q203)</f>
        <v>93352126</v>
      </c>
      <c r="R204" s="32">
        <f>SUM(R199:R203)</f>
        <v>115352126</v>
      </c>
      <c r="S204" s="32">
        <f>SUM(S199:S203)</f>
        <v>6237311</v>
      </c>
      <c r="T204" s="37">
        <f t="shared" si="46"/>
        <v>6.6814878966977145E-2</v>
      </c>
      <c r="U204" s="37">
        <f t="shared" si="47"/>
        <v>0.29526281066152649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234446325</v>
      </c>
      <c r="E205" s="32">
        <f>SUM(E173:E178,E180:E184,E186:E190,E192:E197,E199:E203)</f>
        <v>234446325</v>
      </c>
      <c r="F205" s="32">
        <f>SUM(F173:F178,F180:F184,F186:F190,F192:F197,F199:F203)</f>
        <v>43617842</v>
      </c>
      <c r="G205" s="37">
        <f t="shared" si="40"/>
        <v>0.18604617496136908</v>
      </c>
      <c r="H205" s="32">
        <f>SUM(H173:H178,H180:H184,H186:H190,H192:H197,H199:H203)</f>
        <v>24271118</v>
      </c>
      <c r="I205" s="37">
        <f t="shared" si="41"/>
        <v>0.10352526532458975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67888960</v>
      </c>
      <c r="O205" s="37">
        <f t="shared" si="45"/>
        <v>0.28957144028595883</v>
      </c>
      <c r="P205" s="32">
        <f>SUM(P173:P178,P180:P184,P186:P190,P192:P197,P199:P203)</f>
        <v>33142734</v>
      </c>
      <c r="Q205" s="32">
        <f>SUM(Q173:Q178,Q180:Q184,Q186:Q190,Q192:Q197,Q199:Q203)</f>
        <v>250315396</v>
      </c>
      <c r="R205" s="32">
        <f>SUM(R173:R178,R180:R184,R186:R190,R192:R197,R199:R203)</f>
        <v>252510867</v>
      </c>
      <c r="S205" s="32">
        <f>SUM(S173:S178,S180:S184,S186:S190,S192:S197,S199:S203)</f>
        <v>72588260</v>
      </c>
      <c r="T205" s="37">
        <f t="shared" si="46"/>
        <v>0.28998719679232193</v>
      </c>
      <c r="U205" s="37">
        <f t="shared" si="47"/>
        <v>-0.26767906353169291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27910</v>
      </c>
      <c r="E208" s="31">
        <v>27910</v>
      </c>
      <c r="F208" s="31">
        <v>55605</v>
      </c>
      <c r="G208" s="36">
        <f t="shared" ref="G208:G231" si="48">IF(($D208     =0),0,($F208     /$D208     ))</f>
        <v>1.9922966678609817</v>
      </c>
      <c r="H208" s="31">
        <v>157209</v>
      </c>
      <c r="I208" s="36">
        <f t="shared" ref="I208:I231" si="49">IF(($D208     =0),0,($H208     /$D208     ))</f>
        <v>5.6327122895019706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212814</v>
      </c>
      <c r="O208" s="36">
        <f t="shared" ref="O208:O231" si="53">IF(($D208     =0),0,($N208     /$D208     ))</f>
        <v>7.6250089573629527</v>
      </c>
      <c r="P208" s="31">
        <v>221330</v>
      </c>
      <c r="Q208" s="31">
        <v>66566</v>
      </c>
      <c r="R208" s="31">
        <v>66566</v>
      </c>
      <c r="S208" s="31">
        <v>483434</v>
      </c>
      <c r="T208" s="36">
        <f t="shared" ref="T208:T231" si="54">IF(($Q208     =0),0,($S208     /$Q208     ))</f>
        <v>7.2624763392723013</v>
      </c>
      <c r="U208" s="36">
        <f t="shared" ref="U208:U231" si="55">IF(($P208     =0),0,(($H208     /$P208     )-1))</f>
        <v>-0.28970767632042649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8223107</v>
      </c>
      <c r="E209" s="31">
        <v>8223107</v>
      </c>
      <c r="F209" s="31">
        <v>2003139</v>
      </c>
      <c r="G209" s="36">
        <f t="shared" si="48"/>
        <v>0.24359880030747502</v>
      </c>
      <c r="H209" s="31">
        <v>665371</v>
      </c>
      <c r="I209" s="36">
        <f t="shared" si="49"/>
        <v>8.091479291221676E-2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2668510</v>
      </c>
      <c r="O209" s="36">
        <f t="shared" si="53"/>
        <v>0.32451359321969175</v>
      </c>
      <c r="P209" s="31">
        <v>209450</v>
      </c>
      <c r="Q209" s="31">
        <v>7032091</v>
      </c>
      <c r="R209" s="31">
        <v>7809215</v>
      </c>
      <c r="S209" s="31">
        <v>1389977</v>
      </c>
      <c r="T209" s="36">
        <f t="shared" si="54"/>
        <v>0.19766197564849489</v>
      </c>
      <c r="U209" s="36">
        <f t="shared" si="55"/>
        <v>2.1767534017665313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5591488</v>
      </c>
      <c r="E210" s="31">
        <v>5591488</v>
      </c>
      <c r="F210" s="31">
        <v>89766</v>
      </c>
      <c r="G210" s="36">
        <f t="shared" si="48"/>
        <v>1.6054045005551295E-2</v>
      </c>
      <c r="H210" s="31">
        <v>224837</v>
      </c>
      <c r="I210" s="36">
        <f t="shared" si="49"/>
        <v>4.0210584373962709E-2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314603</v>
      </c>
      <c r="O210" s="36">
        <f t="shared" si="53"/>
        <v>5.6264629379514007E-2</v>
      </c>
      <c r="P210" s="31">
        <v>210459</v>
      </c>
      <c r="Q210" s="31">
        <v>10835002</v>
      </c>
      <c r="R210" s="31">
        <v>5310055</v>
      </c>
      <c r="S210" s="31">
        <v>361088</v>
      </c>
      <c r="T210" s="36">
        <f t="shared" si="54"/>
        <v>3.3326066760301476E-2</v>
      </c>
      <c r="U210" s="36">
        <f t="shared" si="55"/>
        <v>6.8317344470894659E-2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10173936</v>
      </c>
      <c r="E211" s="31">
        <v>10173936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4930000</v>
      </c>
      <c r="E212" s="31">
        <v>4930000</v>
      </c>
      <c r="F212" s="31">
        <v>159829</v>
      </c>
      <c r="G212" s="36">
        <f t="shared" si="48"/>
        <v>3.2419675456389449E-2</v>
      </c>
      <c r="H212" s="31">
        <v>123314</v>
      </c>
      <c r="I212" s="36">
        <f t="shared" si="49"/>
        <v>2.5012981744421906E-2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283143</v>
      </c>
      <c r="O212" s="36">
        <f t="shared" si="53"/>
        <v>5.7432657200811359E-2</v>
      </c>
      <c r="P212" s="31">
        <v>100868</v>
      </c>
      <c r="Q212" s="31">
        <v>4800000</v>
      </c>
      <c r="R212" s="31">
        <v>4800000</v>
      </c>
      <c r="S212" s="31">
        <v>233089</v>
      </c>
      <c r="T212" s="36">
        <f t="shared" si="54"/>
        <v>4.8560208333333334E-2</v>
      </c>
      <c r="U212" s="36">
        <f t="shared" si="55"/>
        <v>0.2225284530277194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8888564</v>
      </c>
      <c r="E213" s="31">
        <v>8888564</v>
      </c>
      <c r="F213" s="31">
        <v>1171323</v>
      </c>
      <c r="G213" s="36">
        <f t="shared" si="48"/>
        <v>0.13177865400980407</v>
      </c>
      <c r="H213" s="31">
        <v>1091049</v>
      </c>
      <c r="I213" s="36">
        <f t="shared" si="49"/>
        <v>0.12274749892108557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2262372</v>
      </c>
      <c r="O213" s="36">
        <f t="shared" si="53"/>
        <v>0.25452615293088965</v>
      </c>
      <c r="P213" s="31">
        <v>2541163</v>
      </c>
      <c r="Q213" s="31">
        <v>8440250</v>
      </c>
      <c r="R213" s="31">
        <v>8440250</v>
      </c>
      <c r="S213" s="31">
        <v>3582337</v>
      </c>
      <c r="T213" s="36">
        <f t="shared" si="54"/>
        <v>0.42443493972334945</v>
      </c>
      <c r="U213" s="36">
        <f t="shared" si="55"/>
        <v>-0.57064973793495333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39940550</v>
      </c>
      <c r="E214" s="31">
        <v>39940550</v>
      </c>
      <c r="F214" s="31">
        <v>1051331</v>
      </c>
      <c r="G214" s="36">
        <f t="shared" si="48"/>
        <v>2.6322396662038956E-2</v>
      </c>
      <c r="H214" s="31">
        <v>1246026</v>
      </c>
      <c r="I214" s="36">
        <f t="shared" si="49"/>
        <v>3.1197016565871025E-2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2297357</v>
      </c>
      <c r="O214" s="36">
        <f t="shared" si="53"/>
        <v>5.7519413227909981E-2</v>
      </c>
      <c r="P214" s="31">
        <v>495311</v>
      </c>
      <c r="Q214" s="31">
        <v>37930247</v>
      </c>
      <c r="R214" s="31">
        <v>37930247</v>
      </c>
      <c r="S214" s="31">
        <v>724851</v>
      </c>
      <c r="T214" s="36">
        <f t="shared" si="54"/>
        <v>1.9110104924969246E-2</v>
      </c>
      <c r="U214" s="36">
        <f t="shared" si="55"/>
        <v>1.5156437066812569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77775555</v>
      </c>
      <c r="E216" s="32">
        <f>SUM(E208:E215)</f>
        <v>77775555</v>
      </c>
      <c r="F216" s="32">
        <f>SUM(F208:F215)</f>
        <v>4530993</v>
      </c>
      <c r="G216" s="37">
        <f t="shared" si="48"/>
        <v>5.8257289195814806E-2</v>
      </c>
      <c r="H216" s="32">
        <f>SUM(H208:H215)</f>
        <v>3507806</v>
      </c>
      <c r="I216" s="37">
        <f t="shared" si="49"/>
        <v>4.5101651797920313E-2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8038799</v>
      </c>
      <c r="O216" s="37">
        <f t="shared" si="53"/>
        <v>0.10335894099373512</v>
      </c>
      <c r="P216" s="32">
        <f>SUM(P208:P215)</f>
        <v>3778581</v>
      </c>
      <c r="Q216" s="32">
        <f>SUM(Q208:Q215)</f>
        <v>69104156</v>
      </c>
      <c r="R216" s="32">
        <f>SUM(R208:R215)</f>
        <v>64356333</v>
      </c>
      <c r="S216" s="32">
        <f>SUM(S208:S215)</f>
        <v>6774776</v>
      </c>
      <c r="T216" s="37">
        <f t="shared" si="54"/>
        <v>9.8037171599346357E-2</v>
      </c>
      <c r="U216" s="37">
        <f t="shared" si="55"/>
        <v>-7.1660499007431655E-2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2623143</v>
      </c>
      <c r="E217" s="31">
        <v>2623143</v>
      </c>
      <c r="F217" s="31">
        <v>397466</v>
      </c>
      <c r="G217" s="36">
        <f t="shared" si="48"/>
        <v>0.15152281061306988</v>
      </c>
      <c r="H217" s="31">
        <v>301808</v>
      </c>
      <c r="I217" s="36">
        <f t="shared" si="49"/>
        <v>0.11505587000022492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699274</v>
      </c>
      <c r="O217" s="36">
        <f t="shared" si="53"/>
        <v>0.26657868061329482</v>
      </c>
      <c r="P217" s="31">
        <v>559628</v>
      </c>
      <c r="Q217" s="31">
        <v>2215863</v>
      </c>
      <c r="R217" s="31">
        <v>2623143</v>
      </c>
      <c r="S217" s="31">
        <v>1015069</v>
      </c>
      <c r="T217" s="36">
        <f t="shared" si="54"/>
        <v>0.45809194882535609</v>
      </c>
      <c r="U217" s="36">
        <f t="shared" si="55"/>
        <v>-0.46069889283595533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26869762</v>
      </c>
      <c r="E218" s="31">
        <v>26869762</v>
      </c>
      <c r="F218" s="31">
        <v>6636887</v>
      </c>
      <c r="G218" s="36">
        <f t="shared" si="48"/>
        <v>0.24700207616278849</v>
      </c>
      <c r="H218" s="31">
        <v>5136840</v>
      </c>
      <c r="I218" s="36">
        <f t="shared" si="49"/>
        <v>0.19117549310634013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11773727</v>
      </c>
      <c r="O218" s="36">
        <f t="shared" si="53"/>
        <v>0.4381775692691286</v>
      </c>
      <c r="P218" s="31">
        <v>8193433</v>
      </c>
      <c r="Q218" s="31">
        <v>24131262</v>
      </c>
      <c r="R218" s="31">
        <v>27462198</v>
      </c>
      <c r="S218" s="31">
        <v>13523192</v>
      </c>
      <c r="T218" s="36">
        <f t="shared" si="54"/>
        <v>0.56040135820497083</v>
      </c>
      <c r="U218" s="36">
        <f t="shared" si="55"/>
        <v>-0.37305400556762958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20023908</v>
      </c>
      <c r="E219" s="31">
        <v>20023908</v>
      </c>
      <c r="F219" s="31">
        <v>1011387</v>
      </c>
      <c r="G219" s="36">
        <f t="shared" si="48"/>
        <v>5.0508971575378793E-2</v>
      </c>
      <c r="H219" s="31">
        <v>1333935</v>
      </c>
      <c r="I219" s="36">
        <f t="shared" si="49"/>
        <v>6.6617115899653551E-2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2345322</v>
      </c>
      <c r="O219" s="36">
        <f t="shared" si="53"/>
        <v>0.11712608747503235</v>
      </c>
      <c r="P219" s="31">
        <v>1145095</v>
      </c>
      <c r="Q219" s="31">
        <v>19070388</v>
      </c>
      <c r="R219" s="31">
        <v>19070388</v>
      </c>
      <c r="S219" s="31">
        <v>1609274</v>
      </c>
      <c r="T219" s="36">
        <f t="shared" si="54"/>
        <v>8.4386012492247142E-2</v>
      </c>
      <c r="U219" s="36">
        <f t="shared" si="55"/>
        <v>0.1649120815303533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12074745</v>
      </c>
      <c r="E220" s="31">
        <v>12074745</v>
      </c>
      <c r="F220" s="31">
        <v>81274</v>
      </c>
      <c r="G220" s="36">
        <f t="shared" si="48"/>
        <v>6.7309081889514021E-3</v>
      </c>
      <c r="H220" s="31">
        <v>40669</v>
      </c>
      <c r="I220" s="36">
        <f t="shared" si="49"/>
        <v>3.368104253961471E-3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121943</v>
      </c>
      <c r="O220" s="36">
        <f t="shared" si="53"/>
        <v>1.0099012442912872E-2</v>
      </c>
      <c r="P220" s="31">
        <v>8604</v>
      </c>
      <c r="Q220" s="31">
        <v>8224008</v>
      </c>
      <c r="R220" s="31">
        <v>2454261</v>
      </c>
      <c r="S220" s="31">
        <v>13368</v>
      </c>
      <c r="T220" s="36">
        <f t="shared" si="54"/>
        <v>1.6254848001120621E-3</v>
      </c>
      <c r="U220" s="36">
        <f t="shared" si="55"/>
        <v>3.7267549976755001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5470585</v>
      </c>
      <c r="E222" s="31">
        <v>5470585</v>
      </c>
      <c r="F222" s="31">
        <v>109310</v>
      </c>
      <c r="G222" s="36">
        <f t="shared" si="48"/>
        <v>1.998140966642507E-2</v>
      </c>
      <c r="H222" s="31">
        <v>239222</v>
      </c>
      <c r="I222" s="36">
        <f t="shared" si="49"/>
        <v>4.372877854927764E-2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348532</v>
      </c>
      <c r="O222" s="36">
        <f t="shared" si="53"/>
        <v>6.3710188215702707E-2</v>
      </c>
      <c r="P222" s="31">
        <v>8170</v>
      </c>
      <c r="Q222" s="31">
        <v>4950000</v>
      </c>
      <c r="R222" s="31">
        <v>5230000</v>
      </c>
      <c r="S222" s="31">
        <v>229869</v>
      </c>
      <c r="T222" s="36">
        <f t="shared" si="54"/>
        <v>4.6438181818181816E-2</v>
      </c>
      <c r="U222" s="36">
        <f t="shared" si="55"/>
        <v>28.280538555691553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479000</v>
      </c>
      <c r="E223" s="31">
        <v>479000</v>
      </c>
      <c r="F223" s="31">
        <v>8599</v>
      </c>
      <c r="G223" s="36">
        <f t="shared" si="48"/>
        <v>1.7951983298538622E-2</v>
      </c>
      <c r="H223" s="31">
        <v>86497</v>
      </c>
      <c r="I223" s="36">
        <f t="shared" si="49"/>
        <v>0.18057828810020876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95096</v>
      </c>
      <c r="O223" s="36">
        <f t="shared" si="53"/>
        <v>0.19853027139874738</v>
      </c>
      <c r="P223" s="31">
        <v>18939</v>
      </c>
      <c r="Q223" s="31">
        <v>174000</v>
      </c>
      <c r="R223" s="31">
        <v>174000</v>
      </c>
      <c r="S223" s="31">
        <v>29889</v>
      </c>
      <c r="T223" s="36">
        <f t="shared" si="54"/>
        <v>0.17177586206896553</v>
      </c>
      <c r="U223" s="36">
        <f t="shared" si="55"/>
        <v>3.5671365964412063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67541143</v>
      </c>
      <c r="E224" s="32">
        <f>SUM(E217:E223)</f>
        <v>67541143</v>
      </c>
      <c r="F224" s="32">
        <f>SUM(F217:F223)</f>
        <v>8244923</v>
      </c>
      <c r="G224" s="37">
        <f t="shared" si="48"/>
        <v>0.12207260099225742</v>
      </c>
      <c r="H224" s="32">
        <f>SUM(H217:H223)</f>
        <v>7138971</v>
      </c>
      <c r="I224" s="37">
        <f t="shared" si="49"/>
        <v>0.105698107596432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15383894</v>
      </c>
      <c r="O224" s="37">
        <f t="shared" si="53"/>
        <v>0.22777070858868942</v>
      </c>
      <c r="P224" s="32">
        <f>SUM(P217:P223)</f>
        <v>9933869</v>
      </c>
      <c r="Q224" s="32">
        <f>SUM(Q217:Q223)</f>
        <v>58765521</v>
      </c>
      <c r="R224" s="32">
        <f>SUM(R217:R223)</f>
        <v>57013990</v>
      </c>
      <c r="S224" s="32">
        <f>SUM(S217:S223)</f>
        <v>16420661</v>
      </c>
      <c r="T224" s="37">
        <f t="shared" si="54"/>
        <v>0.27942679177472107</v>
      </c>
      <c r="U224" s="37">
        <f t="shared" si="55"/>
        <v>-0.28135039831912423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1100000</v>
      </c>
      <c r="E225" s="31">
        <v>1100000</v>
      </c>
      <c r="F225" s="31">
        <v>240150</v>
      </c>
      <c r="G225" s="36">
        <f t="shared" si="48"/>
        <v>0.21831818181818183</v>
      </c>
      <c r="H225" s="31">
        <v>401229</v>
      </c>
      <c r="I225" s="36">
        <f t="shared" si="49"/>
        <v>0.36475363636363639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641379</v>
      </c>
      <c r="O225" s="36">
        <f t="shared" si="53"/>
        <v>0.58307181818181819</v>
      </c>
      <c r="P225" s="31">
        <v>429690</v>
      </c>
      <c r="Q225" s="31">
        <v>0</v>
      </c>
      <c r="R225" s="31">
        <v>0</v>
      </c>
      <c r="S225" s="31">
        <v>825334</v>
      </c>
      <c r="T225" s="36">
        <f t="shared" si="54"/>
        <v>0</v>
      </c>
      <c r="U225" s="36">
        <f t="shared" si="55"/>
        <v>-6.6236123717098416E-2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51423</v>
      </c>
      <c r="E226" s="31">
        <v>51423</v>
      </c>
      <c r="F226" s="31">
        <v>52689</v>
      </c>
      <c r="G226" s="36">
        <f t="shared" si="48"/>
        <v>1.0246193337611575</v>
      </c>
      <c r="H226" s="31">
        <v>36906</v>
      </c>
      <c r="I226" s="36">
        <f t="shared" si="49"/>
        <v>0.71769441689516367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89595</v>
      </c>
      <c r="O226" s="36">
        <f t="shared" si="53"/>
        <v>1.7423137506563211</v>
      </c>
      <c r="P226" s="31">
        <v>38346</v>
      </c>
      <c r="Q226" s="31">
        <v>9787576</v>
      </c>
      <c r="R226" s="31">
        <v>3037918</v>
      </c>
      <c r="S226" s="31">
        <v>61589</v>
      </c>
      <c r="T226" s="36">
        <f t="shared" si="54"/>
        <v>6.2925692735361647E-3</v>
      </c>
      <c r="U226" s="36">
        <f t="shared" si="55"/>
        <v>-3.755280863714594E-2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11242</v>
      </c>
      <c r="E227" s="31">
        <v>11242</v>
      </c>
      <c r="F227" s="31">
        <v>37796</v>
      </c>
      <c r="G227" s="36">
        <f t="shared" si="48"/>
        <v>3.3620352250489236</v>
      </c>
      <c r="H227" s="31">
        <v>17110</v>
      </c>
      <c r="I227" s="36">
        <f t="shared" si="49"/>
        <v>1.521971179505426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54906</v>
      </c>
      <c r="O227" s="36">
        <f t="shared" si="53"/>
        <v>4.8840064045543494</v>
      </c>
      <c r="P227" s="31">
        <v>0</v>
      </c>
      <c r="Q227" s="31">
        <v>0</v>
      </c>
      <c r="R227" s="31">
        <v>0</v>
      </c>
      <c r="S227" s="31">
        <v>4263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42406953</v>
      </c>
      <c r="E228" s="31">
        <v>42406953</v>
      </c>
      <c r="F228" s="31">
        <v>718939</v>
      </c>
      <c r="G228" s="36">
        <f t="shared" si="48"/>
        <v>1.6953328384616551E-2</v>
      </c>
      <c r="H228" s="31">
        <v>587535</v>
      </c>
      <c r="I228" s="36">
        <f t="shared" si="49"/>
        <v>1.3854685574792417E-2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1306474</v>
      </c>
      <c r="O228" s="36">
        <f t="shared" si="53"/>
        <v>3.0808013959408968E-2</v>
      </c>
      <c r="P228" s="31">
        <v>645103</v>
      </c>
      <c r="Q228" s="31">
        <v>10883136</v>
      </c>
      <c r="R228" s="31">
        <v>4879869</v>
      </c>
      <c r="S228" s="31">
        <v>1486193</v>
      </c>
      <c r="T228" s="36">
        <f t="shared" si="54"/>
        <v>0.13655926012502279</v>
      </c>
      <c r="U228" s="36">
        <f t="shared" si="55"/>
        <v>-8.9238462695104492E-2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43569618</v>
      </c>
      <c r="E230" s="32">
        <f>SUM(E225:E229)</f>
        <v>43569618</v>
      </c>
      <c r="F230" s="32">
        <f>SUM(F225:F229)</f>
        <v>1049574</v>
      </c>
      <c r="G230" s="37">
        <f t="shared" si="48"/>
        <v>2.4089584627526455E-2</v>
      </c>
      <c r="H230" s="32">
        <f>SUM(H225:H229)</f>
        <v>1042780</v>
      </c>
      <c r="I230" s="37">
        <f t="shared" si="49"/>
        <v>2.3933650278962739E-2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2092354</v>
      </c>
      <c r="O230" s="37">
        <f t="shared" si="53"/>
        <v>4.8023234906489194E-2</v>
      </c>
      <c r="P230" s="32">
        <f>SUM(P225:P229)</f>
        <v>1113139</v>
      </c>
      <c r="Q230" s="32">
        <f>SUM(Q225:Q229)</f>
        <v>20670712</v>
      </c>
      <c r="R230" s="32">
        <f>SUM(R225:R229)</f>
        <v>7917787</v>
      </c>
      <c r="S230" s="32">
        <f>SUM(S225:S229)</f>
        <v>2377379</v>
      </c>
      <c r="T230" s="37">
        <f t="shared" si="54"/>
        <v>0.11501195507924449</v>
      </c>
      <c r="U230" s="37">
        <f t="shared" si="55"/>
        <v>-6.3207739554538955E-2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188886316</v>
      </c>
      <c r="E231" s="32">
        <f>SUM(E208:E215,E217:E223,E225:E229)</f>
        <v>188886316</v>
      </c>
      <c r="F231" s="32">
        <f>SUM(F208:F215,F217:F223,F225:F229)</f>
        <v>13825490</v>
      </c>
      <c r="G231" s="37">
        <f t="shared" si="48"/>
        <v>7.3194767587081322E-2</v>
      </c>
      <c r="H231" s="32">
        <f>SUM(H208:H215,H217:H223,H225:H229)</f>
        <v>11689557</v>
      </c>
      <c r="I231" s="37">
        <f t="shared" si="49"/>
        <v>6.1886732970110978E-2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25515047</v>
      </c>
      <c r="O231" s="37">
        <f t="shared" si="53"/>
        <v>0.13508150055719229</v>
      </c>
      <c r="P231" s="32">
        <f>SUM(P208:P215,P217:P223,P225:P229)</f>
        <v>14825589</v>
      </c>
      <c r="Q231" s="32">
        <f>SUM(Q208:Q215,Q217:Q223,Q225:Q229)</f>
        <v>148540389</v>
      </c>
      <c r="R231" s="32">
        <f>SUM(R208:R215,R217:R223,R225:R229)</f>
        <v>129288110</v>
      </c>
      <c r="S231" s="32">
        <f>SUM(S208:S215,S217:S223,S225:S229)</f>
        <v>25572816</v>
      </c>
      <c r="T231" s="37">
        <f t="shared" si="54"/>
        <v>0.17216069092157824</v>
      </c>
      <c r="U231" s="37">
        <f t="shared" si="55"/>
        <v>-0.21152832443958891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2150</v>
      </c>
      <c r="E235" s="31">
        <v>2150</v>
      </c>
      <c r="F235" s="31">
        <v>0</v>
      </c>
      <c r="G235" s="36">
        <f t="shared" si="56"/>
        <v>0</v>
      </c>
      <c r="H235" s="31">
        <v>4514</v>
      </c>
      <c r="I235" s="36">
        <f t="shared" si="57"/>
        <v>2.0995348837209304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4514</v>
      </c>
      <c r="O235" s="36">
        <f t="shared" si="61"/>
        <v>2.0995348837209304</v>
      </c>
      <c r="P235" s="31">
        <v>155</v>
      </c>
      <c r="Q235" s="31">
        <v>8500</v>
      </c>
      <c r="R235" s="31">
        <v>8500</v>
      </c>
      <c r="S235" s="31">
        <v>311</v>
      </c>
      <c r="T235" s="36">
        <f t="shared" si="62"/>
        <v>3.6588235294117644E-2</v>
      </c>
      <c r="U235" s="36">
        <f t="shared" si="63"/>
        <v>28.122580645161289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116205073</v>
      </c>
      <c r="E236" s="31">
        <v>116205073</v>
      </c>
      <c r="F236" s="31">
        <v>14693298</v>
      </c>
      <c r="G236" s="36">
        <f t="shared" si="56"/>
        <v>0.12644282750031061</v>
      </c>
      <c r="H236" s="31">
        <v>27480027</v>
      </c>
      <c r="I236" s="36">
        <f t="shared" si="57"/>
        <v>0.23647872068373468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42173325</v>
      </c>
      <c r="O236" s="36">
        <f t="shared" si="61"/>
        <v>0.36292154818404526</v>
      </c>
      <c r="P236" s="31">
        <v>17213900</v>
      </c>
      <c r="Q236" s="31">
        <v>131281954</v>
      </c>
      <c r="R236" s="31">
        <v>111281954</v>
      </c>
      <c r="S236" s="31">
        <v>22805806</v>
      </c>
      <c r="T236" s="36">
        <f t="shared" si="62"/>
        <v>0.17371622911706508</v>
      </c>
      <c r="U236" s="36">
        <f t="shared" si="63"/>
        <v>0.59638588582482766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253722</v>
      </c>
      <c r="G238" s="36">
        <f t="shared" si="56"/>
        <v>6.3430500000000001E-2</v>
      </c>
      <c r="H238" s="31">
        <v>289214</v>
      </c>
      <c r="I238" s="36">
        <f t="shared" si="57"/>
        <v>7.2303500000000007E-2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542936</v>
      </c>
      <c r="O238" s="36">
        <f t="shared" si="61"/>
        <v>0.13573399999999999</v>
      </c>
      <c r="P238" s="31">
        <v>0</v>
      </c>
      <c r="Q238" s="31">
        <v>4000000</v>
      </c>
      <c r="R238" s="31">
        <v>4000000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120207223</v>
      </c>
      <c r="E240" s="32">
        <f>SUM(E234:E239)</f>
        <v>120207223</v>
      </c>
      <c r="F240" s="32">
        <f>SUM(F234:F239)</f>
        <v>14947020</v>
      </c>
      <c r="G240" s="37">
        <f t="shared" si="56"/>
        <v>0.12434377591436414</v>
      </c>
      <c r="H240" s="32">
        <f>SUM(H234:H239)</f>
        <v>27773755</v>
      </c>
      <c r="I240" s="37">
        <f t="shared" si="57"/>
        <v>0.2310489694949529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42720775</v>
      </c>
      <c r="O240" s="37">
        <f t="shared" si="61"/>
        <v>0.35539274540931703</v>
      </c>
      <c r="P240" s="32">
        <f>SUM(P234:P239)</f>
        <v>17214055</v>
      </c>
      <c r="Q240" s="32">
        <f>SUM(Q234:Q239)</f>
        <v>135290454</v>
      </c>
      <c r="R240" s="32">
        <f>SUM(R234:R239)</f>
        <v>115290454</v>
      </c>
      <c r="S240" s="32">
        <f>SUM(S234:S239)</f>
        <v>22806117</v>
      </c>
      <c r="T240" s="37">
        <f t="shared" si="62"/>
        <v>0.16857151650921356</v>
      </c>
      <c r="U240" s="37">
        <f t="shared" si="63"/>
        <v>0.61343477756984055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19855008</v>
      </c>
      <c r="E241" s="31">
        <v>19855008</v>
      </c>
      <c r="F241" s="31">
        <v>7868153</v>
      </c>
      <c r="G241" s="36">
        <f t="shared" si="56"/>
        <v>0.39628052529618724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7868153</v>
      </c>
      <c r="O241" s="36">
        <f t="shared" si="61"/>
        <v>0.39628052529618724</v>
      </c>
      <c r="P241" s="31">
        <v>5861519</v>
      </c>
      <c r="Q241" s="31">
        <v>19674266</v>
      </c>
      <c r="R241" s="31">
        <v>19766858</v>
      </c>
      <c r="S241" s="31">
        <v>13023404</v>
      </c>
      <c r="T241" s="36">
        <f t="shared" si="62"/>
        <v>0.66195120061912349</v>
      </c>
      <c r="U241" s="36">
        <f t="shared" si="63"/>
        <v>-1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1153582</v>
      </c>
      <c r="E243" s="31">
        <v>1153582</v>
      </c>
      <c r="F243" s="31">
        <v>67160</v>
      </c>
      <c r="G243" s="36">
        <f t="shared" si="56"/>
        <v>5.8218661525578592E-2</v>
      </c>
      <c r="H243" s="31">
        <v>186336</v>
      </c>
      <c r="I243" s="36">
        <f t="shared" si="57"/>
        <v>0.16152817918448797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253496</v>
      </c>
      <c r="O243" s="36">
        <f t="shared" si="61"/>
        <v>0.21974684071006656</v>
      </c>
      <c r="P243" s="31">
        <v>22958</v>
      </c>
      <c r="Q243" s="31">
        <v>1134888</v>
      </c>
      <c r="R243" s="31">
        <v>1134888</v>
      </c>
      <c r="S243" s="31">
        <v>63314</v>
      </c>
      <c r="T243" s="36">
        <f t="shared" si="62"/>
        <v>5.57887650587547E-2</v>
      </c>
      <c r="U243" s="36">
        <f t="shared" si="63"/>
        <v>7.1163864448122656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21008590</v>
      </c>
      <c r="E247" s="32">
        <f>SUM(E241:E246)</f>
        <v>21008590</v>
      </c>
      <c r="F247" s="32">
        <f>SUM(F241:F246)</f>
        <v>7935313</v>
      </c>
      <c r="G247" s="37">
        <f t="shared" si="56"/>
        <v>0.37771754315734657</v>
      </c>
      <c r="H247" s="32">
        <f>SUM(H241:H246)</f>
        <v>186336</v>
      </c>
      <c r="I247" s="37">
        <f t="shared" si="57"/>
        <v>8.8695148032304875E-3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8121649</v>
      </c>
      <c r="O247" s="37">
        <f t="shared" si="61"/>
        <v>0.38658705796057707</v>
      </c>
      <c r="P247" s="32">
        <f>SUM(P241:P246)</f>
        <v>5884477</v>
      </c>
      <c r="Q247" s="32">
        <f>SUM(Q241:Q246)</f>
        <v>20809154</v>
      </c>
      <c r="R247" s="32">
        <f>SUM(R241:R246)</f>
        <v>20901746</v>
      </c>
      <c r="S247" s="32">
        <f>SUM(S241:S246)</f>
        <v>13086718</v>
      </c>
      <c r="T247" s="37">
        <f t="shared" si="62"/>
        <v>0.62889236150590266</v>
      </c>
      <c r="U247" s="37">
        <f t="shared" si="63"/>
        <v>-0.96833431416249904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2525640</v>
      </c>
      <c r="E249" s="31">
        <v>2525640</v>
      </c>
      <c r="F249" s="31">
        <v>142880</v>
      </c>
      <c r="G249" s="36">
        <f t="shared" si="56"/>
        <v>5.6571799623065834E-2</v>
      </c>
      <c r="H249" s="31">
        <v>86952</v>
      </c>
      <c r="I249" s="36">
        <f t="shared" si="57"/>
        <v>3.4427709412267783E-2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229832</v>
      </c>
      <c r="O249" s="36">
        <f t="shared" si="61"/>
        <v>9.0999509035333617E-2</v>
      </c>
      <c r="P249" s="31">
        <v>176682</v>
      </c>
      <c r="Q249" s="31">
        <v>2452320</v>
      </c>
      <c r="R249" s="31">
        <v>2452320</v>
      </c>
      <c r="S249" s="31">
        <v>311847</v>
      </c>
      <c r="T249" s="36">
        <f t="shared" si="62"/>
        <v>0.12716407320414955</v>
      </c>
      <c r="U249" s="36">
        <f t="shared" si="63"/>
        <v>-0.50786158182497365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950000</v>
      </c>
      <c r="E251" s="31">
        <v>950000</v>
      </c>
      <c r="F251" s="31">
        <v>231736</v>
      </c>
      <c r="G251" s="36">
        <f t="shared" si="56"/>
        <v>0.24393263157894737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231736</v>
      </c>
      <c r="O251" s="36">
        <f t="shared" si="61"/>
        <v>0.24393263157894737</v>
      </c>
      <c r="P251" s="31">
        <v>318000</v>
      </c>
      <c r="Q251" s="31">
        <v>1270000</v>
      </c>
      <c r="R251" s="31">
        <v>1270000</v>
      </c>
      <c r="S251" s="31">
        <v>318000</v>
      </c>
      <c r="T251" s="36">
        <f t="shared" si="62"/>
        <v>0.25039370078740159</v>
      </c>
      <c r="U251" s="36">
        <f t="shared" si="63"/>
        <v>-1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41635024</v>
      </c>
      <c r="E253" s="31">
        <v>41635024</v>
      </c>
      <c r="F253" s="31">
        <v>17347876</v>
      </c>
      <c r="G253" s="36">
        <f t="shared" si="56"/>
        <v>0.41666544974250525</v>
      </c>
      <c r="H253" s="31">
        <v>8552889</v>
      </c>
      <c r="I253" s="36">
        <f t="shared" si="57"/>
        <v>0.20542534093411355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25900765</v>
      </c>
      <c r="O253" s="36">
        <f t="shared" si="61"/>
        <v>0.62209079067661877</v>
      </c>
      <c r="P253" s="31">
        <v>2073222</v>
      </c>
      <c r="Q253" s="31">
        <v>38935699</v>
      </c>
      <c r="R253" s="31">
        <v>38935699</v>
      </c>
      <c r="S253" s="31">
        <v>21277469</v>
      </c>
      <c r="T253" s="36">
        <f t="shared" si="62"/>
        <v>0.54647712886829125</v>
      </c>
      <c r="U253" s="36">
        <f t="shared" si="63"/>
        <v>3.1254091457644186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45110664</v>
      </c>
      <c r="E254" s="32">
        <f>SUM(E248:E253)</f>
        <v>45110664</v>
      </c>
      <c r="F254" s="32">
        <f>SUM(F248:F253)</f>
        <v>17722492</v>
      </c>
      <c r="G254" s="37">
        <f t="shared" si="56"/>
        <v>0.39286701698738019</v>
      </c>
      <c r="H254" s="32">
        <f>SUM(H248:H253)</f>
        <v>8639841</v>
      </c>
      <c r="I254" s="37">
        <f t="shared" si="57"/>
        <v>0.19152546723763586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26362333</v>
      </c>
      <c r="O254" s="37">
        <f t="shared" si="61"/>
        <v>0.58439248422501611</v>
      </c>
      <c r="P254" s="32">
        <f>SUM(P248:P253)</f>
        <v>2567904</v>
      </c>
      <c r="Q254" s="32">
        <f>SUM(Q248:Q253)</f>
        <v>42658019</v>
      </c>
      <c r="R254" s="32">
        <f>SUM(R248:R253)</f>
        <v>42658019</v>
      </c>
      <c r="S254" s="32">
        <f>SUM(S248:S253)</f>
        <v>21907316</v>
      </c>
      <c r="T254" s="37">
        <f t="shared" si="62"/>
        <v>0.51355680628301092</v>
      </c>
      <c r="U254" s="37">
        <f t="shared" si="63"/>
        <v>2.3645498429847844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31777995</v>
      </c>
      <c r="E255" s="31">
        <v>31777995</v>
      </c>
      <c r="F255" s="31">
        <v>3272462</v>
      </c>
      <c r="G255" s="36">
        <f t="shared" si="56"/>
        <v>0.10297886949758787</v>
      </c>
      <c r="H255" s="31">
        <v>9835871</v>
      </c>
      <c r="I255" s="36">
        <f t="shared" si="57"/>
        <v>0.30951830032070937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13108333</v>
      </c>
      <c r="O255" s="36">
        <f t="shared" si="61"/>
        <v>0.4124971698182972</v>
      </c>
      <c r="P255" s="31">
        <v>6343090</v>
      </c>
      <c r="Q255" s="31">
        <v>33404145</v>
      </c>
      <c r="R255" s="31">
        <v>32444439</v>
      </c>
      <c r="S255" s="31">
        <v>12036645</v>
      </c>
      <c r="T255" s="36">
        <f t="shared" si="62"/>
        <v>0.36033387473321049</v>
      </c>
      <c r="U255" s="36">
        <f t="shared" si="63"/>
        <v>0.55064345610735455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17540147</v>
      </c>
      <c r="E257" s="31">
        <v>17540147</v>
      </c>
      <c r="F257" s="31">
        <v>24251</v>
      </c>
      <c r="G257" s="36">
        <f t="shared" si="56"/>
        <v>1.3825995871072233E-3</v>
      </c>
      <c r="H257" s="31">
        <v>4252202</v>
      </c>
      <c r="I257" s="36">
        <f t="shared" si="57"/>
        <v>0.24242681660535684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4276453</v>
      </c>
      <c r="O257" s="36">
        <f t="shared" si="61"/>
        <v>0.24380941619246407</v>
      </c>
      <c r="P257" s="31">
        <v>-361555</v>
      </c>
      <c r="Q257" s="31">
        <v>92654150</v>
      </c>
      <c r="R257" s="31">
        <v>16750150</v>
      </c>
      <c r="S257" s="31">
        <v>950591</v>
      </c>
      <c r="T257" s="36">
        <f t="shared" si="62"/>
        <v>1.025956203796592E-2</v>
      </c>
      <c r="U257" s="36">
        <f t="shared" si="63"/>
        <v>-12.760871789907483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49318142</v>
      </c>
      <c r="E259" s="32">
        <f>SUM(E255:E258)</f>
        <v>49318142</v>
      </c>
      <c r="F259" s="32">
        <f>SUM(F255:F258)</f>
        <v>3296713</v>
      </c>
      <c r="G259" s="37">
        <f t="shared" si="56"/>
        <v>6.684584751793772E-2</v>
      </c>
      <c r="H259" s="32">
        <f>SUM(H255:H258)</f>
        <v>14088073</v>
      </c>
      <c r="I259" s="37">
        <f t="shared" si="57"/>
        <v>0.28565701035533742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17384786</v>
      </c>
      <c r="O259" s="37">
        <f t="shared" si="61"/>
        <v>0.35250285787327512</v>
      </c>
      <c r="P259" s="32">
        <f>SUM(P255:P258)</f>
        <v>5981535</v>
      </c>
      <c r="Q259" s="32">
        <f>SUM(Q255:Q258)</f>
        <v>126058295</v>
      </c>
      <c r="R259" s="32">
        <f>SUM(R255:R258)</f>
        <v>49194589</v>
      </c>
      <c r="S259" s="32">
        <f>SUM(S255:S258)</f>
        <v>12987236</v>
      </c>
      <c r="T259" s="37">
        <f t="shared" si="62"/>
        <v>0.10302563587743274</v>
      </c>
      <c r="U259" s="37">
        <f t="shared" si="63"/>
        <v>1.3552604807963173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235644619</v>
      </c>
      <c r="E260" s="32">
        <f>SUM(E234:E239,E241:E246,E248:E253,E255:E258)</f>
        <v>235644619</v>
      </c>
      <c r="F260" s="32">
        <f>SUM(F234:F239,F241:F246,F248:F253,F255:F258)</f>
        <v>43901538</v>
      </c>
      <c r="G260" s="37">
        <f t="shared" si="56"/>
        <v>0.18630401231440807</v>
      </c>
      <c r="H260" s="32">
        <f>SUM(H234:H239,H241:H246,H248:H253,H255:H258)</f>
        <v>50688005</v>
      </c>
      <c r="I260" s="37">
        <f t="shared" si="57"/>
        <v>0.21510359631848838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94589543</v>
      </c>
      <c r="O260" s="37">
        <f t="shared" si="61"/>
        <v>0.40140760863289648</v>
      </c>
      <c r="P260" s="32">
        <f>SUM(P234:P239,P241:P246,P248:P253,P255:P258)</f>
        <v>31647971</v>
      </c>
      <c r="Q260" s="32">
        <f>SUM(Q234:Q239,Q241:Q246,Q248:Q253,Q255:Q258)</f>
        <v>324815922</v>
      </c>
      <c r="R260" s="32">
        <f>SUM(R234:R239,R241:R246,R248:R253,R255:R258)</f>
        <v>228044808</v>
      </c>
      <c r="S260" s="32">
        <f>SUM(S234:S239,S241:S246,S248:S253,S255:S258)</f>
        <v>70787387</v>
      </c>
      <c r="T260" s="37">
        <f t="shared" si="62"/>
        <v>0.21793077926764931</v>
      </c>
      <c r="U260" s="37">
        <f t="shared" si="63"/>
        <v>0.60161942135247792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5000</v>
      </c>
      <c r="E263" s="31">
        <v>5000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124800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9215659</v>
      </c>
      <c r="E264" s="31">
        <v>9215659</v>
      </c>
      <c r="F264" s="31">
        <v>2675032</v>
      </c>
      <c r="G264" s="36">
        <f t="shared" si="64"/>
        <v>0.29027028886376982</v>
      </c>
      <c r="H264" s="31">
        <v>2314472</v>
      </c>
      <c r="I264" s="36">
        <f t="shared" si="65"/>
        <v>0.2511455773265916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4989504</v>
      </c>
      <c r="O264" s="36">
        <f t="shared" si="69"/>
        <v>0.54141586619036142</v>
      </c>
      <c r="P264" s="31">
        <v>1793159</v>
      </c>
      <c r="Q264" s="31">
        <v>8292623</v>
      </c>
      <c r="R264" s="31">
        <v>8343623</v>
      </c>
      <c r="S264" s="31">
        <v>4065565</v>
      </c>
      <c r="T264" s="36">
        <f t="shared" si="70"/>
        <v>0.49026285169360767</v>
      </c>
      <c r="U264" s="36">
        <f t="shared" si="71"/>
        <v>0.2907232431702933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9220659</v>
      </c>
      <c r="E267" s="32">
        <f>SUM(E263:E266)</f>
        <v>9220659</v>
      </c>
      <c r="F267" s="32">
        <f>SUM(F263:F266)</f>
        <v>2675032</v>
      </c>
      <c r="G267" s="37">
        <f t="shared" si="64"/>
        <v>0.29011288672534141</v>
      </c>
      <c r="H267" s="32">
        <f>SUM(H263:H266)</f>
        <v>2314472</v>
      </c>
      <c r="I267" s="37">
        <f t="shared" si="65"/>
        <v>0.25100939097736941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4989504</v>
      </c>
      <c r="O267" s="37">
        <f t="shared" si="69"/>
        <v>0.54112227770271082</v>
      </c>
      <c r="P267" s="32">
        <f>SUM(P263:P266)</f>
        <v>1793159</v>
      </c>
      <c r="Q267" s="32">
        <f>SUM(Q263:Q266)</f>
        <v>8417423</v>
      </c>
      <c r="R267" s="32">
        <f>SUM(R263:R266)</f>
        <v>8343623</v>
      </c>
      <c r="S267" s="32">
        <f>SUM(S263:S266)</f>
        <v>4065565</v>
      </c>
      <c r="T267" s="37">
        <f t="shared" si="70"/>
        <v>0.48299402323015012</v>
      </c>
      <c r="U267" s="37">
        <f t="shared" si="71"/>
        <v>0.2907232431702933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132638</v>
      </c>
      <c r="E274" s="31">
        <v>132638</v>
      </c>
      <c r="F274" s="31">
        <v>41730</v>
      </c>
      <c r="G274" s="36">
        <f t="shared" si="64"/>
        <v>0.31461572098493645</v>
      </c>
      <c r="H274" s="31">
        <v>31127</v>
      </c>
      <c r="I274" s="36">
        <f t="shared" si="65"/>
        <v>0.2346763370979659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72857</v>
      </c>
      <c r="O274" s="36">
        <f t="shared" si="69"/>
        <v>0.54929205808290238</v>
      </c>
      <c r="P274" s="31">
        <v>24821</v>
      </c>
      <c r="Q274" s="31">
        <v>106969</v>
      </c>
      <c r="R274" s="31">
        <v>116969</v>
      </c>
      <c r="S274" s="31">
        <v>42085</v>
      </c>
      <c r="T274" s="36">
        <f t="shared" si="70"/>
        <v>0.39343174190653368</v>
      </c>
      <c r="U274" s="36">
        <f t="shared" si="71"/>
        <v>0.25405906289029456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132638</v>
      </c>
      <c r="E275" s="32">
        <f>SUM(E268:E274)</f>
        <v>132638</v>
      </c>
      <c r="F275" s="32">
        <f>SUM(F268:F274)</f>
        <v>41730</v>
      </c>
      <c r="G275" s="37">
        <f t="shared" si="64"/>
        <v>0.31461572098493645</v>
      </c>
      <c r="H275" s="32">
        <f>SUM(H268:H274)</f>
        <v>31127</v>
      </c>
      <c r="I275" s="37">
        <f t="shared" si="65"/>
        <v>0.2346763370979659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72857</v>
      </c>
      <c r="O275" s="37">
        <f t="shared" si="69"/>
        <v>0.54929205808290238</v>
      </c>
      <c r="P275" s="32">
        <f>SUM(P268:P274)</f>
        <v>24821</v>
      </c>
      <c r="Q275" s="32">
        <f>SUM(Q268:Q274)</f>
        <v>106969</v>
      </c>
      <c r="R275" s="32">
        <f>SUM(R268:R274)</f>
        <v>116969</v>
      </c>
      <c r="S275" s="32">
        <f>SUM(S268:S274)</f>
        <v>42085</v>
      </c>
      <c r="T275" s="37">
        <f t="shared" si="70"/>
        <v>0.39343174190653368</v>
      </c>
      <c r="U275" s="37">
        <f t="shared" si="71"/>
        <v>0.25405906289029456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1733006</v>
      </c>
      <c r="E278" s="31">
        <v>1733006</v>
      </c>
      <c r="F278" s="31">
        <v>68335</v>
      </c>
      <c r="G278" s="36">
        <f t="shared" si="64"/>
        <v>3.9431484945810918E-2</v>
      </c>
      <c r="H278" s="31">
        <v>115352</v>
      </c>
      <c r="I278" s="36">
        <f t="shared" si="65"/>
        <v>6.6561800709287786E-2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183687</v>
      </c>
      <c r="O278" s="36">
        <f t="shared" si="69"/>
        <v>0.10599328565509872</v>
      </c>
      <c r="P278" s="31">
        <v>119101</v>
      </c>
      <c r="Q278" s="31">
        <v>3392737</v>
      </c>
      <c r="R278" s="31">
        <v>3027892</v>
      </c>
      <c r="S278" s="31">
        <v>221138</v>
      </c>
      <c r="T278" s="36">
        <f t="shared" si="70"/>
        <v>6.5179823841341078E-2</v>
      </c>
      <c r="U278" s="36">
        <f t="shared" si="71"/>
        <v>-3.1477485495503776E-2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850265</v>
      </c>
      <c r="E283" s="31">
        <v>850265</v>
      </c>
      <c r="F283" s="31">
        <v>175680</v>
      </c>
      <c r="G283" s="36">
        <f t="shared" si="64"/>
        <v>0.20661793676089218</v>
      </c>
      <c r="H283" s="31">
        <v>149533</v>
      </c>
      <c r="I283" s="36">
        <f t="shared" si="65"/>
        <v>0.17586634755046957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325213</v>
      </c>
      <c r="O283" s="36">
        <f t="shared" si="69"/>
        <v>0.38248428431136178</v>
      </c>
      <c r="P283" s="31">
        <v>131905</v>
      </c>
      <c r="Q283" s="31">
        <v>409063</v>
      </c>
      <c r="R283" s="31">
        <v>802137</v>
      </c>
      <c r="S283" s="31">
        <v>215294</v>
      </c>
      <c r="T283" s="36">
        <f t="shared" si="70"/>
        <v>0.52631012826875079</v>
      </c>
      <c r="U283" s="36">
        <f t="shared" si="71"/>
        <v>0.13364163602592782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2583271</v>
      </c>
      <c r="E285" s="32">
        <f>SUM(E276:E284)</f>
        <v>2583271</v>
      </c>
      <c r="F285" s="32">
        <f>SUM(F276:F284)</f>
        <v>244015</v>
      </c>
      <c r="G285" s="37">
        <f t="shared" si="64"/>
        <v>9.4459698575952739E-2</v>
      </c>
      <c r="H285" s="32">
        <f>SUM(H276:H284)</f>
        <v>264885</v>
      </c>
      <c r="I285" s="37">
        <f t="shared" si="65"/>
        <v>0.10253860318952213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508900</v>
      </c>
      <c r="O285" s="37">
        <f t="shared" si="69"/>
        <v>0.19699830176547486</v>
      </c>
      <c r="P285" s="32">
        <f>SUM(P276:P284)</f>
        <v>251006</v>
      </c>
      <c r="Q285" s="32">
        <f>SUM(Q276:Q284)</f>
        <v>3801800</v>
      </c>
      <c r="R285" s="32">
        <f>SUM(R276:R284)</f>
        <v>3830029</v>
      </c>
      <c r="S285" s="32">
        <f>SUM(S276:S284)</f>
        <v>436432</v>
      </c>
      <c r="T285" s="37">
        <f t="shared" si="70"/>
        <v>0.11479614919248778</v>
      </c>
      <c r="U285" s="37">
        <f t="shared" si="71"/>
        <v>5.5293498960184317E-2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1316957</v>
      </c>
      <c r="E288" s="31">
        <v>1316957</v>
      </c>
      <c r="F288" s="31">
        <v>8040</v>
      </c>
      <c r="G288" s="36">
        <f t="shared" si="64"/>
        <v>6.1049829265496141E-3</v>
      </c>
      <c r="H288" s="31">
        <v>218298</v>
      </c>
      <c r="I288" s="36">
        <f t="shared" si="65"/>
        <v>0.16575939837063777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226338</v>
      </c>
      <c r="O288" s="36">
        <f t="shared" si="69"/>
        <v>0.17186438129718737</v>
      </c>
      <c r="P288" s="31">
        <v>9900</v>
      </c>
      <c r="Q288" s="31">
        <v>1135686</v>
      </c>
      <c r="R288" s="31">
        <v>1849811</v>
      </c>
      <c r="S288" s="31">
        <v>78300</v>
      </c>
      <c r="T288" s="36">
        <f t="shared" si="70"/>
        <v>6.894511334999287E-2</v>
      </c>
      <c r="U288" s="36">
        <f t="shared" si="71"/>
        <v>21.050303030303031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8817172</v>
      </c>
      <c r="E290" s="31">
        <v>8817172</v>
      </c>
      <c r="F290" s="31">
        <v>1761686</v>
      </c>
      <c r="G290" s="36">
        <f t="shared" si="64"/>
        <v>0.1998017051272222</v>
      </c>
      <c r="H290" s="31">
        <v>1597782</v>
      </c>
      <c r="I290" s="36">
        <f t="shared" si="65"/>
        <v>0.18121252483222511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3359468</v>
      </c>
      <c r="O290" s="36">
        <f t="shared" si="69"/>
        <v>0.38101422995944734</v>
      </c>
      <c r="P290" s="31">
        <v>2058433</v>
      </c>
      <c r="Q290" s="31">
        <v>10553149</v>
      </c>
      <c r="R290" s="31">
        <v>7449754</v>
      </c>
      <c r="S290" s="31">
        <v>3979338</v>
      </c>
      <c r="T290" s="36">
        <f t="shared" si="70"/>
        <v>0.37707588512206169</v>
      </c>
      <c r="U290" s="36">
        <f t="shared" si="71"/>
        <v>-0.22378722066737178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10134129</v>
      </c>
      <c r="E292" s="32">
        <f>SUM(E286:E291)</f>
        <v>10134129</v>
      </c>
      <c r="F292" s="32">
        <f>SUM(F286:F291)</f>
        <v>1769726</v>
      </c>
      <c r="G292" s="37">
        <f t="shared" si="64"/>
        <v>0.17463030123259729</v>
      </c>
      <c r="H292" s="32">
        <f>SUM(H286:H291)</f>
        <v>1816080</v>
      </c>
      <c r="I292" s="37">
        <f t="shared" si="65"/>
        <v>0.17920434997423065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3585806</v>
      </c>
      <c r="O292" s="37">
        <f t="shared" si="69"/>
        <v>0.35383465120682794</v>
      </c>
      <c r="P292" s="32">
        <f>SUM(P286:P291)</f>
        <v>2068333</v>
      </c>
      <c r="Q292" s="32">
        <f>SUM(Q286:Q291)</f>
        <v>11688835</v>
      </c>
      <c r="R292" s="32">
        <f>SUM(R286:R291)</f>
        <v>9299565</v>
      </c>
      <c r="S292" s="32">
        <f>SUM(S286:S291)</f>
        <v>4057638</v>
      </c>
      <c r="T292" s="37">
        <f t="shared" si="70"/>
        <v>0.34713793119673603</v>
      </c>
      <c r="U292" s="37">
        <f t="shared" si="71"/>
        <v>-0.12195956840605449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750000</v>
      </c>
      <c r="E293" s="31">
        <v>750000</v>
      </c>
      <c r="F293" s="31">
        <v>55678</v>
      </c>
      <c r="G293" s="36">
        <f t="shared" si="64"/>
        <v>7.4237333333333336E-2</v>
      </c>
      <c r="H293" s="31">
        <v>70903</v>
      </c>
      <c r="I293" s="36">
        <f t="shared" si="65"/>
        <v>9.4537333333333334E-2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126581</v>
      </c>
      <c r="O293" s="36">
        <f t="shared" si="69"/>
        <v>0.16877466666666666</v>
      </c>
      <c r="P293" s="31">
        <v>246388</v>
      </c>
      <c r="Q293" s="31">
        <v>340000</v>
      </c>
      <c r="R293" s="31">
        <v>340000</v>
      </c>
      <c r="S293" s="31">
        <v>296181</v>
      </c>
      <c r="T293" s="36">
        <f t="shared" si="70"/>
        <v>0.87112058823529415</v>
      </c>
      <c r="U293" s="36">
        <f t="shared" si="71"/>
        <v>-0.71223030342386806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129600</v>
      </c>
      <c r="E295" s="31">
        <v>129600</v>
      </c>
      <c r="F295" s="31">
        <v>91834</v>
      </c>
      <c r="G295" s="36">
        <f t="shared" si="64"/>
        <v>0.70859567901234566</v>
      </c>
      <c r="H295" s="31">
        <v>99601</v>
      </c>
      <c r="I295" s="36">
        <f t="shared" si="65"/>
        <v>0.76852623456790126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191435</v>
      </c>
      <c r="O295" s="36">
        <f t="shared" si="69"/>
        <v>1.4771219135802469</v>
      </c>
      <c r="P295" s="31">
        <v>33257</v>
      </c>
      <c r="Q295" s="31">
        <v>140261</v>
      </c>
      <c r="R295" s="31">
        <v>147450</v>
      </c>
      <c r="S295" s="31">
        <v>44747</v>
      </c>
      <c r="T295" s="36">
        <f t="shared" si="70"/>
        <v>0.31902667170489302</v>
      </c>
      <c r="U295" s="36">
        <f t="shared" si="71"/>
        <v>1.9948882941937036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8424</v>
      </c>
      <c r="E296" s="31">
        <v>8424</v>
      </c>
      <c r="F296" s="31">
        <v>700</v>
      </c>
      <c r="G296" s="36">
        <f t="shared" si="64"/>
        <v>8.3095916429249767E-2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700</v>
      </c>
      <c r="O296" s="36">
        <f t="shared" si="69"/>
        <v>8.3095916429249767E-2</v>
      </c>
      <c r="P296" s="31">
        <v>4800</v>
      </c>
      <c r="Q296" s="31">
        <v>18202416</v>
      </c>
      <c r="R296" s="31">
        <v>16210416</v>
      </c>
      <c r="S296" s="31">
        <v>5300</v>
      </c>
      <c r="T296" s="36">
        <f t="shared" si="70"/>
        <v>2.9117013917273398E-4</v>
      </c>
      <c r="U296" s="36">
        <f t="shared" si="71"/>
        <v>-1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888024</v>
      </c>
      <c r="E298" s="32">
        <f>SUM(E293:E297)</f>
        <v>888024</v>
      </c>
      <c r="F298" s="32">
        <f>SUM(F293:F297)</f>
        <v>148212</v>
      </c>
      <c r="G298" s="37">
        <f t="shared" si="64"/>
        <v>0.16690089457041701</v>
      </c>
      <c r="H298" s="32">
        <f>SUM(H293:H297)</f>
        <v>170504</v>
      </c>
      <c r="I298" s="37">
        <f t="shared" si="65"/>
        <v>0.19200381971658423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318716</v>
      </c>
      <c r="O298" s="37">
        <f t="shared" si="69"/>
        <v>0.35890471428700127</v>
      </c>
      <c r="P298" s="32">
        <f>SUM(P293:P297)</f>
        <v>284445</v>
      </c>
      <c r="Q298" s="32">
        <f>SUM(Q293:Q297)</f>
        <v>18682677</v>
      </c>
      <c r="R298" s="32">
        <f>SUM(R293:R297)</f>
        <v>16697866</v>
      </c>
      <c r="S298" s="32">
        <f>SUM(S293:S297)</f>
        <v>346228</v>
      </c>
      <c r="T298" s="37">
        <f t="shared" si="70"/>
        <v>1.8532033712299369E-2</v>
      </c>
      <c r="U298" s="37">
        <f t="shared" si="71"/>
        <v>-0.40057304575577002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22958721</v>
      </c>
      <c r="E299" s="32">
        <f>SUM(E263:E266,E268:E274,E276:E284,E286:E291,E293:E297)</f>
        <v>22958721</v>
      </c>
      <c r="F299" s="32">
        <f>SUM(F263:F266,F268:F274,F276:F284,F286:F291,F293:F297)</f>
        <v>4878715</v>
      </c>
      <c r="G299" s="37">
        <f t="shared" si="64"/>
        <v>0.21249942451062495</v>
      </c>
      <c r="H299" s="32">
        <f>SUM(H263:H266,H268:H274,H276:H284,H286:H291,H293:H297)</f>
        <v>4597068</v>
      </c>
      <c r="I299" s="37">
        <f t="shared" si="65"/>
        <v>0.20023188573962808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9475783</v>
      </c>
      <c r="O299" s="37">
        <f t="shared" si="69"/>
        <v>0.41273131025025306</v>
      </c>
      <c r="P299" s="32">
        <f>SUM(P263:P266,P268:P274,P276:P284,P286:P291,P293:P297)</f>
        <v>4421764</v>
      </c>
      <c r="Q299" s="32">
        <f>SUM(Q263:Q266,Q268:Q274,Q276:Q284,Q286:Q291,Q293:Q297)</f>
        <v>42697704</v>
      </c>
      <c r="R299" s="32">
        <f>SUM(R263:R266,R268:R274,R276:R284,R286:R291,R293:R297)</f>
        <v>38288052</v>
      </c>
      <c r="S299" s="32">
        <f>SUM(S263:S266,S268:S274,S276:S284,S286:S291,S293:S297)</f>
        <v>8947948</v>
      </c>
      <c r="T299" s="37">
        <f t="shared" si="70"/>
        <v>0.20956508574793623</v>
      </c>
      <c r="U299" s="37">
        <f t="shared" si="71"/>
        <v>3.9645716053593016E-2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1639672900</v>
      </c>
      <c r="E302" s="31">
        <v>1639672900</v>
      </c>
      <c r="F302" s="31">
        <v>494878019</v>
      </c>
      <c r="G302" s="36">
        <f t="shared" ref="G302:G339" si="72">IF(($D302     =0),0,($F302     /$D302     ))</f>
        <v>0.30181508702131993</v>
      </c>
      <c r="H302" s="31">
        <v>863015544</v>
      </c>
      <c r="I302" s="36">
        <f t="shared" ref="I302:I339" si="73">IF(($D302     =0),0,($H302     /$D302     ))</f>
        <v>0.52633396819572975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1357893563</v>
      </c>
      <c r="O302" s="36">
        <f t="shared" ref="O302:O339" si="77">IF(($D302     =0),0,($N302     /$D302     ))</f>
        <v>0.82814905521704973</v>
      </c>
      <c r="P302" s="31">
        <v>558136573</v>
      </c>
      <c r="Q302" s="31">
        <v>1706432430</v>
      </c>
      <c r="R302" s="31">
        <v>1811189475</v>
      </c>
      <c r="S302" s="31">
        <v>1027808566</v>
      </c>
      <c r="T302" s="36">
        <f t="shared" ref="T302:T339" si="78">IF(($Q302     =0),0,($S302     /$Q302     ))</f>
        <v>0.60231424809478096</v>
      </c>
      <c r="U302" s="36">
        <f t="shared" ref="U302:U339" si="79">IF(($P302     =0),0,(($H302     /$P302     )-1))</f>
        <v>0.54624438846798173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1639672900</v>
      </c>
      <c r="E303" s="32">
        <f>E302</f>
        <v>1639672900</v>
      </c>
      <c r="F303" s="32">
        <f>F302</f>
        <v>494878019</v>
      </c>
      <c r="G303" s="37">
        <f t="shared" si="72"/>
        <v>0.30181508702131993</v>
      </c>
      <c r="H303" s="32">
        <f>H302</f>
        <v>863015544</v>
      </c>
      <c r="I303" s="37">
        <f t="shared" si="73"/>
        <v>0.52633396819572975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1357893563</v>
      </c>
      <c r="O303" s="37">
        <f t="shared" si="77"/>
        <v>0.82814905521704973</v>
      </c>
      <c r="P303" s="32">
        <f>P302</f>
        <v>558136573</v>
      </c>
      <c r="Q303" s="32">
        <f>Q302</f>
        <v>1706432430</v>
      </c>
      <c r="R303" s="32">
        <f>R302</f>
        <v>1811189475</v>
      </c>
      <c r="S303" s="32">
        <f>S302</f>
        <v>1027808566</v>
      </c>
      <c r="T303" s="37">
        <f t="shared" si="78"/>
        <v>0.60231424809478096</v>
      </c>
      <c r="U303" s="37">
        <f t="shared" si="79"/>
        <v>0.54624438846798173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11673334</v>
      </c>
      <c r="E304" s="31">
        <v>11673334</v>
      </c>
      <c r="F304" s="31">
        <v>499369</v>
      </c>
      <c r="G304" s="36">
        <f t="shared" si="72"/>
        <v>4.2778609778491732E-2</v>
      </c>
      <c r="H304" s="31">
        <v>521510</v>
      </c>
      <c r="I304" s="36">
        <f t="shared" si="73"/>
        <v>4.4675325832362889E-2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1020879</v>
      </c>
      <c r="O304" s="36">
        <f t="shared" si="77"/>
        <v>8.7453935610854613E-2</v>
      </c>
      <c r="P304" s="31">
        <v>396042</v>
      </c>
      <c r="Q304" s="31">
        <v>14461286</v>
      </c>
      <c r="R304" s="31">
        <v>9661286</v>
      </c>
      <c r="S304" s="31">
        <v>768621</v>
      </c>
      <c r="T304" s="36">
        <f t="shared" si="78"/>
        <v>5.3150252335788115E-2</v>
      </c>
      <c r="U304" s="36">
        <f t="shared" si="79"/>
        <v>0.31680478333106077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11486897</v>
      </c>
      <c r="E305" s="31">
        <v>11486897</v>
      </c>
      <c r="F305" s="31">
        <v>264512</v>
      </c>
      <c r="G305" s="36">
        <f t="shared" si="72"/>
        <v>2.3027280561495417E-2</v>
      </c>
      <c r="H305" s="31">
        <v>743854</v>
      </c>
      <c r="I305" s="36">
        <f t="shared" si="73"/>
        <v>6.4756739787951434E-2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1008366</v>
      </c>
      <c r="O305" s="36">
        <f t="shared" si="77"/>
        <v>8.7784020349446851E-2</v>
      </c>
      <c r="P305" s="31">
        <v>218705</v>
      </c>
      <c r="Q305" s="31">
        <v>20792829</v>
      </c>
      <c r="R305" s="31">
        <v>10784887</v>
      </c>
      <c r="S305" s="31">
        <v>458043</v>
      </c>
      <c r="T305" s="36">
        <f t="shared" si="78"/>
        <v>2.202889274951475E-2</v>
      </c>
      <c r="U305" s="36">
        <f t="shared" si="79"/>
        <v>2.4011750988774834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23524000</v>
      </c>
      <c r="E306" s="31">
        <v>23524000</v>
      </c>
      <c r="F306" s="31">
        <v>34759</v>
      </c>
      <c r="G306" s="36">
        <f t="shared" si="72"/>
        <v>1.4775973473898996E-3</v>
      </c>
      <c r="H306" s="31">
        <v>9732708</v>
      </c>
      <c r="I306" s="36">
        <f t="shared" si="73"/>
        <v>0.4137352491072947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9767467</v>
      </c>
      <c r="O306" s="36">
        <f t="shared" si="77"/>
        <v>0.41521284645468459</v>
      </c>
      <c r="P306" s="31">
        <v>1218702</v>
      </c>
      <c r="Q306" s="31">
        <v>21267000</v>
      </c>
      <c r="R306" s="31">
        <v>22517635</v>
      </c>
      <c r="S306" s="31">
        <v>2875927</v>
      </c>
      <c r="T306" s="36">
        <f t="shared" si="78"/>
        <v>0.13522955753044624</v>
      </c>
      <c r="U306" s="36">
        <f t="shared" si="79"/>
        <v>6.9861262228173908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26079415</v>
      </c>
      <c r="E307" s="31">
        <v>26079415</v>
      </c>
      <c r="F307" s="31">
        <v>6376991</v>
      </c>
      <c r="G307" s="36">
        <f t="shared" si="72"/>
        <v>0.24452201094234668</v>
      </c>
      <c r="H307" s="31">
        <v>7025057</v>
      </c>
      <c r="I307" s="36">
        <f t="shared" si="73"/>
        <v>0.26937172478753835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13402048</v>
      </c>
      <c r="O307" s="36">
        <f t="shared" si="77"/>
        <v>0.51389373572988506</v>
      </c>
      <c r="P307" s="31">
        <v>6654982</v>
      </c>
      <c r="Q307" s="31">
        <v>19979681</v>
      </c>
      <c r="R307" s="31">
        <v>23932576</v>
      </c>
      <c r="S307" s="31">
        <v>11193834</v>
      </c>
      <c r="T307" s="36">
        <f t="shared" si="78"/>
        <v>0.56026089705836646</v>
      </c>
      <c r="U307" s="36">
        <f t="shared" si="79"/>
        <v>5.5608715395473629E-2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41123461</v>
      </c>
      <c r="E308" s="31">
        <v>49136117</v>
      </c>
      <c r="F308" s="31">
        <v>3157451</v>
      </c>
      <c r="G308" s="36">
        <f t="shared" si="72"/>
        <v>7.6779797303539218E-2</v>
      </c>
      <c r="H308" s="31">
        <v>3447080</v>
      </c>
      <c r="I308" s="36">
        <f t="shared" si="73"/>
        <v>8.3822711322862634E-2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6604531</v>
      </c>
      <c r="O308" s="36">
        <f t="shared" si="77"/>
        <v>0.16060250862640185</v>
      </c>
      <c r="P308" s="31">
        <v>3128061</v>
      </c>
      <c r="Q308" s="31">
        <v>41221738</v>
      </c>
      <c r="R308" s="31">
        <v>38267812</v>
      </c>
      <c r="S308" s="31">
        <v>5919195</v>
      </c>
      <c r="T308" s="36">
        <f t="shared" si="78"/>
        <v>0.14359401828229562</v>
      </c>
      <c r="U308" s="36">
        <f t="shared" si="79"/>
        <v>0.10198618249452296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16369527</v>
      </c>
      <c r="E309" s="31">
        <v>16369527</v>
      </c>
      <c r="F309" s="31">
        <v>4455044</v>
      </c>
      <c r="G309" s="36">
        <f t="shared" si="72"/>
        <v>0.27215471772641936</v>
      </c>
      <c r="H309" s="31">
        <v>5068579</v>
      </c>
      <c r="I309" s="36">
        <f t="shared" si="73"/>
        <v>0.30963503099387052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9523623</v>
      </c>
      <c r="O309" s="36">
        <f t="shared" si="77"/>
        <v>0.58178974872028988</v>
      </c>
      <c r="P309" s="31">
        <v>9573249</v>
      </c>
      <c r="Q309" s="31">
        <v>18428492</v>
      </c>
      <c r="R309" s="31">
        <v>17607492</v>
      </c>
      <c r="S309" s="31">
        <v>12120934</v>
      </c>
      <c r="T309" s="36">
        <f t="shared" si="78"/>
        <v>0.65772793563358301</v>
      </c>
      <c r="U309" s="36">
        <f t="shared" si="79"/>
        <v>-0.47054766882173438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130256634</v>
      </c>
      <c r="E310" s="32">
        <f>SUM(E304:E309)</f>
        <v>138269290</v>
      </c>
      <c r="F310" s="32">
        <f>SUM(F304:F309)</f>
        <v>14788126</v>
      </c>
      <c r="G310" s="37">
        <f t="shared" si="72"/>
        <v>0.11353069356912754</v>
      </c>
      <c r="H310" s="32">
        <f>SUM(H304:H309)</f>
        <v>26538788</v>
      </c>
      <c r="I310" s="37">
        <f t="shared" si="73"/>
        <v>0.20374231380798616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41326914</v>
      </c>
      <c r="O310" s="37">
        <f t="shared" si="77"/>
        <v>0.31727300737711372</v>
      </c>
      <c r="P310" s="32">
        <f>SUM(P304:P309)</f>
        <v>21189741</v>
      </c>
      <c r="Q310" s="32">
        <f>SUM(Q304:Q309)</f>
        <v>136151026</v>
      </c>
      <c r="R310" s="32">
        <f>SUM(R304:R309)</f>
        <v>122771688</v>
      </c>
      <c r="S310" s="32">
        <f>SUM(S304:S309)</f>
        <v>33336554</v>
      </c>
      <c r="T310" s="37">
        <f t="shared" si="78"/>
        <v>0.24484981846556192</v>
      </c>
      <c r="U310" s="37">
        <f t="shared" si="79"/>
        <v>0.25243569517909625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16336844</v>
      </c>
      <c r="E311" s="31">
        <v>16362776</v>
      </c>
      <c r="F311" s="31">
        <v>3235876</v>
      </c>
      <c r="G311" s="36">
        <f t="shared" si="72"/>
        <v>0.19807228372872998</v>
      </c>
      <c r="H311" s="31">
        <v>5676508</v>
      </c>
      <c r="I311" s="36">
        <f t="shared" si="73"/>
        <v>0.34746662207217011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8912384</v>
      </c>
      <c r="O311" s="36">
        <f t="shared" si="77"/>
        <v>0.54553890580090014</v>
      </c>
      <c r="P311" s="31">
        <v>3881996</v>
      </c>
      <c r="Q311" s="31">
        <v>16035095</v>
      </c>
      <c r="R311" s="31">
        <v>16069529</v>
      </c>
      <c r="S311" s="31">
        <v>8039172</v>
      </c>
      <c r="T311" s="36">
        <f t="shared" si="78"/>
        <v>0.50134857323888637</v>
      </c>
      <c r="U311" s="36">
        <f t="shared" si="79"/>
        <v>0.46226528826923063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143267009</v>
      </c>
      <c r="E312" s="31">
        <v>143672502</v>
      </c>
      <c r="F312" s="31">
        <v>6025097</v>
      </c>
      <c r="G312" s="36">
        <f t="shared" si="72"/>
        <v>4.2055020496728594E-2</v>
      </c>
      <c r="H312" s="31">
        <v>36280180</v>
      </c>
      <c r="I312" s="36">
        <f t="shared" si="73"/>
        <v>0.2532347136527433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42305277</v>
      </c>
      <c r="O312" s="36">
        <f t="shared" si="77"/>
        <v>0.29528973414947191</v>
      </c>
      <c r="P312" s="31">
        <v>42589129</v>
      </c>
      <c r="Q312" s="31">
        <v>129869404</v>
      </c>
      <c r="R312" s="31">
        <v>143274134</v>
      </c>
      <c r="S312" s="31">
        <v>46847923</v>
      </c>
      <c r="T312" s="36">
        <f t="shared" si="78"/>
        <v>0.36073102329783541</v>
      </c>
      <c r="U312" s="36">
        <f t="shared" si="79"/>
        <v>-0.14813519666016184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147891844</v>
      </c>
      <c r="E313" s="31">
        <v>172183818</v>
      </c>
      <c r="F313" s="31">
        <v>26859291</v>
      </c>
      <c r="G313" s="36">
        <f t="shared" si="72"/>
        <v>0.18161441681665691</v>
      </c>
      <c r="H313" s="31">
        <v>12735847</v>
      </c>
      <c r="I313" s="36">
        <f t="shared" si="73"/>
        <v>8.6115952411817923E-2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39595138</v>
      </c>
      <c r="O313" s="36">
        <f t="shared" si="77"/>
        <v>0.26773036922847482</v>
      </c>
      <c r="P313" s="31">
        <v>44650716</v>
      </c>
      <c r="Q313" s="31">
        <v>148586089</v>
      </c>
      <c r="R313" s="31">
        <v>139225806</v>
      </c>
      <c r="S313" s="31">
        <v>66751232</v>
      </c>
      <c r="T313" s="36">
        <f t="shared" si="78"/>
        <v>0.44924280899539659</v>
      </c>
      <c r="U313" s="36">
        <f t="shared" si="79"/>
        <v>-0.71476723911885309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244209870</v>
      </c>
      <c r="E314" s="31">
        <v>244209870</v>
      </c>
      <c r="F314" s="31">
        <v>620951</v>
      </c>
      <c r="G314" s="36">
        <f t="shared" si="72"/>
        <v>2.5426941179732005E-3</v>
      </c>
      <c r="H314" s="31">
        <v>995124</v>
      </c>
      <c r="I314" s="36">
        <f t="shared" si="73"/>
        <v>4.0748721581154767E-3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1616075</v>
      </c>
      <c r="O314" s="36">
        <f t="shared" si="77"/>
        <v>6.6175662760886772E-3</v>
      </c>
      <c r="P314" s="31">
        <v>2324734</v>
      </c>
      <c r="Q314" s="31">
        <v>230822000</v>
      </c>
      <c r="R314" s="31">
        <v>230749732</v>
      </c>
      <c r="S314" s="31">
        <v>3510224</v>
      </c>
      <c r="T314" s="36">
        <f t="shared" si="78"/>
        <v>1.520749321988372E-2</v>
      </c>
      <c r="U314" s="36">
        <f t="shared" si="79"/>
        <v>-0.57194070375363371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12169680</v>
      </c>
      <c r="E315" s="31">
        <v>12481680</v>
      </c>
      <c r="F315" s="31">
        <v>1935459</v>
      </c>
      <c r="G315" s="36">
        <f t="shared" si="72"/>
        <v>0.15903943242550339</v>
      </c>
      <c r="H315" s="31">
        <v>2482236</v>
      </c>
      <c r="I315" s="36">
        <f t="shared" si="73"/>
        <v>0.20396888003628691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4417695</v>
      </c>
      <c r="O315" s="36">
        <f t="shared" si="77"/>
        <v>0.36300831246179027</v>
      </c>
      <c r="P315" s="31">
        <v>2465562</v>
      </c>
      <c r="Q315" s="31">
        <v>11394832</v>
      </c>
      <c r="R315" s="31">
        <v>11394832</v>
      </c>
      <c r="S315" s="31">
        <v>4325029</v>
      </c>
      <c r="T315" s="36">
        <f t="shared" si="78"/>
        <v>0.37956057623315553</v>
      </c>
      <c r="U315" s="36">
        <f t="shared" si="79"/>
        <v>6.7627583488065746E-3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12347</v>
      </c>
      <c r="G316" s="36">
        <f t="shared" si="72"/>
        <v>0.10289166666666667</v>
      </c>
      <c r="H316" s="31">
        <v>24175</v>
      </c>
      <c r="I316" s="36">
        <f t="shared" si="73"/>
        <v>0.20145833333333332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36522</v>
      </c>
      <c r="O316" s="36">
        <f t="shared" si="77"/>
        <v>0.30435000000000001</v>
      </c>
      <c r="P316" s="31">
        <v>0</v>
      </c>
      <c r="Q316" s="31">
        <v>120000</v>
      </c>
      <c r="R316" s="31">
        <v>120000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563995247</v>
      </c>
      <c r="E317" s="32">
        <f>SUM(E311:E316)</f>
        <v>589030646</v>
      </c>
      <c r="F317" s="32">
        <f>SUM(F311:F316)</f>
        <v>38689021</v>
      </c>
      <c r="G317" s="37">
        <f t="shared" si="72"/>
        <v>6.8598133061926317E-2</v>
      </c>
      <c r="H317" s="32">
        <f>SUM(H311:H316)</f>
        <v>58194070</v>
      </c>
      <c r="I317" s="37">
        <f t="shared" si="73"/>
        <v>0.10318184472217724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96883091</v>
      </c>
      <c r="O317" s="37">
        <f t="shared" si="77"/>
        <v>0.17177997778410356</v>
      </c>
      <c r="P317" s="32">
        <f>SUM(P311:P316)</f>
        <v>95912137</v>
      </c>
      <c r="Q317" s="32">
        <f>SUM(Q311:Q316)</f>
        <v>536827420</v>
      </c>
      <c r="R317" s="32">
        <f>SUM(R311:R316)</f>
        <v>540834033</v>
      </c>
      <c r="S317" s="32">
        <f>SUM(S311:S316)</f>
        <v>129473580</v>
      </c>
      <c r="T317" s="37">
        <f t="shared" si="78"/>
        <v>0.24118287400446126</v>
      </c>
      <c r="U317" s="37">
        <f t="shared" si="79"/>
        <v>-0.39325645512413099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38156092</v>
      </c>
      <c r="E318" s="31">
        <v>38191092</v>
      </c>
      <c r="F318" s="31">
        <v>2994535</v>
      </c>
      <c r="G318" s="36">
        <f t="shared" si="72"/>
        <v>7.8481176741056188E-2</v>
      </c>
      <c r="H318" s="31">
        <v>3392227</v>
      </c>
      <c r="I318" s="36">
        <f t="shared" si="73"/>
        <v>8.8903942259076219E-2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6386762</v>
      </c>
      <c r="O318" s="36">
        <f t="shared" si="77"/>
        <v>0.16738511900013239</v>
      </c>
      <c r="P318" s="31">
        <v>1004463</v>
      </c>
      <c r="Q318" s="31">
        <v>15397206</v>
      </c>
      <c r="R318" s="31">
        <v>38148520</v>
      </c>
      <c r="S318" s="31">
        <v>1867087</v>
      </c>
      <c r="T318" s="36">
        <f t="shared" si="78"/>
        <v>0.12126141586986626</v>
      </c>
      <c r="U318" s="36">
        <f t="shared" si="79"/>
        <v>2.3771547583136461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38275200</v>
      </c>
      <c r="E319" s="31">
        <v>38275200</v>
      </c>
      <c r="F319" s="31">
        <v>9623968</v>
      </c>
      <c r="G319" s="36">
        <f t="shared" si="72"/>
        <v>0.2514413510576039</v>
      </c>
      <c r="H319" s="31">
        <v>10389201</v>
      </c>
      <c r="I319" s="36">
        <f t="shared" si="73"/>
        <v>0.27143427075495358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20013169</v>
      </c>
      <c r="O319" s="36">
        <f t="shared" si="77"/>
        <v>0.52287562181255753</v>
      </c>
      <c r="P319" s="31">
        <v>9443239</v>
      </c>
      <c r="Q319" s="31">
        <v>35995300</v>
      </c>
      <c r="R319" s="31">
        <v>38034731</v>
      </c>
      <c r="S319" s="31">
        <v>18582857</v>
      </c>
      <c r="T319" s="36">
        <f t="shared" si="78"/>
        <v>0.51625787255558364</v>
      </c>
      <c r="U319" s="36">
        <f t="shared" si="79"/>
        <v>0.10017346802299509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47658565</v>
      </c>
      <c r="E321" s="31">
        <v>47667478</v>
      </c>
      <c r="F321" s="31">
        <v>667343</v>
      </c>
      <c r="G321" s="36">
        <f t="shared" si="72"/>
        <v>1.4002582746668936E-2</v>
      </c>
      <c r="H321" s="31">
        <v>24743215</v>
      </c>
      <c r="I321" s="36">
        <f t="shared" si="73"/>
        <v>0.51917666845403343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25410558</v>
      </c>
      <c r="O321" s="36">
        <f t="shared" si="77"/>
        <v>0.53317925120070231</v>
      </c>
      <c r="P321" s="31">
        <v>993223</v>
      </c>
      <c r="Q321" s="31">
        <v>55187477</v>
      </c>
      <c r="R321" s="31">
        <v>50873390</v>
      </c>
      <c r="S321" s="31">
        <v>14768751</v>
      </c>
      <c r="T321" s="36">
        <f t="shared" si="78"/>
        <v>0.26761054867574396</v>
      </c>
      <c r="U321" s="36">
        <f t="shared" si="79"/>
        <v>23.912043921657069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5308046</v>
      </c>
      <c r="E322" s="31">
        <v>5308046</v>
      </c>
      <c r="F322" s="31">
        <v>53759</v>
      </c>
      <c r="G322" s="36">
        <f t="shared" si="72"/>
        <v>1.0127832351113763E-2</v>
      </c>
      <c r="H322" s="31">
        <v>2610311</v>
      </c>
      <c r="I322" s="36">
        <f t="shared" si="73"/>
        <v>0.49176495456143371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2664070</v>
      </c>
      <c r="O322" s="36">
        <f t="shared" si="77"/>
        <v>0.50189278691254746</v>
      </c>
      <c r="P322" s="31">
        <v>2351938</v>
      </c>
      <c r="Q322" s="31">
        <v>5849717</v>
      </c>
      <c r="R322" s="31">
        <v>4849717</v>
      </c>
      <c r="S322" s="31">
        <v>2388323</v>
      </c>
      <c r="T322" s="36">
        <f t="shared" si="78"/>
        <v>0.40828009286603095</v>
      </c>
      <c r="U322" s="36">
        <f t="shared" si="79"/>
        <v>0.10985536183351763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129397903</v>
      </c>
      <c r="E323" s="32">
        <f>SUM(E318:E322)</f>
        <v>129441816</v>
      </c>
      <c r="F323" s="32">
        <f>SUM(F318:F322)</f>
        <v>13339605</v>
      </c>
      <c r="G323" s="37">
        <f t="shared" si="72"/>
        <v>0.10308980818645878</v>
      </c>
      <c r="H323" s="32">
        <f>SUM(H318:H322)</f>
        <v>41134954</v>
      </c>
      <c r="I323" s="37">
        <f t="shared" si="73"/>
        <v>0.3178950589330648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54474559</v>
      </c>
      <c r="O323" s="37">
        <f t="shared" si="77"/>
        <v>0.42098486711952354</v>
      </c>
      <c r="P323" s="32">
        <f>SUM(P318:P322)</f>
        <v>13792863</v>
      </c>
      <c r="Q323" s="32">
        <f>SUM(Q318:Q322)</f>
        <v>112429700</v>
      </c>
      <c r="R323" s="32">
        <f>SUM(R318:R322)</f>
        <v>131906358</v>
      </c>
      <c r="S323" s="32">
        <f>SUM(S318:S322)</f>
        <v>37607018</v>
      </c>
      <c r="T323" s="37">
        <f t="shared" si="78"/>
        <v>0.33449362579460767</v>
      </c>
      <c r="U323" s="37">
        <f t="shared" si="79"/>
        <v>1.9823361545750147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-293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-293</v>
      </c>
      <c r="O324" s="36">
        <f t="shared" si="77"/>
        <v>0</v>
      </c>
      <c r="P324" s="31">
        <v>174</v>
      </c>
      <c r="Q324" s="31">
        <v>0</v>
      </c>
      <c r="R324" s="31">
        <v>0</v>
      </c>
      <c r="S324" s="31">
        <v>5085</v>
      </c>
      <c r="T324" s="36">
        <f t="shared" si="78"/>
        <v>0</v>
      </c>
      <c r="U324" s="36">
        <f t="shared" si="79"/>
        <v>-1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63788893</v>
      </c>
      <c r="E325" s="31">
        <v>63788893</v>
      </c>
      <c r="F325" s="31">
        <v>8543710</v>
      </c>
      <c r="G325" s="36">
        <f t="shared" si="72"/>
        <v>0.13393726710385145</v>
      </c>
      <c r="H325" s="31">
        <v>18503721</v>
      </c>
      <c r="I325" s="36">
        <f t="shared" si="73"/>
        <v>0.29007747477292012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27047431</v>
      </c>
      <c r="O325" s="36">
        <f t="shared" si="77"/>
        <v>0.42401474187677157</v>
      </c>
      <c r="P325" s="31">
        <v>3654412</v>
      </c>
      <c r="Q325" s="31">
        <v>61549499</v>
      </c>
      <c r="R325" s="31">
        <v>61704749</v>
      </c>
      <c r="S325" s="31">
        <v>7831250</v>
      </c>
      <c r="T325" s="36">
        <f t="shared" si="78"/>
        <v>0.12723499179091613</v>
      </c>
      <c r="U325" s="36">
        <f t="shared" si="79"/>
        <v>4.063392140787629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18723612</v>
      </c>
      <c r="E326" s="31">
        <v>18723612</v>
      </c>
      <c r="F326" s="31">
        <v>3180706</v>
      </c>
      <c r="G326" s="36">
        <f t="shared" si="72"/>
        <v>0.16987673104954321</v>
      </c>
      <c r="H326" s="31">
        <v>3530186</v>
      </c>
      <c r="I326" s="36">
        <f t="shared" si="73"/>
        <v>0.18854193304155203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6710892</v>
      </c>
      <c r="O326" s="36">
        <f t="shared" si="77"/>
        <v>0.35841866409109524</v>
      </c>
      <c r="P326" s="31">
        <v>2916361</v>
      </c>
      <c r="Q326" s="31">
        <v>5561917</v>
      </c>
      <c r="R326" s="31">
        <v>17962407</v>
      </c>
      <c r="S326" s="31">
        <v>5844797</v>
      </c>
      <c r="T326" s="36">
        <f t="shared" si="78"/>
        <v>1.0508601620628284</v>
      </c>
      <c r="U326" s="36">
        <f t="shared" si="79"/>
        <v>0.21047634363509871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86582180</v>
      </c>
      <c r="E327" s="31">
        <v>87284180</v>
      </c>
      <c r="F327" s="31">
        <v>2657649</v>
      </c>
      <c r="G327" s="36">
        <f t="shared" si="72"/>
        <v>3.0695103773085871E-2</v>
      </c>
      <c r="H327" s="31">
        <v>2792279</v>
      </c>
      <c r="I327" s="36">
        <f t="shared" si="73"/>
        <v>3.225004267621813E-2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5449928</v>
      </c>
      <c r="O327" s="36">
        <f t="shared" si="77"/>
        <v>6.2945146449304004E-2</v>
      </c>
      <c r="P327" s="31">
        <v>3248047</v>
      </c>
      <c r="Q327" s="31">
        <v>80770000</v>
      </c>
      <c r="R327" s="31">
        <v>81973344</v>
      </c>
      <c r="S327" s="31">
        <v>5613238</v>
      </c>
      <c r="T327" s="36">
        <f t="shared" si="78"/>
        <v>6.9496570508852301E-2</v>
      </c>
      <c r="U327" s="36">
        <f t="shared" si="79"/>
        <v>-0.14032062959680081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12104400</v>
      </c>
      <c r="E328" s="31">
        <v>12104400</v>
      </c>
      <c r="F328" s="31">
        <v>3521477</v>
      </c>
      <c r="G328" s="36">
        <f t="shared" si="72"/>
        <v>0.29092536598261787</v>
      </c>
      <c r="H328" s="31">
        <v>949386</v>
      </c>
      <c r="I328" s="36">
        <f t="shared" si="73"/>
        <v>7.8433131753742447E-2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4470863</v>
      </c>
      <c r="O328" s="36">
        <f t="shared" si="77"/>
        <v>0.36935849773636031</v>
      </c>
      <c r="P328" s="31">
        <v>2247912</v>
      </c>
      <c r="Q328" s="31">
        <v>9983900</v>
      </c>
      <c r="R328" s="31">
        <v>11313400</v>
      </c>
      <c r="S328" s="31">
        <v>5424977</v>
      </c>
      <c r="T328" s="36">
        <f t="shared" si="78"/>
        <v>0.54337252977293438</v>
      </c>
      <c r="U328" s="36">
        <f t="shared" si="79"/>
        <v>-0.57765873397179246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36229907</v>
      </c>
      <c r="E329" s="31">
        <v>36229907</v>
      </c>
      <c r="F329" s="31">
        <v>8263246</v>
      </c>
      <c r="G329" s="36">
        <f t="shared" si="72"/>
        <v>0.22807803508852506</v>
      </c>
      <c r="H329" s="31">
        <v>7063654</v>
      </c>
      <c r="I329" s="36">
        <f t="shared" si="73"/>
        <v>0.19496748915198706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15326900</v>
      </c>
      <c r="O329" s="36">
        <f t="shared" si="77"/>
        <v>0.42304552424051212</v>
      </c>
      <c r="P329" s="31">
        <v>8644059</v>
      </c>
      <c r="Q329" s="31">
        <v>39193464</v>
      </c>
      <c r="R329" s="31">
        <v>29577955</v>
      </c>
      <c r="S329" s="31">
        <v>14524525</v>
      </c>
      <c r="T329" s="36">
        <f t="shared" si="78"/>
        <v>0.37058538637972904</v>
      </c>
      <c r="U329" s="36">
        <f t="shared" si="79"/>
        <v>-0.18283135272445505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101890778</v>
      </c>
      <c r="E330" s="31">
        <v>101890778</v>
      </c>
      <c r="F330" s="31">
        <v>16786732</v>
      </c>
      <c r="G330" s="36">
        <f t="shared" si="72"/>
        <v>0.16475222124616618</v>
      </c>
      <c r="H330" s="31">
        <v>15446975</v>
      </c>
      <c r="I330" s="36">
        <f t="shared" si="73"/>
        <v>0.15160326874724619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32233707</v>
      </c>
      <c r="O330" s="36">
        <f t="shared" si="77"/>
        <v>0.31635548999341234</v>
      </c>
      <c r="P330" s="31">
        <v>6664141</v>
      </c>
      <c r="Q330" s="31">
        <v>119156283</v>
      </c>
      <c r="R330" s="31">
        <v>119161283</v>
      </c>
      <c r="S330" s="31">
        <v>21197268</v>
      </c>
      <c r="T330" s="36">
        <f t="shared" si="78"/>
        <v>0.17789467299848552</v>
      </c>
      <c r="U330" s="36">
        <f t="shared" si="79"/>
        <v>1.3179243956572946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9093508</v>
      </c>
      <c r="F331" s="31">
        <v>80227</v>
      </c>
      <c r="G331" s="36">
        <f t="shared" si="72"/>
        <v>0</v>
      </c>
      <c r="H331" s="31">
        <v>225020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305247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319319770</v>
      </c>
      <c r="E332" s="32">
        <f>SUM(E324:E331)</f>
        <v>329115278</v>
      </c>
      <c r="F332" s="32">
        <f>SUM(F324:F331)</f>
        <v>43033454</v>
      </c>
      <c r="G332" s="37">
        <f t="shared" si="72"/>
        <v>0.13476601840218036</v>
      </c>
      <c r="H332" s="32">
        <f>SUM(H324:H331)</f>
        <v>48511221</v>
      </c>
      <c r="I332" s="37">
        <f t="shared" si="73"/>
        <v>0.151920505892886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91544675</v>
      </c>
      <c r="O332" s="37">
        <f t="shared" si="77"/>
        <v>0.28668652429506636</v>
      </c>
      <c r="P332" s="32">
        <f>SUM(P324:P331)</f>
        <v>27375106</v>
      </c>
      <c r="Q332" s="32">
        <f>SUM(Q324:Q331)</f>
        <v>316215063</v>
      </c>
      <c r="R332" s="32">
        <f>SUM(R324:R331)</f>
        <v>321693138</v>
      </c>
      <c r="S332" s="32">
        <f>SUM(S324:S331)</f>
        <v>60441140</v>
      </c>
      <c r="T332" s="37">
        <f t="shared" si="78"/>
        <v>0.1911393449337358</v>
      </c>
      <c r="U332" s="37">
        <f t="shared" si="79"/>
        <v>0.77209253545904089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28470624</v>
      </c>
      <c r="E333" s="31">
        <v>28470624</v>
      </c>
      <c r="F333" s="31">
        <v>7211583</v>
      </c>
      <c r="G333" s="36">
        <f t="shared" si="72"/>
        <v>0.25329908469867046</v>
      </c>
      <c r="H333" s="31">
        <v>7180764</v>
      </c>
      <c r="I333" s="36">
        <f t="shared" si="73"/>
        <v>0.25221660052129519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14392347</v>
      </c>
      <c r="O333" s="36">
        <f t="shared" si="77"/>
        <v>0.5055156852199657</v>
      </c>
      <c r="P333" s="31">
        <v>8987712</v>
      </c>
      <c r="Q333" s="31">
        <v>36582648</v>
      </c>
      <c r="R333" s="31">
        <v>26859084</v>
      </c>
      <c r="S333" s="31">
        <v>18006133</v>
      </c>
      <c r="T333" s="36">
        <f t="shared" si="78"/>
        <v>0.49220420019895772</v>
      </c>
      <c r="U333" s="36">
        <f t="shared" si="79"/>
        <v>-0.20104649548183118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1500000</v>
      </c>
      <c r="E334" s="31">
        <v>1500000</v>
      </c>
      <c r="F334" s="31">
        <v>142615</v>
      </c>
      <c r="G334" s="36">
        <f t="shared" si="72"/>
        <v>9.507666666666667E-2</v>
      </c>
      <c r="H334" s="31">
        <v>170617</v>
      </c>
      <c r="I334" s="36">
        <f t="shared" si="73"/>
        <v>0.11374466666666666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313232</v>
      </c>
      <c r="O334" s="36">
        <f t="shared" si="77"/>
        <v>0.20882133333333333</v>
      </c>
      <c r="P334" s="31">
        <v>791989</v>
      </c>
      <c r="Q334" s="31">
        <v>1375306</v>
      </c>
      <c r="R334" s="31">
        <v>1553487</v>
      </c>
      <c r="S334" s="31">
        <v>974753</v>
      </c>
      <c r="T334" s="36">
        <f t="shared" si="78"/>
        <v>0.70875354284791892</v>
      </c>
      <c r="U334" s="36">
        <f t="shared" si="79"/>
        <v>-0.78457150288703503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67581973</v>
      </c>
      <c r="E335" s="31">
        <v>67581973</v>
      </c>
      <c r="F335" s="31">
        <v>3499384</v>
      </c>
      <c r="G335" s="36">
        <f t="shared" si="72"/>
        <v>5.1779843716607682E-2</v>
      </c>
      <c r="H335" s="31">
        <v>4832820</v>
      </c>
      <c r="I335" s="36">
        <f t="shared" si="73"/>
        <v>7.1510489934941676E-2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8332204</v>
      </c>
      <c r="O335" s="36">
        <f t="shared" si="77"/>
        <v>0.12329033365154936</v>
      </c>
      <c r="P335" s="31">
        <v>2285114</v>
      </c>
      <c r="Q335" s="31">
        <v>50080876</v>
      </c>
      <c r="R335" s="31">
        <v>50461876</v>
      </c>
      <c r="S335" s="31">
        <v>3909667</v>
      </c>
      <c r="T335" s="36">
        <f t="shared" si="78"/>
        <v>7.8067064961084148E-2</v>
      </c>
      <c r="U335" s="36">
        <f t="shared" si="79"/>
        <v>1.1149141793363482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97552597</v>
      </c>
      <c r="E337" s="32">
        <f>SUM(E333:E336)</f>
        <v>97552597</v>
      </c>
      <c r="F337" s="32">
        <f>SUM(F333:F336)</f>
        <v>10853582</v>
      </c>
      <c r="G337" s="37">
        <f t="shared" si="72"/>
        <v>0.11125877048665347</v>
      </c>
      <c r="H337" s="32">
        <f>SUM(H333:H336)</f>
        <v>12184201</v>
      </c>
      <c r="I337" s="37">
        <f t="shared" si="73"/>
        <v>0.12489878665147172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23037783</v>
      </c>
      <c r="O337" s="37">
        <f t="shared" si="77"/>
        <v>0.2361575571381252</v>
      </c>
      <c r="P337" s="32">
        <f>SUM(P333:P336)</f>
        <v>12064815</v>
      </c>
      <c r="Q337" s="32">
        <f>SUM(Q333:Q336)</f>
        <v>88038830</v>
      </c>
      <c r="R337" s="32">
        <f>SUM(R333:R336)</f>
        <v>78874447</v>
      </c>
      <c r="S337" s="32">
        <f>SUM(S333:S336)</f>
        <v>22890553</v>
      </c>
      <c r="T337" s="37">
        <f t="shared" si="78"/>
        <v>0.26000519316306225</v>
      </c>
      <c r="U337" s="37">
        <f t="shared" si="79"/>
        <v>9.8953858803472183E-3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2880195051</v>
      </c>
      <c r="E338" s="32">
        <f>SUM(E302,E304:E309,E311:E316,E318:E322,E324:E331,E333:E336)</f>
        <v>2923082527</v>
      </c>
      <c r="F338" s="32">
        <f>SUM(F302,F304:F309,F311:F316,F318:F322,F324:F331,F333:F336)</f>
        <v>615581807</v>
      </c>
      <c r="G338" s="37">
        <f t="shared" si="72"/>
        <v>0.2137292079528679</v>
      </c>
      <c r="H338" s="32">
        <f>SUM(H302,H304:H309,H311:H316,H318:H322,H324:H331,H333:H336)</f>
        <v>1049578778</v>
      </c>
      <c r="I338" s="37">
        <f t="shared" si="73"/>
        <v>0.36441239548536397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1665160585</v>
      </c>
      <c r="O338" s="37">
        <f t="shared" si="77"/>
        <v>0.57814160343823184</v>
      </c>
      <c r="P338" s="32">
        <f>SUM(P302,P304:P309,P311:P316,P318:P322,P324:P331,P333:P336)</f>
        <v>728471235</v>
      </c>
      <c r="Q338" s="32">
        <f>SUM(Q302,Q304:Q309,Q311:Q316,Q318:Q322,Q324:Q331,Q333:Q336)</f>
        <v>2896094469</v>
      </c>
      <c r="R338" s="32">
        <f>SUM(R302,R304:R309,R311:R316,R318:R322,R324:R331,R333:R336)</f>
        <v>3007269139</v>
      </c>
      <c r="S338" s="32">
        <f>SUM(S302,S304:S309,S311:S316,S318:S322,S324:S331,S333:S336)</f>
        <v>1311557411</v>
      </c>
      <c r="T338" s="37">
        <f t="shared" si="78"/>
        <v>0.4528710734539233</v>
      </c>
      <c r="U338" s="37">
        <f t="shared" si="79"/>
        <v>0.44079646192206878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7987025232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8030573201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1615562683</v>
      </c>
      <c r="G339" s="39">
        <f t="shared" si="72"/>
        <v>0.20227339166618022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1533923197</v>
      </c>
      <c r="I339" s="39">
        <f t="shared" si="73"/>
        <v>0.19205187819544378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3149485880</v>
      </c>
      <c r="O339" s="39">
        <f t="shared" si="77"/>
        <v>0.39432526986162397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1137568567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7561046088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7195772033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2326541892</v>
      </c>
      <c r="T339" s="39">
        <f t="shared" si="78"/>
        <v>0.30770105947276433</v>
      </c>
      <c r="U339" s="39">
        <f t="shared" si="79"/>
        <v>0.34842262831265458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133150421</v>
      </c>
      <c r="E8" s="31">
        <v>136597855</v>
      </c>
      <c r="F8" s="31">
        <v>6776009</v>
      </c>
      <c r="G8" s="36">
        <f>IF(($D8       =0),0,($F8       /$D8       ))</f>
        <v>5.0889880400753672E-2</v>
      </c>
      <c r="H8" s="31">
        <v>16718930</v>
      </c>
      <c r="I8" s="36">
        <f>IF(($D8       =0),0,($H8       /$D8       ))</f>
        <v>0.12556422934629699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23494939</v>
      </c>
      <c r="O8" s="36">
        <f>IF(($D8       =0),0,($N8       /$D8       ))</f>
        <v>0.17645410974705067</v>
      </c>
      <c r="P8" s="31">
        <v>13649677</v>
      </c>
      <c r="Q8" s="31">
        <v>112557696</v>
      </c>
      <c r="R8" s="31">
        <v>129325648</v>
      </c>
      <c r="S8" s="31">
        <v>15061461</v>
      </c>
      <c r="T8" s="36">
        <f>IF(($Q8       =0),0,($S8       /$Q8       ))</f>
        <v>0.13381102790163721</v>
      </c>
      <c r="U8" s="36">
        <f>IF(($P8       =0),0,(($H8       /$P8       )-1))</f>
        <v>0.2248590204735248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198152570</v>
      </c>
      <c r="E9" s="31">
        <v>198152570</v>
      </c>
      <c r="F9" s="31">
        <v>203650</v>
      </c>
      <c r="G9" s="36">
        <f>IF(($D9       =0),0,($F9       /$D9       ))</f>
        <v>1.0277434201332841E-3</v>
      </c>
      <c r="H9" s="31">
        <v>206995</v>
      </c>
      <c r="I9" s="36">
        <f>IF(($D9       =0),0,($H9       /$D9       ))</f>
        <v>1.0446243518315206E-3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410645</v>
      </c>
      <c r="O9" s="36">
        <f>IF(($D9       =0),0,($N9       /$D9       ))</f>
        <v>2.0723677719648049E-3</v>
      </c>
      <c r="P9" s="31">
        <v>368106</v>
      </c>
      <c r="Q9" s="31">
        <v>128078610</v>
      </c>
      <c r="R9" s="31">
        <v>282056090</v>
      </c>
      <c r="S9" s="31">
        <v>565154</v>
      </c>
      <c r="T9" s="36">
        <f>IF(($Q9       =0),0,($S9       /$Q9       ))</f>
        <v>4.4125556952874486E-3</v>
      </c>
      <c r="U9" s="36">
        <f>IF(($P9       =0),0,(($H9       /$P9       )-1))</f>
        <v>-0.43767556084388737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331302991</v>
      </c>
      <c r="E10" s="32">
        <f>SUM(E8:E9)</f>
        <v>334750425</v>
      </c>
      <c r="F10" s="32">
        <f>SUM(F8:F9)</f>
        <v>6979659</v>
      </c>
      <c r="G10" s="37">
        <f t="shared" ref="G10:G54" si="0">IF(($D10      =0),0,($F10      /$D10      ))</f>
        <v>2.1067298483882387E-2</v>
      </c>
      <c r="H10" s="32">
        <f>SUM(H8:H9)</f>
        <v>16925925</v>
      </c>
      <c r="I10" s="37">
        <f t="shared" ref="I10:I54" si="1">IF(($D10      =0),0,($H10      /$D10      ))</f>
        <v>5.108895923007227E-2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23905584</v>
      </c>
      <c r="O10" s="37">
        <f t="shared" ref="O10:O54" si="5">IF(($D10      =0),0,($N10      /$D10      ))</f>
        <v>7.2156257713954661E-2</v>
      </c>
      <c r="P10" s="32">
        <f>SUM(P8:P9)</f>
        <v>14017783</v>
      </c>
      <c r="Q10" s="32">
        <f>SUM(Q8:Q9)</f>
        <v>240636306</v>
      </c>
      <c r="R10" s="32">
        <f>SUM(R8:R9)</f>
        <v>411381738</v>
      </c>
      <c r="S10" s="32">
        <f>SUM(S8:S9)</f>
        <v>15626615</v>
      </c>
      <c r="T10" s="37">
        <f t="shared" ref="T10:T54" si="6">IF(($Q10      =0),0,($S10      /$Q10      ))</f>
        <v>6.493872541411104E-2</v>
      </c>
      <c r="U10" s="37">
        <f t="shared" ref="U10:U54" si="7">IF(($P10      =0),0,(($H10      /$P10      )-1))</f>
        <v>0.20746090876139256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9773</v>
      </c>
      <c r="R11" s="31">
        <v>9773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1947533</v>
      </c>
      <c r="E14" s="31">
        <v>1947533</v>
      </c>
      <c r="F14" s="31">
        <v>22668704</v>
      </c>
      <c r="G14" s="36">
        <f t="shared" si="0"/>
        <v>11.639702125714942</v>
      </c>
      <c r="H14" s="31">
        <v>16807454</v>
      </c>
      <c r="I14" s="36">
        <f t="shared" si="1"/>
        <v>8.6301253945376022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39476158</v>
      </c>
      <c r="O14" s="36">
        <f t="shared" si="5"/>
        <v>20.269827520252544</v>
      </c>
      <c r="P14" s="31">
        <v>420261</v>
      </c>
      <c r="Q14" s="31">
        <v>296245</v>
      </c>
      <c r="R14" s="31">
        <v>296245</v>
      </c>
      <c r="S14" s="31">
        <v>928010</v>
      </c>
      <c r="T14" s="36">
        <f t="shared" si="6"/>
        <v>3.1325760772333711</v>
      </c>
      <c r="U14" s="36">
        <f t="shared" si="7"/>
        <v>38.992894891507895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0</v>
      </c>
      <c r="O16" s="36">
        <f t="shared" si="5"/>
        <v>0</v>
      </c>
      <c r="P16" s="31">
        <v>0</v>
      </c>
      <c r="Q16" s="31">
        <v>0</v>
      </c>
      <c r="R16" s="31">
        <v>23085196</v>
      </c>
      <c r="S16" s="31">
        <v>0</v>
      </c>
      <c r="T16" s="36">
        <f t="shared" si="6"/>
        <v>0</v>
      </c>
      <c r="U16" s="36">
        <f t="shared" si="7"/>
        <v>0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74100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74100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1947533</v>
      </c>
      <c r="E19" s="32">
        <f>SUM(E11:E18)</f>
        <v>1947533</v>
      </c>
      <c r="F19" s="32">
        <f>SUM(F11:F18)</f>
        <v>22668704</v>
      </c>
      <c r="G19" s="37">
        <f t="shared" si="0"/>
        <v>11.639702125714942</v>
      </c>
      <c r="H19" s="32">
        <f>SUM(H11:H18)</f>
        <v>16881554</v>
      </c>
      <c r="I19" s="37">
        <f t="shared" si="1"/>
        <v>8.6681735303073175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39550258</v>
      </c>
      <c r="O19" s="37">
        <f t="shared" si="5"/>
        <v>20.307875656022262</v>
      </c>
      <c r="P19" s="32">
        <f>SUM(P11:P18)</f>
        <v>420261</v>
      </c>
      <c r="Q19" s="32">
        <f>SUM(Q11:Q18)</f>
        <v>306018</v>
      </c>
      <c r="R19" s="32">
        <f>SUM(R11:R18)</f>
        <v>23391214</v>
      </c>
      <c r="S19" s="32">
        <f>SUM(S11:S18)</f>
        <v>928010</v>
      </c>
      <c r="T19" s="37">
        <f t="shared" si="6"/>
        <v>3.0325340339457156</v>
      </c>
      <c r="U19" s="37">
        <f t="shared" si="7"/>
        <v>39.169213893271085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14883</v>
      </c>
      <c r="G22" s="36">
        <f t="shared" si="0"/>
        <v>0</v>
      </c>
      <c r="H22" s="31">
        <v>78571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93454</v>
      </c>
      <c r="O22" s="36">
        <f t="shared" si="5"/>
        <v>0</v>
      </c>
      <c r="P22" s="31">
        <v>0</v>
      </c>
      <c r="Q22" s="31">
        <v>0</v>
      </c>
      <c r="R22" s="31">
        <v>2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52650</v>
      </c>
      <c r="E23" s="31">
        <v>52650</v>
      </c>
      <c r="F23" s="31">
        <v>381</v>
      </c>
      <c r="G23" s="36">
        <f t="shared" si="0"/>
        <v>7.2364672364672363E-3</v>
      </c>
      <c r="H23" s="31">
        <v>10248</v>
      </c>
      <c r="I23" s="36">
        <f t="shared" si="1"/>
        <v>0.19464387464387464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10629</v>
      </c>
      <c r="O23" s="36">
        <f t="shared" si="5"/>
        <v>0.20188034188034187</v>
      </c>
      <c r="P23" s="31">
        <v>28312</v>
      </c>
      <c r="Q23" s="31">
        <v>50000</v>
      </c>
      <c r="R23" s="31">
        <v>218800</v>
      </c>
      <c r="S23" s="31">
        <v>61312</v>
      </c>
      <c r="T23" s="36">
        <f t="shared" si="6"/>
        <v>1.22624</v>
      </c>
      <c r="U23" s="36">
        <f t="shared" si="7"/>
        <v>-0.63803334275218981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30337986</v>
      </c>
      <c r="E26" s="31">
        <v>30337986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24306489</v>
      </c>
      <c r="R26" s="31">
        <v>33275970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30390636</v>
      </c>
      <c r="E27" s="32">
        <f>SUM(E20:E26)</f>
        <v>30390636</v>
      </c>
      <c r="F27" s="32">
        <f>SUM(F20:F26)</f>
        <v>15264</v>
      </c>
      <c r="G27" s="37">
        <f t="shared" si="0"/>
        <v>5.0225997244677601E-4</v>
      </c>
      <c r="H27" s="32">
        <f>SUM(H20:H26)</f>
        <v>88819</v>
      </c>
      <c r="I27" s="37">
        <f t="shared" si="1"/>
        <v>2.922577862470532E-3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104083</v>
      </c>
      <c r="O27" s="37">
        <f t="shared" si="5"/>
        <v>3.4248378349173081E-3</v>
      </c>
      <c r="P27" s="32">
        <f>SUM(P20:P26)</f>
        <v>28312</v>
      </c>
      <c r="Q27" s="32">
        <f>SUM(Q20:Q26)</f>
        <v>24356489</v>
      </c>
      <c r="R27" s="32">
        <f>SUM(R20:R26)</f>
        <v>33494772</v>
      </c>
      <c r="S27" s="32">
        <f>SUM(S20:S26)</f>
        <v>61312</v>
      </c>
      <c r="T27" s="37">
        <f t="shared" si="6"/>
        <v>2.5172757863417836E-3</v>
      </c>
      <c r="U27" s="37">
        <f t="shared" si="7"/>
        <v>2.137150324950551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37520</v>
      </c>
      <c r="E28" s="31">
        <v>37520</v>
      </c>
      <c r="F28" s="31">
        <v>3026</v>
      </c>
      <c r="G28" s="36">
        <f t="shared" si="0"/>
        <v>8.0650319829424305E-2</v>
      </c>
      <c r="H28" s="31">
        <v>2400</v>
      </c>
      <c r="I28" s="36">
        <f t="shared" si="1"/>
        <v>6.3965884861407252E-2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5426</v>
      </c>
      <c r="O28" s="36">
        <f t="shared" si="5"/>
        <v>0.14461620469083156</v>
      </c>
      <c r="P28" s="31">
        <v>2400</v>
      </c>
      <c r="Q28" s="31">
        <v>37520</v>
      </c>
      <c r="R28" s="31">
        <v>37520</v>
      </c>
      <c r="S28" s="31">
        <v>4800</v>
      </c>
      <c r="T28" s="36">
        <f t="shared" si="6"/>
        <v>0.1279317697228145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</v>
      </c>
      <c r="E30" s="31">
        <v>2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26566</v>
      </c>
      <c r="R32" s="31">
        <v>26564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2032145</v>
      </c>
      <c r="E35" s="32">
        <f>SUM(E28:E34)</f>
        <v>2032145</v>
      </c>
      <c r="F35" s="32">
        <f>SUM(F28:F34)</f>
        <v>3026</v>
      </c>
      <c r="G35" s="37">
        <f t="shared" si="0"/>
        <v>1.4890669711068846E-3</v>
      </c>
      <c r="H35" s="32">
        <f>SUM(H28:H34)</f>
        <v>2400</v>
      </c>
      <c r="I35" s="37">
        <f t="shared" si="1"/>
        <v>1.1810180867999084E-3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5426</v>
      </c>
      <c r="O35" s="37">
        <f t="shared" si="5"/>
        <v>2.6700850579067931E-3</v>
      </c>
      <c r="P35" s="32">
        <f>SUM(P28:P34)</f>
        <v>2400</v>
      </c>
      <c r="Q35" s="32">
        <f>SUM(Q28:Q34)</f>
        <v>64086</v>
      </c>
      <c r="R35" s="32">
        <f>SUM(R28:R34)</f>
        <v>64084</v>
      </c>
      <c r="S35" s="32">
        <f>SUM(S28:S34)</f>
        <v>4800</v>
      </c>
      <c r="T35" s="37">
        <f t="shared" si="6"/>
        <v>7.4899353993071807E-2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0</v>
      </c>
      <c r="O40" s="37">
        <f t="shared" si="5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6"/>
        <v>0</v>
      </c>
      <c r="U40" s="37">
        <f t="shared" si="7"/>
        <v>0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20236209</v>
      </c>
      <c r="E46" s="31">
        <v>20236209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17696395</v>
      </c>
      <c r="R46" s="31">
        <v>17696395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20236209</v>
      </c>
      <c r="E47" s="32">
        <f>SUM(E41:E46)</f>
        <v>20236209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17696395</v>
      </c>
      <c r="R47" s="32">
        <f>SUM(R41:R46)</f>
        <v>17696395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385909514</v>
      </c>
      <c r="E54" s="32">
        <f>SUM(E8:E9,E11:E18,E20:E26,E28:E34,E36:E39,E41:E46,E48:E52)</f>
        <v>389356948</v>
      </c>
      <c r="F54" s="32">
        <f>SUM(F8:F9,F11:F18,F20:F26,F28:F34,F36:F39,F41:F46,F48:F52)</f>
        <v>29666653</v>
      </c>
      <c r="G54" s="37">
        <f t="shared" si="0"/>
        <v>7.6874634917655851E-2</v>
      </c>
      <c r="H54" s="32">
        <f>SUM(H8:H9,H11:H18,H20:H26,H28:H34,H36:H39,H41:H46,H48:H52)</f>
        <v>33898698</v>
      </c>
      <c r="I54" s="37">
        <f t="shared" si="1"/>
        <v>8.7841052812188514E-2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63565351</v>
      </c>
      <c r="O54" s="37">
        <f t="shared" si="5"/>
        <v>0.16471568772984435</v>
      </c>
      <c r="P54" s="32">
        <f>SUM(P8:P9,P11:P18,P20:P26,P28:P34,P36:P39,P41:P46,P48:P52)</f>
        <v>14468756</v>
      </c>
      <c r="Q54" s="32">
        <f>SUM(Q8:Q9,Q11:Q18,Q20:Q26,Q28:Q34,Q36:Q39,Q41:Q46,Q48:Q52)</f>
        <v>283059294</v>
      </c>
      <c r="R54" s="32">
        <f>SUM(R8:R9,R11:R18,R20:R26,R28:R34,R36:R39,R41:R46,R48:R52)</f>
        <v>486028203</v>
      </c>
      <c r="S54" s="32">
        <f>SUM(S8:S9,S11:S18,S20:S26,S28:S34,S36:S39,S41:S46,S48:S52)</f>
        <v>16620737</v>
      </c>
      <c r="T54" s="37">
        <f t="shared" si="6"/>
        <v>5.871821682703695E-2</v>
      </c>
      <c r="U54" s="37">
        <f t="shared" si="7"/>
        <v>1.3428896029485879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30053401</v>
      </c>
      <c r="E57" s="31">
        <v>30053401</v>
      </c>
      <c r="F57" s="31">
        <v>3338981</v>
      </c>
      <c r="G57" s="36">
        <f t="shared" ref="G57:G85" si="8">IF(($D57      =0),0,($F57      /$D57      ))</f>
        <v>0.11110160211152142</v>
      </c>
      <c r="H57" s="31">
        <v>3346288</v>
      </c>
      <c r="I57" s="36">
        <f t="shared" ref="I57:I85" si="9">IF(($D57      =0),0,($H57      /$D57      ))</f>
        <v>0.11134473599177677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6685269</v>
      </c>
      <c r="O57" s="36">
        <f t="shared" ref="O57:O85" si="13">IF(($D57      =0),0,($N57      /$D57      ))</f>
        <v>0.2224463381032982</v>
      </c>
      <c r="P57" s="31">
        <v>3202085</v>
      </c>
      <c r="Q57" s="31">
        <v>28540741</v>
      </c>
      <c r="R57" s="31">
        <v>28540741</v>
      </c>
      <c r="S57" s="31">
        <v>6375350</v>
      </c>
      <c r="T57" s="36">
        <f t="shared" ref="T57:T85" si="14">IF(($Q57      =0),0,($S57      /$Q57      ))</f>
        <v>0.2233771716018165</v>
      </c>
      <c r="U57" s="36">
        <f t="shared" ref="U57:U85" si="15">IF(($P57      =0),0,(($H57      /$P57      )-1))</f>
        <v>4.5034094972494554E-2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30053401</v>
      </c>
      <c r="E58" s="32">
        <f>E57</f>
        <v>30053401</v>
      </c>
      <c r="F58" s="32">
        <f>F57</f>
        <v>3338981</v>
      </c>
      <c r="G58" s="37">
        <f t="shared" si="8"/>
        <v>0.11110160211152142</v>
      </c>
      <c r="H58" s="32">
        <f>H57</f>
        <v>3346288</v>
      </c>
      <c r="I58" s="37">
        <f t="shared" si="9"/>
        <v>0.11134473599177677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6685269</v>
      </c>
      <c r="O58" s="37">
        <f t="shared" si="13"/>
        <v>0.2224463381032982</v>
      </c>
      <c r="P58" s="32">
        <f>P57</f>
        <v>3202085</v>
      </c>
      <c r="Q58" s="32">
        <f>Q57</f>
        <v>28540741</v>
      </c>
      <c r="R58" s="32">
        <f>R57</f>
        <v>28540741</v>
      </c>
      <c r="S58" s="32">
        <f>S57</f>
        <v>6375350</v>
      </c>
      <c r="T58" s="37">
        <f t="shared" si="14"/>
        <v>0.2233771716018165</v>
      </c>
      <c r="U58" s="37">
        <f t="shared" si="15"/>
        <v>4.5034094972494554E-2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73348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73348</v>
      </c>
      <c r="O59" s="36">
        <f t="shared" si="13"/>
        <v>0</v>
      </c>
      <c r="P59" s="31">
        <v>63110</v>
      </c>
      <c r="Q59" s="31">
        <v>0</v>
      </c>
      <c r="R59" s="31">
        <v>0</v>
      </c>
      <c r="S59" s="31">
        <v>131974</v>
      </c>
      <c r="T59" s="36">
        <f t="shared" si="14"/>
        <v>0</v>
      </c>
      <c r="U59" s="36">
        <f t="shared" si="15"/>
        <v>0.16222468705434956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724240</v>
      </c>
      <c r="E61" s="31">
        <v>724240</v>
      </c>
      <c r="F61" s="31">
        <v>61739</v>
      </c>
      <c r="G61" s="36">
        <f t="shared" si="8"/>
        <v>8.5246603335910748E-2</v>
      </c>
      <c r="H61" s="31">
        <v>183852</v>
      </c>
      <c r="I61" s="36">
        <f t="shared" si="9"/>
        <v>0.25385507566552523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245591</v>
      </c>
      <c r="O61" s="36">
        <f t="shared" si="13"/>
        <v>0.33910167900143601</v>
      </c>
      <c r="P61" s="31">
        <v>171491</v>
      </c>
      <c r="Q61" s="31">
        <v>550000</v>
      </c>
      <c r="R61" s="31">
        <v>550000</v>
      </c>
      <c r="S61" s="31">
        <v>345865</v>
      </c>
      <c r="T61" s="36">
        <f t="shared" si="14"/>
        <v>0.6288454545454546</v>
      </c>
      <c r="U61" s="36">
        <f t="shared" si="15"/>
        <v>7.20795843513653E-2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724240</v>
      </c>
      <c r="E63" s="32">
        <f>SUM(E59:E62)</f>
        <v>724240</v>
      </c>
      <c r="F63" s="32">
        <f>SUM(F59:F62)</f>
        <v>61739</v>
      </c>
      <c r="G63" s="37">
        <f t="shared" si="8"/>
        <v>8.5246603335910748E-2</v>
      </c>
      <c r="H63" s="32">
        <f>SUM(H59:H62)</f>
        <v>257200</v>
      </c>
      <c r="I63" s="37">
        <f t="shared" si="9"/>
        <v>0.35513089583563462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318939</v>
      </c>
      <c r="O63" s="37">
        <f t="shared" si="13"/>
        <v>0.44037749917154534</v>
      </c>
      <c r="P63" s="32">
        <f>SUM(P59:P62)</f>
        <v>234601</v>
      </c>
      <c r="Q63" s="32">
        <f>SUM(Q59:Q62)</f>
        <v>550000</v>
      </c>
      <c r="R63" s="32">
        <f>SUM(R59:R62)</f>
        <v>550000</v>
      </c>
      <c r="S63" s="32">
        <f>SUM(S59:S62)</f>
        <v>477839</v>
      </c>
      <c r="T63" s="37">
        <f t="shared" si="14"/>
        <v>0.8687981818181818</v>
      </c>
      <c r="U63" s="37">
        <f t="shared" si="15"/>
        <v>9.6329512661923911E-2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6281</v>
      </c>
      <c r="E68" s="31">
        <v>6281</v>
      </c>
      <c r="F68" s="31">
        <v>1104</v>
      </c>
      <c r="G68" s="36">
        <f t="shared" si="8"/>
        <v>0.17576818977869765</v>
      </c>
      <c r="H68" s="31">
        <v>1130</v>
      </c>
      <c r="I68" s="36">
        <f t="shared" si="9"/>
        <v>0.17990765801623945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2234</v>
      </c>
      <c r="O68" s="36">
        <f t="shared" si="13"/>
        <v>0.35567584779493711</v>
      </c>
      <c r="P68" s="31">
        <v>209</v>
      </c>
      <c r="Q68" s="31">
        <v>6158</v>
      </c>
      <c r="R68" s="31">
        <v>6158</v>
      </c>
      <c r="S68" s="31">
        <v>235</v>
      </c>
      <c r="T68" s="36">
        <f t="shared" si="14"/>
        <v>3.8161740824943162E-2</v>
      </c>
      <c r="U68" s="36">
        <f t="shared" si="15"/>
        <v>4.4066985645933014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6281</v>
      </c>
      <c r="E70" s="32">
        <f>SUM(E64:E69)</f>
        <v>6281</v>
      </c>
      <c r="F70" s="32">
        <f>SUM(F64:F69)</f>
        <v>1104</v>
      </c>
      <c r="G70" s="37">
        <f t="shared" si="8"/>
        <v>0.17576818977869765</v>
      </c>
      <c r="H70" s="32">
        <f>SUM(H64:H69)</f>
        <v>1130</v>
      </c>
      <c r="I70" s="37">
        <f t="shared" si="9"/>
        <v>0.17990765801623945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2234</v>
      </c>
      <c r="O70" s="37">
        <f t="shared" si="13"/>
        <v>0.35567584779493711</v>
      </c>
      <c r="P70" s="32">
        <f>SUM(P64:P69)</f>
        <v>209</v>
      </c>
      <c r="Q70" s="32">
        <f>SUM(Q64:Q69)</f>
        <v>6158</v>
      </c>
      <c r="R70" s="32">
        <f>SUM(R64:R69)</f>
        <v>6158</v>
      </c>
      <c r="S70" s="32">
        <f>SUM(S64:S69)</f>
        <v>235</v>
      </c>
      <c r="T70" s="37">
        <f t="shared" si="14"/>
        <v>3.8161740824943162E-2</v>
      </c>
      <c r="U70" s="37">
        <f t="shared" si="15"/>
        <v>4.4066985645933014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5004</v>
      </c>
      <c r="E71" s="31">
        <v>5004</v>
      </c>
      <c r="F71" s="31">
        <v>115059</v>
      </c>
      <c r="G71" s="36">
        <f t="shared" si="8"/>
        <v>22.993405275779377</v>
      </c>
      <c r="H71" s="31">
        <v>65307</v>
      </c>
      <c r="I71" s="36">
        <f t="shared" si="9"/>
        <v>13.050959232613909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180366</v>
      </c>
      <c r="O71" s="36">
        <f t="shared" si="13"/>
        <v>36.044364508393286</v>
      </c>
      <c r="P71" s="31">
        <v>235207</v>
      </c>
      <c r="Q71" s="31">
        <v>-122004</v>
      </c>
      <c r="R71" s="31">
        <v>5000</v>
      </c>
      <c r="S71" s="31">
        <v>291145</v>
      </c>
      <c r="T71" s="36">
        <f t="shared" si="14"/>
        <v>-2.3863561850431134</v>
      </c>
      <c r="U71" s="36">
        <f t="shared" si="15"/>
        <v>-0.72234244729110952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2369113</v>
      </c>
      <c r="E73" s="31">
        <v>2369113</v>
      </c>
      <c r="F73" s="31">
        <v>11013</v>
      </c>
      <c r="G73" s="36">
        <f t="shared" si="8"/>
        <v>4.6485752262555649E-3</v>
      </c>
      <c r="H73" s="31">
        <v>11303</v>
      </c>
      <c r="I73" s="36">
        <f t="shared" si="9"/>
        <v>4.7709839083234949E-3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22316</v>
      </c>
      <c r="O73" s="36">
        <f t="shared" si="13"/>
        <v>9.4195591345790589E-3</v>
      </c>
      <c r="P73" s="31">
        <v>591</v>
      </c>
      <c r="Q73" s="31">
        <v>2119851</v>
      </c>
      <c r="R73" s="31">
        <v>2188201</v>
      </c>
      <c r="S73" s="31">
        <v>2409</v>
      </c>
      <c r="T73" s="36">
        <f t="shared" si="14"/>
        <v>1.1364006243835061E-3</v>
      </c>
      <c r="U73" s="36">
        <f t="shared" si="15"/>
        <v>18.125211505922167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2226000</v>
      </c>
      <c r="E74" s="31">
        <v>2226000</v>
      </c>
      <c r="F74" s="31">
        <v>106435</v>
      </c>
      <c r="G74" s="36">
        <f t="shared" si="8"/>
        <v>4.7814465408805032E-2</v>
      </c>
      <c r="H74" s="31">
        <v>40870</v>
      </c>
      <c r="I74" s="36">
        <f t="shared" si="9"/>
        <v>1.8360287511230908E-2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147305</v>
      </c>
      <c r="O74" s="36">
        <f t="shared" si="13"/>
        <v>6.617475292003594E-2</v>
      </c>
      <c r="P74" s="31">
        <v>62782</v>
      </c>
      <c r="Q74" s="31">
        <v>2408000</v>
      </c>
      <c r="R74" s="31">
        <v>1613000</v>
      </c>
      <c r="S74" s="31">
        <v>150086</v>
      </c>
      <c r="T74" s="36">
        <f t="shared" si="14"/>
        <v>6.2328073089700994E-2</v>
      </c>
      <c r="U74" s="36">
        <f t="shared" si="15"/>
        <v>-0.34901723423911313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4000000</v>
      </c>
      <c r="E76" s="31">
        <v>4000000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3596073</v>
      </c>
      <c r="R76" s="31">
        <v>3531445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8600117</v>
      </c>
      <c r="E78" s="32">
        <f>SUM(E71:E77)</f>
        <v>8600117</v>
      </c>
      <c r="F78" s="32">
        <f>SUM(F71:F77)</f>
        <v>232507</v>
      </c>
      <c r="G78" s="37">
        <f t="shared" si="8"/>
        <v>2.7035329868186676E-2</v>
      </c>
      <c r="H78" s="32">
        <f>SUM(H71:H77)</f>
        <v>117480</v>
      </c>
      <c r="I78" s="37">
        <f t="shared" si="9"/>
        <v>1.3660279272944775E-2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349987</v>
      </c>
      <c r="O78" s="37">
        <f t="shared" si="13"/>
        <v>4.0695609141131454E-2</v>
      </c>
      <c r="P78" s="32">
        <f>SUM(P71:P77)</f>
        <v>298580</v>
      </c>
      <c r="Q78" s="32">
        <f>SUM(Q71:Q77)</f>
        <v>8001920</v>
      </c>
      <c r="R78" s="32">
        <f>SUM(R71:R77)</f>
        <v>7337646</v>
      </c>
      <c r="S78" s="32">
        <f>SUM(S71:S77)</f>
        <v>443640</v>
      </c>
      <c r="T78" s="37">
        <f t="shared" si="14"/>
        <v>5.5441693993441572E-2</v>
      </c>
      <c r="U78" s="37">
        <f t="shared" si="15"/>
        <v>-0.60653761136043949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12619083</v>
      </c>
      <c r="E79" s="31">
        <v>12619083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1384904</v>
      </c>
      <c r="Q79" s="31">
        <v>11983934</v>
      </c>
      <c r="R79" s="31">
        <v>11983934</v>
      </c>
      <c r="S79" s="31">
        <v>2639499</v>
      </c>
      <c r="T79" s="36">
        <f t="shared" si="14"/>
        <v>0.22025313223520757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265833490</v>
      </c>
      <c r="E81" s="31">
        <v>265833490</v>
      </c>
      <c r="F81" s="31">
        <v>67149598</v>
      </c>
      <c r="G81" s="36">
        <f t="shared" si="8"/>
        <v>0.2526002197841965</v>
      </c>
      <c r="H81" s="31">
        <v>61908185</v>
      </c>
      <c r="I81" s="36">
        <f t="shared" si="9"/>
        <v>0.23288331729760611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129057783</v>
      </c>
      <c r="O81" s="36">
        <f t="shared" si="13"/>
        <v>0.48548353708180259</v>
      </c>
      <c r="P81" s="31">
        <v>58335846</v>
      </c>
      <c r="Q81" s="31">
        <v>217246460</v>
      </c>
      <c r="R81" s="31">
        <v>217246460</v>
      </c>
      <c r="S81" s="31">
        <v>119773022</v>
      </c>
      <c r="T81" s="36">
        <f t="shared" si="14"/>
        <v>0.55132323905300917</v>
      </c>
      <c r="U81" s="36">
        <f t="shared" si="15"/>
        <v>6.1237459383035153E-2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278452573</v>
      </c>
      <c r="E84" s="32">
        <f>SUM(E79:E83)</f>
        <v>278452573</v>
      </c>
      <c r="F84" s="32">
        <f>SUM(F79:F83)</f>
        <v>67149598</v>
      </c>
      <c r="G84" s="37">
        <f t="shared" si="8"/>
        <v>0.24115272944524022</v>
      </c>
      <c r="H84" s="32">
        <f>SUM(H79:H83)</f>
        <v>61908185</v>
      </c>
      <c r="I84" s="37">
        <f t="shared" si="9"/>
        <v>0.22232936953324545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129057783</v>
      </c>
      <c r="O84" s="37">
        <f t="shared" si="13"/>
        <v>0.46348209897848563</v>
      </c>
      <c r="P84" s="32">
        <f>SUM(P79:P83)</f>
        <v>59720750</v>
      </c>
      <c r="Q84" s="32">
        <f>SUM(Q79:Q83)</f>
        <v>229230394</v>
      </c>
      <c r="R84" s="32">
        <f>SUM(R79:R83)</f>
        <v>229230394</v>
      </c>
      <c r="S84" s="32">
        <f>SUM(S79:S83)</f>
        <v>122412521</v>
      </c>
      <c r="T84" s="37">
        <f t="shared" si="14"/>
        <v>0.53401522749204022</v>
      </c>
      <c r="U84" s="37">
        <f t="shared" si="15"/>
        <v>3.6627721520577028E-2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317836612</v>
      </c>
      <c r="E85" s="32">
        <f>SUM(E57,E59:E62,E64:E69,E71:E77,E79:E83)</f>
        <v>317836612</v>
      </c>
      <c r="F85" s="32">
        <f>SUM(F57,F59:F62,F64:F69,F71:F77,F79:F83)</f>
        <v>70783929</v>
      </c>
      <c r="G85" s="37">
        <f t="shared" si="8"/>
        <v>0.22270539745119106</v>
      </c>
      <c r="H85" s="32">
        <f>SUM(H57,H59:H62,H64:H69,H71:H77,H79:H83)</f>
        <v>65630283</v>
      </c>
      <c r="I85" s="37">
        <f t="shared" si="9"/>
        <v>0.20649063236302054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136414212</v>
      </c>
      <c r="O85" s="37">
        <f t="shared" si="13"/>
        <v>0.42919602981421157</v>
      </c>
      <c r="P85" s="32">
        <f>SUM(P57,P59:P62,P64:P69,P71:P77,P79:P83)</f>
        <v>63456225</v>
      </c>
      <c r="Q85" s="32">
        <f>SUM(Q57,Q59:Q62,Q64:Q69,Q71:Q77,Q79:Q83)</f>
        <v>266329213</v>
      </c>
      <c r="R85" s="32">
        <f>SUM(R57,R59:R62,R64:R69,R71:R77,R79:R83)</f>
        <v>265664939</v>
      </c>
      <c r="S85" s="32">
        <f>SUM(S57,S59:S62,S64:S69,S71:S77,S79:S83)</f>
        <v>129709585</v>
      </c>
      <c r="T85" s="37">
        <f t="shared" si="14"/>
        <v>0.48702725299608796</v>
      </c>
      <c r="U85" s="37">
        <f t="shared" si="15"/>
        <v>3.4260752195706567E-2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165704276</v>
      </c>
      <c r="E88" s="31">
        <v>165704276</v>
      </c>
      <c r="F88" s="31">
        <v>35747303</v>
      </c>
      <c r="G88" s="36">
        <f t="shared" ref="G88:G99" si="16">IF(($D88      =0),0,($F88      /$D88      ))</f>
        <v>0.21572951442725594</v>
      </c>
      <c r="H88" s="31">
        <v>40464703</v>
      </c>
      <c r="I88" s="36">
        <f t="shared" ref="I88:I99" si="17">IF(($D88      =0),0,($H88      /$D88      ))</f>
        <v>0.24419830300577156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76212006</v>
      </c>
      <c r="O88" s="36">
        <f t="shared" ref="O88:O99" si="21">IF(($D88      =0),0,($N88      /$D88      ))</f>
        <v>0.45992781743302752</v>
      </c>
      <c r="P88" s="31">
        <v>42201829</v>
      </c>
      <c r="Q88" s="31">
        <v>301210661</v>
      </c>
      <c r="R88" s="31">
        <v>293606393</v>
      </c>
      <c r="S88" s="31">
        <v>75262151</v>
      </c>
      <c r="T88" s="36">
        <f t="shared" ref="T88:T99" si="22">IF(($Q88      =0),0,($S88      /$Q88      ))</f>
        <v>0.24986549529865412</v>
      </c>
      <c r="U88" s="36">
        <f t="shared" ref="U88:U99" si="23">IF(($P88      =0),0,(($H88      /$P88      )-1))</f>
        <v>-4.1162339196246678E-2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543289510</v>
      </c>
      <c r="E89" s="31">
        <v>543289510</v>
      </c>
      <c r="F89" s="31">
        <v>88457865</v>
      </c>
      <c r="G89" s="36">
        <f t="shared" si="16"/>
        <v>0.16281901890577641</v>
      </c>
      <c r="H89" s="31">
        <v>102889271</v>
      </c>
      <c r="I89" s="36">
        <f t="shared" si="17"/>
        <v>0.18938203132248954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191347136</v>
      </c>
      <c r="O89" s="36">
        <f t="shared" si="21"/>
        <v>0.35220105022826598</v>
      </c>
      <c r="P89" s="31">
        <v>97688854</v>
      </c>
      <c r="Q89" s="31">
        <v>572267000</v>
      </c>
      <c r="R89" s="31">
        <v>481312000</v>
      </c>
      <c r="S89" s="31">
        <v>184151532</v>
      </c>
      <c r="T89" s="36">
        <f t="shared" si="22"/>
        <v>0.32179303017647359</v>
      </c>
      <c r="U89" s="36">
        <f t="shared" si="23"/>
        <v>5.3234496946806154E-2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252628981</v>
      </c>
      <c r="E90" s="31">
        <v>252628981</v>
      </c>
      <c r="F90" s="31">
        <v>49551</v>
      </c>
      <c r="G90" s="36">
        <f t="shared" si="16"/>
        <v>1.9614139202817749E-4</v>
      </c>
      <c r="H90" s="31">
        <v>12732695</v>
      </c>
      <c r="I90" s="36">
        <f t="shared" si="17"/>
        <v>5.0400769340078207E-2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12782246</v>
      </c>
      <c r="O90" s="36">
        <f t="shared" si="21"/>
        <v>5.0596910732106384E-2</v>
      </c>
      <c r="P90" s="31">
        <v>4692994</v>
      </c>
      <c r="Q90" s="31">
        <v>252602210</v>
      </c>
      <c r="R90" s="31">
        <v>205508921</v>
      </c>
      <c r="S90" s="31">
        <v>18236457</v>
      </c>
      <c r="T90" s="36">
        <f t="shared" si="22"/>
        <v>7.2194368370728026E-2</v>
      </c>
      <c r="U90" s="36">
        <f t="shared" si="23"/>
        <v>1.7131283355572156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961622767</v>
      </c>
      <c r="E91" s="32">
        <f>SUM(E88:E90)</f>
        <v>961622767</v>
      </c>
      <c r="F91" s="32">
        <f>SUM(F88:F90)</f>
        <v>124254719</v>
      </c>
      <c r="G91" s="37">
        <f t="shared" si="16"/>
        <v>0.12921357861320271</v>
      </c>
      <c r="H91" s="32">
        <f>SUM(H88:H90)</f>
        <v>156086669</v>
      </c>
      <c r="I91" s="37">
        <f t="shared" si="17"/>
        <v>0.16231590427808579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280341388</v>
      </c>
      <c r="O91" s="37">
        <f t="shared" si="21"/>
        <v>0.29152948289128849</v>
      </c>
      <c r="P91" s="32">
        <f>SUM(P88:P90)</f>
        <v>144583677</v>
      </c>
      <c r="Q91" s="32">
        <f>SUM(Q88:Q90)</f>
        <v>1126079871</v>
      </c>
      <c r="R91" s="32">
        <f>SUM(R88:R90)</f>
        <v>980427314</v>
      </c>
      <c r="S91" s="32">
        <f>SUM(S88:S90)</f>
        <v>277650140</v>
      </c>
      <c r="T91" s="37">
        <f t="shared" si="22"/>
        <v>0.2465634518033224</v>
      </c>
      <c r="U91" s="37">
        <f t="shared" si="23"/>
        <v>7.9559409738901632E-2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9229454</v>
      </c>
      <c r="E92" s="31">
        <v>9229454</v>
      </c>
      <c r="F92" s="31">
        <v>2256149</v>
      </c>
      <c r="G92" s="36">
        <f t="shared" si="16"/>
        <v>0.24445097185597328</v>
      </c>
      <c r="H92" s="31">
        <v>2218198</v>
      </c>
      <c r="I92" s="36">
        <f t="shared" si="17"/>
        <v>0.24033902763912146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4474347</v>
      </c>
      <c r="O92" s="36">
        <f t="shared" si="21"/>
        <v>0.48478999949509471</v>
      </c>
      <c r="P92" s="31">
        <v>2220587</v>
      </c>
      <c r="Q92" s="31">
        <v>596618</v>
      </c>
      <c r="R92" s="31">
        <v>8764915</v>
      </c>
      <c r="S92" s="31">
        <v>4369894</v>
      </c>
      <c r="T92" s="36">
        <f t="shared" si="22"/>
        <v>7.3244421053337314</v>
      </c>
      <c r="U92" s="36">
        <f t="shared" si="23"/>
        <v>-1.0758416580840535E-3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3077360</v>
      </c>
      <c r="E94" s="31">
        <v>3077360</v>
      </c>
      <c r="F94" s="31">
        <v>474360</v>
      </c>
      <c r="G94" s="36">
        <f t="shared" si="16"/>
        <v>0.15414511139418202</v>
      </c>
      <c r="H94" s="31">
        <v>618878</v>
      </c>
      <c r="I94" s="36">
        <f t="shared" si="17"/>
        <v>0.20110679283541738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1093238</v>
      </c>
      <c r="O94" s="36">
        <f t="shared" si="21"/>
        <v>0.3552519042295994</v>
      </c>
      <c r="P94" s="31">
        <v>611698</v>
      </c>
      <c r="Q94" s="31">
        <v>2922470</v>
      </c>
      <c r="R94" s="31">
        <v>2922470</v>
      </c>
      <c r="S94" s="31">
        <v>1120141</v>
      </c>
      <c r="T94" s="36">
        <f t="shared" si="22"/>
        <v>0.38328571379689097</v>
      </c>
      <c r="U94" s="36">
        <f t="shared" si="23"/>
        <v>1.1737818335191497E-2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12306814</v>
      </c>
      <c r="E96" s="32">
        <f>SUM(E92:E95)</f>
        <v>12306814</v>
      </c>
      <c r="F96" s="32">
        <f>SUM(F92:F95)</f>
        <v>2730509</v>
      </c>
      <c r="G96" s="37">
        <f t="shared" si="16"/>
        <v>0.22186968942571164</v>
      </c>
      <c r="H96" s="32">
        <f>SUM(H92:H95)</f>
        <v>2837076</v>
      </c>
      <c r="I96" s="37">
        <f t="shared" si="17"/>
        <v>0.23052887611692188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5567585</v>
      </c>
      <c r="O96" s="37">
        <f t="shared" si="21"/>
        <v>0.45239856554263352</v>
      </c>
      <c r="P96" s="32">
        <f>SUM(P92:P95)</f>
        <v>2832285</v>
      </c>
      <c r="Q96" s="32">
        <f>SUM(Q92:Q95)</f>
        <v>3519088</v>
      </c>
      <c r="R96" s="32">
        <f>SUM(R92:R95)</f>
        <v>11687385</v>
      </c>
      <c r="S96" s="32">
        <f>SUM(S92:S95)</f>
        <v>5490035</v>
      </c>
      <c r="T96" s="37">
        <f t="shared" si="22"/>
        <v>1.5600732348835835</v>
      </c>
      <c r="U96" s="37">
        <f t="shared" si="23"/>
        <v>1.6915670562813734E-3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-575682</v>
      </c>
      <c r="E97" s="31">
        <v>-575682</v>
      </c>
      <c r="F97" s="31">
        <v>-176178</v>
      </c>
      <c r="G97" s="36">
        <f t="shared" si="16"/>
        <v>0.30603353934984939</v>
      </c>
      <c r="H97" s="31">
        <v>-158801</v>
      </c>
      <c r="I97" s="36">
        <f t="shared" si="17"/>
        <v>0.27584847189941669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-334979</v>
      </c>
      <c r="O97" s="36">
        <f t="shared" si="21"/>
        <v>0.58188201124926608</v>
      </c>
      <c r="P97" s="31">
        <v>0</v>
      </c>
      <c r="Q97" s="31">
        <v>0</v>
      </c>
      <c r="R97" s="31">
        <v>-520140</v>
      </c>
      <c r="S97" s="31">
        <v>0</v>
      </c>
      <c r="T97" s="36">
        <f t="shared" si="22"/>
        <v>0</v>
      </c>
      <c r="U97" s="36">
        <f t="shared" si="23"/>
        <v>0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1446424</v>
      </c>
      <c r="E98" s="31">
        <v>1446424</v>
      </c>
      <c r="F98" s="31">
        <v>357960</v>
      </c>
      <c r="G98" s="36">
        <f t="shared" si="16"/>
        <v>0.24747930067532065</v>
      </c>
      <c r="H98" s="31">
        <v>234791</v>
      </c>
      <c r="I98" s="36">
        <f t="shared" si="17"/>
        <v>0.16232515500295902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592751</v>
      </c>
      <c r="O98" s="36">
        <f t="shared" si="21"/>
        <v>0.40980445567827967</v>
      </c>
      <c r="P98" s="31">
        <v>344313</v>
      </c>
      <c r="Q98" s="31">
        <v>1786951</v>
      </c>
      <c r="R98" s="31">
        <v>1417431</v>
      </c>
      <c r="S98" s="31">
        <v>696608</v>
      </c>
      <c r="T98" s="36">
        <f t="shared" si="22"/>
        <v>0.38983049898961974</v>
      </c>
      <c r="U98" s="36">
        <f t="shared" si="23"/>
        <v>-0.31808848344384322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1950764</v>
      </c>
      <c r="E99" s="31">
        <v>1950764</v>
      </c>
      <c r="F99" s="31">
        <v>4628</v>
      </c>
      <c r="G99" s="36">
        <f t="shared" si="16"/>
        <v>2.3724038376759056E-3</v>
      </c>
      <c r="H99" s="31">
        <v>6942</v>
      </c>
      <c r="I99" s="36">
        <f t="shared" si="17"/>
        <v>3.5586057565138583E-3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11570</v>
      </c>
      <c r="O99" s="36">
        <f t="shared" si="21"/>
        <v>5.9310095941897635E-3</v>
      </c>
      <c r="P99" s="31">
        <v>882898</v>
      </c>
      <c r="Q99" s="31">
        <v>1279179</v>
      </c>
      <c r="R99" s="31">
        <v>25702647</v>
      </c>
      <c r="S99" s="31">
        <v>1305353</v>
      </c>
      <c r="T99" s="36">
        <f t="shared" si="22"/>
        <v>1.0204615616735422</v>
      </c>
      <c r="U99" s="36">
        <f t="shared" si="23"/>
        <v>-0.99213725707839406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2821506</v>
      </c>
      <c r="E101" s="32">
        <f>SUM(E97:E100)</f>
        <v>2821506</v>
      </c>
      <c r="F101" s="32">
        <f>SUM(F97:F100)</f>
        <v>186410</v>
      </c>
      <c r="G101" s="37">
        <f>IF(($D101     =0),0,($F101     /$D101     ))</f>
        <v>6.6067553994214434E-2</v>
      </c>
      <c r="H101" s="32">
        <f>SUM(H97:H100)</f>
        <v>82932</v>
      </c>
      <c r="I101" s="37">
        <f>IF(($D101     =0),0,($H101     /$D101     ))</f>
        <v>2.939281362506406E-2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269342</v>
      </c>
      <c r="O101" s="37">
        <f>IF(($D101     =0),0,($N101     /$D101     ))</f>
        <v>9.5460367619278494E-2</v>
      </c>
      <c r="P101" s="32">
        <f>SUM(P97:P100)</f>
        <v>1227211</v>
      </c>
      <c r="Q101" s="32">
        <f>SUM(Q97:Q100)</f>
        <v>3066130</v>
      </c>
      <c r="R101" s="32">
        <f>SUM(R97:R100)</f>
        <v>26599938</v>
      </c>
      <c r="S101" s="32">
        <f>SUM(S97:S100)</f>
        <v>2001961</v>
      </c>
      <c r="T101" s="37">
        <f>IF(($Q101     =0),0,($S101     /$Q101     ))</f>
        <v>0.65292763190080005</v>
      </c>
      <c r="U101" s="37">
        <f>IF(($P101     =0),0,(($H101     /$P101     )-1))</f>
        <v>-0.93242237887372259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976751087</v>
      </c>
      <c r="E102" s="32">
        <f>SUM(E88:E90,E92:E95,E97:E100)</f>
        <v>976751087</v>
      </c>
      <c r="F102" s="32">
        <f>SUM(F88:F90,F92:F95,F97:F100)</f>
        <v>127171638</v>
      </c>
      <c r="G102" s="37">
        <f>IF(($D102     =0),0,($F102     /$D102     ))</f>
        <v>0.1301986142555478</v>
      </c>
      <c r="H102" s="32">
        <f>SUM(H88:H90,H92:H95,H97:H100)</f>
        <v>159006677</v>
      </c>
      <c r="I102" s="37">
        <f>IF(($D102     =0),0,($H102     /$D102     ))</f>
        <v>0.16279140009802723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286178315</v>
      </c>
      <c r="O102" s="37">
        <f>IF(($D102     =0),0,($N102     /$D102     ))</f>
        <v>0.29299001435357502</v>
      </c>
      <c r="P102" s="32">
        <f>SUM(P88:P90,P92:P95,P97:P100)</f>
        <v>148643173</v>
      </c>
      <c r="Q102" s="32">
        <f>SUM(Q88:Q90,Q92:Q95,Q97:Q100)</f>
        <v>1132665089</v>
      </c>
      <c r="R102" s="32">
        <f>SUM(R88:R90,R92:R95,R97:R100)</f>
        <v>1018714637</v>
      </c>
      <c r="S102" s="32">
        <f>SUM(S88:S90,S92:S95,S97:S100)</f>
        <v>285142136</v>
      </c>
      <c r="T102" s="37">
        <f>IF(($Q102     =0),0,($S102     /$Q102     ))</f>
        <v>0.25174443775939492</v>
      </c>
      <c r="U102" s="37">
        <f>IF(($P102     =0),0,(($H102     /$P102     )-1))</f>
        <v>6.9720686062050063E-2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386306510</v>
      </c>
      <c r="E105" s="31">
        <v>386306510</v>
      </c>
      <c r="F105" s="31">
        <v>82613371</v>
      </c>
      <c r="G105" s="36">
        <f t="shared" ref="G105:G136" si="24">IF(($D105     =0),0,($F105     /$D105     ))</f>
        <v>0.21385446235425853</v>
      </c>
      <c r="H105" s="31">
        <v>71339469</v>
      </c>
      <c r="I105" s="36">
        <f t="shared" ref="I105:I136" si="25">IF(($D105     =0),0,($H105     /$D105     ))</f>
        <v>0.18467063627791311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153952840</v>
      </c>
      <c r="O105" s="36">
        <f t="shared" ref="O105:O136" si="29">IF(($D105     =0),0,($N105     /$D105     ))</f>
        <v>0.39852509863217161</v>
      </c>
      <c r="P105" s="31">
        <v>44325583</v>
      </c>
      <c r="Q105" s="31">
        <v>261230500</v>
      </c>
      <c r="R105" s="31">
        <v>267230500</v>
      </c>
      <c r="S105" s="31">
        <v>93667978</v>
      </c>
      <c r="T105" s="36">
        <f t="shared" ref="T105:T136" si="30">IF(($Q105     =0),0,($S105     /$Q105     ))</f>
        <v>0.3585644784969596</v>
      </c>
      <c r="U105" s="36">
        <f t="shared" ref="U105:U136" si="31">IF(($P105     =0),0,(($H105     /$P105     )-1))</f>
        <v>0.60944231686698846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386306510</v>
      </c>
      <c r="E106" s="32">
        <f>E105</f>
        <v>386306510</v>
      </c>
      <c r="F106" s="32">
        <f>F105</f>
        <v>82613371</v>
      </c>
      <c r="G106" s="37">
        <f t="shared" si="24"/>
        <v>0.21385446235425853</v>
      </c>
      <c r="H106" s="32">
        <f>H105</f>
        <v>71339469</v>
      </c>
      <c r="I106" s="37">
        <f t="shared" si="25"/>
        <v>0.18467063627791311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153952840</v>
      </c>
      <c r="O106" s="37">
        <f t="shared" si="29"/>
        <v>0.39852509863217161</v>
      </c>
      <c r="P106" s="32">
        <f>P105</f>
        <v>44325583</v>
      </c>
      <c r="Q106" s="32">
        <f>Q105</f>
        <v>261230500</v>
      </c>
      <c r="R106" s="32">
        <f>R105</f>
        <v>267230500</v>
      </c>
      <c r="S106" s="32">
        <f>S105</f>
        <v>93667978</v>
      </c>
      <c r="T106" s="37">
        <f t="shared" si="30"/>
        <v>0.3585644784969596</v>
      </c>
      <c r="U106" s="37">
        <f t="shared" si="31"/>
        <v>0.60944231686698846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22600</v>
      </c>
      <c r="E107" s="31">
        <v>22600</v>
      </c>
      <c r="F107" s="31">
        <v>8943</v>
      </c>
      <c r="G107" s="36">
        <f t="shared" si="24"/>
        <v>0.39570796460176993</v>
      </c>
      <c r="H107" s="31">
        <v>8943</v>
      </c>
      <c r="I107" s="36">
        <f t="shared" si="25"/>
        <v>0.39570796460176993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17886</v>
      </c>
      <c r="O107" s="36">
        <f t="shared" si="29"/>
        <v>0.79141592920353987</v>
      </c>
      <c r="P107" s="31">
        <v>8943</v>
      </c>
      <c r="Q107" s="31">
        <v>21321</v>
      </c>
      <c r="R107" s="31">
        <v>21321</v>
      </c>
      <c r="S107" s="31">
        <v>20867</v>
      </c>
      <c r="T107" s="36">
        <f t="shared" si="30"/>
        <v>0.9787064396604287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6274375</v>
      </c>
      <c r="E109" s="31">
        <v>6274375</v>
      </c>
      <c r="F109" s="31">
        <v>0</v>
      </c>
      <c r="G109" s="36">
        <f t="shared" si="24"/>
        <v>0</v>
      </c>
      <c r="H109" s="31">
        <v>6274375</v>
      </c>
      <c r="I109" s="36">
        <f t="shared" si="25"/>
        <v>1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6274375</v>
      </c>
      <c r="O109" s="36">
        <f t="shared" si="29"/>
        <v>1</v>
      </c>
      <c r="P109" s="31">
        <v>6908808</v>
      </c>
      <c r="Q109" s="31">
        <v>6908808</v>
      </c>
      <c r="R109" s="31">
        <v>6908808</v>
      </c>
      <c r="S109" s="31">
        <v>6908808</v>
      </c>
      <c r="T109" s="36">
        <f t="shared" si="30"/>
        <v>1</v>
      </c>
      <c r="U109" s="36">
        <f t="shared" si="31"/>
        <v>-9.1829589127386368E-2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2775360</v>
      </c>
      <c r="E110" s="31">
        <v>2775360</v>
      </c>
      <c r="F110" s="31">
        <v>378188</v>
      </c>
      <c r="G110" s="36">
        <f t="shared" si="24"/>
        <v>0.13626628617548714</v>
      </c>
      <c r="H110" s="31">
        <v>1165705</v>
      </c>
      <c r="I110" s="36">
        <f t="shared" si="25"/>
        <v>0.4200193848725931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1543893</v>
      </c>
      <c r="O110" s="36">
        <f t="shared" si="29"/>
        <v>0.55628567104808024</v>
      </c>
      <c r="P110" s="31">
        <v>5755050</v>
      </c>
      <c r="Q110" s="31">
        <v>56832034</v>
      </c>
      <c r="R110" s="31">
        <v>27824466</v>
      </c>
      <c r="S110" s="31">
        <v>6523802</v>
      </c>
      <c r="T110" s="36">
        <f t="shared" si="30"/>
        <v>0.11479092935508872</v>
      </c>
      <c r="U110" s="36">
        <f t="shared" si="31"/>
        <v>-0.79744659038583499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9072335</v>
      </c>
      <c r="E112" s="32">
        <f>SUM(E107:E111)</f>
        <v>9072335</v>
      </c>
      <c r="F112" s="32">
        <f>SUM(F107:F111)</f>
        <v>387131</v>
      </c>
      <c r="G112" s="37">
        <f t="shared" si="24"/>
        <v>4.2671594468237782E-2</v>
      </c>
      <c r="H112" s="32">
        <f>SUM(H107:H111)</f>
        <v>7449023</v>
      </c>
      <c r="I112" s="37">
        <f t="shared" si="25"/>
        <v>0.82107009937353503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7836154</v>
      </c>
      <c r="O112" s="37">
        <f t="shared" si="29"/>
        <v>0.8637416938417728</v>
      </c>
      <c r="P112" s="32">
        <f>SUM(P107:P111)</f>
        <v>12672801</v>
      </c>
      <c r="Q112" s="32">
        <f>SUM(Q107:Q111)</f>
        <v>63762163</v>
      </c>
      <c r="R112" s="32">
        <f>SUM(R107:R111)</f>
        <v>34754595</v>
      </c>
      <c r="S112" s="32">
        <f>SUM(S107:S111)</f>
        <v>13453477</v>
      </c>
      <c r="T112" s="37">
        <f t="shared" si="30"/>
        <v>0.21099467720378307</v>
      </c>
      <c r="U112" s="37">
        <f t="shared" si="31"/>
        <v>-0.41220390030585974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8300000</v>
      </c>
      <c r="R114" s="31">
        <v>239982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247620</v>
      </c>
      <c r="E115" s="31">
        <v>247620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5501000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-81281</v>
      </c>
      <c r="Q116" s="31">
        <v>0</v>
      </c>
      <c r="R116" s="31">
        <v>0</v>
      </c>
      <c r="S116" s="31">
        <v>-81281</v>
      </c>
      <c r="T116" s="36">
        <f t="shared" si="30"/>
        <v>0</v>
      </c>
      <c r="U116" s="36">
        <f t="shared" si="31"/>
        <v>-1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43163330</v>
      </c>
      <c r="E117" s="31">
        <v>43163330</v>
      </c>
      <c r="F117" s="31">
        <v>2921519</v>
      </c>
      <c r="G117" s="36">
        <f t="shared" si="24"/>
        <v>6.768520871767772E-2</v>
      </c>
      <c r="H117" s="31">
        <v>3511063</v>
      </c>
      <c r="I117" s="36">
        <f t="shared" si="25"/>
        <v>8.1343654440007296E-2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6432582</v>
      </c>
      <c r="O117" s="36">
        <f t="shared" si="29"/>
        <v>0.14902886315768502</v>
      </c>
      <c r="P117" s="31">
        <v>5937755</v>
      </c>
      <c r="Q117" s="31">
        <v>127185555</v>
      </c>
      <c r="R117" s="31">
        <v>18970150</v>
      </c>
      <c r="S117" s="31">
        <v>7566338</v>
      </c>
      <c r="T117" s="36">
        <f t="shared" si="30"/>
        <v>5.9490545133053831E-2</v>
      </c>
      <c r="U117" s="36">
        <f t="shared" si="31"/>
        <v>-0.40868846895838584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13191000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43410950</v>
      </c>
      <c r="E121" s="32">
        <f>SUM(E113:E120)</f>
        <v>43410950</v>
      </c>
      <c r="F121" s="32">
        <f>SUM(F113:F120)</f>
        <v>2921519</v>
      </c>
      <c r="G121" s="37">
        <f t="shared" si="24"/>
        <v>6.7299126142136956E-2</v>
      </c>
      <c r="H121" s="32">
        <f>SUM(H113:H120)</f>
        <v>3511063</v>
      </c>
      <c r="I121" s="37">
        <f t="shared" si="25"/>
        <v>8.0879662850041292E-2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6432582</v>
      </c>
      <c r="O121" s="37">
        <f t="shared" si="29"/>
        <v>0.14817878899217823</v>
      </c>
      <c r="P121" s="32">
        <f>SUM(P113:P120)</f>
        <v>5856474</v>
      </c>
      <c r="Q121" s="32">
        <f>SUM(Q113:Q120)</f>
        <v>154177555</v>
      </c>
      <c r="R121" s="32">
        <f>SUM(R113:R120)</f>
        <v>19210132</v>
      </c>
      <c r="S121" s="32">
        <f>SUM(S113:S120)</f>
        <v>7485057</v>
      </c>
      <c r="T121" s="37">
        <f t="shared" si="30"/>
        <v>4.8548292259531549E-2</v>
      </c>
      <c r="U121" s="37">
        <f t="shared" si="31"/>
        <v>-0.40048175745337555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1858152</v>
      </c>
      <c r="E124" s="31">
        <v>1858152</v>
      </c>
      <c r="F124" s="31">
        <v>731105</v>
      </c>
      <c r="G124" s="36">
        <f t="shared" si="24"/>
        <v>0.39345812398555124</v>
      </c>
      <c r="H124" s="31">
        <v>238259</v>
      </c>
      <c r="I124" s="36">
        <f t="shared" si="25"/>
        <v>0.12822363294283784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969364</v>
      </c>
      <c r="O124" s="36">
        <f t="shared" si="29"/>
        <v>0.52168175692838903</v>
      </c>
      <c r="P124" s="31">
        <v>349533</v>
      </c>
      <c r="Q124" s="31">
        <v>1788720</v>
      </c>
      <c r="R124" s="31">
        <v>2772720</v>
      </c>
      <c r="S124" s="31">
        <v>644573</v>
      </c>
      <c r="T124" s="36">
        <f t="shared" si="30"/>
        <v>0.36035433158906927</v>
      </c>
      <c r="U124" s="36">
        <f t="shared" si="31"/>
        <v>-0.31835048478970507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1858152</v>
      </c>
      <c r="E126" s="32">
        <f>SUM(E122:E125)</f>
        <v>1858152</v>
      </c>
      <c r="F126" s="32">
        <f>SUM(F122:F125)</f>
        <v>731105</v>
      </c>
      <c r="G126" s="37">
        <f t="shared" si="24"/>
        <v>0.39345812398555124</v>
      </c>
      <c r="H126" s="32">
        <f>SUM(H122:H125)</f>
        <v>238259</v>
      </c>
      <c r="I126" s="37">
        <f t="shared" si="25"/>
        <v>0.12822363294283784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969364</v>
      </c>
      <c r="O126" s="37">
        <f t="shared" si="29"/>
        <v>0.52168175692838903</v>
      </c>
      <c r="P126" s="32">
        <f>SUM(P122:P125)</f>
        <v>349533</v>
      </c>
      <c r="Q126" s="32">
        <f>SUM(Q122:Q125)</f>
        <v>1788720</v>
      </c>
      <c r="R126" s="32">
        <f>SUM(R122:R125)</f>
        <v>2772720</v>
      </c>
      <c r="S126" s="32">
        <f>SUM(S122:S125)</f>
        <v>644573</v>
      </c>
      <c r="T126" s="37">
        <f t="shared" si="30"/>
        <v>0.36035433158906927</v>
      </c>
      <c r="U126" s="37">
        <f t="shared" si="31"/>
        <v>-0.31835048478970507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842120</v>
      </c>
      <c r="E127" s="31">
        <v>842120</v>
      </c>
      <c r="F127" s="31">
        <v>138171</v>
      </c>
      <c r="G127" s="36">
        <f t="shared" si="24"/>
        <v>0.16407519118415428</v>
      </c>
      <c r="H127" s="31">
        <v>138868</v>
      </c>
      <c r="I127" s="36">
        <f t="shared" si="25"/>
        <v>0.16490286419987651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277039</v>
      </c>
      <c r="O127" s="36">
        <f t="shared" si="29"/>
        <v>0.3289780553840308</v>
      </c>
      <c r="P127" s="31">
        <v>145991</v>
      </c>
      <c r="Q127" s="31">
        <v>848480</v>
      </c>
      <c r="R127" s="31">
        <v>843980</v>
      </c>
      <c r="S127" s="31">
        <v>298801</v>
      </c>
      <c r="T127" s="36">
        <f t="shared" si="30"/>
        <v>0.35216033377333583</v>
      </c>
      <c r="U127" s="36">
        <f t="shared" si="31"/>
        <v>-4.8790678877465021E-2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842120</v>
      </c>
      <c r="E132" s="32">
        <f>SUM(E127:E131)</f>
        <v>842120</v>
      </c>
      <c r="F132" s="32">
        <f>SUM(F127:F131)</f>
        <v>138171</v>
      </c>
      <c r="G132" s="37">
        <f t="shared" si="24"/>
        <v>0.16407519118415428</v>
      </c>
      <c r="H132" s="32">
        <f>SUM(H127:H131)</f>
        <v>138868</v>
      </c>
      <c r="I132" s="37">
        <f t="shared" si="25"/>
        <v>0.16490286419987651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277039</v>
      </c>
      <c r="O132" s="37">
        <f t="shared" si="29"/>
        <v>0.3289780553840308</v>
      </c>
      <c r="P132" s="32">
        <f>SUM(P127:P131)</f>
        <v>145991</v>
      </c>
      <c r="Q132" s="32">
        <f>SUM(Q127:Q131)</f>
        <v>848480</v>
      </c>
      <c r="R132" s="32">
        <f>SUM(R127:R131)</f>
        <v>843980</v>
      </c>
      <c r="S132" s="32">
        <f>SUM(S127:S131)</f>
        <v>298801</v>
      </c>
      <c r="T132" s="37">
        <f t="shared" si="30"/>
        <v>0.35216033377333583</v>
      </c>
      <c r="U132" s="37">
        <f t="shared" si="31"/>
        <v>-4.8790678877465021E-2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47521623</v>
      </c>
      <c r="E133" s="31">
        <v>47521623</v>
      </c>
      <c r="F133" s="31">
        <v>7123315</v>
      </c>
      <c r="G133" s="36">
        <f t="shared" si="24"/>
        <v>0.14989629036870225</v>
      </c>
      <c r="H133" s="31">
        <v>20453145</v>
      </c>
      <c r="I133" s="36">
        <f t="shared" si="25"/>
        <v>0.43039660072215968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27576460</v>
      </c>
      <c r="O133" s="36">
        <f t="shared" si="29"/>
        <v>0.58029289109086191</v>
      </c>
      <c r="P133" s="31">
        <v>24736070</v>
      </c>
      <c r="Q133" s="31">
        <v>611580610</v>
      </c>
      <c r="R133" s="31">
        <v>117066450</v>
      </c>
      <c r="S133" s="31">
        <v>30284553</v>
      </c>
      <c r="T133" s="36">
        <f t="shared" si="30"/>
        <v>4.9518497651519722E-2</v>
      </c>
      <c r="U133" s="36">
        <f t="shared" si="31"/>
        <v>-0.17314492560863548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47521623</v>
      </c>
      <c r="E137" s="32">
        <f>SUM(E133:E136)</f>
        <v>47521623</v>
      </c>
      <c r="F137" s="32">
        <f>SUM(F133:F136)</f>
        <v>7123315</v>
      </c>
      <c r="G137" s="37">
        <f t="shared" ref="G137:G170" si="32">IF(($D137     =0),0,($F137     /$D137     ))</f>
        <v>0.14989629036870225</v>
      </c>
      <c r="H137" s="32">
        <f>SUM(H133:H136)</f>
        <v>20453145</v>
      </c>
      <c r="I137" s="37">
        <f t="shared" ref="I137:I170" si="33">IF(($D137     =0),0,($H137     /$D137     ))</f>
        <v>0.43039660072215968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27576460</v>
      </c>
      <c r="O137" s="37">
        <f t="shared" ref="O137:O170" si="37">IF(($D137     =0),0,($N137     /$D137     ))</f>
        <v>0.58029289109086191</v>
      </c>
      <c r="P137" s="32">
        <f>SUM(P133:P136)</f>
        <v>24736070</v>
      </c>
      <c r="Q137" s="32">
        <f>SUM(Q133:Q136)</f>
        <v>611580610</v>
      </c>
      <c r="R137" s="32">
        <f>SUM(R133:R136)</f>
        <v>117066450</v>
      </c>
      <c r="S137" s="32">
        <f>SUM(S133:S136)</f>
        <v>30284553</v>
      </c>
      <c r="T137" s="37">
        <f t="shared" ref="T137:T170" si="38">IF(($Q137     =0),0,($S137     /$Q137     ))</f>
        <v>4.9518497651519722E-2</v>
      </c>
      <c r="U137" s="37">
        <f t="shared" ref="U137:U170" si="39">IF(($P137     =0),0,(($H137     /$P137     )-1))</f>
        <v>-0.17314492560863548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32"/>
        <v>0</v>
      </c>
      <c r="H144" s="32">
        <f>SUM(H138:H143)</f>
        <v>0</v>
      </c>
      <c r="I144" s="37">
        <f t="shared" si="33"/>
        <v>0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0</v>
      </c>
      <c r="O144" s="37">
        <f t="shared" si="37"/>
        <v>0</v>
      </c>
      <c r="P144" s="32">
        <f>SUM(P138:P143)</f>
        <v>0</v>
      </c>
      <c r="Q144" s="32">
        <f>SUM(Q138:Q143)</f>
        <v>0</v>
      </c>
      <c r="R144" s="32">
        <f>SUM(R138:R143)</f>
        <v>1640040</v>
      </c>
      <c r="S144" s="32">
        <f>SUM(S138:S143)</f>
        <v>0</v>
      </c>
      <c r="T144" s="37">
        <f t="shared" si="38"/>
        <v>0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6476200</v>
      </c>
      <c r="E152" s="31">
        <v>89737300</v>
      </c>
      <c r="F152" s="31">
        <v>34920698</v>
      </c>
      <c r="G152" s="36">
        <f t="shared" si="32"/>
        <v>5.3921586732960689</v>
      </c>
      <c r="H152" s="31">
        <v>26273015</v>
      </c>
      <c r="I152" s="36">
        <f t="shared" si="33"/>
        <v>4.0568566443284642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61193713</v>
      </c>
      <c r="O152" s="36">
        <f t="shared" si="37"/>
        <v>9.4490153176245322</v>
      </c>
      <c r="P152" s="31">
        <v>847724</v>
      </c>
      <c r="Q152" s="31">
        <v>5366800</v>
      </c>
      <c r="R152" s="31">
        <v>5583901</v>
      </c>
      <c r="S152" s="31">
        <v>4421647</v>
      </c>
      <c r="T152" s="36">
        <f t="shared" si="38"/>
        <v>0.82388890959230832</v>
      </c>
      <c r="U152" s="36">
        <f t="shared" si="39"/>
        <v>29.992416163751411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196630</v>
      </c>
      <c r="E153" s="31">
        <v>196630</v>
      </c>
      <c r="F153" s="31">
        <v>0</v>
      </c>
      <c r="G153" s="36">
        <f t="shared" si="32"/>
        <v>0</v>
      </c>
      <c r="H153" s="31">
        <v>4348</v>
      </c>
      <c r="I153" s="36">
        <f t="shared" si="33"/>
        <v>2.2112597263896659E-2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4348</v>
      </c>
      <c r="O153" s="36">
        <f t="shared" si="37"/>
        <v>2.2112597263896659E-2</v>
      </c>
      <c r="P153" s="31">
        <v>0</v>
      </c>
      <c r="Q153" s="31">
        <v>182010</v>
      </c>
      <c r="R153" s="31">
        <v>182010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6672830</v>
      </c>
      <c r="E157" s="32">
        <f>SUM(E151:E156)</f>
        <v>89933930</v>
      </c>
      <c r="F157" s="32">
        <f>SUM(F151:F156)</f>
        <v>34920698</v>
      </c>
      <c r="G157" s="37">
        <f t="shared" si="32"/>
        <v>5.2332665450790747</v>
      </c>
      <c r="H157" s="32">
        <f>SUM(H151:H156)</f>
        <v>26277363</v>
      </c>
      <c r="I157" s="37">
        <f t="shared" si="33"/>
        <v>3.9379638024646213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61198061</v>
      </c>
      <c r="O157" s="37">
        <f t="shared" si="37"/>
        <v>9.1712303475436965</v>
      </c>
      <c r="P157" s="32">
        <f>SUM(P151:P156)</f>
        <v>847724</v>
      </c>
      <c r="Q157" s="32">
        <f>SUM(Q151:Q156)</f>
        <v>5548810</v>
      </c>
      <c r="R157" s="32">
        <f>SUM(R151:R156)</f>
        <v>5765911</v>
      </c>
      <c r="S157" s="32">
        <f>SUM(S151:S156)</f>
        <v>4421647</v>
      </c>
      <c r="T157" s="37">
        <f t="shared" si="38"/>
        <v>0.79686401228371484</v>
      </c>
      <c r="U157" s="37">
        <f t="shared" si="39"/>
        <v>29.997545191595378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61699140</v>
      </c>
      <c r="E159" s="31">
        <v>61699140</v>
      </c>
      <c r="F159" s="31">
        <v>2379608</v>
      </c>
      <c r="G159" s="36">
        <f t="shared" si="32"/>
        <v>3.856792817533599E-2</v>
      </c>
      <c r="H159" s="31">
        <v>5781794</v>
      </c>
      <c r="I159" s="36">
        <f t="shared" si="33"/>
        <v>9.3709474718772418E-2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8161402</v>
      </c>
      <c r="O159" s="36">
        <f t="shared" si="37"/>
        <v>0.13227740289410841</v>
      </c>
      <c r="P159" s="31">
        <v>1939483</v>
      </c>
      <c r="Q159" s="31">
        <v>7134744</v>
      </c>
      <c r="R159" s="31">
        <v>7864744</v>
      </c>
      <c r="S159" s="31">
        <v>3971244</v>
      </c>
      <c r="T159" s="36">
        <f t="shared" si="38"/>
        <v>0.55660637578587258</v>
      </c>
      <c r="U159" s="36">
        <f t="shared" si="39"/>
        <v>1.9811006335193451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61699140</v>
      </c>
      <c r="E163" s="32">
        <f>SUM(E158:E162)</f>
        <v>61699140</v>
      </c>
      <c r="F163" s="32">
        <f>SUM(F158:F162)</f>
        <v>2379608</v>
      </c>
      <c r="G163" s="37">
        <f t="shared" si="32"/>
        <v>3.856792817533599E-2</v>
      </c>
      <c r="H163" s="32">
        <f>SUM(H158:H162)</f>
        <v>5781794</v>
      </c>
      <c r="I163" s="37">
        <f t="shared" si="33"/>
        <v>9.3709474718772418E-2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8161402</v>
      </c>
      <c r="O163" s="37">
        <f t="shared" si="37"/>
        <v>0.13227740289410841</v>
      </c>
      <c r="P163" s="32">
        <f>SUM(P158:P162)</f>
        <v>1939483</v>
      </c>
      <c r="Q163" s="32">
        <f>SUM(Q158:Q162)</f>
        <v>7134744</v>
      </c>
      <c r="R163" s="32">
        <f>SUM(R158:R162)</f>
        <v>7864744</v>
      </c>
      <c r="S163" s="32">
        <f>SUM(S158:S162)</f>
        <v>3971244</v>
      </c>
      <c r="T163" s="37">
        <f t="shared" si="38"/>
        <v>0.55660637578587258</v>
      </c>
      <c r="U163" s="37">
        <f t="shared" si="39"/>
        <v>1.9811006335193451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384682</v>
      </c>
      <c r="G165" s="36">
        <f t="shared" si="32"/>
        <v>0</v>
      </c>
      <c r="H165" s="31">
        <v>-384681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384682</v>
      </c>
      <c r="G169" s="37">
        <f t="shared" si="32"/>
        <v>0</v>
      </c>
      <c r="H169" s="32">
        <f>SUM(H164:H168)</f>
        <v>-384681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557383660</v>
      </c>
      <c r="E170" s="32">
        <f>SUM(E105,E107:E111,E113:E120,E122:E125,E127:E131,E133:E136,E138:E143,E145:E149,E151:E156,E158:E162,E164:E168)</f>
        <v>640644760</v>
      </c>
      <c r="F170" s="32">
        <f>SUM(F105,F107:F111,F113:F120,F122:F125,F127:F131,F133:F136,F138:F143,F145:F149,F151:F156,F158:F162,F164:F168)</f>
        <v>131599600</v>
      </c>
      <c r="G170" s="37">
        <f t="shared" si="32"/>
        <v>0.2361023643929569</v>
      </c>
      <c r="H170" s="32">
        <f>SUM(H105,H107:H111,H113:H120,H122:H125,H127:H131,H133:H136,H138:H143,H145:H149,H151:H156,H158:H162,H164:H168)</f>
        <v>134804303</v>
      </c>
      <c r="I170" s="37">
        <f t="shared" si="33"/>
        <v>0.24185191040584147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266403903</v>
      </c>
      <c r="O170" s="37">
        <f t="shared" si="37"/>
        <v>0.47795427479879837</v>
      </c>
      <c r="P170" s="32">
        <f>SUM(P105,P107:P111,P113:P120,P122:P125,P127:P131,P133:P136,P138:P143,P145:P149,P151:P156,P158:P162,P164:P168)</f>
        <v>90873659</v>
      </c>
      <c r="Q170" s="32">
        <f>SUM(Q105,Q107:Q111,Q113:Q120,Q122:Q125,Q127:Q131,Q133:Q136,Q138:Q143,Q145:Q149,Q151:Q156,Q158:Q162,Q164:Q168)</f>
        <v>1106071582</v>
      </c>
      <c r="R170" s="32">
        <f>SUM(R105,R107:R111,R113:R120,R122:R125,R127:R131,R133:R136,R138:R143,R145:R149,R151:R156,R158:R162,R164:R168)</f>
        <v>457149072</v>
      </c>
      <c r="S170" s="32">
        <f>SUM(S105,S107:S111,S113:S120,S122:S125,S127:S131,S133:S136,S138:S143,S145:S149,S151:S156,S158:S162,S164:S168)</f>
        <v>154227330</v>
      </c>
      <c r="T170" s="37">
        <f t="shared" si="38"/>
        <v>0.13943702424858068</v>
      </c>
      <c r="U170" s="37">
        <f t="shared" si="39"/>
        <v>0.48342549957188363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20658</v>
      </c>
      <c r="Q173" s="31">
        <v>750000</v>
      </c>
      <c r="R173" s="31">
        <v>0</v>
      </c>
      <c r="S173" s="31">
        <v>41316</v>
      </c>
      <c r="T173" s="36">
        <f t="shared" ref="T173:T205" si="46">IF(($Q173     =0),0,($S173     /$Q173     ))</f>
        <v>5.5087999999999998E-2</v>
      </c>
      <c r="U173" s="36">
        <f t="shared" ref="U173:U205" si="47">IF(($P173     =0),0,(($H173     /$P173     )-1))</f>
        <v>-1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2593668</v>
      </c>
      <c r="E175" s="31">
        <v>2593668</v>
      </c>
      <c r="F175" s="31">
        <v>500788</v>
      </c>
      <c r="G175" s="36">
        <f t="shared" si="40"/>
        <v>0.1930809957172622</v>
      </c>
      <c r="H175" s="31">
        <v>575838</v>
      </c>
      <c r="I175" s="36">
        <f t="shared" si="41"/>
        <v>0.22201685026765183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1076626</v>
      </c>
      <c r="O175" s="36">
        <f t="shared" si="45"/>
        <v>0.415097845984914</v>
      </c>
      <c r="P175" s="31">
        <v>327342</v>
      </c>
      <c r="Q175" s="31">
        <v>2289025</v>
      </c>
      <c r="R175" s="31">
        <v>2289025</v>
      </c>
      <c r="S175" s="31">
        <v>654700</v>
      </c>
      <c r="T175" s="36">
        <f t="shared" si="46"/>
        <v>0.28601697229169626</v>
      </c>
      <c r="U175" s="36">
        <f t="shared" si="47"/>
        <v>0.75913265025569587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2593668</v>
      </c>
      <c r="E179" s="32">
        <f>SUM(E173:E178)</f>
        <v>2593668</v>
      </c>
      <c r="F179" s="32">
        <f>SUM(F173:F178)</f>
        <v>500788</v>
      </c>
      <c r="G179" s="37">
        <f t="shared" si="40"/>
        <v>0.1930809957172622</v>
      </c>
      <c r="H179" s="32">
        <f>SUM(H173:H178)</f>
        <v>575838</v>
      </c>
      <c r="I179" s="37">
        <f t="shared" si="41"/>
        <v>0.22201685026765183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1076626</v>
      </c>
      <c r="O179" s="37">
        <f t="shared" si="45"/>
        <v>0.415097845984914</v>
      </c>
      <c r="P179" s="32">
        <f>SUM(P173:P178)</f>
        <v>348000</v>
      </c>
      <c r="Q179" s="32">
        <f>SUM(Q173:Q178)</f>
        <v>3039025</v>
      </c>
      <c r="R179" s="32">
        <f>SUM(R173:R178)</f>
        <v>2289025</v>
      </c>
      <c r="S179" s="32">
        <f>SUM(S173:S178)</f>
        <v>696016</v>
      </c>
      <c r="T179" s="37">
        <f t="shared" si="46"/>
        <v>0.22902608566892343</v>
      </c>
      <c r="U179" s="37">
        <f t="shared" si="47"/>
        <v>0.6547068965517242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2194</v>
      </c>
      <c r="Q181" s="31">
        <v>0</v>
      </c>
      <c r="R181" s="31">
        <v>5000</v>
      </c>
      <c r="S181" s="31">
        <v>2194</v>
      </c>
      <c r="T181" s="36">
        <f t="shared" si="46"/>
        <v>0</v>
      </c>
      <c r="U181" s="36">
        <f t="shared" si="47"/>
        <v>-1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0</v>
      </c>
      <c r="F185" s="32">
        <f>SUM(F180:F184)</f>
        <v>0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0</v>
      </c>
      <c r="O185" s="37">
        <f t="shared" si="45"/>
        <v>0</v>
      </c>
      <c r="P185" s="32">
        <f>SUM(P180:P184)</f>
        <v>2194</v>
      </c>
      <c r="Q185" s="32">
        <f>SUM(Q180:Q184)</f>
        <v>0</v>
      </c>
      <c r="R185" s="32">
        <f>SUM(R180:R184)</f>
        <v>5000</v>
      </c>
      <c r="S185" s="32">
        <f>SUM(S180:S184)</f>
        <v>2194</v>
      </c>
      <c r="T185" s="37">
        <f t="shared" si="46"/>
        <v>0</v>
      </c>
      <c r="U185" s="37">
        <f t="shared" si="47"/>
        <v>-1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266171</v>
      </c>
      <c r="E188" s="31">
        <v>266171</v>
      </c>
      <c r="F188" s="31">
        <v>2511756</v>
      </c>
      <c r="G188" s="36">
        <f t="shared" si="40"/>
        <v>9.4366253273271692</v>
      </c>
      <c r="H188" s="31">
        <v>-5942915</v>
      </c>
      <c r="I188" s="36">
        <f t="shared" si="41"/>
        <v>-22.327432364908272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-3431159</v>
      </c>
      <c r="O188" s="36">
        <f t="shared" si="45"/>
        <v>-12.890807037581103</v>
      </c>
      <c r="P188" s="31">
        <v>2851630</v>
      </c>
      <c r="Q188" s="31">
        <v>254223</v>
      </c>
      <c r="R188" s="31">
        <v>254223</v>
      </c>
      <c r="S188" s="31">
        <v>5380367</v>
      </c>
      <c r="T188" s="36">
        <f t="shared" si="46"/>
        <v>21.163966281571692</v>
      </c>
      <c r="U188" s="36">
        <f t="shared" si="47"/>
        <v>-3.0840414078965366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266171</v>
      </c>
      <c r="E191" s="32">
        <f>SUM(E186:E190)</f>
        <v>266171</v>
      </c>
      <c r="F191" s="32">
        <f>SUM(F186:F190)</f>
        <v>2511756</v>
      </c>
      <c r="G191" s="37">
        <f t="shared" si="40"/>
        <v>9.4366253273271692</v>
      </c>
      <c r="H191" s="32">
        <f>SUM(H186:H190)</f>
        <v>-5942915</v>
      </c>
      <c r="I191" s="37">
        <f t="shared" si="41"/>
        <v>-22.327432364908272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-3431159</v>
      </c>
      <c r="O191" s="37">
        <f t="shared" si="45"/>
        <v>-12.890807037581103</v>
      </c>
      <c r="P191" s="32">
        <f>SUM(P186:P190)</f>
        <v>2851630</v>
      </c>
      <c r="Q191" s="32">
        <f>SUM(Q186:Q190)</f>
        <v>254223</v>
      </c>
      <c r="R191" s="32">
        <f>SUM(R186:R190)</f>
        <v>254223</v>
      </c>
      <c r="S191" s="32">
        <f>SUM(S186:S190)</f>
        <v>5380367</v>
      </c>
      <c r="T191" s="37">
        <f t="shared" si="46"/>
        <v>21.163966281571692</v>
      </c>
      <c r="U191" s="37">
        <f t="shared" si="47"/>
        <v>-3.0840414078965366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141401</v>
      </c>
      <c r="Q193" s="31">
        <v>0</v>
      </c>
      <c r="R193" s="31">
        <v>0</v>
      </c>
      <c r="S193" s="31">
        <v>235408</v>
      </c>
      <c r="T193" s="36">
        <f t="shared" si="46"/>
        <v>0</v>
      </c>
      <c r="U193" s="36">
        <f t="shared" si="47"/>
        <v>-1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177229</v>
      </c>
      <c r="E195" s="31">
        <v>177229</v>
      </c>
      <c r="F195" s="31">
        <v>44705</v>
      </c>
      <c r="G195" s="36">
        <f t="shared" si="40"/>
        <v>0.25224427153569673</v>
      </c>
      <c r="H195" s="31">
        <v>43430</v>
      </c>
      <c r="I195" s="36">
        <f t="shared" si="41"/>
        <v>0.24505018930310501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88135</v>
      </c>
      <c r="O195" s="36">
        <f t="shared" si="45"/>
        <v>0.4972944608388018</v>
      </c>
      <c r="P195" s="31">
        <v>41285</v>
      </c>
      <c r="Q195" s="31">
        <v>168308</v>
      </c>
      <c r="R195" s="31">
        <v>168308</v>
      </c>
      <c r="S195" s="31">
        <v>82508</v>
      </c>
      <c r="T195" s="36">
        <f t="shared" si="46"/>
        <v>0.49022031038334479</v>
      </c>
      <c r="U195" s="36">
        <f t="shared" si="47"/>
        <v>5.1955916192321761E-2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177229</v>
      </c>
      <c r="E198" s="32">
        <f>SUM(E192:E197)</f>
        <v>177229</v>
      </c>
      <c r="F198" s="32">
        <f>SUM(F192:F197)</f>
        <v>44705</v>
      </c>
      <c r="G198" s="37">
        <f t="shared" si="40"/>
        <v>0.25224427153569673</v>
      </c>
      <c r="H198" s="32">
        <f>SUM(H192:H197)</f>
        <v>43430</v>
      </c>
      <c r="I198" s="37">
        <f t="shared" si="41"/>
        <v>0.24505018930310501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88135</v>
      </c>
      <c r="O198" s="37">
        <f t="shared" si="45"/>
        <v>0.4972944608388018</v>
      </c>
      <c r="P198" s="32">
        <f>SUM(P192:P197)</f>
        <v>182686</v>
      </c>
      <c r="Q198" s="32">
        <f>SUM(Q192:Q197)</f>
        <v>168308</v>
      </c>
      <c r="R198" s="32">
        <f>SUM(R192:R197)</f>
        <v>168308</v>
      </c>
      <c r="S198" s="32">
        <f>SUM(S192:S197)</f>
        <v>317916</v>
      </c>
      <c r="T198" s="37">
        <f t="shared" si="46"/>
        <v>1.8888941702117545</v>
      </c>
      <c r="U198" s="37">
        <f t="shared" si="47"/>
        <v>-0.76226968678497531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193004</v>
      </c>
      <c r="E199" s="31">
        <v>193004</v>
      </c>
      <c r="F199" s="31">
        <v>33913</v>
      </c>
      <c r="G199" s="36">
        <f t="shared" si="40"/>
        <v>0.17571138422001617</v>
      </c>
      <c r="H199" s="31">
        <v>12345</v>
      </c>
      <c r="I199" s="36">
        <f t="shared" si="41"/>
        <v>6.3962404924250274E-2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46258</v>
      </c>
      <c r="O199" s="36">
        <f t="shared" si="45"/>
        <v>0.23967378914426643</v>
      </c>
      <c r="P199" s="31">
        <v>30018</v>
      </c>
      <c r="Q199" s="31">
        <v>183437</v>
      </c>
      <c r="R199" s="31">
        <v>183437</v>
      </c>
      <c r="S199" s="31">
        <v>64033</v>
      </c>
      <c r="T199" s="36">
        <f t="shared" si="46"/>
        <v>0.34907352388013324</v>
      </c>
      <c r="U199" s="36">
        <f t="shared" si="47"/>
        <v>-0.58874675194883075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193004</v>
      </c>
      <c r="E204" s="32">
        <f>SUM(E199:E203)</f>
        <v>193004</v>
      </c>
      <c r="F204" s="32">
        <f>SUM(F199:F203)</f>
        <v>33913</v>
      </c>
      <c r="G204" s="37">
        <f t="shared" si="40"/>
        <v>0.17571138422001617</v>
      </c>
      <c r="H204" s="32">
        <f>SUM(H199:H203)</f>
        <v>12345</v>
      </c>
      <c r="I204" s="37">
        <f t="shared" si="41"/>
        <v>6.3962404924250274E-2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46258</v>
      </c>
      <c r="O204" s="37">
        <f t="shared" si="45"/>
        <v>0.23967378914426643</v>
      </c>
      <c r="P204" s="32">
        <f>SUM(P199:P203)</f>
        <v>30018</v>
      </c>
      <c r="Q204" s="32">
        <f>SUM(Q199:Q203)</f>
        <v>183437</v>
      </c>
      <c r="R204" s="32">
        <f>SUM(R199:R203)</f>
        <v>183437</v>
      </c>
      <c r="S204" s="32">
        <f>SUM(S199:S203)</f>
        <v>64033</v>
      </c>
      <c r="T204" s="37">
        <f t="shared" si="46"/>
        <v>0.34907352388013324</v>
      </c>
      <c r="U204" s="37">
        <f t="shared" si="47"/>
        <v>-0.58874675194883075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3230072</v>
      </c>
      <c r="E205" s="32">
        <f>SUM(E173:E178,E180:E184,E186:E190,E192:E197,E199:E203)</f>
        <v>3230072</v>
      </c>
      <c r="F205" s="32">
        <f>SUM(F173:F178,F180:F184,F186:F190,F192:F197,F199:F203)</f>
        <v>3091162</v>
      </c>
      <c r="G205" s="37">
        <f t="shared" si="40"/>
        <v>0.95699476668012351</v>
      </c>
      <c r="H205" s="32">
        <f>SUM(H173:H178,H180:H184,H186:H190,H192:H197,H199:H203)</f>
        <v>-5311302</v>
      </c>
      <c r="I205" s="37">
        <f t="shared" si="41"/>
        <v>-1.6443292904925959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-2220140</v>
      </c>
      <c r="O205" s="37">
        <f t="shared" si="45"/>
        <v>-0.68733452381247229</v>
      </c>
      <c r="P205" s="32">
        <f>SUM(P173:P178,P180:P184,P186:P190,P192:P197,P199:P203)</f>
        <v>3414528</v>
      </c>
      <c r="Q205" s="32">
        <f>SUM(Q173:Q178,Q180:Q184,Q186:Q190,Q192:Q197,Q199:Q203)</f>
        <v>3644993</v>
      </c>
      <c r="R205" s="32">
        <f>SUM(R173:R178,R180:R184,R186:R190,R192:R197,R199:R203)</f>
        <v>2899993</v>
      </c>
      <c r="S205" s="32">
        <f>SUM(S173:S178,S180:S184,S186:S190,S192:S197,S199:S203)</f>
        <v>6460526</v>
      </c>
      <c r="T205" s="37">
        <f t="shared" si="46"/>
        <v>1.7724385204580639</v>
      </c>
      <c r="U205" s="37">
        <f t="shared" si="47"/>
        <v>-2.5555010824336479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2846743</v>
      </c>
      <c r="E209" s="31">
        <v>2846743</v>
      </c>
      <c r="F209" s="31">
        <v>762768</v>
      </c>
      <c r="G209" s="36">
        <f t="shared" si="48"/>
        <v>0.26794410313821798</v>
      </c>
      <c r="H209" s="31">
        <v>762538</v>
      </c>
      <c r="I209" s="36">
        <f t="shared" si="49"/>
        <v>0.26786330905178302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1525306</v>
      </c>
      <c r="O209" s="36">
        <f t="shared" si="53"/>
        <v>0.53580741219000094</v>
      </c>
      <c r="P209" s="31">
        <v>814329</v>
      </c>
      <c r="Q209" s="31">
        <v>2627398</v>
      </c>
      <c r="R209" s="31">
        <v>2703457</v>
      </c>
      <c r="S209" s="31">
        <v>1573288</v>
      </c>
      <c r="T209" s="36">
        <f t="shared" si="54"/>
        <v>0.59880079074430292</v>
      </c>
      <c r="U209" s="36">
        <f t="shared" si="55"/>
        <v>-6.3599601635211278E-2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156494</v>
      </c>
      <c r="G210" s="36">
        <f t="shared" si="48"/>
        <v>0</v>
      </c>
      <c r="H210" s="31">
        <v>183925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340419</v>
      </c>
      <c r="O210" s="36">
        <f t="shared" si="53"/>
        <v>0</v>
      </c>
      <c r="P210" s="31">
        <v>257958</v>
      </c>
      <c r="Q210" s="31">
        <v>0</v>
      </c>
      <c r="R210" s="31">
        <v>0</v>
      </c>
      <c r="S210" s="31">
        <v>518456</v>
      </c>
      <c r="T210" s="36">
        <f t="shared" si="54"/>
        <v>0</v>
      </c>
      <c r="U210" s="36">
        <f t="shared" si="55"/>
        <v>-0.28699633273633696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100000</v>
      </c>
      <c r="E214" s="31">
        <v>100000</v>
      </c>
      <c r="F214" s="31">
        <v>55119</v>
      </c>
      <c r="G214" s="36">
        <f t="shared" si="48"/>
        <v>0.55118999999999996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55119</v>
      </c>
      <c r="O214" s="36">
        <f t="shared" si="53"/>
        <v>0.55118999999999996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2946743</v>
      </c>
      <c r="E216" s="32">
        <f>SUM(E208:E215)</f>
        <v>2946743</v>
      </c>
      <c r="F216" s="32">
        <f>SUM(F208:F215)</f>
        <v>974381</v>
      </c>
      <c r="G216" s="37">
        <f t="shared" si="48"/>
        <v>0.33066371923170768</v>
      </c>
      <c r="H216" s="32">
        <f>SUM(H208:H215)</f>
        <v>946463</v>
      </c>
      <c r="I216" s="37">
        <f t="shared" si="49"/>
        <v>0.3211895302712181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1920844</v>
      </c>
      <c r="O216" s="37">
        <f t="shared" si="53"/>
        <v>0.65185324950292578</v>
      </c>
      <c r="P216" s="32">
        <f>SUM(P208:P215)</f>
        <v>1072287</v>
      </c>
      <c r="Q216" s="32">
        <f>SUM(Q208:Q215)</f>
        <v>2627398</v>
      </c>
      <c r="R216" s="32">
        <f>SUM(R208:R215)</f>
        <v>2703457</v>
      </c>
      <c r="S216" s="32">
        <f>SUM(S208:S215)</f>
        <v>2091744</v>
      </c>
      <c r="T216" s="37">
        <f t="shared" si="54"/>
        <v>0.79612757564708503</v>
      </c>
      <c r="U216" s="37">
        <f t="shared" si="55"/>
        <v>-0.11734171914795199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2094043</v>
      </c>
      <c r="E217" s="31">
        <v>2094043</v>
      </c>
      <c r="F217" s="31">
        <v>691253</v>
      </c>
      <c r="G217" s="36">
        <f t="shared" si="48"/>
        <v>0.33010449164606459</v>
      </c>
      <c r="H217" s="31">
        <v>243493</v>
      </c>
      <c r="I217" s="36">
        <f t="shared" si="49"/>
        <v>0.11627889207623721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934746</v>
      </c>
      <c r="O217" s="36">
        <f t="shared" si="53"/>
        <v>0.4463833837223018</v>
      </c>
      <c r="P217" s="31">
        <v>688526</v>
      </c>
      <c r="Q217" s="31">
        <v>2156747</v>
      </c>
      <c r="R217" s="31">
        <v>2265431</v>
      </c>
      <c r="S217" s="31">
        <v>1290264</v>
      </c>
      <c r="T217" s="36">
        <f t="shared" si="54"/>
        <v>0.59824541311521473</v>
      </c>
      <c r="U217" s="36">
        <f t="shared" si="55"/>
        <v>-0.64635612888983129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14232133</v>
      </c>
      <c r="E218" s="31">
        <v>14232133</v>
      </c>
      <c r="F218" s="31">
        <v>3233381</v>
      </c>
      <c r="G218" s="36">
        <f t="shared" si="48"/>
        <v>0.2271887847028973</v>
      </c>
      <c r="H218" s="31">
        <v>2421473</v>
      </c>
      <c r="I218" s="36">
        <f t="shared" si="49"/>
        <v>0.17014125711163605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5654854</v>
      </c>
      <c r="O218" s="36">
        <f t="shared" si="53"/>
        <v>0.39733004181453335</v>
      </c>
      <c r="P218" s="31">
        <v>3027957</v>
      </c>
      <c r="Q218" s="31">
        <v>12631729</v>
      </c>
      <c r="R218" s="31">
        <v>12160677</v>
      </c>
      <c r="S218" s="31">
        <v>6080336</v>
      </c>
      <c r="T218" s="36">
        <f t="shared" si="54"/>
        <v>0.48135421524638472</v>
      </c>
      <c r="U218" s="36">
        <f t="shared" si="55"/>
        <v>-0.20029478622054409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1416</v>
      </c>
      <c r="E219" s="31">
        <v>1416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2261</v>
      </c>
      <c r="Q219" s="31">
        <v>1344</v>
      </c>
      <c r="R219" s="31">
        <v>1344</v>
      </c>
      <c r="S219" s="31">
        <v>2435</v>
      </c>
      <c r="T219" s="36">
        <f t="shared" si="54"/>
        <v>1.8117559523809523</v>
      </c>
      <c r="U219" s="36">
        <f t="shared" si="55"/>
        <v>-1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16327592</v>
      </c>
      <c r="E224" s="32">
        <f>SUM(E217:E223)</f>
        <v>16327592</v>
      </c>
      <c r="F224" s="32">
        <f>SUM(F217:F223)</f>
        <v>3924634</v>
      </c>
      <c r="G224" s="37">
        <f t="shared" si="48"/>
        <v>0.24036820616291735</v>
      </c>
      <c r="H224" s="32">
        <f>SUM(H217:H223)</f>
        <v>2664966</v>
      </c>
      <c r="I224" s="37">
        <f t="shared" si="49"/>
        <v>0.16321855666163143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6589600</v>
      </c>
      <c r="O224" s="37">
        <f t="shared" si="53"/>
        <v>0.40358676282454875</v>
      </c>
      <c r="P224" s="32">
        <f>SUM(P217:P223)</f>
        <v>3718744</v>
      </c>
      <c r="Q224" s="32">
        <f>SUM(Q217:Q223)</f>
        <v>14789820</v>
      </c>
      <c r="R224" s="32">
        <f>SUM(R217:R223)</f>
        <v>14427452</v>
      </c>
      <c r="S224" s="32">
        <f>SUM(S217:S223)</f>
        <v>7373035</v>
      </c>
      <c r="T224" s="37">
        <f t="shared" si="54"/>
        <v>0.49852094210747661</v>
      </c>
      <c r="U224" s="37">
        <f t="shared" si="55"/>
        <v>-0.28336933115051743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5000000</v>
      </c>
      <c r="E225" s="31">
        <v>5000000</v>
      </c>
      <c r="F225" s="31">
        <v>557493</v>
      </c>
      <c r="G225" s="36">
        <f t="shared" si="48"/>
        <v>0.1114986</v>
      </c>
      <c r="H225" s="31">
        <v>469497</v>
      </c>
      <c r="I225" s="36">
        <f t="shared" si="49"/>
        <v>9.3899399999999994E-2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1026990</v>
      </c>
      <c r="O225" s="36">
        <f t="shared" si="53"/>
        <v>0.205398</v>
      </c>
      <c r="P225" s="31">
        <v>565969</v>
      </c>
      <c r="Q225" s="31">
        <v>3025500</v>
      </c>
      <c r="R225" s="31">
        <v>3025500</v>
      </c>
      <c r="S225" s="31">
        <v>1185611</v>
      </c>
      <c r="T225" s="36">
        <f t="shared" si="54"/>
        <v>0.39187274830606511</v>
      </c>
      <c r="U225" s="36">
        <f t="shared" si="55"/>
        <v>-0.17045456553274119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5000000</v>
      </c>
      <c r="E230" s="32">
        <f>SUM(E225:E229)</f>
        <v>5000000</v>
      </c>
      <c r="F230" s="32">
        <f>SUM(F225:F229)</f>
        <v>557493</v>
      </c>
      <c r="G230" s="37">
        <f t="shared" si="48"/>
        <v>0.1114986</v>
      </c>
      <c r="H230" s="32">
        <f>SUM(H225:H229)</f>
        <v>469497</v>
      </c>
      <c r="I230" s="37">
        <f t="shared" si="49"/>
        <v>9.3899399999999994E-2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1026990</v>
      </c>
      <c r="O230" s="37">
        <f t="shared" si="53"/>
        <v>0.205398</v>
      </c>
      <c r="P230" s="32">
        <f>SUM(P225:P229)</f>
        <v>565969</v>
      </c>
      <c r="Q230" s="32">
        <f>SUM(Q225:Q229)</f>
        <v>3025500</v>
      </c>
      <c r="R230" s="32">
        <f>SUM(R225:R229)</f>
        <v>3025500</v>
      </c>
      <c r="S230" s="32">
        <f>SUM(S225:S229)</f>
        <v>1185611</v>
      </c>
      <c r="T230" s="37">
        <f t="shared" si="54"/>
        <v>0.39187274830606511</v>
      </c>
      <c r="U230" s="37">
        <f t="shared" si="55"/>
        <v>-0.17045456553274119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24274335</v>
      </c>
      <c r="E231" s="32">
        <f>SUM(E208:E215,E217:E223,E225:E229)</f>
        <v>24274335</v>
      </c>
      <c r="F231" s="32">
        <f>SUM(F208:F215,F217:F223,F225:F229)</f>
        <v>5456508</v>
      </c>
      <c r="G231" s="37">
        <f t="shared" si="48"/>
        <v>0.22478506620263747</v>
      </c>
      <c r="H231" s="32">
        <f>SUM(H208:H215,H217:H223,H225:H229)</f>
        <v>4080926</v>
      </c>
      <c r="I231" s="37">
        <f t="shared" si="49"/>
        <v>0.16811690206961385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9537434</v>
      </c>
      <c r="O231" s="37">
        <f t="shared" si="53"/>
        <v>0.39290196827225132</v>
      </c>
      <c r="P231" s="32">
        <f>SUM(P208:P215,P217:P223,P225:P229)</f>
        <v>5357000</v>
      </c>
      <c r="Q231" s="32">
        <f>SUM(Q208:Q215,Q217:Q223,Q225:Q229)</f>
        <v>20442718</v>
      </c>
      <c r="R231" s="32">
        <f>SUM(R208:R215,R217:R223,R225:R229)</f>
        <v>20156409</v>
      </c>
      <c r="S231" s="32">
        <f>SUM(S208:S215,S217:S223,S225:S229)</f>
        <v>10650390</v>
      </c>
      <c r="T231" s="37">
        <f t="shared" si="54"/>
        <v>0.52098698421609102</v>
      </c>
      <c r="U231" s="37">
        <f t="shared" si="55"/>
        <v>-0.23820683218219152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9613177</v>
      </c>
      <c r="E236" s="31">
        <v>9613177</v>
      </c>
      <c r="F236" s="31">
        <v>1078693</v>
      </c>
      <c r="G236" s="36">
        <f t="shared" si="56"/>
        <v>0.112209834480318</v>
      </c>
      <c r="H236" s="31">
        <v>2178857</v>
      </c>
      <c r="I236" s="36">
        <f t="shared" si="57"/>
        <v>0.2266531657536317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3257550</v>
      </c>
      <c r="O236" s="36">
        <f t="shared" si="61"/>
        <v>0.33886300023394972</v>
      </c>
      <c r="P236" s="31">
        <v>2022209</v>
      </c>
      <c r="Q236" s="31">
        <v>4377233</v>
      </c>
      <c r="R236" s="31">
        <v>4377233</v>
      </c>
      <c r="S236" s="31">
        <v>4446039</v>
      </c>
      <c r="T236" s="36">
        <f t="shared" si="62"/>
        <v>1.0157190627046813</v>
      </c>
      <c r="U236" s="36">
        <f t="shared" si="63"/>
        <v>7.7463803197394432E-2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35650</v>
      </c>
      <c r="G237" s="36">
        <f t="shared" si="56"/>
        <v>0</v>
      </c>
      <c r="H237" s="31">
        <v>34650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70300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2538000</v>
      </c>
      <c r="E239" s="31">
        <v>2538000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12151177</v>
      </c>
      <c r="E240" s="32">
        <f>SUM(E234:E239)</f>
        <v>12151177</v>
      </c>
      <c r="F240" s="32">
        <f>SUM(F234:F239)</f>
        <v>1114343</v>
      </c>
      <c r="G240" s="37">
        <f t="shared" si="56"/>
        <v>9.1706589411050463E-2</v>
      </c>
      <c r="H240" s="32">
        <f>SUM(H234:H239)</f>
        <v>2213507</v>
      </c>
      <c r="I240" s="37">
        <f t="shared" si="57"/>
        <v>0.18216399942161982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3327850</v>
      </c>
      <c r="O240" s="37">
        <f t="shared" si="61"/>
        <v>0.27387058883267029</v>
      </c>
      <c r="P240" s="32">
        <f>SUM(P234:P239)</f>
        <v>2022209</v>
      </c>
      <c r="Q240" s="32">
        <f>SUM(Q234:Q239)</f>
        <v>4377233</v>
      </c>
      <c r="R240" s="32">
        <f>SUM(R234:R239)</f>
        <v>4377233</v>
      </c>
      <c r="S240" s="32">
        <f>SUM(S234:S239)</f>
        <v>4446039</v>
      </c>
      <c r="T240" s="37">
        <f t="shared" si="62"/>
        <v>1.0157190627046813</v>
      </c>
      <c r="U240" s="37">
        <f t="shared" si="63"/>
        <v>9.4598530616766041E-2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33720</v>
      </c>
      <c r="E242" s="31">
        <v>33720</v>
      </c>
      <c r="F242" s="31">
        <v>11252</v>
      </c>
      <c r="G242" s="36">
        <f t="shared" si="56"/>
        <v>0.33368920521945433</v>
      </c>
      <c r="H242" s="31">
        <v>14587</v>
      </c>
      <c r="I242" s="36">
        <f t="shared" si="57"/>
        <v>0.43259193357058123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25839</v>
      </c>
      <c r="O242" s="36">
        <f t="shared" si="61"/>
        <v>0.76628113879003557</v>
      </c>
      <c r="P242" s="31">
        <v>3507</v>
      </c>
      <c r="Q242" s="31">
        <v>28044</v>
      </c>
      <c r="R242" s="31">
        <v>28044</v>
      </c>
      <c r="S242" s="31">
        <v>6559</v>
      </c>
      <c r="T242" s="36">
        <f t="shared" si="62"/>
        <v>0.2338824704036514</v>
      </c>
      <c r="U242" s="36">
        <f t="shared" si="63"/>
        <v>3.1593954947248362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9075062</v>
      </c>
      <c r="E243" s="31">
        <v>9075062</v>
      </c>
      <c r="F243" s="31">
        <v>2204454</v>
      </c>
      <c r="G243" s="36">
        <f t="shared" si="56"/>
        <v>0.24291338174879687</v>
      </c>
      <c r="H243" s="31">
        <v>2102155</v>
      </c>
      <c r="I243" s="36">
        <f t="shared" si="57"/>
        <v>0.23164084168240393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4306609</v>
      </c>
      <c r="O243" s="36">
        <f t="shared" si="61"/>
        <v>0.47455422343120079</v>
      </c>
      <c r="P243" s="31">
        <v>1943423</v>
      </c>
      <c r="Q243" s="31">
        <v>8816220</v>
      </c>
      <c r="R243" s="31">
        <v>8816220</v>
      </c>
      <c r="S243" s="31">
        <v>1929417</v>
      </c>
      <c r="T243" s="36">
        <f t="shared" si="62"/>
        <v>0.21884855414225143</v>
      </c>
      <c r="U243" s="36">
        <f t="shared" si="63"/>
        <v>8.1676505835322599E-2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650520</v>
      </c>
      <c r="E245" s="31">
        <v>650520</v>
      </c>
      <c r="F245" s="31">
        <v>271050</v>
      </c>
      <c r="G245" s="36">
        <f t="shared" si="56"/>
        <v>0.41666666666666669</v>
      </c>
      <c r="H245" s="31">
        <v>216839</v>
      </c>
      <c r="I245" s="36">
        <f t="shared" si="57"/>
        <v>0.33333179610158026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487889</v>
      </c>
      <c r="O245" s="36">
        <f t="shared" si="61"/>
        <v>0.74999846276824689</v>
      </c>
      <c r="P245" s="31">
        <v>133794</v>
      </c>
      <c r="Q245" s="31">
        <v>405435</v>
      </c>
      <c r="R245" s="31">
        <v>405432</v>
      </c>
      <c r="S245" s="31">
        <v>291914</v>
      </c>
      <c r="T245" s="36">
        <f t="shared" si="62"/>
        <v>0.72000197318929049</v>
      </c>
      <c r="U245" s="36">
        <f t="shared" si="63"/>
        <v>0.62069300566542585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9759302</v>
      </c>
      <c r="E247" s="32">
        <f>SUM(E241:E246)</f>
        <v>9759302</v>
      </c>
      <c r="F247" s="32">
        <f>SUM(F241:F246)</f>
        <v>2486756</v>
      </c>
      <c r="G247" s="37">
        <f t="shared" si="56"/>
        <v>0.25480879677665474</v>
      </c>
      <c r="H247" s="32">
        <f>SUM(H241:H246)</f>
        <v>2333581</v>
      </c>
      <c r="I247" s="37">
        <f t="shared" si="57"/>
        <v>0.23911351447060455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4820337</v>
      </c>
      <c r="O247" s="37">
        <f t="shared" si="61"/>
        <v>0.49392231124725927</v>
      </c>
      <c r="P247" s="32">
        <f>SUM(P241:P246)</f>
        <v>2080724</v>
      </c>
      <c r="Q247" s="32">
        <f>SUM(Q241:Q246)</f>
        <v>9249699</v>
      </c>
      <c r="R247" s="32">
        <f>SUM(R241:R246)</f>
        <v>9249696</v>
      </c>
      <c r="S247" s="32">
        <f>SUM(S241:S246)</f>
        <v>2227890</v>
      </c>
      <c r="T247" s="37">
        <f t="shared" si="62"/>
        <v>0.24086081071394863</v>
      </c>
      <c r="U247" s="37">
        <f t="shared" si="63"/>
        <v>0.12152356583573787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35000000</v>
      </c>
      <c r="E255" s="31">
        <v>35000000</v>
      </c>
      <c r="F255" s="31">
        <v>1347674</v>
      </c>
      <c r="G255" s="36">
        <f t="shared" si="56"/>
        <v>3.8504971428571427E-2</v>
      </c>
      <c r="H255" s="31">
        <v>467586</v>
      </c>
      <c r="I255" s="36">
        <f t="shared" si="57"/>
        <v>1.3359599999999999E-2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1815260</v>
      </c>
      <c r="O255" s="36">
        <f t="shared" si="61"/>
        <v>5.1864571428571427E-2</v>
      </c>
      <c r="P255" s="31">
        <v>2214307</v>
      </c>
      <c r="Q255" s="31">
        <v>47000000</v>
      </c>
      <c r="R255" s="31">
        <v>30000000</v>
      </c>
      <c r="S255" s="31">
        <v>3775607</v>
      </c>
      <c r="T255" s="36">
        <f t="shared" si="62"/>
        <v>8.0332063829787234E-2</v>
      </c>
      <c r="U255" s="36">
        <f t="shared" si="63"/>
        <v>-0.78883415894905262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769393</v>
      </c>
      <c r="Q256" s="31">
        <v>0</v>
      </c>
      <c r="R256" s="31">
        <v>0</v>
      </c>
      <c r="S256" s="31">
        <v>818958</v>
      </c>
      <c r="T256" s="36">
        <f t="shared" si="62"/>
        <v>0</v>
      </c>
      <c r="U256" s="36">
        <f t="shared" si="63"/>
        <v>-1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35000000</v>
      </c>
      <c r="E259" s="32">
        <f>SUM(E255:E258)</f>
        <v>35000000</v>
      </c>
      <c r="F259" s="32">
        <f>SUM(F255:F258)</f>
        <v>1347674</v>
      </c>
      <c r="G259" s="37">
        <f t="shared" si="56"/>
        <v>3.8504971428571427E-2</v>
      </c>
      <c r="H259" s="32">
        <f>SUM(H255:H258)</f>
        <v>467586</v>
      </c>
      <c r="I259" s="37">
        <f t="shared" si="57"/>
        <v>1.3359599999999999E-2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1815260</v>
      </c>
      <c r="O259" s="37">
        <f t="shared" si="61"/>
        <v>5.1864571428571427E-2</v>
      </c>
      <c r="P259" s="32">
        <f>SUM(P255:P258)</f>
        <v>2983700</v>
      </c>
      <c r="Q259" s="32">
        <f>SUM(Q255:Q258)</f>
        <v>47000000</v>
      </c>
      <c r="R259" s="32">
        <f>SUM(R255:R258)</f>
        <v>30000000</v>
      </c>
      <c r="S259" s="32">
        <f>SUM(S255:S258)</f>
        <v>4594565</v>
      </c>
      <c r="T259" s="37">
        <f t="shared" si="62"/>
        <v>9.7756702127659578E-2</v>
      </c>
      <c r="U259" s="37">
        <f t="shared" si="63"/>
        <v>-0.84328652344404598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56910479</v>
      </c>
      <c r="E260" s="32">
        <f>SUM(E234:E239,E241:E246,E248:E253,E255:E258)</f>
        <v>56910479</v>
      </c>
      <c r="F260" s="32">
        <f>SUM(F234:F239,F241:F246,F248:F253,F255:F258)</f>
        <v>4948773</v>
      </c>
      <c r="G260" s="37">
        <f t="shared" si="56"/>
        <v>8.6957148963726E-2</v>
      </c>
      <c r="H260" s="32">
        <f>SUM(H234:H239,H241:H246,H248:H253,H255:H258)</f>
        <v>5014674</v>
      </c>
      <c r="I260" s="37">
        <f t="shared" si="57"/>
        <v>8.8115125511419437E-2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9963447</v>
      </c>
      <c r="O260" s="37">
        <f t="shared" si="61"/>
        <v>0.17507227447514542</v>
      </c>
      <c r="P260" s="32">
        <f>SUM(P234:P239,P241:P246,P248:P253,P255:P258)</f>
        <v>7086633</v>
      </c>
      <c r="Q260" s="32">
        <f>SUM(Q234:Q239,Q241:Q246,Q248:Q253,Q255:Q258)</f>
        <v>60626932</v>
      </c>
      <c r="R260" s="32">
        <f>SUM(R234:R239,R241:R246,R248:R253,R255:R258)</f>
        <v>43626929</v>
      </c>
      <c r="S260" s="32">
        <f>SUM(S234:S239,S241:S246,S248:S253,S255:S258)</f>
        <v>11268494</v>
      </c>
      <c r="T260" s="37">
        <f t="shared" si="62"/>
        <v>0.18586614278947844</v>
      </c>
      <c r="U260" s="37">
        <f t="shared" si="63"/>
        <v>-0.29237565992199677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36</v>
      </c>
      <c r="G265" s="36">
        <f t="shared" si="64"/>
        <v>0</v>
      </c>
      <c r="H265" s="31">
        <v>39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75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6638701</v>
      </c>
      <c r="E266" s="31">
        <v>6638701</v>
      </c>
      <c r="F266" s="31">
        <v>2776388</v>
      </c>
      <c r="G266" s="36">
        <f t="shared" si="64"/>
        <v>0.41821253886867327</v>
      </c>
      <c r="H266" s="31">
        <v>2224900</v>
      </c>
      <c r="I266" s="36">
        <f t="shared" si="65"/>
        <v>0.33514086566031515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5001288</v>
      </c>
      <c r="O266" s="36">
        <f t="shared" si="69"/>
        <v>0.75335340452898847</v>
      </c>
      <c r="P266" s="31">
        <v>2185283</v>
      </c>
      <c r="Q266" s="31">
        <v>7522230</v>
      </c>
      <c r="R266" s="31">
        <v>46972698</v>
      </c>
      <c r="S266" s="31">
        <v>4767938</v>
      </c>
      <c r="T266" s="36">
        <f t="shared" si="70"/>
        <v>0.63384634609683566</v>
      </c>
      <c r="U266" s="36">
        <f t="shared" si="71"/>
        <v>1.8129002056026522E-2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6638701</v>
      </c>
      <c r="E267" s="32">
        <f>SUM(E263:E266)</f>
        <v>6638701</v>
      </c>
      <c r="F267" s="32">
        <f>SUM(F263:F266)</f>
        <v>2776424</v>
      </c>
      <c r="G267" s="37">
        <f t="shared" si="64"/>
        <v>0.4182179616162861</v>
      </c>
      <c r="H267" s="32">
        <f>SUM(H263:H266)</f>
        <v>2224939</v>
      </c>
      <c r="I267" s="37">
        <f t="shared" si="65"/>
        <v>0.3351467403035624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5001363</v>
      </c>
      <c r="O267" s="37">
        <f t="shared" si="69"/>
        <v>0.7533647019198485</v>
      </c>
      <c r="P267" s="32">
        <f>SUM(P263:P266)</f>
        <v>2185283</v>
      </c>
      <c r="Q267" s="32">
        <f>SUM(Q263:Q266)</f>
        <v>7522230</v>
      </c>
      <c r="R267" s="32">
        <f>SUM(R263:R266)</f>
        <v>46972698</v>
      </c>
      <c r="S267" s="32">
        <f>SUM(S263:S266)</f>
        <v>4767938</v>
      </c>
      <c r="T267" s="37">
        <f t="shared" si="70"/>
        <v>0.63384634609683566</v>
      </c>
      <c r="U267" s="37">
        <f t="shared" si="71"/>
        <v>1.8146848714788888E-2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1642874</v>
      </c>
      <c r="E268" s="31">
        <v>1642874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563846</v>
      </c>
      <c r="R268" s="31">
        <v>1549881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250000</v>
      </c>
      <c r="F274" s="31">
        <v>123330</v>
      </c>
      <c r="G274" s="36">
        <f t="shared" si="64"/>
        <v>0.49331999999999998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123330</v>
      </c>
      <c r="O274" s="36">
        <f t="shared" si="69"/>
        <v>0.49331999999999998</v>
      </c>
      <c r="P274" s="31">
        <v>250000</v>
      </c>
      <c r="Q274" s="31">
        <v>250000</v>
      </c>
      <c r="R274" s="31">
        <v>250000</v>
      </c>
      <c r="S274" s="31">
        <v>250000</v>
      </c>
      <c r="T274" s="36">
        <f t="shared" si="70"/>
        <v>1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1892874</v>
      </c>
      <c r="E275" s="32">
        <f>SUM(E268:E274)</f>
        <v>1892874</v>
      </c>
      <c r="F275" s="32">
        <f>SUM(F268:F274)</f>
        <v>123330</v>
      </c>
      <c r="G275" s="37">
        <f t="shared" si="64"/>
        <v>6.5154891450778019E-2</v>
      </c>
      <c r="H275" s="32">
        <f>SUM(H268:H274)</f>
        <v>0</v>
      </c>
      <c r="I275" s="37">
        <f t="shared" si="65"/>
        <v>0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123330</v>
      </c>
      <c r="O275" s="37">
        <f t="shared" si="69"/>
        <v>6.5154891450778019E-2</v>
      </c>
      <c r="P275" s="32">
        <f>SUM(P268:P274)</f>
        <v>250000</v>
      </c>
      <c r="Q275" s="32">
        <f>SUM(Q268:Q274)</f>
        <v>813846</v>
      </c>
      <c r="R275" s="32">
        <f>SUM(R268:R274)</f>
        <v>1799881</v>
      </c>
      <c r="S275" s="32">
        <f>SUM(S268:S274)</f>
        <v>250000</v>
      </c>
      <c r="T275" s="37">
        <f t="shared" si="70"/>
        <v>0.30718342290801948</v>
      </c>
      <c r="U275" s="37">
        <f t="shared" si="71"/>
        <v>-1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261900</v>
      </c>
      <c r="E278" s="31">
        <v>261900</v>
      </c>
      <c r="F278" s="31">
        <v>1887</v>
      </c>
      <c r="G278" s="36">
        <f t="shared" si="64"/>
        <v>7.2050400916380299E-3</v>
      </c>
      <c r="H278" s="31">
        <v>5661</v>
      </c>
      <c r="I278" s="36">
        <f t="shared" si="65"/>
        <v>2.161512027491409E-2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7548</v>
      </c>
      <c r="O278" s="36">
        <f t="shared" si="69"/>
        <v>2.8820160366552119E-2</v>
      </c>
      <c r="P278" s="31">
        <v>2822</v>
      </c>
      <c r="Q278" s="31">
        <v>57830</v>
      </c>
      <c r="R278" s="31">
        <v>507830</v>
      </c>
      <c r="S278" s="31">
        <v>11218</v>
      </c>
      <c r="T278" s="36">
        <f t="shared" si="70"/>
        <v>0.19398236209579803</v>
      </c>
      <c r="U278" s="36">
        <f t="shared" si="71"/>
        <v>1.0060240963855422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9600</v>
      </c>
      <c r="E279" s="31">
        <v>9600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10176</v>
      </c>
      <c r="R279" s="31">
        <v>10176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1475</v>
      </c>
      <c r="E282" s="31">
        <v>1475</v>
      </c>
      <c r="F282" s="31">
        <v>0</v>
      </c>
      <c r="G282" s="36">
        <f t="shared" si="64"/>
        <v>0</v>
      </c>
      <c r="H282" s="31">
        <v>11643</v>
      </c>
      <c r="I282" s="36">
        <f t="shared" si="65"/>
        <v>7.893559322033898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11643</v>
      </c>
      <c r="O282" s="36">
        <f t="shared" si="69"/>
        <v>7.893559322033898</v>
      </c>
      <c r="P282" s="31">
        <v>234</v>
      </c>
      <c r="Q282" s="31">
        <v>1212</v>
      </c>
      <c r="R282" s="31">
        <v>1405</v>
      </c>
      <c r="S282" s="31">
        <v>234</v>
      </c>
      <c r="T282" s="36">
        <f t="shared" si="70"/>
        <v>0.19306930693069307</v>
      </c>
      <c r="U282" s="36">
        <f t="shared" si="71"/>
        <v>48.756410256410255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200000</v>
      </c>
      <c r="Q284" s="31">
        <v>0</v>
      </c>
      <c r="R284" s="31">
        <v>200000</v>
      </c>
      <c r="S284" s="31">
        <v>200000</v>
      </c>
      <c r="T284" s="36">
        <f t="shared" si="70"/>
        <v>0</v>
      </c>
      <c r="U284" s="36">
        <f t="shared" si="71"/>
        <v>-1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272975</v>
      </c>
      <c r="E285" s="32">
        <f>SUM(E276:E284)</f>
        <v>272975</v>
      </c>
      <c r="F285" s="32">
        <f>SUM(F276:F284)</f>
        <v>1887</v>
      </c>
      <c r="G285" s="37">
        <f t="shared" si="64"/>
        <v>6.9127209451414961E-3</v>
      </c>
      <c r="H285" s="32">
        <f>SUM(H276:H284)</f>
        <v>17304</v>
      </c>
      <c r="I285" s="37">
        <f t="shared" si="65"/>
        <v>6.3390420368165584E-2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19191</v>
      </c>
      <c r="O285" s="37">
        <f t="shared" si="69"/>
        <v>7.0303141313307074E-2</v>
      </c>
      <c r="P285" s="32">
        <f>SUM(P276:P284)</f>
        <v>203056</v>
      </c>
      <c r="Q285" s="32">
        <f>SUM(Q276:Q284)</f>
        <v>69218</v>
      </c>
      <c r="R285" s="32">
        <f>SUM(R276:R284)</f>
        <v>719411</v>
      </c>
      <c r="S285" s="32">
        <f>SUM(S276:S284)</f>
        <v>211452</v>
      </c>
      <c r="T285" s="37">
        <f t="shared" si="70"/>
        <v>3.0548701204888902</v>
      </c>
      <c r="U285" s="37">
        <f t="shared" si="71"/>
        <v>-0.9147821290678434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-19801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-19801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400000</v>
      </c>
      <c r="R290" s="31">
        <v>200000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200000</v>
      </c>
      <c r="E292" s="32">
        <f>SUM(E286:E291)</f>
        <v>200000</v>
      </c>
      <c r="F292" s="32">
        <f>SUM(F286:F291)</f>
        <v>0</v>
      </c>
      <c r="G292" s="37">
        <f t="shared" si="64"/>
        <v>0</v>
      </c>
      <c r="H292" s="32">
        <f>SUM(H286:H291)</f>
        <v>-19801</v>
      </c>
      <c r="I292" s="37">
        <f t="shared" si="65"/>
        <v>-9.9004999999999996E-2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-19801</v>
      </c>
      <c r="O292" s="37">
        <f t="shared" si="69"/>
        <v>-9.9004999999999996E-2</v>
      </c>
      <c r="P292" s="32">
        <f>SUM(P286:P291)</f>
        <v>0</v>
      </c>
      <c r="Q292" s="32">
        <f>SUM(Q286:Q291)</f>
        <v>400000</v>
      </c>
      <c r="R292" s="32">
        <f>SUM(R286:R291)</f>
        <v>200000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26701000</v>
      </c>
      <c r="E293" s="31">
        <v>26701000</v>
      </c>
      <c r="F293" s="31">
        <v>7807501</v>
      </c>
      <c r="G293" s="36">
        <f t="shared" si="64"/>
        <v>0.29240481629901499</v>
      </c>
      <c r="H293" s="31">
        <v>6136440</v>
      </c>
      <c r="I293" s="36">
        <f t="shared" si="65"/>
        <v>0.22982060596981385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13943941</v>
      </c>
      <c r="O293" s="36">
        <f t="shared" si="69"/>
        <v>0.52222542226882884</v>
      </c>
      <c r="P293" s="31">
        <v>3131502</v>
      </c>
      <c r="Q293" s="31">
        <v>12801000</v>
      </c>
      <c r="R293" s="31">
        <v>12801000</v>
      </c>
      <c r="S293" s="31">
        <v>6361414</v>
      </c>
      <c r="T293" s="36">
        <f t="shared" si="70"/>
        <v>0.49694664479337552</v>
      </c>
      <c r="U293" s="36">
        <f t="shared" si="71"/>
        <v>0.95958361195362474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26701000</v>
      </c>
      <c r="E298" s="32">
        <f>SUM(E293:E297)</f>
        <v>26701000</v>
      </c>
      <c r="F298" s="32">
        <f>SUM(F293:F297)</f>
        <v>7807501</v>
      </c>
      <c r="G298" s="37">
        <f t="shared" si="64"/>
        <v>0.29240481629901499</v>
      </c>
      <c r="H298" s="32">
        <f>SUM(H293:H297)</f>
        <v>6136440</v>
      </c>
      <c r="I298" s="37">
        <f t="shared" si="65"/>
        <v>0.22982060596981385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13943941</v>
      </c>
      <c r="O298" s="37">
        <f t="shared" si="69"/>
        <v>0.52222542226882884</v>
      </c>
      <c r="P298" s="32">
        <f>SUM(P293:P297)</f>
        <v>3131502</v>
      </c>
      <c r="Q298" s="32">
        <f>SUM(Q293:Q297)</f>
        <v>12801000</v>
      </c>
      <c r="R298" s="32">
        <f>SUM(R293:R297)</f>
        <v>12801000</v>
      </c>
      <c r="S298" s="32">
        <f>SUM(S293:S297)</f>
        <v>6361414</v>
      </c>
      <c r="T298" s="37">
        <f t="shared" si="70"/>
        <v>0.49694664479337552</v>
      </c>
      <c r="U298" s="37">
        <f t="shared" si="71"/>
        <v>0.95958361195362474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35705550</v>
      </c>
      <c r="E299" s="32">
        <f>SUM(E263:E266,E268:E274,E276:E284,E286:E291,E293:E297)</f>
        <v>35705550</v>
      </c>
      <c r="F299" s="32">
        <f>SUM(F263:F266,F268:F274,F276:F284,F286:F291,F293:F297)</f>
        <v>10709142</v>
      </c>
      <c r="G299" s="37">
        <f t="shared" si="64"/>
        <v>0.29992933871624999</v>
      </c>
      <c r="H299" s="32">
        <f>SUM(H263:H266,H268:H274,H276:H284,H286:H291,H293:H297)</f>
        <v>8358882</v>
      </c>
      <c r="I299" s="37">
        <f t="shared" si="65"/>
        <v>0.23410595831740444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19068024</v>
      </c>
      <c r="O299" s="37">
        <f t="shared" si="69"/>
        <v>0.53403529703365438</v>
      </c>
      <c r="P299" s="32">
        <f>SUM(P263:P266,P268:P274,P276:P284,P286:P291,P293:P297)</f>
        <v>5769841</v>
      </c>
      <c r="Q299" s="32">
        <f>SUM(Q263:Q266,Q268:Q274,Q276:Q284,Q286:Q291,Q293:Q297)</f>
        <v>21606294</v>
      </c>
      <c r="R299" s="32">
        <f>SUM(R263:R266,R268:R274,R276:R284,R286:R291,R293:R297)</f>
        <v>62492990</v>
      </c>
      <c r="S299" s="32">
        <f>SUM(S263:S266,S268:S274,S276:S284,S286:S291,S293:S297)</f>
        <v>11590804</v>
      </c>
      <c r="T299" s="37">
        <f t="shared" si="70"/>
        <v>0.53645497927594621</v>
      </c>
      <c r="U299" s="37">
        <f t="shared" si="71"/>
        <v>0.44871964409417875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898896805</v>
      </c>
      <c r="E302" s="31">
        <v>919944808</v>
      </c>
      <c r="F302" s="31">
        <v>219548663</v>
      </c>
      <c r="G302" s="36">
        <f t="shared" ref="G302:G339" si="72">IF(($D302     =0),0,($F302     /$D302     ))</f>
        <v>0.24424234437010819</v>
      </c>
      <c r="H302" s="31">
        <v>206959588</v>
      </c>
      <c r="I302" s="36">
        <f t="shared" ref="I302:I339" si="73">IF(($D302     =0),0,($H302     /$D302     ))</f>
        <v>0.23023731628459843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426508251</v>
      </c>
      <c r="O302" s="36">
        <f t="shared" ref="O302:O339" si="77">IF(($D302     =0),0,($N302     /$D302     ))</f>
        <v>0.47447966065470665</v>
      </c>
      <c r="P302" s="31">
        <v>225088444</v>
      </c>
      <c r="Q302" s="31">
        <v>881622092</v>
      </c>
      <c r="R302" s="31">
        <v>942935304</v>
      </c>
      <c r="S302" s="31">
        <v>435963418</v>
      </c>
      <c r="T302" s="36">
        <f t="shared" ref="T302:T339" si="78">IF(($Q302     =0),0,($S302     /$Q302     ))</f>
        <v>0.49450146718873284</v>
      </c>
      <c r="U302" s="36">
        <f t="shared" ref="U302:U339" si="79">IF(($P302     =0),0,(($H302     /$P302     )-1))</f>
        <v>-8.0541033905765502E-2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898896805</v>
      </c>
      <c r="E303" s="32">
        <f>E302</f>
        <v>919944808</v>
      </c>
      <c r="F303" s="32">
        <f>F302</f>
        <v>219548663</v>
      </c>
      <c r="G303" s="37">
        <f t="shared" si="72"/>
        <v>0.24424234437010819</v>
      </c>
      <c r="H303" s="32">
        <f>H302</f>
        <v>206959588</v>
      </c>
      <c r="I303" s="37">
        <f t="shared" si="73"/>
        <v>0.23023731628459843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426508251</v>
      </c>
      <c r="O303" s="37">
        <f t="shared" si="77"/>
        <v>0.47447966065470665</v>
      </c>
      <c r="P303" s="32">
        <f>P302</f>
        <v>225088444</v>
      </c>
      <c r="Q303" s="32">
        <f>Q302</f>
        <v>881622092</v>
      </c>
      <c r="R303" s="32">
        <f>R302</f>
        <v>942935304</v>
      </c>
      <c r="S303" s="32">
        <f>S302</f>
        <v>435963418</v>
      </c>
      <c r="T303" s="37">
        <f t="shared" si="78"/>
        <v>0.49450146718873284</v>
      </c>
      <c r="U303" s="37">
        <f t="shared" si="79"/>
        <v>-8.0541033905765502E-2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101494</v>
      </c>
      <c r="E304" s="31">
        <v>101494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1375</v>
      </c>
      <c r="Q304" s="31">
        <v>96386</v>
      </c>
      <c r="R304" s="31">
        <v>96386</v>
      </c>
      <c r="S304" s="31">
        <v>1375</v>
      </c>
      <c r="T304" s="36">
        <f t="shared" si="78"/>
        <v>1.4265557238603116E-2</v>
      </c>
      <c r="U304" s="36">
        <f t="shared" si="79"/>
        <v>-1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493000</v>
      </c>
      <c r="E305" s="31">
        <v>683000</v>
      </c>
      <c r="F305" s="31">
        <v>163469</v>
      </c>
      <c r="G305" s="36">
        <f t="shared" si="72"/>
        <v>0.33158012170385398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163469</v>
      </c>
      <c r="O305" s="36">
        <f t="shared" si="77"/>
        <v>0.33158012170385398</v>
      </c>
      <c r="P305" s="31">
        <v>0</v>
      </c>
      <c r="Q305" s="31">
        <v>15340000</v>
      </c>
      <c r="R305" s="31">
        <v>23467274</v>
      </c>
      <c r="S305" s="31">
        <v>9584854</v>
      </c>
      <c r="T305" s="36">
        <f t="shared" si="78"/>
        <v>0.62482750977835722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10001000</v>
      </c>
      <c r="E306" s="31">
        <v>10001000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1672000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29021154</v>
      </c>
      <c r="E307" s="31">
        <v>33975206</v>
      </c>
      <c r="F307" s="31">
        <v>215906</v>
      </c>
      <c r="G307" s="36">
        <f t="shared" si="72"/>
        <v>7.4396076737679008E-3</v>
      </c>
      <c r="H307" s="31">
        <v>5983346</v>
      </c>
      <c r="I307" s="36">
        <f t="shared" si="73"/>
        <v>0.20617188413665424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6199252</v>
      </c>
      <c r="O307" s="36">
        <f t="shared" si="77"/>
        <v>0.21361149181042216</v>
      </c>
      <c r="P307" s="31">
        <v>72404</v>
      </c>
      <c r="Q307" s="31">
        <v>10215406</v>
      </c>
      <c r="R307" s="31">
        <v>8247843</v>
      </c>
      <c r="S307" s="31">
        <v>1699024</v>
      </c>
      <c r="T307" s="36">
        <f t="shared" si="78"/>
        <v>0.16631977231252482</v>
      </c>
      <c r="U307" s="36">
        <f t="shared" si="79"/>
        <v>81.638334898624379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443842</v>
      </c>
      <c r="E308" s="31">
        <v>523362</v>
      </c>
      <c r="F308" s="31">
        <v>100779</v>
      </c>
      <c r="G308" s="36">
        <f t="shared" si="72"/>
        <v>0.2270605305491594</v>
      </c>
      <c r="H308" s="31">
        <v>180299</v>
      </c>
      <c r="I308" s="36">
        <f t="shared" si="73"/>
        <v>0.40622338579945116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281078</v>
      </c>
      <c r="O308" s="36">
        <f t="shared" si="77"/>
        <v>0.63328391634861059</v>
      </c>
      <c r="P308" s="31">
        <v>8882532</v>
      </c>
      <c r="Q308" s="31">
        <v>33989587</v>
      </c>
      <c r="R308" s="31">
        <v>33963587</v>
      </c>
      <c r="S308" s="31">
        <v>18519965</v>
      </c>
      <c r="T308" s="36">
        <f t="shared" si="78"/>
        <v>0.54487172792067173</v>
      </c>
      <c r="U308" s="36">
        <f t="shared" si="79"/>
        <v>-0.97970184627536383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40060490</v>
      </c>
      <c r="E310" s="32">
        <f>SUM(E304:E309)</f>
        <v>45284062</v>
      </c>
      <c r="F310" s="32">
        <f>SUM(F304:F309)</f>
        <v>480154</v>
      </c>
      <c r="G310" s="37">
        <f t="shared" si="72"/>
        <v>1.1985724587991809E-2</v>
      </c>
      <c r="H310" s="32">
        <f>SUM(H304:H309)</f>
        <v>6163645</v>
      </c>
      <c r="I310" s="37">
        <f t="shared" si="73"/>
        <v>0.15385845255512351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6643799</v>
      </c>
      <c r="O310" s="37">
        <f t="shared" si="77"/>
        <v>0.16584417714311533</v>
      </c>
      <c r="P310" s="32">
        <f>SUM(P304:P309)</f>
        <v>8956311</v>
      </c>
      <c r="Q310" s="32">
        <f>SUM(Q304:Q309)</f>
        <v>61313379</v>
      </c>
      <c r="R310" s="32">
        <f>SUM(R304:R309)</f>
        <v>65775090</v>
      </c>
      <c r="S310" s="32">
        <f>SUM(S304:S309)</f>
        <v>29805218</v>
      </c>
      <c r="T310" s="37">
        <f t="shared" si="78"/>
        <v>0.48611279440332267</v>
      </c>
      <c r="U310" s="37">
        <f t="shared" si="79"/>
        <v>-0.31180985117644977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6188876</v>
      </c>
      <c r="E311" s="31">
        <v>6188876</v>
      </c>
      <c r="F311" s="31">
        <v>78494</v>
      </c>
      <c r="G311" s="36">
        <f t="shared" si="72"/>
        <v>1.268307847822448E-2</v>
      </c>
      <c r="H311" s="31">
        <v>82225</v>
      </c>
      <c r="I311" s="36">
        <f t="shared" si="73"/>
        <v>1.3285934311820111E-2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160719</v>
      </c>
      <c r="O311" s="36">
        <f t="shared" si="77"/>
        <v>2.5969012790044588E-2</v>
      </c>
      <c r="P311" s="31">
        <v>59307</v>
      </c>
      <c r="Q311" s="31">
        <v>12164513</v>
      </c>
      <c r="R311" s="31">
        <v>5792247</v>
      </c>
      <c r="S311" s="31">
        <v>109138</v>
      </c>
      <c r="T311" s="36">
        <f t="shared" si="78"/>
        <v>8.97183471298851E-3</v>
      </c>
      <c r="U311" s="36">
        <f t="shared" si="79"/>
        <v>0.38642993238572165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47878192</v>
      </c>
      <c r="E312" s="31">
        <v>47878192</v>
      </c>
      <c r="F312" s="31">
        <v>3618174</v>
      </c>
      <c r="G312" s="36">
        <f t="shared" si="72"/>
        <v>7.5570397478668366E-2</v>
      </c>
      <c r="H312" s="31">
        <v>3900058</v>
      </c>
      <c r="I312" s="36">
        <f t="shared" si="73"/>
        <v>8.1457921385168428E-2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7518232</v>
      </c>
      <c r="O312" s="36">
        <f t="shared" si="77"/>
        <v>0.15702831886383681</v>
      </c>
      <c r="P312" s="31">
        <v>4529643</v>
      </c>
      <c r="Q312" s="31">
        <v>46002214</v>
      </c>
      <c r="R312" s="31">
        <v>22222214</v>
      </c>
      <c r="S312" s="31">
        <v>7895636</v>
      </c>
      <c r="T312" s="36">
        <f t="shared" si="78"/>
        <v>0.17163599995426307</v>
      </c>
      <c r="U312" s="36">
        <f t="shared" si="79"/>
        <v>-0.13899218989222772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10500525</v>
      </c>
      <c r="E313" s="31">
        <v>10864037</v>
      </c>
      <c r="F313" s="31">
        <v>1708788</v>
      </c>
      <c r="G313" s="36">
        <f t="shared" si="72"/>
        <v>0.16273357760683393</v>
      </c>
      <c r="H313" s="31">
        <v>2163728</v>
      </c>
      <c r="I313" s="36">
        <f t="shared" si="73"/>
        <v>0.20605903038181425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3872516</v>
      </c>
      <c r="O313" s="36">
        <f t="shared" si="77"/>
        <v>0.36879260798864821</v>
      </c>
      <c r="P313" s="31">
        <v>1951858</v>
      </c>
      <c r="Q313" s="31">
        <v>9136446</v>
      </c>
      <c r="R313" s="31">
        <v>8795080</v>
      </c>
      <c r="S313" s="31">
        <v>4107802</v>
      </c>
      <c r="T313" s="36">
        <f t="shared" si="78"/>
        <v>0.44960611598864592</v>
      </c>
      <c r="U313" s="36">
        <f t="shared" si="79"/>
        <v>0.10854785542800749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27547070</v>
      </c>
      <c r="E314" s="31">
        <v>27547070</v>
      </c>
      <c r="F314" s="31">
        <v>1455796</v>
      </c>
      <c r="G314" s="36">
        <f t="shared" si="72"/>
        <v>5.2847580523082853E-2</v>
      </c>
      <c r="H314" s="31">
        <v>10210096</v>
      </c>
      <c r="I314" s="36">
        <f t="shared" si="73"/>
        <v>0.37064181417479247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11665892</v>
      </c>
      <c r="O314" s="36">
        <f t="shared" si="77"/>
        <v>0.42348939469787533</v>
      </c>
      <c r="P314" s="31">
        <v>1009742</v>
      </c>
      <c r="Q314" s="31">
        <v>28695000</v>
      </c>
      <c r="R314" s="31">
        <v>29756800</v>
      </c>
      <c r="S314" s="31">
        <v>2185610</v>
      </c>
      <c r="T314" s="36">
        <f t="shared" si="78"/>
        <v>7.6166928036243253E-2</v>
      </c>
      <c r="U314" s="36">
        <f t="shared" si="79"/>
        <v>9.1115889009271669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20685364</v>
      </c>
      <c r="E315" s="31">
        <v>36286364</v>
      </c>
      <c r="F315" s="31">
        <v>989469</v>
      </c>
      <c r="G315" s="36">
        <f t="shared" si="72"/>
        <v>4.7834256143619226E-2</v>
      </c>
      <c r="H315" s="31">
        <v>54632</v>
      </c>
      <c r="I315" s="36">
        <f t="shared" si="73"/>
        <v>2.6410944472623253E-3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1044101</v>
      </c>
      <c r="O315" s="36">
        <f t="shared" si="77"/>
        <v>5.0475350590881554E-2</v>
      </c>
      <c r="P315" s="31">
        <v>6989627</v>
      </c>
      <c r="Q315" s="31">
        <v>20062268</v>
      </c>
      <c r="R315" s="31">
        <v>23209560</v>
      </c>
      <c r="S315" s="31">
        <v>11950642</v>
      </c>
      <c r="T315" s="36">
        <f t="shared" si="78"/>
        <v>0.59567751761665233</v>
      </c>
      <c r="U315" s="36">
        <f t="shared" si="79"/>
        <v>-0.99218384614801336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112800027</v>
      </c>
      <c r="E317" s="32">
        <f>SUM(E311:E316)</f>
        <v>128764539</v>
      </c>
      <c r="F317" s="32">
        <f>SUM(F311:F316)</f>
        <v>7850721</v>
      </c>
      <c r="G317" s="37">
        <f t="shared" si="72"/>
        <v>6.9598573766298827E-2</v>
      </c>
      <c r="H317" s="32">
        <f>SUM(H311:H316)</f>
        <v>16410739</v>
      </c>
      <c r="I317" s="37">
        <f t="shared" si="73"/>
        <v>0.14548523999910035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24261460</v>
      </c>
      <c r="O317" s="37">
        <f t="shared" si="77"/>
        <v>0.2150838137653992</v>
      </c>
      <c r="P317" s="32">
        <f>SUM(P311:P316)</f>
        <v>14540177</v>
      </c>
      <c r="Q317" s="32">
        <f>SUM(Q311:Q316)</f>
        <v>116060441</v>
      </c>
      <c r="R317" s="32">
        <f>SUM(R311:R316)</f>
        <v>89775901</v>
      </c>
      <c r="S317" s="32">
        <f>SUM(S311:S316)</f>
        <v>26248828</v>
      </c>
      <c r="T317" s="37">
        <f t="shared" si="78"/>
        <v>0.22616515820407748</v>
      </c>
      <c r="U317" s="37">
        <f t="shared" si="79"/>
        <v>0.12864781494750721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9350000</v>
      </c>
      <c r="E318" s="31">
        <v>11128768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2029946</v>
      </c>
      <c r="Q318" s="31">
        <v>7740000</v>
      </c>
      <c r="R318" s="31">
        <v>13173443</v>
      </c>
      <c r="S318" s="31">
        <v>7463284</v>
      </c>
      <c r="T318" s="36">
        <f t="shared" si="78"/>
        <v>0.96424857881136949</v>
      </c>
      <c r="U318" s="36">
        <f t="shared" si="79"/>
        <v>-1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113454400</v>
      </c>
      <c r="E319" s="31">
        <v>113454400</v>
      </c>
      <c r="F319" s="31">
        <v>12572046</v>
      </c>
      <c r="G319" s="36">
        <f t="shared" si="72"/>
        <v>0.11081144495057045</v>
      </c>
      <c r="H319" s="31">
        <v>40698475</v>
      </c>
      <c r="I319" s="36">
        <f t="shared" si="73"/>
        <v>0.35872099275127278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53270521</v>
      </c>
      <c r="O319" s="36">
        <f t="shared" si="77"/>
        <v>0.46953243770184322</v>
      </c>
      <c r="P319" s="31">
        <v>31493753</v>
      </c>
      <c r="Q319" s="31">
        <v>96834318</v>
      </c>
      <c r="R319" s="31">
        <v>99834318</v>
      </c>
      <c r="S319" s="31">
        <v>47979232</v>
      </c>
      <c r="T319" s="36">
        <f t="shared" si="78"/>
        <v>0.49547756405946908</v>
      </c>
      <c r="U319" s="36">
        <f t="shared" si="79"/>
        <v>0.29227135933910442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4225000</v>
      </c>
      <c r="E320" s="31">
        <v>4225000</v>
      </c>
      <c r="F320" s="31">
        <v>28758</v>
      </c>
      <c r="G320" s="36">
        <f t="shared" si="72"/>
        <v>6.806627218934911E-3</v>
      </c>
      <c r="H320" s="31">
        <v>9180</v>
      </c>
      <c r="I320" s="36">
        <f t="shared" si="73"/>
        <v>2.1727810650887572E-3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37938</v>
      </c>
      <c r="O320" s="36">
        <f t="shared" si="77"/>
        <v>8.9794082840236687E-3</v>
      </c>
      <c r="P320" s="31">
        <v>87762</v>
      </c>
      <c r="Q320" s="31">
        <v>843900</v>
      </c>
      <c r="R320" s="31">
        <v>17591900</v>
      </c>
      <c r="S320" s="31">
        <v>176903</v>
      </c>
      <c r="T320" s="36">
        <f t="shared" si="78"/>
        <v>0.2096255480507169</v>
      </c>
      <c r="U320" s="36">
        <f t="shared" si="79"/>
        <v>-0.89539891980583852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60636087</v>
      </c>
      <c r="E321" s="31">
        <v>61592041</v>
      </c>
      <c r="F321" s="31">
        <v>0</v>
      </c>
      <c r="G321" s="36">
        <f t="shared" si="72"/>
        <v>0</v>
      </c>
      <c r="H321" s="31">
        <v>15365790</v>
      </c>
      <c r="I321" s="36">
        <f t="shared" si="73"/>
        <v>0.25340998669653603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15365790</v>
      </c>
      <c r="O321" s="36">
        <f t="shared" si="77"/>
        <v>0.25340998669653603</v>
      </c>
      <c r="P321" s="31">
        <v>0</v>
      </c>
      <c r="Q321" s="31">
        <v>5450000</v>
      </c>
      <c r="R321" s="31">
        <v>9615495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187665487</v>
      </c>
      <c r="E323" s="32">
        <f>SUM(E318:E322)</f>
        <v>190400209</v>
      </c>
      <c r="F323" s="32">
        <f>SUM(F318:F322)</f>
        <v>12600804</v>
      </c>
      <c r="G323" s="37">
        <f t="shared" si="72"/>
        <v>6.7145025979124223E-2</v>
      </c>
      <c r="H323" s="32">
        <f>SUM(H318:H322)</f>
        <v>56073445</v>
      </c>
      <c r="I323" s="37">
        <f t="shared" si="73"/>
        <v>0.29879465796499916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68674249</v>
      </c>
      <c r="O323" s="37">
        <f t="shared" si="77"/>
        <v>0.36593968394412341</v>
      </c>
      <c r="P323" s="32">
        <f>SUM(P318:P322)</f>
        <v>33611461</v>
      </c>
      <c r="Q323" s="32">
        <f>SUM(Q318:Q322)</f>
        <v>110868218</v>
      </c>
      <c r="R323" s="32">
        <f>SUM(R318:R322)</f>
        <v>140215156</v>
      </c>
      <c r="S323" s="32">
        <f>SUM(S318:S322)</f>
        <v>55619419</v>
      </c>
      <c r="T323" s="37">
        <f t="shared" si="78"/>
        <v>0.5016714438397486</v>
      </c>
      <c r="U323" s="37">
        <f t="shared" si="79"/>
        <v>0.66828347628209328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20370000</v>
      </c>
      <c r="E324" s="31">
        <v>20370000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1800000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30458482</v>
      </c>
      <c r="E325" s="31">
        <v>32423111</v>
      </c>
      <c r="F325" s="31">
        <v>41641</v>
      </c>
      <c r="G325" s="36">
        <f t="shared" si="72"/>
        <v>1.3671397018406892E-3</v>
      </c>
      <c r="H325" s="31">
        <v>3671010</v>
      </c>
      <c r="I325" s="36">
        <f t="shared" si="73"/>
        <v>0.12052504783396625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3712651</v>
      </c>
      <c r="O325" s="36">
        <f t="shared" si="77"/>
        <v>0.12189218753580694</v>
      </c>
      <c r="P325" s="31">
        <v>47004</v>
      </c>
      <c r="Q325" s="31">
        <v>36141766</v>
      </c>
      <c r="R325" s="31">
        <v>39481766</v>
      </c>
      <c r="S325" s="31">
        <v>84680</v>
      </c>
      <c r="T325" s="36">
        <f t="shared" si="78"/>
        <v>2.3429956355757492E-3</v>
      </c>
      <c r="U325" s="36">
        <f t="shared" si="79"/>
        <v>77.099948940515702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68316500</v>
      </c>
      <c r="E326" s="31">
        <v>77818633</v>
      </c>
      <c r="F326" s="31">
        <v>252741</v>
      </c>
      <c r="G326" s="36">
        <f t="shared" si="72"/>
        <v>3.6995601355455858E-3</v>
      </c>
      <c r="H326" s="31">
        <v>1127276</v>
      </c>
      <c r="I326" s="36">
        <f t="shared" si="73"/>
        <v>1.6500786779182187E-2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1380017</v>
      </c>
      <c r="O326" s="36">
        <f t="shared" si="77"/>
        <v>2.0200346914727774E-2</v>
      </c>
      <c r="P326" s="31">
        <v>1979074</v>
      </c>
      <c r="Q326" s="31">
        <v>23866230</v>
      </c>
      <c r="R326" s="31">
        <v>22819182</v>
      </c>
      <c r="S326" s="31">
        <v>3654167</v>
      </c>
      <c r="T326" s="36">
        <f t="shared" si="78"/>
        <v>0.15311035718670271</v>
      </c>
      <c r="U326" s="36">
        <f t="shared" si="79"/>
        <v>-0.43040229925712736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23399240</v>
      </c>
      <c r="E327" s="31">
        <v>23399240</v>
      </c>
      <c r="F327" s="31">
        <v>1296869</v>
      </c>
      <c r="G327" s="36">
        <f t="shared" si="72"/>
        <v>5.5423552217935282E-2</v>
      </c>
      <c r="H327" s="31">
        <v>147729</v>
      </c>
      <c r="I327" s="36">
        <f t="shared" si="73"/>
        <v>6.3134101791340229E-3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1444598</v>
      </c>
      <c r="O327" s="36">
        <f t="shared" si="77"/>
        <v>6.1736962397069307E-2</v>
      </c>
      <c r="P327" s="31">
        <v>626816</v>
      </c>
      <c r="Q327" s="31">
        <v>18870000</v>
      </c>
      <c r="R327" s="31">
        <v>27209729</v>
      </c>
      <c r="S327" s="31">
        <v>1713003</v>
      </c>
      <c r="T327" s="36">
        <f t="shared" si="78"/>
        <v>9.0779173290938001E-2</v>
      </c>
      <c r="U327" s="36">
        <f t="shared" si="79"/>
        <v>-0.76431839646722488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1893000</v>
      </c>
      <c r="E329" s="31">
        <v>4893000</v>
      </c>
      <c r="F329" s="31">
        <v>0</v>
      </c>
      <c r="G329" s="36">
        <f t="shared" si="72"/>
        <v>0</v>
      </c>
      <c r="H329" s="31">
        <v>234000</v>
      </c>
      <c r="I329" s="36">
        <f t="shared" si="73"/>
        <v>0.12361331220285261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234000</v>
      </c>
      <c r="O329" s="36">
        <f t="shared" si="77"/>
        <v>0.12361331220285261</v>
      </c>
      <c r="P329" s="31">
        <v>641621</v>
      </c>
      <c r="Q329" s="31">
        <v>9474623</v>
      </c>
      <c r="R329" s="31">
        <v>19025671</v>
      </c>
      <c r="S329" s="31">
        <v>1103119</v>
      </c>
      <c r="T329" s="36">
        <f t="shared" si="78"/>
        <v>0.11642880144149272</v>
      </c>
      <c r="U329" s="36">
        <f t="shared" si="79"/>
        <v>-0.63529871996084908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33735492</v>
      </c>
      <c r="E330" s="31">
        <v>33735492</v>
      </c>
      <c r="F330" s="31">
        <v>7105991</v>
      </c>
      <c r="G330" s="36">
        <f t="shared" si="72"/>
        <v>0.21063842792036352</v>
      </c>
      <c r="H330" s="31">
        <v>8110909</v>
      </c>
      <c r="I330" s="36">
        <f t="shared" si="73"/>
        <v>0.24042658100258327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15216900</v>
      </c>
      <c r="O330" s="36">
        <f t="shared" si="77"/>
        <v>0.45106500892294676</v>
      </c>
      <c r="P330" s="31">
        <v>3157700</v>
      </c>
      <c r="Q330" s="31">
        <v>21890244</v>
      </c>
      <c r="R330" s="31">
        <v>41293174</v>
      </c>
      <c r="S330" s="31">
        <v>10213221</v>
      </c>
      <c r="T330" s="36">
        <f t="shared" si="78"/>
        <v>0.46656496839413941</v>
      </c>
      <c r="U330" s="36">
        <f t="shared" si="79"/>
        <v>1.5686129144630585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178172714</v>
      </c>
      <c r="E332" s="32">
        <f>SUM(E324:E331)</f>
        <v>192639476</v>
      </c>
      <c r="F332" s="32">
        <f>SUM(F324:F331)</f>
        <v>8697242</v>
      </c>
      <c r="G332" s="37">
        <f t="shared" si="72"/>
        <v>4.8813546163976602E-2</v>
      </c>
      <c r="H332" s="32">
        <f>SUM(H324:H331)</f>
        <v>13290924</v>
      </c>
      <c r="I332" s="37">
        <f t="shared" si="73"/>
        <v>7.4595731869471327E-2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21988166</v>
      </c>
      <c r="O332" s="37">
        <f t="shared" si="77"/>
        <v>0.12340927803344792</v>
      </c>
      <c r="P332" s="32">
        <f>SUM(P324:P331)</f>
        <v>6452215</v>
      </c>
      <c r="Q332" s="32">
        <f>SUM(Q324:Q331)</f>
        <v>112042863</v>
      </c>
      <c r="R332" s="32">
        <f>SUM(R324:R331)</f>
        <v>149829522</v>
      </c>
      <c r="S332" s="32">
        <f>SUM(S324:S331)</f>
        <v>16768190</v>
      </c>
      <c r="T332" s="37">
        <f t="shared" si="78"/>
        <v>0.1496587069539628</v>
      </c>
      <c r="U332" s="37">
        <f t="shared" si="79"/>
        <v>1.0599009797410655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12924</v>
      </c>
      <c r="E333" s="31">
        <v>12924</v>
      </c>
      <c r="F333" s="31">
        <v>2736</v>
      </c>
      <c r="G333" s="36">
        <f t="shared" si="72"/>
        <v>0.2116991643454039</v>
      </c>
      <c r="H333" s="31">
        <v>2706</v>
      </c>
      <c r="I333" s="36">
        <f t="shared" si="73"/>
        <v>0.20937790157845868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5442</v>
      </c>
      <c r="O333" s="36">
        <f t="shared" si="77"/>
        <v>0.42107706592386257</v>
      </c>
      <c r="P333" s="31">
        <v>3048</v>
      </c>
      <c r="Q333" s="31">
        <v>14892</v>
      </c>
      <c r="R333" s="31">
        <v>12192</v>
      </c>
      <c r="S333" s="31">
        <v>6096</v>
      </c>
      <c r="T333" s="36">
        <f t="shared" si="78"/>
        <v>0.40934730056406127</v>
      </c>
      <c r="U333" s="36">
        <f t="shared" si="79"/>
        <v>-0.11220472440944884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932000</v>
      </c>
      <c r="E335" s="31">
        <v>932000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161033</v>
      </c>
      <c r="Q335" s="31">
        <v>1106000</v>
      </c>
      <c r="R335" s="31">
        <v>164827</v>
      </c>
      <c r="S335" s="31">
        <v>259875</v>
      </c>
      <c r="T335" s="36">
        <f t="shared" si="78"/>
        <v>0.23496835443037975</v>
      </c>
      <c r="U335" s="36">
        <f t="shared" si="79"/>
        <v>-1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1124924</v>
      </c>
      <c r="E337" s="32">
        <f>SUM(E333:E336)</f>
        <v>1124924</v>
      </c>
      <c r="F337" s="32">
        <f>SUM(F333:F336)</f>
        <v>2736</v>
      </c>
      <c r="G337" s="37">
        <f t="shared" si="72"/>
        <v>2.4321643062109083E-3</v>
      </c>
      <c r="H337" s="32">
        <f>SUM(H333:H336)</f>
        <v>2706</v>
      </c>
      <c r="I337" s="37">
        <f t="shared" si="73"/>
        <v>2.4054958379410522E-3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5442</v>
      </c>
      <c r="O337" s="37">
        <f t="shared" si="77"/>
        <v>4.8376601441519609E-3</v>
      </c>
      <c r="P337" s="32">
        <f>SUM(P333:P336)</f>
        <v>164081</v>
      </c>
      <c r="Q337" s="32">
        <f>SUM(Q333:Q336)</f>
        <v>1120892</v>
      </c>
      <c r="R337" s="32">
        <f>SUM(R333:R336)</f>
        <v>377019</v>
      </c>
      <c r="S337" s="32">
        <f>SUM(S333:S336)</f>
        <v>265971</v>
      </c>
      <c r="T337" s="37">
        <f t="shared" si="78"/>
        <v>0.23728512648854663</v>
      </c>
      <c r="U337" s="37">
        <f t="shared" si="79"/>
        <v>-0.98350814536722719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1418720447</v>
      </c>
      <c r="E338" s="32">
        <f>SUM(E302,E304:E309,E311:E316,E318:E322,E324:E331,E333:E336)</f>
        <v>1478158018</v>
      </c>
      <c r="F338" s="32">
        <f>SUM(F302,F304:F309,F311:F316,F318:F322,F324:F331,F333:F336)</f>
        <v>249180320</v>
      </c>
      <c r="G338" s="37">
        <f t="shared" si="72"/>
        <v>0.17563736430733207</v>
      </c>
      <c r="H338" s="32">
        <f>SUM(H302,H304:H309,H311:H316,H318:H322,H324:H331,H333:H336)</f>
        <v>298901047</v>
      </c>
      <c r="I338" s="37">
        <f t="shared" si="73"/>
        <v>0.21068354067360531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548081367</v>
      </c>
      <c r="O338" s="37">
        <f t="shared" si="77"/>
        <v>0.38632090498093735</v>
      </c>
      <c r="P338" s="32">
        <f>SUM(P302,P304:P309,P311:P316,P318:P322,P324:P331,P333:P336)</f>
        <v>288812689</v>
      </c>
      <c r="Q338" s="32">
        <f>SUM(Q302,Q304:Q309,Q311:Q316,Q318:Q322,Q324:Q331,Q333:Q336)</f>
        <v>1283027885</v>
      </c>
      <c r="R338" s="32">
        <f>SUM(R302,R304:R309,R311:R316,R318:R322,R324:R331,R333:R336)</f>
        <v>1388907992</v>
      </c>
      <c r="S338" s="32">
        <f>SUM(S302,S304:S309,S311:S316,S318:S322,S324:S331,S333:S336)</f>
        <v>564671044</v>
      </c>
      <c r="T338" s="37">
        <f t="shared" si="78"/>
        <v>0.44010816179571965</v>
      </c>
      <c r="U338" s="37">
        <f t="shared" si="79"/>
        <v>3.4930452795998823E-2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3776721756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3922867861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632607725</v>
      </c>
      <c r="G339" s="39">
        <f t="shared" si="72"/>
        <v>0.16750180867705944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704384188</v>
      </c>
      <c r="I339" s="39">
        <f t="shared" si="73"/>
        <v>0.18650677320376047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1336991913</v>
      </c>
      <c r="O339" s="39">
        <f t="shared" si="77"/>
        <v>0.35400858188081991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627882504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4177474000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3745641164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1190341046</v>
      </c>
      <c r="T339" s="39">
        <f t="shared" si="78"/>
        <v>0.28494277786049654</v>
      </c>
      <c r="U339" s="39">
        <f t="shared" si="79"/>
        <v>0.12184076401657462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38104</v>
      </c>
      <c r="E8" s="31">
        <v>38104</v>
      </c>
      <c r="F8" s="31">
        <v>3300</v>
      </c>
      <c r="G8" s="36">
        <f>IF(($D8       =0),0,($F8       /$D8       ))</f>
        <v>8.6605080831408776E-2</v>
      </c>
      <c r="H8" s="31">
        <v>3300</v>
      </c>
      <c r="I8" s="36">
        <f>IF(($D8       =0),0,($H8       /$D8       ))</f>
        <v>8.6605080831408776E-2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6600</v>
      </c>
      <c r="O8" s="36">
        <f>IF(($D8       =0),0,($N8       /$D8       ))</f>
        <v>0.17321016166281755</v>
      </c>
      <c r="P8" s="31">
        <v>3300</v>
      </c>
      <c r="Q8" s="31">
        <v>36186</v>
      </c>
      <c r="R8" s="31">
        <v>36186</v>
      </c>
      <c r="S8" s="31">
        <v>29600</v>
      </c>
      <c r="T8" s="36">
        <f>IF(($Q8       =0),0,($S8       /$Q8       ))</f>
        <v>0.81799591002044991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2491000</v>
      </c>
      <c r="E9" s="31">
        <v>2491000</v>
      </c>
      <c r="F9" s="31">
        <v>561966</v>
      </c>
      <c r="G9" s="36">
        <f>IF(($D9       =0),0,($F9       /$D9       ))</f>
        <v>0.22559855479727017</v>
      </c>
      <c r="H9" s="31">
        <v>763747</v>
      </c>
      <c r="I9" s="36">
        <f>IF(($D9       =0),0,($H9       /$D9       ))</f>
        <v>0.30660256924929746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1325713</v>
      </c>
      <c r="O9" s="36">
        <f>IF(($D9       =0),0,($N9       /$D9       ))</f>
        <v>0.53220112404656761</v>
      </c>
      <c r="P9" s="31">
        <v>167640</v>
      </c>
      <c r="Q9" s="31">
        <v>1827840</v>
      </c>
      <c r="R9" s="31">
        <v>2335700</v>
      </c>
      <c r="S9" s="31">
        <v>1803548</v>
      </c>
      <c r="T9" s="36">
        <f>IF(($Q9       =0),0,($S9       /$Q9       ))</f>
        <v>0.98670999649859947</v>
      </c>
      <c r="U9" s="36">
        <f>IF(($P9       =0),0,(($H9       /$P9       )-1))</f>
        <v>3.5558756859937963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2529104</v>
      </c>
      <c r="E10" s="32">
        <f>SUM(E8:E9)</f>
        <v>2529104</v>
      </c>
      <c r="F10" s="32">
        <f>SUM(F8:F9)</f>
        <v>565266</v>
      </c>
      <c r="G10" s="37">
        <f t="shared" ref="G10:G54" si="0">IF(($D10      =0),0,($F10      /$D10      ))</f>
        <v>0.22350445058803434</v>
      </c>
      <c r="H10" s="32">
        <f>SUM(H8:H9)</f>
        <v>767047</v>
      </c>
      <c r="I10" s="37">
        <f t="shared" ref="I10:I54" si="1">IF(($D10      =0),0,($H10      /$D10      ))</f>
        <v>0.30328804193105541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1332313</v>
      </c>
      <c r="O10" s="37">
        <f t="shared" ref="O10:O54" si="5">IF(($D10      =0),0,($N10      /$D10      ))</f>
        <v>0.52679249251908977</v>
      </c>
      <c r="P10" s="32">
        <f>SUM(P8:P9)</f>
        <v>170940</v>
      </c>
      <c r="Q10" s="32">
        <f>SUM(Q8:Q9)</f>
        <v>1864026</v>
      </c>
      <c r="R10" s="32">
        <f>SUM(R8:R9)</f>
        <v>2371886</v>
      </c>
      <c r="S10" s="32">
        <f>SUM(S8:S9)</f>
        <v>1833148</v>
      </c>
      <c r="T10" s="37">
        <f t="shared" ref="T10:T54" si="6">IF(($Q10      =0),0,($S10      /$Q10      ))</f>
        <v>0.98343478041615295</v>
      </c>
      <c r="U10" s="37">
        <f t="shared" ref="U10:U54" si="7">IF(($P10      =0),0,(($H10      /$P10      )-1))</f>
        <v>3.4872294372294368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2020000</v>
      </c>
      <c r="E11" s="31">
        <v>2020000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2020000</v>
      </c>
      <c r="R11" s="31">
        <v>2020000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249</v>
      </c>
      <c r="Q12" s="31">
        <v>0</v>
      </c>
      <c r="R12" s="31">
        <v>0</v>
      </c>
      <c r="S12" s="31">
        <v>249</v>
      </c>
      <c r="T12" s="36">
        <f t="shared" si="6"/>
        <v>0</v>
      </c>
      <c r="U12" s="36">
        <f t="shared" si="7"/>
        <v>-1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545000</v>
      </c>
      <c r="E13" s="31">
        <v>545000</v>
      </c>
      <c r="F13" s="31">
        <v>0</v>
      </c>
      <c r="G13" s="36">
        <f t="shared" si="0"/>
        <v>0</v>
      </c>
      <c r="H13" s="31">
        <v>1479</v>
      </c>
      <c r="I13" s="36">
        <f t="shared" si="1"/>
        <v>2.7137614678899081E-3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1479</v>
      </c>
      <c r="O13" s="36">
        <f t="shared" si="5"/>
        <v>2.7137614678899081E-3</v>
      </c>
      <c r="P13" s="31">
        <v>191</v>
      </c>
      <c r="Q13" s="31">
        <v>1500000</v>
      </c>
      <c r="R13" s="31">
        <v>0</v>
      </c>
      <c r="S13" s="31">
        <v>1504</v>
      </c>
      <c r="T13" s="36">
        <f t="shared" si="6"/>
        <v>1.0026666666666667E-3</v>
      </c>
      <c r="U13" s="36">
        <f t="shared" si="7"/>
        <v>6.7434554973821985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1894140</v>
      </c>
      <c r="E14" s="31">
        <v>1894140</v>
      </c>
      <c r="F14" s="31">
        <v>141346</v>
      </c>
      <c r="G14" s="36">
        <f t="shared" si="0"/>
        <v>7.4622783954723521E-2</v>
      </c>
      <c r="H14" s="31">
        <v>48469</v>
      </c>
      <c r="I14" s="36">
        <f t="shared" si="1"/>
        <v>2.5588921621421859E-2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189815</v>
      </c>
      <c r="O14" s="36">
        <f t="shared" si="5"/>
        <v>0.10021170557614538</v>
      </c>
      <c r="P14" s="31">
        <v>448585</v>
      </c>
      <c r="Q14" s="31">
        <v>1734316</v>
      </c>
      <c r="R14" s="31">
        <v>1734316</v>
      </c>
      <c r="S14" s="31">
        <v>1319344</v>
      </c>
      <c r="T14" s="36">
        <f t="shared" si="6"/>
        <v>0.76072872533033198</v>
      </c>
      <c r="U14" s="36">
        <f t="shared" si="7"/>
        <v>-0.89195135815954618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2563149</v>
      </c>
      <c r="E16" s="31">
        <v>2378187</v>
      </c>
      <c r="F16" s="31">
        <v>23577</v>
      </c>
      <c r="G16" s="36">
        <f t="shared" si="0"/>
        <v>9.1984508118724273E-3</v>
      </c>
      <c r="H16" s="31">
        <v>73623</v>
      </c>
      <c r="I16" s="36">
        <f t="shared" si="1"/>
        <v>2.8723652038956767E-2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97200</v>
      </c>
      <c r="O16" s="36">
        <f t="shared" si="5"/>
        <v>3.7922102850829198E-2</v>
      </c>
      <c r="P16" s="31">
        <v>107219</v>
      </c>
      <c r="Q16" s="31">
        <v>3187413</v>
      </c>
      <c r="R16" s="31">
        <v>3187413</v>
      </c>
      <c r="S16" s="31">
        <v>860500</v>
      </c>
      <c r="T16" s="36">
        <f t="shared" si="6"/>
        <v>0.26996815285625053</v>
      </c>
      <c r="U16" s="36">
        <f t="shared" si="7"/>
        <v>-0.31333998638301053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4623</v>
      </c>
      <c r="R17" s="31">
        <v>-1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300000</v>
      </c>
      <c r="E18" s="31">
        <v>300000</v>
      </c>
      <c r="F18" s="31">
        <v>21124</v>
      </c>
      <c r="G18" s="36">
        <f t="shared" si="0"/>
        <v>7.0413333333333328E-2</v>
      </c>
      <c r="H18" s="31">
        <v>34388</v>
      </c>
      <c r="I18" s="36">
        <f t="shared" si="1"/>
        <v>0.11462666666666667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55512</v>
      </c>
      <c r="O18" s="36">
        <f t="shared" si="5"/>
        <v>0.18504000000000001</v>
      </c>
      <c r="P18" s="31">
        <v>934986</v>
      </c>
      <c r="Q18" s="31">
        <v>1300000</v>
      </c>
      <c r="R18" s="31">
        <v>7300000</v>
      </c>
      <c r="S18" s="31">
        <v>1067005</v>
      </c>
      <c r="T18" s="36">
        <f t="shared" si="6"/>
        <v>0.82077307692307688</v>
      </c>
      <c r="U18" s="36">
        <f t="shared" si="7"/>
        <v>-0.96322083967032657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7322289</v>
      </c>
      <c r="E19" s="32">
        <f>SUM(E11:E18)</f>
        <v>7137327</v>
      </c>
      <c r="F19" s="32">
        <f>SUM(F11:F18)</f>
        <v>186047</v>
      </c>
      <c r="G19" s="37">
        <f t="shared" si="0"/>
        <v>2.5408311526627807E-2</v>
      </c>
      <c r="H19" s="32">
        <f>SUM(H11:H18)</f>
        <v>157959</v>
      </c>
      <c r="I19" s="37">
        <f t="shared" si="1"/>
        <v>2.1572352579910463E-2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344006</v>
      </c>
      <c r="O19" s="37">
        <f t="shared" si="5"/>
        <v>4.698066410653827E-2</v>
      </c>
      <c r="P19" s="32">
        <f>SUM(P11:P18)</f>
        <v>1491230</v>
      </c>
      <c r="Q19" s="32">
        <f>SUM(Q11:Q18)</f>
        <v>9746352</v>
      </c>
      <c r="R19" s="32">
        <f>SUM(R11:R18)</f>
        <v>14241728</v>
      </c>
      <c r="S19" s="32">
        <f>SUM(S11:S18)</f>
        <v>3248602</v>
      </c>
      <c r="T19" s="37">
        <f t="shared" si="6"/>
        <v>0.33331465967984741</v>
      </c>
      <c r="U19" s="37">
        <f t="shared" si="7"/>
        <v>-0.89407469002098938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115284351</v>
      </c>
      <c r="E26" s="31">
        <v>115284351</v>
      </c>
      <c r="F26" s="31">
        <v>3364</v>
      </c>
      <c r="G26" s="36">
        <f t="shared" si="0"/>
        <v>2.9180022880989284E-5</v>
      </c>
      <c r="H26" s="31">
        <v>16597</v>
      </c>
      <c r="I26" s="36">
        <f t="shared" si="1"/>
        <v>1.439657668715158E-4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19961</v>
      </c>
      <c r="O26" s="36">
        <f t="shared" si="5"/>
        <v>1.731457897525051E-4</v>
      </c>
      <c r="P26" s="31">
        <v>14268</v>
      </c>
      <c r="Q26" s="31">
        <v>92364656</v>
      </c>
      <c r="R26" s="31">
        <v>92364656</v>
      </c>
      <c r="S26" s="31">
        <v>21159</v>
      </c>
      <c r="T26" s="36">
        <f t="shared" si="6"/>
        <v>2.2908113250592305E-4</v>
      </c>
      <c r="U26" s="36">
        <f t="shared" si="7"/>
        <v>0.16323240818615092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115284351</v>
      </c>
      <c r="E27" s="32">
        <f>SUM(E20:E26)</f>
        <v>115284351</v>
      </c>
      <c r="F27" s="32">
        <f>SUM(F20:F26)</f>
        <v>3364</v>
      </c>
      <c r="G27" s="37">
        <f t="shared" si="0"/>
        <v>2.9180022880989284E-5</v>
      </c>
      <c r="H27" s="32">
        <f>SUM(H20:H26)</f>
        <v>16597</v>
      </c>
      <c r="I27" s="37">
        <f t="shared" si="1"/>
        <v>1.439657668715158E-4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19961</v>
      </c>
      <c r="O27" s="37">
        <f t="shared" si="5"/>
        <v>1.731457897525051E-4</v>
      </c>
      <c r="P27" s="32">
        <f>SUM(P20:P26)</f>
        <v>14268</v>
      </c>
      <c r="Q27" s="32">
        <f>SUM(Q20:Q26)</f>
        <v>92364656</v>
      </c>
      <c r="R27" s="32">
        <f>SUM(R20:R26)</f>
        <v>92364656</v>
      </c>
      <c r="S27" s="32">
        <f>SUM(S20:S26)</f>
        <v>21159</v>
      </c>
      <c r="T27" s="37">
        <f t="shared" si="6"/>
        <v>2.2908113250592305E-4</v>
      </c>
      <c r="U27" s="37">
        <f t="shared" si="7"/>
        <v>0.16323240818615092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0</v>
      </c>
      <c r="O35" s="37">
        <f t="shared" si="5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6"/>
        <v>0</v>
      </c>
      <c r="U35" s="37">
        <f t="shared" si="7"/>
        <v>0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136539</v>
      </c>
      <c r="E39" s="31">
        <v>136539</v>
      </c>
      <c r="F39" s="31">
        <v>78888</v>
      </c>
      <c r="G39" s="36">
        <f t="shared" si="0"/>
        <v>0.57776898908004304</v>
      </c>
      <c r="H39" s="31">
        <v>125355</v>
      </c>
      <c r="I39" s="36">
        <f t="shared" si="1"/>
        <v>0.91808933711247331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204243</v>
      </c>
      <c r="O39" s="36">
        <f t="shared" si="5"/>
        <v>1.4958583261925165</v>
      </c>
      <c r="P39" s="31">
        <v>48778</v>
      </c>
      <c r="Q39" s="31">
        <v>128811</v>
      </c>
      <c r="R39" s="31">
        <v>128812</v>
      </c>
      <c r="S39" s="31">
        <v>68280</v>
      </c>
      <c r="T39" s="36">
        <f t="shared" si="6"/>
        <v>0.53007895288445861</v>
      </c>
      <c r="U39" s="36">
        <f t="shared" si="7"/>
        <v>1.5699085653368323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136539</v>
      </c>
      <c r="E40" s="32">
        <f>SUM(E36:E39)</f>
        <v>136539</v>
      </c>
      <c r="F40" s="32">
        <f>SUM(F36:F39)</f>
        <v>78888</v>
      </c>
      <c r="G40" s="37">
        <f t="shared" si="0"/>
        <v>0.57776898908004304</v>
      </c>
      <c r="H40" s="32">
        <f>SUM(H36:H39)</f>
        <v>125355</v>
      </c>
      <c r="I40" s="37">
        <f t="shared" si="1"/>
        <v>0.91808933711247331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204243</v>
      </c>
      <c r="O40" s="37">
        <f t="shared" si="5"/>
        <v>1.4958583261925165</v>
      </c>
      <c r="P40" s="32">
        <f>SUM(P36:P39)</f>
        <v>48778</v>
      </c>
      <c r="Q40" s="32">
        <f>SUM(Q36:Q39)</f>
        <v>128811</v>
      </c>
      <c r="R40" s="32">
        <f>SUM(R36:R39)</f>
        <v>128812</v>
      </c>
      <c r="S40" s="32">
        <f>SUM(S36:S39)</f>
        <v>68280</v>
      </c>
      <c r="T40" s="37">
        <f t="shared" si="6"/>
        <v>0.53007895288445861</v>
      </c>
      <c r="U40" s="37">
        <f t="shared" si="7"/>
        <v>1.5699085653368323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27027862</v>
      </c>
      <c r="E46" s="31">
        <v>27027862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26720059</v>
      </c>
      <c r="R46" s="31">
        <v>24607547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27027862</v>
      </c>
      <c r="E47" s="32">
        <f>SUM(E41:E46)</f>
        <v>27027862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0</v>
      </c>
      <c r="O47" s="37">
        <f t="shared" si="5"/>
        <v>0</v>
      </c>
      <c r="P47" s="32">
        <f>SUM(P41:P46)</f>
        <v>0</v>
      </c>
      <c r="Q47" s="32">
        <f>SUM(Q41:Q46)</f>
        <v>26720059</v>
      </c>
      <c r="R47" s="32">
        <f>SUM(R41:R46)</f>
        <v>24607547</v>
      </c>
      <c r="S47" s="32">
        <f>SUM(S41:S46)</f>
        <v>0</v>
      </c>
      <c r="T47" s="37">
        <f t="shared" si="6"/>
        <v>0</v>
      </c>
      <c r="U47" s="37">
        <f t="shared" si="7"/>
        <v>0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0</v>
      </c>
      <c r="O53" s="37">
        <f t="shared" si="5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6"/>
        <v>0</v>
      </c>
      <c r="U53" s="37">
        <f t="shared" si="7"/>
        <v>0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152300145</v>
      </c>
      <c r="E54" s="32">
        <f>SUM(E8:E9,E11:E18,E20:E26,E28:E34,E36:E39,E41:E46,E48:E52)</f>
        <v>152115183</v>
      </c>
      <c r="F54" s="32">
        <f>SUM(F8:F9,F11:F18,F20:F26,F28:F34,F36:F39,F41:F46,F48:F52)</f>
        <v>833565</v>
      </c>
      <c r="G54" s="37">
        <f t="shared" si="0"/>
        <v>5.4731727274455319E-3</v>
      </c>
      <c r="H54" s="32">
        <f>SUM(H8:H9,H11:H18,H20:H26,H28:H34,H36:H39,H41:H46,H48:H52)</f>
        <v>1066958</v>
      </c>
      <c r="I54" s="37">
        <f t="shared" si="1"/>
        <v>7.0056269480242451E-3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1900523</v>
      </c>
      <c r="O54" s="37">
        <f t="shared" si="5"/>
        <v>1.2478799675469778E-2</v>
      </c>
      <c r="P54" s="32">
        <f>SUM(P8:P9,P11:P18,P20:P26,P28:P34,P36:P39,P41:P46,P48:P52)</f>
        <v>1725216</v>
      </c>
      <c r="Q54" s="32">
        <f>SUM(Q8:Q9,Q11:Q18,Q20:Q26,Q28:Q34,Q36:Q39,Q41:Q46,Q48:Q52)</f>
        <v>130823904</v>
      </c>
      <c r="R54" s="32">
        <f>SUM(R8:R9,R11:R18,R20:R26,R28:R34,R36:R39,R41:R46,R48:R52)</f>
        <v>133714629</v>
      </c>
      <c r="S54" s="32">
        <f>SUM(S8:S9,S11:S18,S20:S26,S28:S34,S36:S39,S41:S46,S48:S52)</f>
        <v>5171189</v>
      </c>
      <c r="T54" s="37">
        <f t="shared" si="6"/>
        <v>3.9527860290730965E-2</v>
      </c>
      <c r="U54" s="37">
        <f t="shared" si="7"/>
        <v>-0.3815510637508579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7651</v>
      </c>
      <c r="E57" s="31">
        <v>7651</v>
      </c>
      <c r="F57" s="31">
        <v>8595</v>
      </c>
      <c r="G57" s="36">
        <f t="shared" ref="G57:G85" si="8">IF(($D57      =0),0,($F57      /$D57      ))</f>
        <v>1.1233825643706705</v>
      </c>
      <c r="H57" s="31">
        <v>11743</v>
      </c>
      <c r="I57" s="36">
        <f t="shared" ref="I57:I85" si="9">IF(($D57      =0),0,($H57      /$D57      ))</f>
        <v>1.5348320480982878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20338</v>
      </c>
      <c r="O57" s="36">
        <f t="shared" ref="O57:O85" si="13">IF(($D57      =0),0,($N57      /$D57      ))</f>
        <v>2.6582146124689583</v>
      </c>
      <c r="P57" s="31">
        <v>6628</v>
      </c>
      <c r="Q57" s="31">
        <v>7266</v>
      </c>
      <c r="R57" s="31">
        <v>7266</v>
      </c>
      <c r="S57" s="31">
        <v>11794</v>
      </c>
      <c r="T57" s="36">
        <f t="shared" ref="T57:T85" si="14">IF(($Q57      =0),0,($S57      /$Q57      ))</f>
        <v>1.62317643820534</v>
      </c>
      <c r="U57" s="36">
        <f t="shared" ref="U57:U85" si="15">IF(($P57      =0),0,(($H57      /$P57      )-1))</f>
        <v>0.77172601086300552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7651</v>
      </c>
      <c r="E58" s="32">
        <f>E57</f>
        <v>7651</v>
      </c>
      <c r="F58" s="32">
        <f>F57</f>
        <v>8595</v>
      </c>
      <c r="G58" s="37">
        <f t="shared" si="8"/>
        <v>1.1233825643706705</v>
      </c>
      <c r="H58" s="32">
        <f>H57</f>
        <v>11743</v>
      </c>
      <c r="I58" s="37">
        <f t="shared" si="9"/>
        <v>1.5348320480982878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20338</v>
      </c>
      <c r="O58" s="37">
        <f t="shared" si="13"/>
        <v>2.6582146124689583</v>
      </c>
      <c r="P58" s="32">
        <f>P57</f>
        <v>6628</v>
      </c>
      <c r="Q58" s="32">
        <f>Q57</f>
        <v>7266</v>
      </c>
      <c r="R58" s="32">
        <f>R57</f>
        <v>7266</v>
      </c>
      <c r="S58" s="32">
        <f>S57</f>
        <v>11794</v>
      </c>
      <c r="T58" s="37">
        <f t="shared" si="14"/>
        <v>1.62317643820534</v>
      </c>
      <c r="U58" s="37">
        <f t="shared" si="15"/>
        <v>0.77172601086300552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-36784</v>
      </c>
      <c r="E68" s="31">
        <v>-36784</v>
      </c>
      <c r="F68" s="31">
        <v>-10794</v>
      </c>
      <c r="G68" s="36">
        <f t="shared" si="8"/>
        <v>0.29344280121792082</v>
      </c>
      <c r="H68" s="31">
        <v>-9609</v>
      </c>
      <c r="I68" s="36">
        <f t="shared" si="9"/>
        <v>0.26122770769899956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-20403</v>
      </c>
      <c r="O68" s="36">
        <f t="shared" si="13"/>
        <v>0.55467050891692038</v>
      </c>
      <c r="P68" s="31">
        <v>-3742</v>
      </c>
      <c r="Q68" s="31">
        <v>-33341</v>
      </c>
      <c r="R68" s="31">
        <v>-33341</v>
      </c>
      <c r="S68" s="31">
        <v>-8140</v>
      </c>
      <c r="T68" s="36">
        <f t="shared" si="14"/>
        <v>0.24414384691520949</v>
      </c>
      <c r="U68" s="36">
        <f t="shared" si="15"/>
        <v>1.5678781400320685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1</v>
      </c>
      <c r="S69" s="31">
        <v>50500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-36784</v>
      </c>
      <c r="E70" s="32">
        <f>SUM(E64:E69)</f>
        <v>-36784</v>
      </c>
      <c r="F70" s="32">
        <f>SUM(F64:F69)</f>
        <v>-10794</v>
      </c>
      <c r="G70" s="37">
        <f t="shared" si="8"/>
        <v>0.29344280121792082</v>
      </c>
      <c r="H70" s="32">
        <f>SUM(H64:H69)</f>
        <v>-9609</v>
      </c>
      <c r="I70" s="37">
        <f t="shared" si="9"/>
        <v>0.26122770769899956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-20403</v>
      </c>
      <c r="O70" s="37">
        <f t="shared" si="13"/>
        <v>0.55467050891692038</v>
      </c>
      <c r="P70" s="32">
        <f>SUM(P64:P69)</f>
        <v>-3742</v>
      </c>
      <c r="Q70" s="32">
        <f>SUM(Q64:Q69)</f>
        <v>-33341</v>
      </c>
      <c r="R70" s="32">
        <f>SUM(R64:R69)</f>
        <v>-33340</v>
      </c>
      <c r="S70" s="32">
        <f>SUM(S64:S69)</f>
        <v>42360</v>
      </c>
      <c r="T70" s="37">
        <f t="shared" si="14"/>
        <v>-1.2705077832098617</v>
      </c>
      <c r="U70" s="37">
        <f t="shared" si="15"/>
        <v>1.5678781400320685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-2762004</v>
      </c>
      <c r="E77" s="31">
        <v>-2762004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-2762004</v>
      </c>
      <c r="E78" s="32">
        <f>SUM(E71:E77)</f>
        <v>-2762004</v>
      </c>
      <c r="F78" s="32">
        <f>SUM(F71:F77)</f>
        <v>0</v>
      </c>
      <c r="G78" s="37">
        <f t="shared" si="8"/>
        <v>0</v>
      </c>
      <c r="H78" s="32">
        <f>SUM(H71:H77)</f>
        <v>0</v>
      </c>
      <c r="I78" s="37">
        <f t="shared" si="9"/>
        <v>0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0</v>
      </c>
      <c r="O78" s="37">
        <f t="shared" si="13"/>
        <v>0</v>
      </c>
      <c r="P78" s="32">
        <f>SUM(P71:P77)</f>
        <v>0</v>
      </c>
      <c r="Q78" s="32">
        <f>SUM(Q71:Q77)</f>
        <v>0</v>
      </c>
      <c r="R78" s="32">
        <f>SUM(R71:R77)</f>
        <v>0</v>
      </c>
      <c r="S78" s="32">
        <f>SUM(S71:S77)</f>
        <v>0</v>
      </c>
      <c r="T78" s="37">
        <f t="shared" si="14"/>
        <v>0</v>
      </c>
      <c r="U78" s="37">
        <f t="shared" si="15"/>
        <v>0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8"/>
        <v>0</v>
      </c>
      <c r="H84" s="32">
        <f>SUM(H79:H83)</f>
        <v>0</v>
      </c>
      <c r="I84" s="37">
        <f t="shared" si="9"/>
        <v>0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0</v>
      </c>
      <c r="O84" s="37">
        <f t="shared" si="13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4"/>
        <v>0</v>
      </c>
      <c r="U84" s="37">
        <f t="shared" si="15"/>
        <v>0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-2791137</v>
      </c>
      <c r="E85" s="32">
        <f>SUM(E57,E59:E62,E64:E69,E71:E77,E79:E83)</f>
        <v>-2791137</v>
      </c>
      <c r="F85" s="32">
        <f>SUM(F57,F59:F62,F64:F69,F71:F77,F79:F83)</f>
        <v>-2199</v>
      </c>
      <c r="G85" s="37">
        <f t="shared" si="8"/>
        <v>7.8785097256064464E-4</v>
      </c>
      <c r="H85" s="32">
        <f>SUM(H57,H59:H62,H64:H69,H71:H77,H79:H83)</f>
        <v>2134</v>
      </c>
      <c r="I85" s="37">
        <f t="shared" si="9"/>
        <v>-7.6456297200746507E-4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-65</v>
      </c>
      <c r="O85" s="37">
        <f t="shared" si="13"/>
        <v>2.3288000553179584E-5</v>
      </c>
      <c r="P85" s="32">
        <f>SUM(P57,P59:P62,P64:P69,P71:P77,P79:P83)</f>
        <v>2886</v>
      </c>
      <c r="Q85" s="32">
        <f>SUM(Q57,Q59:Q62,Q64:Q69,Q71:Q77,Q79:Q83)</f>
        <v>-26075</v>
      </c>
      <c r="R85" s="32">
        <f>SUM(R57,R59:R62,R64:R69,R71:R77,R79:R83)</f>
        <v>-26074</v>
      </c>
      <c r="S85" s="32">
        <f>SUM(S57,S59:S62,S64:S69,S71:S77,S79:S83)</f>
        <v>54154</v>
      </c>
      <c r="T85" s="37">
        <f t="shared" si="14"/>
        <v>-2.076855225311601</v>
      </c>
      <c r="U85" s="37">
        <f t="shared" si="15"/>
        <v>-0.26056826056826055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202970250</v>
      </c>
      <c r="E88" s="31">
        <v>202970250</v>
      </c>
      <c r="F88" s="31">
        <v>106366177</v>
      </c>
      <c r="G88" s="36">
        <f t="shared" ref="G88:G99" si="16">IF(($D88      =0),0,($F88      /$D88      ))</f>
        <v>0.52404811542578289</v>
      </c>
      <c r="H88" s="31">
        <v>25322000</v>
      </c>
      <c r="I88" s="36">
        <f t="shared" ref="I88:I99" si="17">IF(($D88      =0),0,($H88      /$D88      ))</f>
        <v>0.12475719963886334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131688177</v>
      </c>
      <c r="O88" s="36">
        <f t="shared" ref="O88:O99" si="21">IF(($D88      =0),0,($N88      /$D88      ))</f>
        <v>0.64880531506464623</v>
      </c>
      <c r="P88" s="31">
        <v>57361090</v>
      </c>
      <c r="Q88" s="31">
        <v>194404250</v>
      </c>
      <c r="R88" s="31">
        <v>194900258</v>
      </c>
      <c r="S88" s="31">
        <v>130021680</v>
      </c>
      <c r="T88" s="36">
        <f t="shared" ref="T88:T99" si="22">IF(($Q88      =0),0,($S88      /$Q88      ))</f>
        <v>0.66882118060690543</v>
      </c>
      <c r="U88" s="36">
        <f t="shared" ref="U88:U99" si="23">IF(($P88      =0),0,(($H88      /$P88      )-1))</f>
        <v>-0.55855092711801668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30649000</v>
      </c>
      <c r="E89" s="31">
        <v>30649000</v>
      </c>
      <c r="F89" s="31">
        <v>0</v>
      </c>
      <c r="G89" s="36">
        <f t="shared" si="16"/>
        <v>0</v>
      </c>
      <c r="H89" s="31">
        <v>0</v>
      </c>
      <c r="I89" s="36">
        <f t="shared" si="17"/>
        <v>0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0</v>
      </c>
      <c r="O89" s="36">
        <f t="shared" si="21"/>
        <v>0</v>
      </c>
      <c r="P89" s="31">
        <v>325</v>
      </c>
      <c r="Q89" s="31">
        <v>29433000</v>
      </c>
      <c r="R89" s="31">
        <v>29433000</v>
      </c>
      <c r="S89" s="31">
        <v>160529</v>
      </c>
      <c r="T89" s="36">
        <f t="shared" si="22"/>
        <v>5.4540481772160504E-3</v>
      </c>
      <c r="U89" s="36">
        <f t="shared" si="23"/>
        <v>-1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96438415</v>
      </c>
      <c r="E90" s="31">
        <v>96438415</v>
      </c>
      <c r="F90" s="31">
        <v>481301</v>
      </c>
      <c r="G90" s="36">
        <f t="shared" si="16"/>
        <v>4.9907601654382234E-3</v>
      </c>
      <c r="H90" s="31">
        <v>-128066232</v>
      </c>
      <c r="I90" s="36">
        <f t="shared" si="17"/>
        <v>-1.3279586977865616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-127584931</v>
      </c>
      <c r="O90" s="36">
        <f t="shared" si="21"/>
        <v>-1.3229679376211232</v>
      </c>
      <c r="P90" s="31">
        <v>307185</v>
      </c>
      <c r="Q90" s="31">
        <v>3610794</v>
      </c>
      <c r="R90" s="31">
        <v>89970300</v>
      </c>
      <c r="S90" s="31">
        <v>1278609</v>
      </c>
      <c r="T90" s="36">
        <f t="shared" si="22"/>
        <v>0.35410743454209792</v>
      </c>
      <c r="U90" s="36">
        <f t="shared" si="23"/>
        <v>-417.90262219834955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330057665</v>
      </c>
      <c r="E91" s="32">
        <f>SUM(E88:E90)</f>
        <v>330057665</v>
      </c>
      <c r="F91" s="32">
        <f>SUM(F88:F90)</f>
        <v>106847478</v>
      </c>
      <c r="G91" s="37">
        <f t="shared" si="16"/>
        <v>0.32372366810508701</v>
      </c>
      <c r="H91" s="32">
        <f>SUM(H88:H90)</f>
        <v>-102744232</v>
      </c>
      <c r="I91" s="37">
        <f t="shared" si="17"/>
        <v>-0.31129176169867168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4103246</v>
      </c>
      <c r="O91" s="37">
        <f t="shared" si="21"/>
        <v>1.2431906406415377E-2</v>
      </c>
      <c r="P91" s="32">
        <f>SUM(P88:P90)</f>
        <v>57668600</v>
      </c>
      <c r="Q91" s="32">
        <f>SUM(Q88:Q90)</f>
        <v>227448044</v>
      </c>
      <c r="R91" s="32">
        <f>SUM(R88:R90)</f>
        <v>314303558</v>
      </c>
      <c r="S91" s="32">
        <f>SUM(S88:S90)</f>
        <v>131460818</v>
      </c>
      <c r="T91" s="37">
        <f t="shared" si="22"/>
        <v>0.57798174777884659</v>
      </c>
      <c r="U91" s="37">
        <f t="shared" si="23"/>
        <v>-2.7816321533728927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44529248</v>
      </c>
      <c r="E92" s="31">
        <v>44529248</v>
      </c>
      <c r="F92" s="31">
        <v>7118611</v>
      </c>
      <c r="G92" s="36">
        <f t="shared" si="16"/>
        <v>0.15986371474317285</v>
      </c>
      <c r="H92" s="31">
        <v>10830645</v>
      </c>
      <c r="I92" s="36">
        <f t="shared" si="17"/>
        <v>0.24322541894262395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17949256</v>
      </c>
      <c r="O92" s="36">
        <f t="shared" si="21"/>
        <v>0.4030891336857968</v>
      </c>
      <c r="P92" s="31">
        <v>9583345</v>
      </c>
      <c r="Q92" s="31">
        <v>61333162</v>
      </c>
      <c r="R92" s="31">
        <v>61358329</v>
      </c>
      <c r="S92" s="31">
        <v>18577520</v>
      </c>
      <c r="T92" s="36">
        <f t="shared" si="22"/>
        <v>0.30289519395722658</v>
      </c>
      <c r="U92" s="36">
        <f t="shared" si="23"/>
        <v>0.13015288503127032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5284254</v>
      </c>
      <c r="E93" s="31">
        <v>5284254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1687197</v>
      </c>
      <c r="Q93" s="31">
        <v>5952477</v>
      </c>
      <c r="R93" s="31">
        <v>5892407</v>
      </c>
      <c r="S93" s="31">
        <v>1687197</v>
      </c>
      <c r="T93" s="36">
        <f t="shared" si="22"/>
        <v>0.28344452233918754</v>
      </c>
      <c r="U93" s="36">
        <f t="shared" si="23"/>
        <v>-1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1811356</v>
      </c>
      <c r="E94" s="31">
        <v>1811356</v>
      </c>
      <c r="F94" s="31">
        <v>910130</v>
      </c>
      <c r="G94" s="36">
        <f t="shared" si="16"/>
        <v>0.5024578271747796</v>
      </c>
      <c r="H94" s="31">
        <v>481567</v>
      </c>
      <c r="I94" s="36">
        <f t="shared" si="17"/>
        <v>0.26585994139197378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1391697</v>
      </c>
      <c r="O94" s="36">
        <f t="shared" si="21"/>
        <v>0.76831776856675327</v>
      </c>
      <c r="P94" s="31">
        <v>419092</v>
      </c>
      <c r="Q94" s="31">
        <v>4687254</v>
      </c>
      <c r="R94" s="31">
        <v>5404766</v>
      </c>
      <c r="S94" s="31">
        <v>972563</v>
      </c>
      <c r="T94" s="36">
        <f t="shared" si="22"/>
        <v>0.20749099579412594</v>
      </c>
      <c r="U94" s="36">
        <f t="shared" si="23"/>
        <v>0.149072280072156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1680000</v>
      </c>
      <c r="E95" s="31">
        <v>1680000</v>
      </c>
      <c r="F95" s="31">
        <v>95000</v>
      </c>
      <c r="G95" s="36">
        <f t="shared" si="16"/>
        <v>5.6547619047619048E-2</v>
      </c>
      <c r="H95" s="31">
        <v>40000</v>
      </c>
      <c r="I95" s="36">
        <f t="shared" si="17"/>
        <v>2.3809523809523808E-2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135000</v>
      </c>
      <c r="O95" s="36">
        <f t="shared" si="21"/>
        <v>8.0357142857142863E-2</v>
      </c>
      <c r="P95" s="31">
        <v>50000</v>
      </c>
      <c r="Q95" s="31">
        <v>1575000</v>
      </c>
      <c r="R95" s="31">
        <v>1575000</v>
      </c>
      <c r="S95" s="31">
        <v>120000</v>
      </c>
      <c r="T95" s="36">
        <f t="shared" si="22"/>
        <v>7.6190476190476197E-2</v>
      </c>
      <c r="U95" s="36">
        <f t="shared" si="23"/>
        <v>-0.19999999999999996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53304858</v>
      </c>
      <c r="E96" s="32">
        <f>SUM(E92:E95)</f>
        <v>53304858</v>
      </c>
      <c r="F96" s="32">
        <f>SUM(F92:F95)</f>
        <v>8123741</v>
      </c>
      <c r="G96" s="37">
        <f t="shared" si="16"/>
        <v>0.15240151282271497</v>
      </c>
      <c r="H96" s="32">
        <f>SUM(H92:H95)</f>
        <v>11352212</v>
      </c>
      <c r="I96" s="37">
        <f t="shared" si="17"/>
        <v>0.21296768110703906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19475953</v>
      </c>
      <c r="O96" s="37">
        <f t="shared" si="21"/>
        <v>0.36536919392975403</v>
      </c>
      <c r="P96" s="32">
        <f>SUM(P92:P95)</f>
        <v>11739634</v>
      </c>
      <c r="Q96" s="32">
        <f>SUM(Q92:Q95)</f>
        <v>73547893</v>
      </c>
      <c r="R96" s="32">
        <f>SUM(R92:R95)</f>
        <v>74230502</v>
      </c>
      <c r="S96" s="32">
        <f>SUM(S92:S95)</f>
        <v>21357280</v>
      </c>
      <c r="T96" s="37">
        <f t="shared" si="22"/>
        <v>0.29038602098363309</v>
      </c>
      <c r="U96" s="37">
        <f t="shared" si="23"/>
        <v>-3.3001199185596408E-2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208039505</v>
      </c>
      <c r="E97" s="31">
        <v>208039505</v>
      </c>
      <c r="F97" s="31">
        <v>85783666</v>
      </c>
      <c r="G97" s="36">
        <f t="shared" si="16"/>
        <v>0.41234315569055019</v>
      </c>
      <c r="H97" s="31">
        <v>68911196</v>
      </c>
      <c r="I97" s="36">
        <f t="shared" si="17"/>
        <v>0.33124091503678593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154694862</v>
      </c>
      <c r="O97" s="36">
        <f t="shared" si="21"/>
        <v>0.74358407072733612</v>
      </c>
      <c r="P97" s="31">
        <v>61746525</v>
      </c>
      <c r="Q97" s="31">
        <v>187779068</v>
      </c>
      <c r="R97" s="31">
        <v>188081940</v>
      </c>
      <c r="S97" s="31">
        <v>133306722</v>
      </c>
      <c r="T97" s="36">
        <f t="shared" si="22"/>
        <v>0.70991257662435514</v>
      </c>
      <c r="U97" s="36">
        <f t="shared" si="23"/>
        <v>0.11603359055428619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792000</v>
      </c>
      <c r="E99" s="31">
        <v>792000</v>
      </c>
      <c r="F99" s="31">
        <v>330000</v>
      </c>
      <c r="G99" s="36">
        <f t="shared" si="16"/>
        <v>0.41666666666666669</v>
      </c>
      <c r="H99" s="31">
        <v>2211626</v>
      </c>
      <c r="I99" s="36">
        <f t="shared" si="17"/>
        <v>2.7924570707070706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2541626</v>
      </c>
      <c r="O99" s="36">
        <f t="shared" si="21"/>
        <v>3.2091237373737376</v>
      </c>
      <c r="P99" s="31">
        <v>2876733</v>
      </c>
      <c r="Q99" s="31">
        <v>7578030</v>
      </c>
      <c r="R99" s="31">
        <v>8051458</v>
      </c>
      <c r="S99" s="31">
        <v>4350161</v>
      </c>
      <c r="T99" s="36">
        <f t="shared" si="22"/>
        <v>0.57404906024388924</v>
      </c>
      <c r="U99" s="36">
        <f t="shared" si="23"/>
        <v>-0.23120220055180651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49252588</v>
      </c>
      <c r="E100" s="31">
        <v>49252588</v>
      </c>
      <c r="F100" s="31">
        <v>15084956</v>
      </c>
      <c r="G100" s="36">
        <f>IF(($D100     =0),0,($F100     /$D100     ))</f>
        <v>0.30627742850791922</v>
      </c>
      <c r="H100" s="31">
        <v>23753466</v>
      </c>
      <c r="I100" s="36">
        <f>IF(($D100     =0),0,($H100     /$D100     ))</f>
        <v>0.48227853529239928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38838422</v>
      </c>
      <c r="O100" s="36">
        <f>IF(($D100     =0),0,($N100     /$D100     ))</f>
        <v>0.78855596380031845</v>
      </c>
      <c r="P100" s="31">
        <v>18161132</v>
      </c>
      <c r="Q100" s="31">
        <v>46719792</v>
      </c>
      <c r="R100" s="31">
        <v>48503705</v>
      </c>
      <c r="S100" s="31">
        <v>31775490</v>
      </c>
      <c r="T100" s="36">
        <f>IF(($Q100     =0),0,($S100     /$Q100     ))</f>
        <v>0.6801290981774919</v>
      </c>
      <c r="U100" s="36">
        <f>IF(($P100     =0),0,(($H100     /$P100     )-1))</f>
        <v>0.3079287128137167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258084093</v>
      </c>
      <c r="E101" s="32">
        <f>SUM(E97:E100)</f>
        <v>258084093</v>
      </c>
      <c r="F101" s="32">
        <f>SUM(F97:F100)</f>
        <v>101198622</v>
      </c>
      <c r="G101" s="37">
        <f>IF(($D101     =0),0,($F101     /$D101     ))</f>
        <v>0.39211491426556072</v>
      </c>
      <c r="H101" s="32">
        <f>SUM(H97:H100)</f>
        <v>94876288</v>
      </c>
      <c r="I101" s="37">
        <f>IF(($D101     =0),0,($H101     /$D101     ))</f>
        <v>0.36761772838126833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196074910</v>
      </c>
      <c r="O101" s="37">
        <f>IF(($D101     =0),0,($N101     /$D101     ))</f>
        <v>0.75973264264682905</v>
      </c>
      <c r="P101" s="32">
        <f>SUM(P97:P100)</f>
        <v>82784390</v>
      </c>
      <c r="Q101" s="32">
        <f>SUM(Q97:Q100)</f>
        <v>242076890</v>
      </c>
      <c r="R101" s="32">
        <f>SUM(R97:R100)</f>
        <v>244637103</v>
      </c>
      <c r="S101" s="32">
        <f>SUM(S97:S100)</f>
        <v>169432373</v>
      </c>
      <c r="T101" s="37">
        <f>IF(($Q101     =0),0,($S101     /$Q101     ))</f>
        <v>0.69991139178960871</v>
      </c>
      <c r="U101" s="37">
        <f>IF(($P101     =0),0,(($H101     /$P101     )-1))</f>
        <v>0.14606495258345209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641446616</v>
      </c>
      <c r="E102" s="32">
        <f>SUM(E88:E90,E92:E95,E97:E100)</f>
        <v>641446616</v>
      </c>
      <c r="F102" s="32">
        <f>SUM(F88:F90,F92:F95,F97:F100)</f>
        <v>216169841</v>
      </c>
      <c r="G102" s="37">
        <f>IF(($D102     =0),0,($F102     /$D102     ))</f>
        <v>0.33700363460955574</v>
      </c>
      <c r="H102" s="32">
        <f>SUM(H88:H90,H92:H95,H97:H100)</f>
        <v>3484268</v>
      </c>
      <c r="I102" s="37">
        <f>IF(($D102     =0),0,($H102     /$D102     ))</f>
        <v>5.4318908434306873E-3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219654109</v>
      </c>
      <c r="O102" s="37">
        <f>IF(($D102     =0),0,($N102     /$D102     ))</f>
        <v>0.34243552545298639</v>
      </c>
      <c r="P102" s="32">
        <f>SUM(P88:P90,P92:P95,P97:P100)</f>
        <v>152192624</v>
      </c>
      <c r="Q102" s="32">
        <f>SUM(Q88:Q90,Q92:Q95,Q97:Q100)</f>
        <v>543072827</v>
      </c>
      <c r="R102" s="32">
        <f>SUM(R88:R90,R92:R95,R97:R100)</f>
        <v>633171163</v>
      </c>
      <c r="S102" s="32">
        <f>SUM(S88:S90,S92:S95,S97:S100)</f>
        <v>322250471</v>
      </c>
      <c r="T102" s="37">
        <f>IF(($Q102     =0),0,($S102     /$Q102     ))</f>
        <v>0.59338352975631392</v>
      </c>
      <c r="U102" s="37">
        <f>IF(($P102     =0),0,(($H102     /$P102     )-1))</f>
        <v>-0.97710619668401277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272761040</v>
      </c>
      <c r="E105" s="31">
        <v>272761040</v>
      </c>
      <c r="F105" s="31">
        <v>27347869</v>
      </c>
      <c r="G105" s="36">
        <f t="shared" ref="G105:G136" si="24">IF(($D105     =0),0,($F105     /$D105     ))</f>
        <v>0.10026310575733249</v>
      </c>
      <c r="H105" s="31">
        <v>116385316</v>
      </c>
      <c r="I105" s="36">
        <f t="shared" ref="I105:I136" si="25">IF(($D105     =0),0,($H105     /$D105     ))</f>
        <v>0.42669332834337337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143733185</v>
      </c>
      <c r="O105" s="36">
        <f t="shared" ref="O105:O136" si="29">IF(($D105     =0),0,($N105     /$D105     ))</f>
        <v>0.52695643410070592</v>
      </c>
      <c r="P105" s="31">
        <v>9816128</v>
      </c>
      <c r="Q105" s="31">
        <v>261265000</v>
      </c>
      <c r="R105" s="31">
        <v>261265000</v>
      </c>
      <c r="S105" s="31">
        <v>9817195</v>
      </c>
      <c r="T105" s="36">
        <f t="shared" ref="T105:T136" si="30">IF(($Q105     =0),0,($S105     /$Q105     ))</f>
        <v>3.7575622452299388E-2</v>
      </c>
      <c r="U105" s="36">
        <f t="shared" ref="U105:U136" si="31">IF(($P105     =0),0,(($H105     /$P105     )-1))</f>
        <v>10.856540175515233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272761040</v>
      </c>
      <c r="E106" s="32">
        <f>E105</f>
        <v>272761040</v>
      </c>
      <c r="F106" s="32">
        <f>F105</f>
        <v>27347869</v>
      </c>
      <c r="G106" s="37">
        <f t="shared" si="24"/>
        <v>0.10026310575733249</v>
      </c>
      <c r="H106" s="32">
        <f>H105</f>
        <v>116385316</v>
      </c>
      <c r="I106" s="37">
        <f t="shared" si="25"/>
        <v>0.42669332834337337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143733185</v>
      </c>
      <c r="O106" s="37">
        <f t="shared" si="29"/>
        <v>0.52695643410070592</v>
      </c>
      <c r="P106" s="32">
        <f>P105</f>
        <v>9816128</v>
      </c>
      <c r="Q106" s="32">
        <f>Q105</f>
        <v>261265000</v>
      </c>
      <c r="R106" s="32">
        <f>R105</f>
        <v>261265000</v>
      </c>
      <c r="S106" s="32">
        <f>S105</f>
        <v>9817195</v>
      </c>
      <c r="T106" s="37">
        <f t="shared" si="30"/>
        <v>3.7575622452299388E-2</v>
      </c>
      <c r="U106" s="37">
        <f t="shared" si="31"/>
        <v>10.856540175515233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4"/>
        <v>0</v>
      </c>
      <c r="H112" s="32">
        <f>SUM(H107:H111)</f>
        <v>0</v>
      </c>
      <c r="I112" s="37">
        <f t="shared" si="25"/>
        <v>0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0</v>
      </c>
      <c r="O112" s="37">
        <f t="shared" si="29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4"/>
        <v>0</v>
      </c>
      <c r="H117" s="31">
        <v>0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0</v>
      </c>
      <c r="O117" s="36">
        <f t="shared" si="29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30"/>
        <v>0</v>
      </c>
      <c r="U117" s="36">
        <f t="shared" si="31"/>
        <v>0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17092</v>
      </c>
      <c r="G120" s="36">
        <f t="shared" si="24"/>
        <v>0</v>
      </c>
      <c r="H120" s="31">
        <v>16315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33407</v>
      </c>
      <c r="O120" s="36">
        <f t="shared" si="29"/>
        <v>0</v>
      </c>
      <c r="P120" s="31">
        <v>35940</v>
      </c>
      <c r="Q120" s="31">
        <v>0</v>
      </c>
      <c r="R120" s="31">
        <v>0</v>
      </c>
      <c r="S120" s="31">
        <v>35940</v>
      </c>
      <c r="T120" s="36">
        <f t="shared" si="30"/>
        <v>0</v>
      </c>
      <c r="U120" s="36">
        <f t="shared" si="31"/>
        <v>-0.54604897050639956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17092</v>
      </c>
      <c r="G121" s="37">
        <f t="shared" si="24"/>
        <v>0</v>
      </c>
      <c r="H121" s="32">
        <f>SUM(H113:H120)</f>
        <v>16315</v>
      </c>
      <c r="I121" s="37">
        <f t="shared" si="25"/>
        <v>0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33407</v>
      </c>
      <c r="O121" s="37">
        <f t="shared" si="29"/>
        <v>0</v>
      </c>
      <c r="P121" s="32">
        <f>SUM(P113:P120)</f>
        <v>35940</v>
      </c>
      <c r="Q121" s="32">
        <f>SUM(Q113:Q120)</f>
        <v>0</v>
      </c>
      <c r="R121" s="32">
        <f>SUM(R113:R120)</f>
        <v>0</v>
      </c>
      <c r="S121" s="32">
        <f>SUM(S113:S120)</f>
        <v>35940</v>
      </c>
      <c r="T121" s="37">
        <f t="shared" si="30"/>
        <v>0</v>
      </c>
      <c r="U121" s="37">
        <f t="shared" si="31"/>
        <v>-0.54604897050639956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38520</v>
      </c>
      <c r="E125" s="31">
        <v>38520</v>
      </c>
      <c r="F125" s="31">
        <v>7500</v>
      </c>
      <c r="G125" s="36">
        <f t="shared" si="24"/>
        <v>0.19470404984423675</v>
      </c>
      <c r="H125" s="31">
        <v>5500</v>
      </c>
      <c r="I125" s="36">
        <f t="shared" si="25"/>
        <v>0.14278296988577363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13000</v>
      </c>
      <c r="O125" s="36">
        <f t="shared" si="29"/>
        <v>0.33748701973001038</v>
      </c>
      <c r="P125" s="31">
        <v>0</v>
      </c>
      <c r="Q125" s="31">
        <v>0</v>
      </c>
      <c r="R125" s="31">
        <v>36345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38520</v>
      </c>
      <c r="E126" s="32">
        <f>SUM(E122:E125)</f>
        <v>38520</v>
      </c>
      <c r="F126" s="32">
        <f>SUM(F122:F125)</f>
        <v>7500</v>
      </c>
      <c r="G126" s="37">
        <f t="shared" si="24"/>
        <v>0.19470404984423675</v>
      </c>
      <c r="H126" s="32">
        <f>SUM(H122:H125)</f>
        <v>5500</v>
      </c>
      <c r="I126" s="37">
        <f t="shared" si="25"/>
        <v>0.14278296988577363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13000</v>
      </c>
      <c r="O126" s="37">
        <f t="shared" si="29"/>
        <v>0.33748701973001038</v>
      </c>
      <c r="P126" s="32">
        <f>SUM(P122:P125)</f>
        <v>0</v>
      </c>
      <c r="Q126" s="32">
        <f>SUM(Q122:Q125)</f>
        <v>0</v>
      </c>
      <c r="R126" s="32">
        <f>SUM(R122:R125)</f>
        <v>36345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4237</v>
      </c>
      <c r="E133" s="31">
        <v>4237</v>
      </c>
      <c r="F133" s="31">
        <v>4398</v>
      </c>
      <c r="G133" s="36">
        <f t="shared" si="24"/>
        <v>1.0379985839037054</v>
      </c>
      <c r="H133" s="31">
        <v>19357</v>
      </c>
      <c r="I133" s="36">
        <f t="shared" si="25"/>
        <v>4.5685626622610336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23755</v>
      </c>
      <c r="O133" s="36">
        <f t="shared" si="29"/>
        <v>5.6065612461647394</v>
      </c>
      <c r="P133" s="31">
        <v>500</v>
      </c>
      <c r="Q133" s="31">
        <v>3997</v>
      </c>
      <c r="R133" s="31">
        <v>3997</v>
      </c>
      <c r="S133" s="31">
        <v>6940</v>
      </c>
      <c r="T133" s="36">
        <f t="shared" si="30"/>
        <v>1.7363022266700026</v>
      </c>
      <c r="U133" s="36">
        <f t="shared" si="31"/>
        <v>37.713999999999999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5780000</v>
      </c>
      <c r="E136" s="31">
        <v>5780000</v>
      </c>
      <c r="F136" s="31">
        <v>2408349</v>
      </c>
      <c r="G136" s="36">
        <f t="shared" si="24"/>
        <v>0.41666937716262975</v>
      </c>
      <c r="H136" s="31">
        <v>1323777</v>
      </c>
      <c r="I136" s="36">
        <f t="shared" si="25"/>
        <v>0.22902716262975778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3732126</v>
      </c>
      <c r="O136" s="36">
        <f t="shared" si="29"/>
        <v>0.6456965397923875</v>
      </c>
      <c r="P136" s="31">
        <v>1056753</v>
      </c>
      <c r="Q136" s="31">
        <v>4516367</v>
      </c>
      <c r="R136" s="31">
        <v>4516367</v>
      </c>
      <c r="S136" s="31">
        <v>2818127</v>
      </c>
      <c r="T136" s="36">
        <f t="shared" si="30"/>
        <v>0.62398095637489159</v>
      </c>
      <c r="U136" s="36">
        <f t="shared" si="31"/>
        <v>0.25268345583121121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5784237</v>
      </c>
      <c r="E137" s="32">
        <f>SUM(E133:E136)</f>
        <v>5784237</v>
      </c>
      <c r="F137" s="32">
        <f>SUM(F133:F136)</f>
        <v>2412747</v>
      </c>
      <c r="G137" s="37">
        <f t="shared" ref="G137:G170" si="32">IF(($D137     =0),0,($F137     /$D137     ))</f>
        <v>0.41712450579047849</v>
      </c>
      <c r="H137" s="32">
        <f>SUM(H133:H136)</f>
        <v>1343134</v>
      </c>
      <c r="I137" s="37">
        <f t="shared" ref="I137:I170" si="33">IF(($D137     =0),0,($H137     /$D137     ))</f>
        <v>0.2322059071922537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3755881</v>
      </c>
      <c r="O137" s="37">
        <f t="shared" ref="O137:O170" si="37">IF(($D137     =0),0,($N137     /$D137     ))</f>
        <v>0.6493304129827322</v>
      </c>
      <c r="P137" s="32">
        <f>SUM(P133:P136)</f>
        <v>1057253</v>
      </c>
      <c r="Q137" s="32">
        <f>SUM(Q133:Q136)</f>
        <v>4520364</v>
      </c>
      <c r="R137" s="32">
        <f>SUM(R133:R136)</f>
        <v>4520364</v>
      </c>
      <c r="S137" s="32">
        <f>SUM(S133:S136)</f>
        <v>2825067</v>
      </c>
      <c r="T137" s="37">
        <f t="shared" ref="T137:T170" si="38">IF(($Q137     =0),0,($S137     /$Q137     ))</f>
        <v>0.62496449400977439</v>
      </c>
      <c r="U137" s="37">
        <f t="shared" ref="U137:U170" si="39">IF(($P137     =0),0,(($H137     /$P137     )-1))</f>
        <v>0.27039980023702936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560000</v>
      </c>
      <c r="E143" s="31">
        <v>560000</v>
      </c>
      <c r="F143" s="31">
        <v>24705</v>
      </c>
      <c r="G143" s="36">
        <f t="shared" si="32"/>
        <v>4.4116071428571428E-2</v>
      </c>
      <c r="H143" s="31">
        <v>26622</v>
      </c>
      <c r="I143" s="36">
        <f t="shared" si="33"/>
        <v>4.7539285714285714E-2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51327</v>
      </c>
      <c r="O143" s="36">
        <f t="shared" si="37"/>
        <v>9.165535714285715E-2</v>
      </c>
      <c r="P143" s="31">
        <v>10065</v>
      </c>
      <c r="Q143" s="31">
        <v>100000</v>
      </c>
      <c r="R143" s="31">
        <v>55693</v>
      </c>
      <c r="S143" s="31">
        <v>14800</v>
      </c>
      <c r="T143" s="36">
        <f t="shared" si="38"/>
        <v>0.14799999999999999</v>
      </c>
      <c r="U143" s="36">
        <f t="shared" si="39"/>
        <v>1.6450074515648287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560000</v>
      </c>
      <c r="E144" s="32">
        <f>SUM(E138:E143)</f>
        <v>560000</v>
      </c>
      <c r="F144" s="32">
        <f>SUM(F138:F143)</f>
        <v>24705</v>
      </c>
      <c r="G144" s="37">
        <f t="shared" si="32"/>
        <v>4.4116071428571428E-2</v>
      </c>
      <c r="H144" s="32">
        <f>SUM(H138:H143)</f>
        <v>26622</v>
      </c>
      <c r="I144" s="37">
        <f t="shared" si="33"/>
        <v>4.7539285714285714E-2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51327</v>
      </c>
      <c r="O144" s="37">
        <f t="shared" si="37"/>
        <v>9.165535714285715E-2</v>
      </c>
      <c r="P144" s="32">
        <f>SUM(P138:P143)</f>
        <v>10065</v>
      </c>
      <c r="Q144" s="32">
        <f>SUM(Q138:Q143)</f>
        <v>100000</v>
      </c>
      <c r="R144" s="32">
        <f>SUM(R138:R143)</f>
        <v>55693</v>
      </c>
      <c r="S144" s="32">
        <f>SUM(S138:S143)</f>
        <v>14800</v>
      </c>
      <c r="T144" s="37">
        <f t="shared" si="38"/>
        <v>0.14799999999999999</v>
      </c>
      <c r="U144" s="37">
        <f t="shared" si="39"/>
        <v>1.6450074515648287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2100000</v>
      </c>
      <c r="E147" s="31">
        <v>2100000</v>
      </c>
      <c r="F147" s="31">
        <v>335743</v>
      </c>
      <c r="G147" s="36">
        <f t="shared" si="32"/>
        <v>0.15987761904761905</v>
      </c>
      <c r="H147" s="31">
        <v>690703</v>
      </c>
      <c r="I147" s="36">
        <f t="shared" si="33"/>
        <v>0.32890619047619046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1026446</v>
      </c>
      <c r="O147" s="36">
        <f t="shared" si="37"/>
        <v>0.48878380952380951</v>
      </c>
      <c r="P147" s="31">
        <v>674237</v>
      </c>
      <c r="Q147" s="31">
        <v>0</v>
      </c>
      <c r="R147" s="31">
        <v>0</v>
      </c>
      <c r="S147" s="31">
        <v>1228220</v>
      </c>
      <c r="T147" s="36">
        <f t="shared" si="38"/>
        <v>0</v>
      </c>
      <c r="U147" s="36">
        <f t="shared" si="39"/>
        <v>2.442167961710795E-2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2100000</v>
      </c>
      <c r="E150" s="32">
        <f>SUM(E145:E149)</f>
        <v>2100000</v>
      </c>
      <c r="F150" s="32">
        <f>SUM(F145:F149)</f>
        <v>335743</v>
      </c>
      <c r="G150" s="37">
        <f t="shared" si="32"/>
        <v>0.15987761904761905</v>
      </c>
      <c r="H150" s="32">
        <f>SUM(H145:H149)</f>
        <v>690703</v>
      </c>
      <c r="I150" s="37">
        <f t="shared" si="33"/>
        <v>0.32890619047619046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1026446</v>
      </c>
      <c r="O150" s="37">
        <f t="shared" si="37"/>
        <v>0.48878380952380951</v>
      </c>
      <c r="P150" s="32">
        <f>SUM(P145:P149)</f>
        <v>674237</v>
      </c>
      <c r="Q150" s="32">
        <f>SUM(Q145:Q149)</f>
        <v>0</v>
      </c>
      <c r="R150" s="32">
        <f>SUM(R145:R149)</f>
        <v>0</v>
      </c>
      <c r="S150" s="32">
        <f>SUM(S145:S149)</f>
        <v>1228220</v>
      </c>
      <c r="T150" s="37">
        <f t="shared" si="38"/>
        <v>0</v>
      </c>
      <c r="U150" s="37">
        <f t="shared" si="39"/>
        <v>2.442167961710795E-2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27500</v>
      </c>
      <c r="E152" s="31">
        <v>27500</v>
      </c>
      <c r="F152" s="31">
        <v>6876</v>
      </c>
      <c r="G152" s="36">
        <f t="shared" si="32"/>
        <v>0.25003636363636361</v>
      </c>
      <c r="H152" s="31">
        <v>6876</v>
      </c>
      <c r="I152" s="36">
        <f t="shared" si="33"/>
        <v>0.25003636363636361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13752</v>
      </c>
      <c r="O152" s="36">
        <f t="shared" si="37"/>
        <v>0.50007272727272722</v>
      </c>
      <c r="P152" s="31">
        <v>0</v>
      </c>
      <c r="Q152" s="31">
        <v>31400</v>
      </c>
      <c r="R152" s="31">
        <v>31400</v>
      </c>
      <c r="S152" s="31">
        <v>0</v>
      </c>
      <c r="T152" s="36">
        <f t="shared" si="38"/>
        <v>0</v>
      </c>
      <c r="U152" s="36">
        <f t="shared" si="39"/>
        <v>0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27500</v>
      </c>
      <c r="E157" s="32">
        <f>SUM(E151:E156)</f>
        <v>27500</v>
      </c>
      <c r="F157" s="32">
        <f>SUM(F151:F156)</f>
        <v>6876</v>
      </c>
      <c r="G157" s="37">
        <f t="shared" si="32"/>
        <v>0.25003636363636361</v>
      </c>
      <c r="H157" s="32">
        <f>SUM(H151:H156)</f>
        <v>6876</v>
      </c>
      <c r="I157" s="37">
        <f t="shared" si="33"/>
        <v>0.25003636363636361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13752</v>
      </c>
      <c r="O157" s="37">
        <f t="shared" si="37"/>
        <v>0.50007272727272722</v>
      </c>
      <c r="P157" s="32">
        <f>SUM(P151:P156)</f>
        <v>0</v>
      </c>
      <c r="Q157" s="32">
        <f>SUM(Q151:Q156)</f>
        <v>31400</v>
      </c>
      <c r="R157" s="32">
        <f>SUM(R151:R156)</f>
        <v>31400</v>
      </c>
      <c r="S157" s="32">
        <f>SUM(S151:S156)</f>
        <v>0</v>
      </c>
      <c r="T157" s="37">
        <f t="shared" si="38"/>
        <v>0</v>
      </c>
      <c r="U157" s="37">
        <f t="shared" si="39"/>
        <v>0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26621770</v>
      </c>
      <c r="E162" s="31">
        <v>26621770</v>
      </c>
      <c r="F162" s="31">
        <v>11091660</v>
      </c>
      <c r="G162" s="36">
        <f t="shared" si="32"/>
        <v>0.41663871335377023</v>
      </c>
      <c r="H162" s="31">
        <v>6004</v>
      </c>
      <c r="I162" s="36">
        <f t="shared" si="33"/>
        <v>2.2552970745371174E-4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11097664</v>
      </c>
      <c r="O162" s="36">
        <f t="shared" si="37"/>
        <v>0.41686424306122394</v>
      </c>
      <c r="P162" s="31">
        <v>8115783</v>
      </c>
      <c r="Q162" s="31">
        <v>24375015</v>
      </c>
      <c r="R162" s="31">
        <v>24375015</v>
      </c>
      <c r="S162" s="31">
        <v>17606433</v>
      </c>
      <c r="T162" s="36">
        <f t="shared" si="38"/>
        <v>0.72231475549861202</v>
      </c>
      <c r="U162" s="36">
        <f t="shared" si="39"/>
        <v>-0.99926020693259043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26621770</v>
      </c>
      <c r="E163" s="32">
        <f>SUM(E158:E162)</f>
        <v>26621770</v>
      </c>
      <c r="F163" s="32">
        <f>SUM(F158:F162)</f>
        <v>11091660</v>
      </c>
      <c r="G163" s="37">
        <f t="shared" si="32"/>
        <v>0.41663871335377023</v>
      </c>
      <c r="H163" s="32">
        <f>SUM(H158:H162)</f>
        <v>6004</v>
      </c>
      <c r="I163" s="37">
        <f t="shared" si="33"/>
        <v>2.2552970745371174E-4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11097664</v>
      </c>
      <c r="O163" s="37">
        <f t="shared" si="37"/>
        <v>0.41686424306122394</v>
      </c>
      <c r="P163" s="32">
        <f>SUM(P158:P162)</f>
        <v>8115783</v>
      </c>
      <c r="Q163" s="32">
        <f>SUM(Q158:Q162)</f>
        <v>24375015</v>
      </c>
      <c r="R163" s="32">
        <f>SUM(R158:R162)</f>
        <v>24375015</v>
      </c>
      <c r="S163" s="32">
        <f>SUM(S158:S162)</f>
        <v>17606433</v>
      </c>
      <c r="T163" s="37">
        <f t="shared" si="38"/>
        <v>0.72231475549861202</v>
      </c>
      <c r="U163" s="37">
        <f t="shared" si="39"/>
        <v>-0.99926020693259043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307893067</v>
      </c>
      <c r="E170" s="32">
        <f>SUM(E105,E107:E111,E113:E120,E122:E125,E127:E131,E133:E136,E138:E143,E145:E149,E151:E156,E158:E162,E164:E168)</f>
        <v>307893067</v>
      </c>
      <c r="F170" s="32">
        <f>SUM(F105,F107:F111,F113:F120,F122:F125,F127:F131,F133:F136,F138:F143,F145:F149,F151:F156,F158:F162,F164:F168)</f>
        <v>41244192</v>
      </c>
      <c r="G170" s="37">
        <f t="shared" si="32"/>
        <v>0.13395622188530798</v>
      </c>
      <c r="H170" s="32">
        <f>SUM(H105,H107:H111,H113:H120,H122:H125,H127:H131,H133:H136,H138:H143,H145:H149,H151:H156,H158:H162,H164:H168)</f>
        <v>118480470</v>
      </c>
      <c r="I170" s="37">
        <f t="shared" si="33"/>
        <v>0.38481045109080031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159724662</v>
      </c>
      <c r="O170" s="37">
        <f t="shared" si="37"/>
        <v>0.51876667297610835</v>
      </c>
      <c r="P170" s="32">
        <f>SUM(P105,P107:P111,P113:P120,P122:P125,P127:P131,P133:P136,P138:P143,P145:P149,P151:P156,P158:P162,P164:P168)</f>
        <v>19709406</v>
      </c>
      <c r="Q170" s="32">
        <f>SUM(Q105,Q107:Q111,Q113:Q120,Q122:Q125,Q127:Q131,Q133:Q136,Q138:Q143,Q145:Q149,Q151:Q156,Q158:Q162,Q164:Q168)</f>
        <v>290291779</v>
      </c>
      <c r="R170" s="32">
        <f>SUM(R105,R107:R111,R113:R120,R122:R125,R127:R131,R133:R136,R138:R143,R145:R149,R151:R156,R158:R162,R164:R168)</f>
        <v>290283817</v>
      </c>
      <c r="S170" s="32">
        <f>SUM(S105,S107:S111,S113:S120,S122:S125,S127:S131,S133:S136,S138:S143,S145:S149,S151:S156,S158:S162,S164:S168)</f>
        <v>31527655</v>
      </c>
      <c r="T170" s="37">
        <f t="shared" si="38"/>
        <v>0.1086067786990275</v>
      </c>
      <c r="U170" s="37">
        <f t="shared" si="39"/>
        <v>5.0113668570224794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13000</v>
      </c>
      <c r="E175" s="31">
        <v>13000</v>
      </c>
      <c r="F175" s="31">
        <v>21652</v>
      </c>
      <c r="G175" s="36">
        <f t="shared" si="40"/>
        <v>1.6655384615384616</v>
      </c>
      <c r="H175" s="31">
        <v>170424</v>
      </c>
      <c r="I175" s="36">
        <f t="shared" si="41"/>
        <v>13.109538461538461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192076</v>
      </c>
      <c r="O175" s="36">
        <f t="shared" si="45"/>
        <v>14.775076923076924</v>
      </c>
      <c r="P175" s="31">
        <v>73913</v>
      </c>
      <c r="Q175" s="31">
        <v>13000</v>
      </c>
      <c r="R175" s="31">
        <v>13000</v>
      </c>
      <c r="S175" s="31">
        <v>295826</v>
      </c>
      <c r="T175" s="36">
        <f t="shared" si="46"/>
        <v>22.755846153846154</v>
      </c>
      <c r="U175" s="36">
        <f t="shared" si="47"/>
        <v>1.305737826904604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53971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13000</v>
      </c>
      <c r="E179" s="32">
        <f>SUM(E173:E178)</f>
        <v>13000</v>
      </c>
      <c r="F179" s="32">
        <f>SUM(F173:F178)</f>
        <v>21652</v>
      </c>
      <c r="G179" s="37">
        <f t="shared" si="40"/>
        <v>1.6655384615384616</v>
      </c>
      <c r="H179" s="32">
        <f>SUM(H173:H178)</f>
        <v>170424</v>
      </c>
      <c r="I179" s="37">
        <f t="shared" si="41"/>
        <v>13.109538461538461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192076</v>
      </c>
      <c r="O179" s="37">
        <f t="shared" si="45"/>
        <v>14.775076923076924</v>
      </c>
      <c r="P179" s="32">
        <f>SUM(P173:P178)</f>
        <v>73913</v>
      </c>
      <c r="Q179" s="32">
        <f>SUM(Q173:Q178)</f>
        <v>13000</v>
      </c>
      <c r="R179" s="32">
        <f>SUM(R173:R178)</f>
        <v>13000</v>
      </c>
      <c r="S179" s="32">
        <f>SUM(S173:S178)</f>
        <v>349797</v>
      </c>
      <c r="T179" s="37">
        <f t="shared" si="46"/>
        <v>26.90746153846154</v>
      </c>
      <c r="U179" s="37">
        <f t="shared" si="47"/>
        <v>1.305737826904604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137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137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0</v>
      </c>
      <c r="F185" s="32">
        <f>SUM(F180:F184)</f>
        <v>137</v>
      </c>
      <c r="G185" s="37">
        <f t="shared" si="40"/>
        <v>0</v>
      </c>
      <c r="H185" s="32">
        <f>SUM(H180:H184)</f>
        <v>0</v>
      </c>
      <c r="I185" s="37">
        <f t="shared" si="41"/>
        <v>0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137</v>
      </c>
      <c r="O185" s="37">
        <f t="shared" si="45"/>
        <v>0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6"/>
        <v>0</v>
      </c>
      <c r="U185" s="37">
        <f t="shared" si="47"/>
        <v>0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1623</v>
      </c>
      <c r="E188" s="31">
        <v>1623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50</v>
      </c>
      <c r="Q188" s="31">
        <v>1551</v>
      </c>
      <c r="R188" s="31">
        <v>1551</v>
      </c>
      <c r="S188" s="31">
        <v>50</v>
      </c>
      <c r="T188" s="36">
        <f t="shared" si="46"/>
        <v>3.2237266279819474E-2</v>
      </c>
      <c r="U188" s="36">
        <f t="shared" si="47"/>
        <v>-1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23449000</v>
      </c>
      <c r="F190" s="31">
        <v>9770416</v>
      </c>
      <c r="G190" s="36">
        <f t="shared" si="40"/>
        <v>0.41666663823617212</v>
      </c>
      <c r="H190" s="31">
        <v>7816333</v>
      </c>
      <c r="I190" s="36">
        <f t="shared" si="41"/>
        <v>0.33333331911808606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17586749</v>
      </c>
      <c r="O190" s="36">
        <f t="shared" si="45"/>
        <v>0.74999995735425817</v>
      </c>
      <c r="P190" s="31">
        <v>7158144</v>
      </c>
      <c r="Q190" s="31">
        <v>21716000</v>
      </c>
      <c r="R190" s="31">
        <v>22210000</v>
      </c>
      <c r="S190" s="31">
        <v>15627369</v>
      </c>
      <c r="T190" s="36">
        <f t="shared" si="46"/>
        <v>0.719624654632529</v>
      </c>
      <c r="U190" s="36">
        <f t="shared" si="47"/>
        <v>9.1949672987858388E-2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23450623</v>
      </c>
      <c r="E191" s="32">
        <f>SUM(E186:E190)</f>
        <v>23450623</v>
      </c>
      <c r="F191" s="32">
        <f>SUM(F186:F190)</f>
        <v>9770416</v>
      </c>
      <c r="G191" s="37">
        <f t="shared" si="40"/>
        <v>0.41663780105117038</v>
      </c>
      <c r="H191" s="32">
        <f>SUM(H186:H190)</f>
        <v>7816333</v>
      </c>
      <c r="I191" s="37">
        <f t="shared" si="41"/>
        <v>0.33331024936949438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17586749</v>
      </c>
      <c r="O191" s="37">
        <f t="shared" si="45"/>
        <v>0.7499480504206647</v>
      </c>
      <c r="P191" s="32">
        <f>SUM(P186:P190)</f>
        <v>7158194</v>
      </c>
      <c r="Q191" s="32">
        <f>SUM(Q186:Q190)</f>
        <v>21717551</v>
      </c>
      <c r="R191" s="32">
        <f>SUM(R186:R190)</f>
        <v>22211551</v>
      </c>
      <c r="S191" s="32">
        <f>SUM(S186:S190)</f>
        <v>15627419</v>
      </c>
      <c r="T191" s="37">
        <f t="shared" si="46"/>
        <v>0.71957556356147157</v>
      </c>
      <c r="U191" s="37">
        <f t="shared" si="47"/>
        <v>9.1942045717118059E-2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105300</v>
      </c>
      <c r="E197" s="31">
        <v>105300</v>
      </c>
      <c r="F197" s="31">
        <v>99469</v>
      </c>
      <c r="G197" s="36">
        <f t="shared" si="40"/>
        <v>0.94462488129154798</v>
      </c>
      <c r="H197" s="31">
        <v>91619</v>
      </c>
      <c r="I197" s="36">
        <f t="shared" si="41"/>
        <v>0.87007597340930676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191088</v>
      </c>
      <c r="O197" s="36">
        <f t="shared" si="45"/>
        <v>1.8147008547008547</v>
      </c>
      <c r="P197" s="31">
        <v>82012</v>
      </c>
      <c r="Q197" s="31">
        <v>50000</v>
      </c>
      <c r="R197" s="31">
        <v>100000</v>
      </c>
      <c r="S197" s="31">
        <v>178998</v>
      </c>
      <c r="T197" s="36">
        <f t="shared" si="46"/>
        <v>3.5799599999999998</v>
      </c>
      <c r="U197" s="36">
        <f t="shared" si="47"/>
        <v>0.11714139394234979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105300</v>
      </c>
      <c r="E198" s="32">
        <f>SUM(E192:E197)</f>
        <v>105300</v>
      </c>
      <c r="F198" s="32">
        <f>SUM(F192:F197)</f>
        <v>99469</v>
      </c>
      <c r="G198" s="37">
        <f t="shared" si="40"/>
        <v>0.94462488129154798</v>
      </c>
      <c r="H198" s="32">
        <f>SUM(H192:H197)</f>
        <v>91619</v>
      </c>
      <c r="I198" s="37">
        <f t="shared" si="41"/>
        <v>0.87007597340930676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191088</v>
      </c>
      <c r="O198" s="37">
        <f t="shared" si="45"/>
        <v>1.8147008547008547</v>
      </c>
      <c r="P198" s="32">
        <f>SUM(P192:P197)</f>
        <v>82012</v>
      </c>
      <c r="Q198" s="32">
        <f>SUM(Q192:Q197)</f>
        <v>50000</v>
      </c>
      <c r="R198" s="32">
        <f>SUM(R192:R197)</f>
        <v>100000</v>
      </c>
      <c r="S198" s="32">
        <f>SUM(S192:S197)</f>
        <v>178998</v>
      </c>
      <c r="T198" s="37">
        <f t="shared" si="46"/>
        <v>3.5799599999999998</v>
      </c>
      <c r="U198" s="37">
        <f t="shared" si="47"/>
        <v>0.11714139394234979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23568923</v>
      </c>
      <c r="E205" s="32">
        <f>SUM(E173:E178,E180:E184,E186:E190,E192:E197,E199:E203)</f>
        <v>23568923</v>
      </c>
      <c r="F205" s="32">
        <f>SUM(F173:F178,F180:F184,F186:F190,F192:F197,F199:F203)</f>
        <v>9891674</v>
      </c>
      <c r="G205" s="37">
        <f t="shared" si="40"/>
        <v>0.41969138768029407</v>
      </c>
      <c r="H205" s="32">
        <f>SUM(H173:H178,H180:H184,H186:H190,H192:H197,H199:H203)</f>
        <v>8078376</v>
      </c>
      <c r="I205" s="37">
        <f t="shared" si="41"/>
        <v>0.34275541568021584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17970050</v>
      </c>
      <c r="O205" s="37">
        <f t="shared" si="45"/>
        <v>0.76244680336050996</v>
      </c>
      <c r="P205" s="32">
        <f>SUM(P173:P178,P180:P184,P186:P190,P192:P197,P199:P203)</f>
        <v>7314119</v>
      </c>
      <c r="Q205" s="32">
        <f>SUM(Q173:Q178,Q180:Q184,Q186:Q190,Q192:Q197,Q199:Q203)</f>
        <v>21780551</v>
      </c>
      <c r="R205" s="32">
        <f>SUM(R173:R178,R180:R184,R186:R190,R192:R197,R199:R203)</f>
        <v>22324551</v>
      </c>
      <c r="S205" s="32">
        <f>SUM(S173:S178,S180:S184,S186:S190,S192:S197,S199:S203)</f>
        <v>16156214</v>
      </c>
      <c r="T205" s="37">
        <f t="shared" si="46"/>
        <v>0.74177251071380146</v>
      </c>
      <c r="U205" s="37">
        <f t="shared" si="47"/>
        <v>0.10449064337071912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331863</v>
      </c>
      <c r="E209" s="31">
        <v>331863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298584</v>
      </c>
      <c r="R209" s="31">
        <v>298584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702690</v>
      </c>
      <c r="E215" s="31">
        <v>702690</v>
      </c>
      <c r="F215" s="31">
        <v>38427</v>
      </c>
      <c r="G215" s="36">
        <f t="shared" si="48"/>
        <v>5.4685565469837341E-2</v>
      </c>
      <c r="H215" s="31">
        <v>454315</v>
      </c>
      <c r="I215" s="36">
        <f t="shared" si="49"/>
        <v>0.64653687970513318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492742</v>
      </c>
      <c r="O215" s="36">
        <f t="shared" si="53"/>
        <v>0.70122244517497045</v>
      </c>
      <c r="P215" s="31">
        <v>258346</v>
      </c>
      <c r="Q215" s="31">
        <v>512950</v>
      </c>
      <c r="R215" s="31">
        <v>602560</v>
      </c>
      <c r="S215" s="31">
        <v>478413</v>
      </c>
      <c r="T215" s="36">
        <f t="shared" si="54"/>
        <v>0.93266985086265719</v>
      </c>
      <c r="U215" s="36">
        <f t="shared" si="55"/>
        <v>0.75855248387820984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1034553</v>
      </c>
      <c r="E216" s="32">
        <f>SUM(E208:E215)</f>
        <v>1034553</v>
      </c>
      <c r="F216" s="32">
        <f>SUM(F208:F215)</f>
        <v>38427</v>
      </c>
      <c r="G216" s="37">
        <f t="shared" si="48"/>
        <v>3.7143577951057126E-2</v>
      </c>
      <c r="H216" s="32">
        <f>SUM(H208:H215)</f>
        <v>454315</v>
      </c>
      <c r="I216" s="37">
        <f t="shared" si="49"/>
        <v>0.43914134896907164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492742</v>
      </c>
      <c r="O216" s="37">
        <f t="shared" si="53"/>
        <v>0.4762849269201288</v>
      </c>
      <c r="P216" s="32">
        <f>SUM(P208:P215)</f>
        <v>258346</v>
      </c>
      <c r="Q216" s="32">
        <f>SUM(Q208:Q215)</f>
        <v>811534</v>
      </c>
      <c r="R216" s="32">
        <f>SUM(R208:R215)</f>
        <v>901144</v>
      </c>
      <c r="S216" s="32">
        <f>SUM(S208:S215)</f>
        <v>478413</v>
      </c>
      <c r="T216" s="37">
        <f t="shared" si="54"/>
        <v>0.58951689023503639</v>
      </c>
      <c r="U216" s="37">
        <f t="shared" si="55"/>
        <v>0.75855248387820984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103176</v>
      </c>
      <c r="E219" s="31">
        <v>103176</v>
      </c>
      <c r="F219" s="31">
        <v>0</v>
      </c>
      <c r="G219" s="36">
        <f t="shared" si="48"/>
        <v>0</v>
      </c>
      <c r="H219" s="31">
        <v>1884</v>
      </c>
      <c r="I219" s="36">
        <f t="shared" si="49"/>
        <v>1.8260060479181203E-2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1884</v>
      </c>
      <c r="O219" s="36">
        <f t="shared" si="53"/>
        <v>1.8260060479181203E-2</v>
      </c>
      <c r="P219" s="31">
        <v>2054</v>
      </c>
      <c r="Q219" s="31">
        <v>98268</v>
      </c>
      <c r="R219" s="31">
        <v>98268</v>
      </c>
      <c r="S219" s="31">
        <v>6244</v>
      </c>
      <c r="T219" s="36">
        <f t="shared" si="54"/>
        <v>6.3540521838238287E-2</v>
      </c>
      <c r="U219" s="36">
        <f t="shared" si="55"/>
        <v>-8.276533592989288E-2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350000</v>
      </c>
      <c r="E223" s="31">
        <v>350000</v>
      </c>
      <c r="F223" s="31">
        <v>305879</v>
      </c>
      <c r="G223" s="36">
        <f t="shared" si="48"/>
        <v>0.87394000000000005</v>
      </c>
      <c r="H223" s="31">
        <v>322085</v>
      </c>
      <c r="I223" s="36">
        <f t="shared" si="49"/>
        <v>0.92024285714285714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627964</v>
      </c>
      <c r="O223" s="36">
        <f t="shared" si="53"/>
        <v>1.7941828571428571</v>
      </c>
      <c r="P223" s="31">
        <v>204408</v>
      </c>
      <c r="Q223" s="31">
        <v>450000</v>
      </c>
      <c r="R223" s="31">
        <v>450000</v>
      </c>
      <c r="S223" s="31">
        <v>440322</v>
      </c>
      <c r="T223" s="36">
        <f t="shared" si="54"/>
        <v>0.97849333333333333</v>
      </c>
      <c r="U223" s="36">
        <f t="shared" si="55"/>
        <v>0.57569664592383862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453176</v>
      </c>
      <c r="E224" s="32">
        <f>SUM(E217:E223)</f>
        <v>453176</v>
      </c>
      <c r="F224" s="32">
        <f>SUM(F217:F223)</f>
        <v>305879</v>
      </c>
      <c r="G224" s="37">
        <f t="shared" si="48"/>
        <v>0.67496734160679295</v>
      </c>
      <c r="H224" s="32">
        <f>SUM(H217:H223)</f>
        <v>323969</v>
      </c>
      <c r="I224" s="37">
        <f t="shared" si="49"/>
        <v>0.71488560735784767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629848</v>
      </c>
      <c r="O224" s="37">
        <f t="shared" si="53"/>
        <v>1.3898529489646407</v>
      </c>
      <c r="P224" s="32">
        <f>SUM(P217:P223)</f>
        <v>206462</v>
      </c>
      <c r="Q224" s="32">
        <f>SUM(Q217:Q223)</f>
        <v>548268</v>
      </c>
      <c r="R224" s="32">
        <f>SUM(R217:R223)</f>
        <v>548268</v>
      </c>
      <c r="S224" s="32">
        <f>SUM(S217:S223)</f>
        <v>446566</v>
      </c>
      <c r="T224" s="37">
        <f t="shared" si="54"/>
        <v>0.81450312620835064</v>
      </c>
      <c r="U224" s="37">
        <f t="shared" si="55"/>
        <v>0.56914589609710253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8"/>
        <v>0</v>
      </c>
      <c r="H230" s="32">
        <f>SUM(H225:H229)</f>
        <v>0</v>
      </c>
      <c r="I230" s="37">
        <f t="shared" si="49"/>
        <v>0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0</v>
      </c>
      <c r="O230" s="37">
        <f t="shared" si="53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54"/>
        <v>0</v>
      </c>
      <c r="U230" s="37">
        <f t="shared" si="55"/>
        <v>0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1487729</v>
      </c>
      <c r="E231" s="32">
        <f>SUM(E208:E215,E217:E223,E225:E229)</f>
        <v>1487729</v>
      </c>
      <c r="F231" s="32">
        <f>SUM(F208:F215,F217:F223,F225:F229)</f>
        <v>344306</v>
      </c>
      <c r="G231" s="37">
        <f t="shared" si="48"/>
        <v>0.23143058984532802</v>
      </c>
      <c r="H231" s="32">
        <f>SUM(H208:H215,H217:H223,H225:H229)</f>
        <v>778284</v>
      </c>
      <c r="I231" s="37">
        <f t="shared" si="49"/>
        <v>0.52313559794828224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1122590</v>
      </c>
      <c r="O231" s="37">
        <f t="shared" si="53"/>
        <v>0.75456618779361029</v>
      </c>
      <c r="P231" s="32">
        <f>SUM(P208:P215,P217:P223,P225:P229)</f>
        <v>464808</v>
      </c>
      <c r="Q231" s="32">
        <f>SUM(Q208:Q215,Q217:Q223,Q225:Q229)</f>
        <v>1359802</v>
      </c>
      <c r="R231" s="32">
        <f>SUM(R208:R215,R217:R223,R225:R229)</f>
        <v>1449412</v>
      </c>
      <c r="S231" s="32">
        <f>SUM(S208:S215,S217:S223,S225:S229)</f>
        <v>924979</v>
      </c>
      <c r="T231" s="37">
        <f t="shared" si="54"/>
        <v>0.68023065122716397</v>
      </c>
      <c r="U231" s="37">
        <f t="shared" si="55"/>
        <v>0.67442040584499408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56"/>
        <v>0</v>
      </c>
      <c r="H235" s="31">
        <v>0</v>
      </c>
      <c r="I235" s="36">
        <f t="shared" si="57"/>
        <v>0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0</v>
      </c>
      <c r="O235" s="36">
        <f t="shared" si="61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62"/>
        <v>0</v>
      </c>
      <c r="U235" s="36">
        <f t="shared" si="63"/>
        <v>0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56"/>
        <v>0</v>
      </c>
      <c r="H240" s="32">
        <f>SUM(H234:H239)</f>
        <v>0</v>
      </c>
      <c r="I240" s="37">
        <f t="shared" si="57"/>
        <v>0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0</v>
      </c>
      <c r="O240" s="37">
        <f t="shared" si="61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62"/>
        <v>0</v>
      </c>
      <c r="U240" s="37">
        <f t="shared" si="63"/>
        <v>0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-26742504</v>
      </c>
      <c r="E243" s="31">
        <v>-26742504</v>
      </c>
      <c r="F243" s="31">
        <v>200</v>
      </c>
      <c r="G243" s="36">
        <f t="shared" si="56"/>
        <v>-7.4787312362372652E-6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200</v>
      </c>
      <c r="O243" s="36">
        <f t="shared" si="61"/>
        <v>-7.4787312362372652E-6</v>
      </c>
      <c r="P243" s="31">
        <v>0</v>
      </c>
      <c r="Q243" s="31">
        <v>249996</v>
      </c>
      <c r="R243" s="31">
        <v>27249996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90000</v>
      </c>
      <c r="E246" s="31">
        <v>90000</v>
      </c>
      <c r="F246" s="31">
        <v>22270</v>
      </c>
      <c r="G246" s="36">
        <f t="shared" si="56"/>
        <v>0.24744444444444444</v>
      </c>
      <c r="H246" s="31">
        <v>40916</v>
      </c>
      <c r="I246" s="36">
        <f t="shared" si="57"/>
        <v>0.45462222222222221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63186</v>
      </c>
      <c r="O246" s="36">
        <f t="shared" si="61"/>
        <v>0.70206666666666662</v>
      </c>
      <c r="P246" s="31">
        <v>12808</v>
      </c>
      <c r="Q246" s="31">
        <v>50000</v>
      </c>
      <c r="R246" s="31">
        <v>50000</v>
      </c>
      <c r="S246" s="31">
        <v>42776</v>
      </c>
      <c r="T246" s="36">
        <f t="shared" si="62"/>
        <v>0.85551999999999995</v>
      </c>
      <c r="U246" s="36">
        <f t="shared" si="63"/>
        <v>2.1945658963148031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-26652504</v>
      </c>
      <c r="E247" s="32">
        <f>SUM(E241:E246)</f>
        <v>-26652504</v>
      </c>
      <c r="F247" s="32">
        <f>SUM(F241:F246)</f>
        <v>22470</v>
      </c>
      <c r="G247" s="37">
        <f t="shared" si="56"/>
        <v>-8.4307275594068011E-4</v>
      </c>
      <c r="H247" s="32">
        <f>SUM(H241:H246)</f>
        <v>40916</v>
      </c>
      <c r="I247" s="37">
        <f t="shared" si="57"/>
        <v>-1.5351653263048005E-3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63386</v>
      </c>
      <c r="O247" s="37">
        <f t="shared" si="61"/>
        <v>-2.3782380822454804E-3</v>
      </c>
      <c r="P247" s="32">
        <f>SUM(P241:P246)</f>
        <v>12808</v>
      </c>
      <c r="Q247" s="32">
        <f>SUM(Q241:Q246)</f>
        <v>299996</v>
      </c>
      <c r="R247" s="32">
        <f>SUM(R241:R246)</f>
        <v>27299996</v>
      </c>
      <c r="S247" s="32">
        <f>SUM(S241:S246)</f>
        <v>42776</v>
      </c>
      <c r="T247" s="37">
        <f t="shared" si="62"/>
        <v>0.14258856784757129</v>
      </c>
      <c r="U247" s="37">
        <f t="shared" si="63"/>
        <v>2.1945658963148031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56"/>
        <v>0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0</v>
      </c>
      <c r="O255" s="36">
        <f t="shared" si="61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62"/>
        <v>0</v>
      </c>
      <c r="U255" s="36">
        <f t="shared" si="63"/>
        <v>0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56"/>
        <v>0</v>
      </c>
      <c r="H259" s="32">
        <f>SUM(H255:H258)</f>
        <v>0</v>
      </c>
      <c r="I259" s="37">
        <f t="shared" si="57"/>
        <v>0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0</v>
      </c>
      <c r="O259" s="37">
        <f t="shared" si="61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62"/>
        <v>0</v>
      </c>
      <c r="U259" s="37">
        <f t="shared" si="63"/>
        <v>0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-26652504</v>
      </c>
      <c r="E260" s="32">
        <f>SUM(E234:E239,E241:E246,E248:E253,E255:E258)</f>
        <v>-26652504</v>
      </c>
      <c r="F260" s="32">
        <f>SUM(F234:F239,F241:F246,F248:F253,F255:F258)</f>
        <v>22470</v>
      </c>
      <c r="G260" s="37">
        <f t="shared" si="56"/>
        <v>-8.4307275594068011E-4</v>
      </c>
      <c r="H260" s="32">
        <f>SUM(H234:H239,H241:H246,H248:H253,H255:H258)</f>
        <v>40916</v>
      </c>
      <c r="I260" s="37">
        <f t="shared" si="57"/>
        <v>-1.5351653263048005E-3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63386</v>
      </c>
      <c r="O260" s="37">
        <f t="shared" si="61"/>
        <v>-2.3782380822454804E-3</v>
      </c>
      <c r="P260" s="32">
        <f>SUM(P234:P239,P241:P246,P248:P253,P255:P258)</f>
        <v>12808</v>
      </c>
      <c r="Q260" s="32">
        <f>SUM(Q234:Q239,Q241:Q246,Q248:Q253,Q255:Q258)</f>
        <v>299996</v>
      </c>
      <c r="R260" s="32">
        <f>SUM(R234:R239,R241:R246,R248:R253,R255:R258)</f>
        <v>27299996</v>
      </c>
      <c r="S260" s="32">
        <f>SUM(S234:S239,S241:S246,S248:S253,S255:S258)</f>
        <v>42776</v>
      </c>
      <c r="T260" s="37">
        <f t="shared" si="62"/>
        <v>0.14258856784757129</v>
      </c>
      <c r="U260" s="37">
        <f t="shared" si="63"/>
        <v>2.1945658963148031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9544725</v>
      </c>
      <c r="E266" s="31">
        <v>9544725</v>
      </c>
      <c r="F266" s="31">
        <v>3976969</v>
      </c>
      <c r="G266" s="36">
        <f t="shared" si="64"/>
        <v>0.4166666928591447</v>
      </c>
      <c r="H266" s="31">
        <v>3181575</v>
      </c>
      <c r="I266" s="36">
        <f t="shared" si="65"/>
        <v>0.33333333333333331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7158544</v>
      </c>
      <c r="O266" s="36">
        <f t="shared" si="69"/>
        <v>0.75000002619247808</v>
      </c>
      <c r="P266" s="31">
        <v>2925375</v>
      </c>
      <c r="Q266" s="31">
        <v>8864986</v>
      </c>
      <c r="R266" s="31">
        <v>9692992</v>
      </c>
      <c r="S266" s="31">
        <v>6382700</v>
      </c>
      <c r="T266" s="36">
        <f t="shared" si="70"/>
        <v>0.71998985672396998</v>
      </c>
      <c r="U266" s="36">
        <f t="shared" si="71"/>
        <v>8.7578515574926241E-2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9544725</v>
      </c>
      <c r="E267" s="32">
        <f>SUM(E263:E266)</f>
        <v>9544725</v>
      </c>
      <c r="F267" s="32">
        <f>SUM(F263:F266)</f>
        <v>3976969</v>
      </c>
      <c r="G267" s="37">
        <f t="shared" si="64"/>
        <v>0.4166666928591447</v>
      </c>
      <c r="H267" s="32">
        <f>SUM(H263:H266)</f>
        <v>3181575</v>
      </c>
      <c r="I267" s="37">
        <f t="shared" si="65"/>
        <v>0.33333333333333331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7158544</v>
      </c>
      <c r="O267" s="37">
        <f t="shared" si="69"/>
        <v>0.75000002619247808</v>
      </c>
      <c r="P267" s="32">
        <f>SUM(P263:P266)</f>
        <v>2925375</v>
      </c>
      <c r="Q267" s="32">
        <f>SUM(Q263:Q266)</f>
        <v>8864986</v>
      </c>
      <c r="R267" s="32">
        <f>SUM(R263:R266)</f>
        <v>9692992</v>
      </c>
      <c r="S267" s="32">
        <f>SUM(S263:S266)</f>
        <v>6382700</v>
      </c>
      <c r="T267" s="37">
        <f t="shared" si="70"/>
        <v>0.71998985672396998</v>
      </c>
      <c r="U267" s="37">
        <f t="shared" si="71"/>
        <v>8.7578515574926241E-2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2251815</v>
      </c>
      <c r="E268" s="31">
        <v>2251815</v>
      </c>
      <c r="F268" s="31">
        <v>-966</v>
      </c>
      <c r="G268" s="36">
        <f t="shared" si="64"/>
        <v>-4.2898728359123641E-4</v>
      </c>
      <c r="H268" s="31">
        <v>-2283</v>
      </c>
      <c r="I268" s="36">
        <f t="shared" si="65"/>
        <v>-1.0138488286115866E-3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-3249</v>
      </c>
      <c r="O268" s="36">
        <f t="shared" si="69"/>
        <v>-1.4428361122028231E-3</v>
      </c>
      <c r="P268" s="31">
        <v>0</v>
      </c>
      <c r="Q268" s="31">
        <v>-2972</v>
      </c>
      <c r="R268" s="31">
        <v>123283</v>
      </c>
      <c r="S268" s="31">
        <v>-526</v>
      </c>
      <c r="T268" s="36">
        <f t="shared" si="70"/>
        <v>0.17698519515477792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2251815</v>
      </c>
      <c r="E275" s="32">
        <f>SUM(E268:E274)</f>
        <v>2251815</v>
      </c>
      <c r="F275" s="32">
        <f>SUM(F268:F274)</f>
        <v>-966</v>
      </c>
      <c r="G275" s="37">
        <f t="shared" si="64"/>
        <v>-4.2898728359123641E-4</v>
      </c>
      <c r="H275" s="32">
        <f>SUM(H268:H274)</f>
        <v>-2283</v>
      </c>
      <c r="I275" s="37">
        <f t="shared" si="65"/>
        <v>-1.0138488286115866E-3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-3249</v>
      </c>
      <c r="O275" s="37">
        <f t="shared" si="69"/>
        <v>-1.4428361122028231E-3</v>
      </c>
      <c r="P275" s="32">
        <f>SUM(P268:P274)</f>
        <v>0</v>
      </c>
      <c r="Q275" s="32">
        <f>SUM(Q268:Q274)</f>
        <v>-2972</v>
      </c>
      <c r="R275" s="32">
        <f>SUM(R268:R274)</f>
        <v>123283</v>
      </c>
      <c r="S275" s="32">
        <f>SUM(S268:S274)</f>
        <v>-526</v>
      </c>
      <c r="T275" s="37">
        <f t="shared" si="70"/>
        <v>0.17698519515477792</v>
      </c>
      <c r="U275" s="37">
        <f t="shared" si="71"/>
        <v>0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</v>
      </c>
      <c r="E278" s="31">
        <v>1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1960245</v>
      </c>
      <c r="R278" s="31">
        <v>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1250000</v>
      </c>
      <c r="E284" s="31">
        <v>1250000</v>
      </c>
      <c r="F284" s="31">
        <v>378625</v>
      </c>
      <c r="G284" s="36">
        <f t="shared" si="64"/>
        <v>0.3029</v>
      </c>
      <c r="H284" s="31">
        <v>503599</v>
      </c>
      <c r="I284" s="36">
        <f t="shared" si="65"/>
        <v>0.40287919999999999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882224</v>
      </c>
      <c r="O284" s="36">
        <f t="shared" si="69"/>
        <v>0.70577920000000005</v>
      </c>
      <c r="P284" s="31">
        <v>264250</v>
      </c>
      <c r="Q284" s="31">
        <v>1000000</v>
      </c>
      <c r="R284" s="31">
        <v>1100000</v>
      </c>
      <c r="S284" s="31">
        <v>550236</v>
      </c>
      <c r="T284" s="36">
        <f t="shared" si="70"/>
        <v>0.55023599999999995</v>
      </c>
      <c r="U284" s="36">
        <f t="shared" si="71"/>
        <v>0.90576726584673595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1250001</v>
      </c>
      <c r="E285" s="32">
        <f>SUM(E276:E284)</f>
        <v>1250001</v>
      </c>
      <c r="F285" s="32">
        <f>SUM(F276:F284)</f>
        <v>378625</v>
      </c>
      <c r="G285" s="37">
        <f t="shared" si="64"/>
        <v>0.30289975768019384</v>
      </c>
      <c r="H285" s="32">
        <f>SUM(H276:H284)</f>
        <v>503599</v>
      </c>
      <c r="I285" s="37">
        <f t="shared" si="65"/>
        <v>0.40287887769689784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882224</v>
      </c>
      <c r="O285" s="37">
        <f t="shared" si="69"/>
        <v>0.70577863537709173</v>
      </c>
      <c r="P285" s="32">
        <f>SUM(P276:P284)</f>
        <v>264250</v>
      </c>
      <c r="Q285" s="32">
        <f>SUM(Q276:Q284)</f>
        <v>2960245</v>
      </c>
      <c r="R285" s="32">
        <f>SUM(R276:R284)</f>
        <v>1100001</v>
      </c>
      <c r="S285" s="32">
        <f>SUM(S276:S284)</f>
        <v>550236</v>
      </c>
      <c r="T285" s="37">
        <f t="shared" si="70"/>
        <v>0.18587515560367471</v>
      </c>
      <c r="U285" s="37">
        <f t="shared" si="71"/>
        <v>0.90576726584673595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70000</v>
      </c>
      <c r="E293" s="31">
        <v>70000</v>
      </c>
      <c r="F293" s="31">
        <v>16382</v>
      </c>
      <c r="G293" s="36">
        <f t="shared" si="64"/>
        <v>0.23402857142857142</v>
      </c>
      <c r="H293" s="31">
        <v>34304</v>
      </c>
      <c r="I293" s="36">
        <f t="shared" si="65"/>
        <v>0.49005714285714286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50686</v>
      </c>
      <c r="O293" s="36">
        <f t="shared" si="69"/>
        <v>0.72408571428571433</v>
      </c>
      <c r="P293" s="31">
        <v>3508244</v>
      </c>
      <c r="Q293" s="31">
        <v>80000</v>
      </c>
      <c r="R293" s="31">
        <v>3580000</v>
      </c>
      <c r="S293" s="31">
        <v>3528775</v>
      </c>
      <c r="T293" s="36">
        <f t="shared" si="70"/>
        <v>44.1096875</v>
      </c>
      <c r="U293" s="36">
        <f t="shared" si="71"/>
        <v>-0.99022188878538664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70000</v>
      </c>
      <c r="E298" s="32">
        <f>SUM(E293:E297)</f>
        <v>70000</v>
      </c>
      <c r="F298" s="32">
        <f>SUM(F293:F297)</f>
        <v>16382</v>
      </c>
      <c r="G298" s="37">
        <f t="shared" si="64"/>
        <v>0.23402857142857142</v>
      </c>
      <c r="H298" s="32">
        <f>SUM(H293:H297)</f>
        <v>34304</v>
      </c>
      <c r="I298" s="37">
        <f t="shared" si="65"/>
        <v>0.49005714285714286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50686</v>
      </c>
      <c r="O298" s="37">
        <f t="shared" si="69"/>
        <v>0.72408571428571433</v>
      </c>
      <c r="P298" s="32">
        <f>SUM(P293:P297)</f>
        <v>3508244</v>
      </c>
      <c r="Q298" s="32">
        <f>SUM(Q293:Q297)</f>
        <v>80000</v>
      </c>
      <c r="R298" s="32">
        <f>SUM(R293:R297)</f>
        <v>3580000</v>
      </c>
      <c r="S298" s="32">
        <f>SUM(S293:S297)</f>
        <v>3528775</v>
      </c>
      <c r="T298" s="37">
        <f t="shared" si="70"/>
        <v>44.1096875</v>
      </c>
      <c r="U298" s="37">
        <f t="shared" si="71"/>
        <v>-0.99022188878538664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13116541</v>
      </c>
      <c r="E299" s="32">
        <f>SUM(E263:E266,E268:E274,E276:E284,E286:E291,E293:E297)</f>
        <v>13116541</v>
      </c>
      <c r="F299" s="32">
        <f>SUM(F263:F266,F268:F274,F276:F284,F286:F291,F293:F297)</f>
        <v>4371010</v>
      </c>
      <c r="G299" s="37">
        <f t="shared" si="64"/>
        <v>0.33324410757378792</v>
      </c>
      <c r="H299" s="32">
        <f>SUM(H263:H266,H268:H274,H276:H284,H286:H291,H293:H297)</f>
        <v>3717195</v>
      </c>
      <c r="I299" s="37">
        <f t="shared" si="65"/>
        <v>0.2833975054856307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8088205</v>
      </c>
      <c r="O299" s="37">
        <f t="shared" si="69"/>
        <v>0.61664161305941867</v>
      </c>
      <c r="P299" s="32">
        <f>SUM(P263:P266,P268:P274,P276:P284,P286:P291,P293:P297)</f>
        <v>6697869</v>
      </c>
      <c r="Q299" s="32">
        <f>SUM(Q263:Q266,Q268:Q274,Q276:Q284,Q286:Q291,Q293:Q297)</f>
        <v>11902259</v>
      </c>
      <c r="R299" s="32">
        <f>SUM(R263:R266,R268:R274,R276:R284,R286:R291,R293:R297)</f>
        <v>14496276</v>
      </c>
      <c r="S299" s="32">
        <f>SUM(S263:S266,S268:S274,S276:S284,S286:S291,S293:S297)</f>
        <v>10461185</v>
      </c>
      <c r="T299" s="37">
        <f t="shared" si="70"/>
        <v>0.87892432856653513</v>
      </c>
      <c r="U299" s="37">
        <f t="shared" si="71"/>
        <v>-0.44501825879246071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459127281</v>
      </c>
      <c r="E302" s="31">
        <v>459127281</v>
      </c>
      <c r="F302" s="31">
        <v>42098656</v>
      </c>
      <c r="G302" s="36">
        <f t="shared" ref="G302:G339" si="72">IF(($D302     =0),0,($F302     /$D302     ))</f>
        <v>9.1692778325668689E-2</v>
      </c>
      <c r="H302" s="31">
        <v>116626083</v>
      </c>
      <c r="I302" s="36">
        <f t="shared" ref="I302:I339" si="73">IF(($D302     =0),0,($H302     /$D302     ))</f>
        <v>0.25401688774838888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158724739</v>
      </c>
      <c r="O302" s="36">
        <f t="shared" ref="O302:O339" si="77">IF(($D302     =0),0,($N302     /$D302     ))</f>
        <v>0.34570966607405756</v>
      </c>
      <c r="P302" s="31">
        <v>102841387</v>
      </c>
      <c r="Q302" s="31">
        <v>481367289</v>
      </c>
      <c r="R302" s="31">
        <v>464623289</v>
      </c>
      <c r="S302" s="31">
        <v>181114057</v>
      </c>
      <c r="T302" s="36">
        <f t="shared" ref="T302:T339" si="78">IF(($Q302     =0),0,($S302     /$Q302     ))</f>
        <v>0.376249199184783</v>
      </c>
      <c r="U302" s="36">
        <f t="shared" ref="U302:U339" si="79">IF(($P302     =0),0,(($H302     /$P302     )-1))</f>
        <v>0.13403841004205819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459127281</v>
      </c>
      <c r="E303" s="32">
        <f>E302</f>
        <v>459127281</v>
      </c>
      <c r="F303" s="32">
        <f>F302</f>
        <v>42098656</v>
      </c>
      <c r="G303" s="37">
        <f t="shared" si="72"/>
        <v>9.1692778325668689E-2</v>
      </c>
      <c r="H303" s="32">
        <f>H302</f>
        <v>116626083</v>
      </c>
      <c r="I303" s="37">
        <f t="shared" si="73"/>
        <v>0.25401688774838888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158724739</v>
      </c>
      <c r="O303" s="37">
        <f t="shared" si="77"/>
        <v>0.34570966607405756</v>
      </c>
      <c r="P303" s="32">
        <f>P302</f>
        <v>102841387</v>
      </c>
      <c r="Q303" s="32">
        <f>Q302</f>
        <v>481367289</v>
      </c>
      <c r="R303" s="32">
        <f>R302</f>
        <v>464623289</v>
      </c>
      <c r="S303" s="32">
        <f>S302</f>
        <v>181114057</v>
      </c>
      <c r="T303" s="37">
        <f t="shared" si="78"/>
        <v>0.376249199184783</v>
      </c>
      <c r="U303" s="37">
        <f t="shared" si="79"/>
        <v>0.13403841004205819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72"/>
        <v>0</v>
      </c>
      <c r="H307" s="31">
        <v>0</v>
      </c>
      <c r="I307" s="36">
        <f t="shared" si="73"/>
        <v>0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0</v>
      </c>
      <c r="O307" s="36">
        <f t="shared" si="7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78"/>
        <v>0</v>
      </c>
      <c r="U307" s="36">
        <f t="shared" si="79"/>
        <v>0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13629312</v>
      </c>
      <c r="E309" s="31">
        <v>13629312</v>
      </c>
      <c r="F309" s="31">
        <v>4333424</v>
      </c>
      <c r="G309" s="36">
        <f t="shared" si="72"/>
        <v>0.31794884437306886</v>
      </c>
      <c r="H309" s="31">
        <v>4524051</v>
      </c>
      <c r="I309" s="36">
        <f t="shared" si="73"/>
        <v>0.3319353904290987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8857475</v>
      </c>
      <c r="O309" s="36">
        <f t="shared" si="77"/>
        <v>0.64988423480216762</v>
      </c>
      <c r="P309" s="31">
        <v>9682096</v>
      </c>
      <c r="Q309" s="31">
        <v>13876060</v>
      </c>
      <c r="R309" s="31">
        <v>13822000</v>
      </c>
      <c r="S309" s="31">
        <v>12633505</v>
      </c>
      <c r="T309" s="36">
        <f t="shared" si="78"/>
        <v>0.91045332752957253</v>
      </c>
      <c r="U309" s="36">
        <f t="shared" si="79"/>
        <v>-0.53274053469414062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13629312</v>
      </c>
      <c r="E310" s="32">
        <f>SUM(E304:E309)</f>
        <v>13629312</v>
      </c>
      <c r="F310" s="32">
        <f>SUM(F304:F309)</f>
        <v>4333424</v>
      </c>
      <c r="G310" s="37">
        <f t="shared" si="72"/>
        <v>0.31794884437306886</v>
      </c>
      <c r="H310" s="32">
        <f>SUM(H304:H309)</f>
        <v>4524051</v>
      </c>
      <c r="I310" s="37">
        <f t="shared" si="73"/>
        <v>0.3319353904290987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8857475</v>
      </c>
      <c r="O310" s="37">
        <f t="shared" si="77"/>
        <v>0.64988423480216762</v>
      </c>
      <c r="P310" s="32">
        <f>SUM(P304:P309)</f>
        <v>9682096</v>
      </c>
      <c r="Q310" s="32">
        <f>SUM(Q304:Q309)</f>
        <v>13876060</v>
      </c>
      <c r="R310" s="32">
        <f>SUM(R304:R309)</f>
        <v>13822000</v>
      </c>
      <c r="S310" s="32">
        <f>SUM(S304:S309)</f>
        <v>12633505</v>
      </c>
      <c r="T310" s="37">
        <f t="shared" si="78"/>
        <v>0.91045332752957253</v>
      </c>
      <c r="U310" s="37">
        <f t="shared" si="79"/>
        <v>-0.53274053469414062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210645</v>
      </c>
      <c r="G316" s="36">
        <f t="shared" si="72"/>
        <v>0.3225803981623277</v>
      </c>
      <c r="H316" s="31">
        <v>151775</v>
      </c>
      <c r="I316" s="36">
        <f t="shared" si="73"/>
        <v>0.23242725880551302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362420</v>
      </c>
      <c r="O316" s="36">
        <f t="shared" si="77"/>
        <v>0.55500765696784071</v>
      </c>
      <c r="P316" s="31">
        <v>146683</v>
      </c>
      <c r="Q316" s="31">
        <v>653000</v>
      </c>
      <c r="R316" s="31">
        <v>653000</v>
      </c>
      <c r="S316" s="31">
        <v>325283</v>
      </c>
      <c r="T316" s="36">
        <f t="shared" si="78"/>
        <v>0.4981362940275651</v>
      </c>
      <c r="U316" s="36">
        <f t="shared" si="79"/>
        <v>3.4714315905728599E-2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210645</v>
      </c>
      <c r="G317" s="37">
        <f t="shared" si="72"/>
        <v>0.3225803981623277</v>
      </c>
      <c r="H317" s="32">
        <f>SUM(H311:H316)</f>
        <v>151775</v>
      </c>
      <c r="I317" s="37">
        <f t="shared" si="73"/>
        <v>0.23242725880551302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362420</v>
      </c>
      <c r="O317" s="37">
        <f t="shared" si="77"/>
        <v>0.55500765696784071</v>
      </c>
      <c r="P317" s="32">
        <f>SUM(P311:P316)</f>
        <v>146683</v>
      </c>
      <c r="Q317" s="32">
        <f>SUM(Q311:Q316)</f>
        <v>653000</v>
      </c>
      <c r="R317" s="32">
        <f>SUM(R311:R316)</f>
        <v>653000</v>
      </c>
      <c r="S317" s="32">
        <f>SUM(S311:S316)</f>
        <v>325283</v>
      </c>
      <c r="T317" s="37">
        <f t="shared" si="78"/>
        <v>0.4981362940275651</v>
      </c>
      <c r="U317" s="37">
        <f t="shared" si="79"/>
        <v>3.4714315905728599E-2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72"/>
        <v>0</v>
      </c>
      <c r="H321" s="31">
        <v>0</v>
      </c>
      <c r="I321" s="36">
        <f t="shared" si="73"/>
        <v>0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0</v>
      </c>
      <c r="O321" s="36">
        <f t="shared" si="7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1201927</v>
      </c>
      <c r="E322" s="31">
        <v>1201927</v>
      </c>
      <c r="F322" s="31">
        <v>188771</v>
      </c>
      <c r="G322" s="36">
        <f t="shared" si="72"/>
        <v>0.15705695936608463</v>
      </c>
      <c r="H322" s="31">
        <v>240131</v>
      </c>
      <c r="I322" s="36">
        <f t="shared" si="73"/>
        <v>0.19978833989085859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428902</v>
      </c>
      <c r="O322" s="36">
        <f t="shared" si="77"/>
        <v>0.35684529925694325</v>
      </c>
      <c r="P322" s="31">
        <v>201806</v>
      </c>
      <c r="Q322" s="31">
        <v>4131800</v>
      </c>
      <c r="R322" s="31">
        <v>1231800</v>
      </c>
      <c r="S322" s="31">
        <v>443019</v>
      </c>
      <c r="T322" s="36">
        <f t="shared" si="78"/>
        <v>0.10722179195508011</v>
      </c>
      <c r="U322" s="36">
        <f t="shared" si="79"/>
        <v>0.18991011169142635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1201927</v>
      </c>
      <c r="E323" s="32">
        <f>SUM(E318:E322)</f>
        <v>1201927</v>
      </c>
      <c r="F323" s="32">
        <f>SUM(F318:F322)</f>
        <v>188771</v>
      </c>
      <c r="G323" s="37">
        <f t="shared" si="72"/>
        <v>0.15705695936608463</v>
      </c>
      <c r="H323" s="32">
        <f>SUM(H318:H322)</f>
        <v>240131</v>
      </c>
      <c r="I323" s="37">
        <f t="shared" si="73"/>
        <v>0.19978833989085859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428902</v>
      </c>
      <c r="O323" s="37">
        <f t="shared" si="77"/>
        <v>0.35684529925694325</v>
      </c>
      <c r="P323" s="32">
        <f>SUM(P318:P322)</f>
        <v>201806</v>
      </c>
      <c r="Q323" s="32">
        <f>SUM(Q318:Q322)</f>
        <v>4131800</v>
      </c>
      <c r="R323" s="32">
        <f>SUM(R318:R322)</f>
        <v>1231800</v>
      </c>
      <c r="S323" s="32">
        <f>SUM(S318:S322)</f>
        <v>443019</v>
      </c>
      <c r="T323" s="37">
        <f t="shared" si="78"/>
        <v>0.10722179195508011</v>
      </c>
      <c r="U323" s="37">
        <f t="shared" si="79"/>
        <v>0.18991011169142635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174900</v>
      </c>
      <c r="E327" s="31">
        <v>174900</v>
      </c>
      <c r="F327" s="31">
        <v>0</v>
      </c>
      <c r="G327" s="36">
        <f t="shared" si="72"/>
        <v>0</v>
      </c>
      <c r="H327" s="31">
        <v>0</v>
      </c>
      <c r="I327" s="36">
        <f t="shared" si="73"/>
        <v>0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0</v>
      </c>
      <c r="O327" s="36">
        <f t="shared" si="77"/>
        <v>0</v>
      </c>
      <c r="P327" s="31">
        <v>0</v>
      </c>
      <c r="Q327" s="31">
        <v>165000</v>
      </c>
      <c r="R327" s="31">
        <v>165000</v>
      </c>
      <c r="S327" s="31">
        <v>0</v>
      </c>
      <c r="T327" s="36">
        <f t="shared" si="78"/>
        <v>0</v>
      </c>
      <c r="U327" s="36">
        <f t="shared" si="79"/>
        <v>0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438599</v>
      </c>
      <c r="E331" s="31">
        <v>438599</v>
      </c>
      <c r="F331" s="31">
        <v>104950</v>
      </c>
      <c r="G331" s="36">
        <f t="shared" si="72"/>
        <v>0.23928463129190902</v>
      </c>
      <c r="H331" s="31">
        <v>114792</v>
      </c>
      <c r="I331" s="36">
        <f t="shared" si="73"/>
        <v>0.26172426293721601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219742</v>
      </c>
      <c r="O331" s="36">
        <f t="shared" si="77"/>
        <v>0.50100889422912498</v>
      </c>
      <c r="P331" s="31">
        <v>97394</v>
      </c>
      <c r="Q331" s="31">
        <v>413773</v>
      </c>
      <c r="R331" s="31">
        <v>413773</v>
      </c>
      <c r="S331" s="31">
        <v>199981</v>
      </c>
      <c r="T331" s="36">
        <f t="shared" si="78"/>
        <v>0.48331089752110457</v>
      </c>
      <c r="U331" s="36">
        <f t="shared" si="79"/>
        <v>0.17863523420333904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613499</v>
      </c>
      <c r="E332" s="32">
        <f>SUM(E324:E331)</f>
        <v>613499</v>
      </c>
      <c r="F332" s="32">
        <f>SUM(F324:F331)</f>
        <v>104950</v>
      </c>
      <c r="G332" s="37">
        <f t="shared" si="72"/>
        <v>0.17106792350109781</v>
      </c>
      <c r="H332" s="32">
        <f>SUM(H324:H331)</f>
        <v>114792</v>
      </c>
      <c r="I332" s="37">
        <f t="shared" si="73"/>
        <v>0.18711032943818978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219742</v>
      </c>
      <c r="O332" s="37">
        <f t="shared" si="77"/>
        <v>0.35817825293928757</v>
      </c>
      <c r="P332" s="32">
        <f>SUM(P324:P331)</f>
        <v>97394</v>
      </c>
      <c r="Q332" s="32">
        <f>SUM(Q324:Q331)</f>
        <v>578773</v>
      </c>
      <c r="R332" s="32">
        <f>SUM(R324:R331)</f>
        <v>578773</v>
      </c>
      <c r="S332" s="32">
        <f>SUM(S324:S331)</f>
        <v>199981</v>
      </c>
      <c r="T332" s="37">
        <f t="shared" si="78"/>
        <v>0.34552579335939998</v>
      </c>
      <c r="U332" s="37">
        <f t="shared" si="79"/>
        <v>0.17863523420333904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533533</v>
      </c>
      <c r="E336" s="31">
        <v>533533</v>
      </c>
      <c r="F336" s="31">
        <v>0</v>
      </c>
      <c r="G336" s="36">
        <f t="shared" si="72"/>
        <v>0</v>
      </c>
      <c r="H336" s="31">
        <v>140</v>
      </c>
      <c r="I336" s="36">
        <f t="shared" si="73"/>
        <v>2.6240176333984966E-4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140</v>
      </c>
      <c r="O336" s="36">
        <f t="shared" si="77"/>
        <v>2.6240176333984966E-4</v>
      </c>
      <c r="P336" s="31">
        <v>2250</v>
      </c>
      <c r="Q336" s="31">
        <v>32120</v>
      </c>
      <c r="R336" s="31">
        <v>27120</v>
      </c>
      <c r="S336" s="31">
        <v>9408</v>
      </c>
      <c r="T336" s="36">
        <f t="shared" si="78"/>
        <v>0.29290161892901617</v>
      </c>
      <c r="U336" s="36">
        <f t="shared" si="79"/>
        <v>-0.93777777777777782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533533</v>
      </c>
      <c r="E337" s="32">
        <f>SUM(E333:E336)</f>
        <v>533533</v>
      </c>
      <c r="F337" s="32">
        <f>SUM(F333:F336)</f>
        <v>0</v>
      </c>
      <c r="G337" s="37">
        <f t="shared" si="72"/>
        <v>0</v>
      </c>
      <c r="H337" s="32">
        <f>SUM(H333:H336)</f>
        <v>140</v>
      </c>
      <c r="I337" s="37">
        <f t="shared" si="73"/>
        <v>2.6240176333984966E-4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140</v>
      </c>
      <c r="O337" s="37">
        <f t="shared" si="77"/>
        <v>2.6240176333984966E-4</v>
      </c>
      <c r="P337" s="32">
        <f>SUM(P333:P336)</f>
        <v>2250</v>
      </c>
      <c r="Q337" s="32">
        <f>SUM(Q333:Q336)</f>
        <v>32120</v>
      </c>
      <c r="R337" s="32">
        <f>SUM(R333:R336)</f>
        <v>27120</v>
      </c>
      <c r="S337" s="32">
        <f>SUM(S333:S336)</f>
        <v>9408</v>
      </c>
      <c r="T337" s="37">
        <f t="shared" si="78"/>
        <v>0.29290161892901617</v>
      </c>
      <c r="U337" s="37">
        <f t="shared" si="79"/>
        <v>-0.93777777777777782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475758552</v>
      </c>
      <c r="E338" s="32">
        <f>SUM(E302,E304:E309,E311:E316,E318:E322,E324:E331,E333:E336)</f>
        <v>475758552</v>
      </c>
      <c r="F338" s="32">
        <f>SUM(F302,F304:F309,F311:F316,F318:F322,F324:F331,F333:F336)</f>
        <v>46936446</v>
      </c>
      <c r="G338" s="37">
        <f t="shared" si="72"/>
        <v>9.8656021636790256E-2</v>
      </c>
      <c r="H338" s="32">
        <f>SUM(H302,H304:H309,H311:H316,H318:H322,H324:H331,H333:H336)</f>
        <v>121656972</v>
      </c>
      <c r="I338" s="37">
        <f t="shared" si="73"/>
        <v>0.25571158203794098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168593418</v>
      </c>
      <c r="O338" s="37">
        <f t="shared" si="77"/>
        <v>0.35436760367473119</v>
      </c>
      <c r="P338" s="32">
        <f>SUM(P302,P304:P309,P311:P316,P318:P322,P324:P331,P333:P336)</f>
        <v>112971616</v>
      </c>
      <c r="Q338" s="32">
        <f>SUM(Q302,Q304:Q309,Q311:Q316,Q318:Q322,Q324:Q331,Q333:Q336)</f>
        <v>500639042</v>
      </c>
      <c r="R338" s="32">
        <f>SUM(R302,R304:R309,R311:R316,R318:R322,R324:R331,R333:R336)</f>
        <v>480935982</v>
      </c>
      <c r="S338" s="32">
        <f>SUM(S302,S304:S309,S311:S316,S318:S322,S324:S331,S333:S336)</f>
        <v>194725253</v>
      </c>
      <c r="T338" s="37">
        <f t="shared" si="78"/>
        <v>0.38895339089435216</v>
      </c>
      <c r="U338" s="37">
        <f t="shared" si="79"/>
        <v>7.688086890781487E-2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1586127932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1585942970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319811305</v>
      </c>
      <c r="G339" s="39">
        <f t="shared" si="72"/>
        <v>0.20163020809849783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257305573</v>
      </c>
      <c r="I339" s="39">
        <f t="shared" si="73"/>
        <v>0.16222245873670171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577116878</v>
      </c>
      <c r="O339" s="39">
        <f t="shared" si="77"/>
        <v>0.36385266683519951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301091352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1500144085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1603649752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581313876</v>
      </c>
      <c r="T339" s="39">
        <f t="shared" si="78"/>
        <v>0.38750536152665627</v>
      </c>
      <c r="U339" s="39">
        <f t="shared" si="79"/>
        <v>-0.14542356899045039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100202049</v>
      </c>
      <c r="E8" s="31">
        <v>100202049</v>
      </c>
      <c r="F8" s="31">
        <v>9694032</v>
      </c>
      <c r="G8" s="36">
        <f>IF(($D8       =0),0,($F8       /$D8       ))</f>
        <v>9.6744848002060319E-2</v>
      </c>
      <c r="H8" s="31">
        <v>9305220</v>
      </c>
      <c r="I8" s="36">
        <f>IF(($D8       =0),0,($H8       /$D8       ))</f>
        <v>9.2864568068862549E-2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18999252</v>
      </c>
      <c r="O8" s="36">
        <f>IF(($D8       =0),0,($N8       /$D8       ))</f>
        <v>0.18960941607092285</v>
      </c>
      <c r="P8" s="31">
        <v>8489612</v>
      </c>
      <c r="Q8" s="31">
        <v>178813704</v>
      </c>
      <c r="R8" s="31">
        <v>167523747</v>
      </c>
      <c r="S8" s="31">
        <v>18624572</v>
      </c>
      <c r="T8" s="36">
        <f>IF(($Q8       =0),0,($S8       /$Q8       ))</f>
        <v>0.10415628994520465</v>
      </c>
      <c r="U8" s="36">
        <f>IF(($P8       =0),0,(($H8       /$P8       )-1))</f>
        <v>9.6071292775217421E-2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205246960</v>
      </c>
      <c r="E9" s="31">
        <v>205246960</v>
      </c>
      <c r="F9" s="31">
        <v>47872591</v>
      </c>
      <c r="G9" s="36">
        <f>IF(($D9       =0),0,($F9       /$D9       ))</f>
        <v>0.23324384926334596</v>
      </c>
      <c r="H9" s="31">
        <v>13151296</v>
      </c>
      <c r="I9" s="36">
        <f>IF(($D9       =0),0,($H9       /$D9       ))</f>
        <v>6.4075472786539689E-2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61023887</v>
      </c>
      <c r="O9" s="36">
        <f>IF(($D9       =0),0,($N9       /$D9       ))</f>
        <v>0.29731932204988565</v>
      </c>
      <c r="P9" s="31">
        <v>8430239</v>
      </c>
      <c r="Q9" s="31">
        <v>170123090</v>
      </c>
      <c r="R9" s="31">
        <v>48066260</v>
      </c>
      <c r="S9" s="31">
        <v>12248062</v>
      </c>
      <c r="T9" s="36">
        <f>IF(($Q9       =0),0,($S9       /$Q9       ))</f>
        <v>7.1995294701030887E-2</v>
      </c>
      <c r="U9" s="36">
        <f>IF(($P9       =0),0,(($H9       /$P9       )-1))</f>
        <v>0.56001460931297431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305449009</v>
      </c>
      <c r="E10" s="32">
        <f>SUM(E8:E9)</f>
        <v>305449009</v>
      </c>
      <c r="F10" s="32">
        <f>SUM(F8:F9)</f>
        <v>57566623</v>
      </c>
      <c r="G10" s="37">
        <f t="shared" ref="G10:G54" si="0">IF(($D10      =0),0,($F10      /$D10      ))</f>
        <v>0.18846557462558342</v>
      </c>
      <c r="H10" s="32">
        <f>SUM(H8:H9)</f>
        <v>22456516</v>
      </c>
      <c r="I10" s="37">
        <f t="shared" ref="I10:I54" si="1">IF(($D10      =0),0,($H10      /$D10      ))</f>
        <v>7.3519688518616205E-2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80023139</v>
      </c>
      <c r="O10" s="37">
        <f t="shared" ref="O10:O54" si="5">IF(($D10      =0),0,($N10      /$D10      ))</f>
        <v>0.26198526314419962</v>
      </c>
      <c r="P10" s="32">
        <f>SUM(P8:P9)</f>
        <v>16919851</v>
      </c>
      <c r="Q10" s="32">
        <f>SUM(Q8:Q9)</f>
        <v>348936794</v>
      </c>
      <c r="R10" s="32">
        <f>SUM(R8:R9)</f>
        <v>215590007</v>
      </c>
      <c r="S10" s="32">
        <f>SUM(S8:S9)</f>
        <v>30872634</v>
      </c>
      <c r="T10" s="37">
        <f t="shared" ref="T10:T54" si="6">IF(($Q10      =0),0,($S10      /$Q10      ))</f>
        <v>8.847629293000267E-2</v>
      </c>
      <c r="U10" s="37">
        <f t="shared" ref="U10:U54" si="7">IF(($P10      =0),0,(($H10      /$P10      )-1))</f>
        <v>0.32722894545584347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2513473</v>
      </c>
      <c r="E11" s="31">
        <v>2513473</v>
      </c>
      <c r="F11" s="31">
        <v>226628</v>
      </c>
      <c r="G11" s="36">
        <f t="shared" si="0"/>
        <v>9.0165281266200201E-2</v>
      </c>
      <c r="H11" s="31">
        <v>409072</v>
      </c>
      <c r="I11" s="36">
        <f t="shared" si="1"/>
        <v>0.16275169854619484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635700</v>
      </c>
      <c r="O11" s="36">
        <f t="shared" si="5"/>
        <v>0.25291697981239503</v>
      </c>
      <c r="P11" s="31">
        <v>1263247</v>
      </c>
      <c r="Q11" s="31">
        <v>2055392</v>
      </c>
      <c r="R11" s="31">
        <v>2055392</v>
      </c>
      <c r="S11" s="31">
        <v>1746435</v>
      </c>
      <c r="T11" s="36">
        <f t="shared" si="6"/>
        <v>0.84968463436658315</v>
      </c>
      <c r="U11" s="36">
        <f t="shared" si="7"/>
        <v>-0.67617417654662937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-10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1711488</v>
      </c>
      <c r="G13" s="36">
        <f t="shared" si="0"/>
        <v>0</v>
      </c>
      <c r="H13" s="31">
        <v>1304887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3016375</v>
      </c>
      <c r="O13" s="36">
        <f t="shared" si="5"/>
        <v>0</v>
      </c>
      <c r="P13" s="31">
        <v>1374243</v>
      </c>
      <c r="Q13" s="31">
        <v>10870440</v>
      </c>
      <c r="R13" s="31">
        <v>10870440</v>
      </c>
      <c r="S13" s="31">
        <v>3263552</v>
      </c>
      <c r="T13" s="36">
        <f t="shared" si="6"/>
        <v>0.30022262208337475</v>
      </c>
      <c r="U13" s="36">
        <f t="shared" si="7"/>
        <v>-5.046851248287243E-2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5214251</v>
      </c>
      <c r="E14" s="31">
        <v>5214251</v>
      </c>
      <c r="F14" s="31">
        <v>1689972</v>
      </c>
      <c r="G14" s="36">
        <f t="shared" si="0"/>
        <v>0.32410637692738614</v>
      </c>
      <c r="H14" s="31">
        <v>1706863</v>
      </c>
      <c r="I14" s="36">
        <f t="shared" si="1"/>
        <v>0.32734576835675921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3396835</v>
      </c>
      <c r="O14" s="36">
        <f t="shared" si="5"/>
        <v>0.6514521452841453</v>
      </c>
      <c r="P14" s="31">
        <v>1624483</v>
      </c>
      <c r="Q14" s="31">
        <v>5655470</v>
      </c>
      <c r="R14" s="31">
        <v>5655470</v>
      </c>
      <c r="S14" s="31">
        <v>3124810</v>
      </c>
      <c r="T14" s="36">
        <f t="shared" si="6"/>
        <v>0.55252879071058636</v>
      </c>
      <c r="U14" s="36">
        <f t="shared" si="7"/>
        <v>5.0711518680097045E-2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5305858</v>
      </c>
      <c r="E15" s="31">
        <v>5305858</v>
      </c>
      <c r="F15" s="31">
        <v>595279</v>
      </c>
      <c r="G15" s="36">
        <f t="shared" si="0"/>
        <v>0.11219278766977933</v>
      </c>
      <c r="H15" s="31">
        <v>78261</v>
      </c>
      <c r="I15" s="36">
        <f t="shared" si="1"/>
        <v>1.4749923575037252E-2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673540</v>
      </c>
      <c r="O15" s="36">
        <f t="shared" si="5"/>
        <v>0.12694271124481657</v>
      </c>
      <c r="P15" s="31">
        <v>21760</v>
      </c>
      <c r="Q15" s="31">
        <v>1701250</v>
      </c>
      <c r="R15" s="31">
        <v>1701250</v>
      </c>
      <c r="S15" s="31">
        <v>44633</v>
      </c>
      <c r="T15" s="36">
        <f t="shared" si="6"/>
        <v>2.6235415135929464E-2</v>
      </c>
      <c r="U15" s="36">
        <f t="shared" si="7"/>
        <v>2.5965533088235295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8083148</v>
      </c>
      <c r="E16" s="31">
        <v>9816638</v>
      </c>
      <c r="F16" s="31">
        <v>2031462</v>
      </c>
      <c r="G16" s="36">
        <f t="shared" si="0"/>
        <v>0.25132064883631972</v>
      </c>
      <c r="H16" s="31">
        <v>2054423</v>
      </c>
      <c r="I16" s="36">
        <f t="shared" si="1"/>
        <v>0.25416125004762996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4085885</v>
      </c>
      <c r="O16" s="36">
        <f t="shared" si="5"/>
        <v>0.50548189888394968</v>
      </c>
      <c r="P16" s="31">
        <v>2404027</v>
      </c>
      <c r="Q16" s="31">
        <v>6754211</v>
      </c>
      <c r="R16" s="31">
        <v>8366650</v>
      </c>
      <c r="S16" s="31">
        <v>4010203</v>
      </c>
      <c r="T16" s="36">
        <f t="shared" si="6"/>
        <v>0.59373374625104247</v>
      </c>
      <c r="U16" s="36">
        <f t="shared" si="7"/>
        <v>-0.14542432343729916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2265177</v>
      </c>
      <c r="E17" s="31">
        <v>2265177</v>
      </c>
      <c r="F17" s="31">
        <v>273733</v>
      </c>
      <c r="G17" s="36">
        <f t="shared" si="0"/>
        <v>0.12084397819684731</v>
      </c>
      <c r="H17" s="31">
        <v>724899</v>
      </c>
      <c r="I17" s="36">
        <f t="shared" si="1"/>
        <v>0.32001870052538939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998632</v>
      </c>
      <c r="O17" s="36">
        <f t="shared" si="5"/>
        <v>0.44086267872223672</v>
      </c>
      <c r="P17" s="31">
        <v>131234</v>
      </c>
      <c r="Q17" s="31">
        <v>2908239</v>
      </c>
      <c r="R17" s="31">
        <v>2841480</v>
      </c>
      <c r="S17" s="31">
        <v>779373</v>
      </c>
      <c r="T17" s="36">
        <f t="shared" si="6"/>
        <v>0.26798794734545545</v>
      </c>
      <c r="U17" s="36">
        <f t="shared" si="7"/>
        <v>4.5237133669628298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29881000</v>
      </c>
      <c r="E18" s="31">
        <v>29881000</v>
      </c>
      <c r="F18" s="31">
        <v>332610</v>
      </c>
      <c r="G18" s="36">
        <f t="shared" si="0"/>
        <v>1.1131153575850875E-2</v>
      </c>
      <c r="H18" s="31">
        <v>628320</v>
      </c>
      <c r="I18" s="36">
        <f t="shared" si="1"/>
        <v>2.1027408721261003E-2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960930</v>
      </c>
      <c r="O18" s="36">
        <f t="shared" si="5"/>
        <v>3.2158562297111878E-2</v>
      </c>
      <c r="P18" s="31">
        <v>0</v>
      </c>
      <c r="Q18" s="31">
        <v>3000000</v>
      </c>
      <c r="R18" s="31">
        <v>23700000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53262907</v>
      </c>
      <c r="E19" s="32">
        <f>SUM(E11:E18)</f>
        <v>54996397</v>
      </c>
      <c r="F19" s="32">
        <f>SUM(F11:F18)</f>
        <v>6861172</v>
      </c>
      <c r="G19" s="37">
        <f t="shared" si="0"/>
        <v>0.12881707714526358</v>
      </c>
      <c r="H19" s="32">
        <f>SUM(H11:H18)</f>
        <v>6906725</v>
      </c>
      <c r="I19" s="37">
        <f t="shared" si="1"/>
        <v>0.12967232524503403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13767897</v>
      </c>
      <c r="O19" s="37">
        <f t="shared" si="5"/>
        <v>0.25848940239029761</v>
      </c>
      <c r="P19" s="32">
        <f>SUM(P11:P18)</f>
        <v>6818994</v>
      </c>
      <c r="Q19" s="32">
        <f>SUM(Q11:Q18)</f>
        <v>32945002</v>
      </c>
      <c r="R19" s="32">
        <f>SUM(R11:R18)</f>
        <v>55190672</v>
      </c>
      <c r="S19" s="32">
        <f>SUM(S11:S18)</f>
        <v>12969006</v>
      </c>
      <c r="T19" s="37">
        <f t="shared" si="6"/>
        <v>0.39365625171308233</v>
      </c>
      <c r="U19" s="37">
        <f t="shared" si="7"/>
        <v>1.2865680773439525E-2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1790000</v>
      </c>
      <c r="E20" s="31">
        <v>1790000</v>
      </c>
      <c r="F20" s="31">
        <v>1844270</v>
      </c>
      <c r="G20" s="36">
        <f t="shared" si="0"/>
        <v>1.0303184357541899</v>
      </c>
      <c r="H20" s="31">
        <v>808333</v>
      </c>
      <c r="I20" s="36">
        <f t="shared" si="1"/>
        <v>0.4515826815642458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2652603</v>
      </c>
      <c r="O20" s="36">
        <f t="shared" si="5"/>
        <v>1.4819011173184358</v>
      </c>
      <c r="P20" s="31">
        <v>1974047</v>
      </c>
      <c r="Q20" s="31">
        <v>2100000</v>
      </c>
      <c r="R20" s="31">
        <v>2290000</v>
      </c>
      <c r="S20" s="31">
        <v>2554986</v>
      </c>
      <c r="T20" s="36">
        <f t="shared" si="6"/>
        <v>1.2166600000000001</v>
      </c>
      <c r="U20" s="36">
        <f t="shared" si="7"/>
        <v>-0.59051988123889654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180801</v>
      </c>
      <c r="E21" s="31">
        <v>2670498</v>
      </c>
      <c r="F21" s="31">
        <v>1953970</v>
      </c>
      <c r="G21" s="36">
        <f t="shared" si="0"/>
        <v>10.807296419820688</v>
      </c>
      <c r="H21" s="31">
        <v>725376</v>
      </c>
      <c r="I21" s="36">
        <f t="shared" si="1"/>
        <v>4.0120132078915489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2679346</v>
      </c>
      <c r="O21" s="36">
        <f t="shared" si="5"/>
        <v>14.819309627712236</v>
      </c>
      <c r="P21" s="31">
        <v>553194</v>
      </c>
      <c r="Q21" s="31">
        <v>5000072</v>
      </c>
      <c r="R21" s="31">
        <v>5000072</v>
      </c>
      <c r="S21" s="31">
        <v>766487</v>
      </c>
      <c r="T21" s="36">
        <f t="shared" si="6"/>
        <v>0.1532951925492273</v>
      </c>
      <c r="U21" s="36">
        <f t="shared" si="7"/>
        <v>0.31125066432390813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663390</v>
      </c>
      <c r="E22" s="31">
        <v>3706390</v>
      </c>
      <c r="F22" s="31">
        <v>146956</v>
      </c>
      <c r="G22" s="36">
        <f t="shared" si="0"/>
        <v>0.22152278448574744</v>
      </c>
      <c r="H22" s="31">
        <v>38378</v>
      </c>
      <c r="I22" s="36">
        <f t="shared" si="1"/>
        <v>5.7851339332820814E-2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185334</v>
      </c>
      <c r="O22" s="36">
        <f t="shared" si="5"/>
        <v>0.27937412381856824</v>
      </c>
      <c r="P22" s="31">
        <v>37793</v>
      </c>
      <c r="Q22" s="31">
        <v>630000</v>
      </c>
      <c r="R22" s="31">
        <v>630000</v>
      </c>
      <c r="S22" s="31">
        <v>231117</v>
      </c>
      <c r="T22" s="36">
        <f t="shared" si="6"/>
        <v>0.36685238095238093</v>
      </c>
      <c r="U22" s="36">
        <f t="shared" si="7"/>
        <v>1.5479056968221716E-2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1665648</v>
      </c>
      <c r="E23" s="31">
        <v>1665648</v>
      </c>
      <c r="F23" s="31">
        <v>7478</v>
      </c>
      <c r="G23" s="36">
        <f t="shared" si="0"/>
        <v>4.4895440092984828E-3</v>
      </c>
      <c r="H23" s="31">
        <v>21390</v>
      </c>
      <c r="I23" s="36">
        <f t="shared" si="1"/>
        <v>1.2841848938070949E-2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28868</v>
      </c>
      <c r="O23" s="36">
        <f t="shared" si="5"/>
        <v>1.7331392947369434E-2</v>
      </c>
      <c r="P23" s="31">
        <v>3899</v>
      </c>
      <c r="Q23" s="31">
        <v>50000</v>
      </c>
      <c r="R23" s="31">
        <v>15100</v>
      </c>
      <c r="S23" s="31">
        <v>8633</v>
      </c>
      <c r="T23" s="36">
        <f t="shared" si="6"/>
        <v>0.17266000000000001</v>
      </c>
      <c r="U23" s="36">
        <f t="shared" si="7"/>
        <v>4.4860220569376761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257703</v>
      </c>
      <c r="E24" s="31">
        <v>257703</v>
      </c>
      <c r="F24" s="31">
        <v>3474</v>
      </c>
      <c r="G24" s="36">
        <f t="shared" si="0"/>
        <v>1.3480634684113106E-2</v>
      </c>
      <c r="H24" s="31">
        <v>198</v>
      </c>
      <c r="I24" s="36">
        <f t="shared" si="1"/>
        <v>7.6832632914634283E-4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3672</v>
      </c>
      <c r="O24" s="36">
        <f t="shared" si="5"/>
        <v>1.424896101325945E-2</v>
      </c>
      <c r="P24" s="31">
        <v>83</v>
      </c>
      <c r="Q24" s="31">
        <v>249188</v>
      </c>
      <c r="R24" s="31">
        <v>249188</v>
      </c>
      <c r="S24" s="31">
        <v>1020</v>
      </c>
      <c r="T24" s="36">
        <f t="shared" si="6"/>
        <v>4.0932950222322103E-3</v>
      </c>
      <c r="U24" s="36">
        <f t="shared" si="7"/>
        <v>1.3855421686746987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24255512</v>
      </c>
      <c r="E25" s="31">
        <v>24255512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23851057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73868033</v>
      </c>
      <c r="E26" s="31">
        <v>73868033</v>
      </c>
      <c r="F26" s="31">
        <v>112936</v>
      </c>
      <c r="G26" s="36">
        <f t="shared" si="0"/>
        <v>1.5288886872079023E-3</v>
      </c>
      <c r="H26" s="31">
        <v>960549</v>
      </c>
      <c r="I26" s="36">
        <f t="shared" si="1"/>
        <v>1.3003581671113403E-2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1073485</v>
      </c>
      <c r="O26" s="36">
        <f t="shared" si="5"/>
        <v>1.4532470358321305E-2</v>
      </c>
      <c r="P26" s="31">
        <v>1795036</v>
      </c>
      <c r="Q26" s="31">
        <v>66175483</v>
      </c>
      <c r="R26" s="31">
        <v>76993945</v>
      </c>
      <c r="S26" s="31">
        <v>3094729</v>
      </c>
      <c r="T26" s="36">
        <f t="shared" si="6"/>
        <v>4.6765491685191021E-2</v>
      </c>
      <c r="U26" s="36">
        <f t="shared" si="7"/>
        <v>-0.46488594100619707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102681087</v>
      </c>
      <c r="E27" s="32">
        <f>SUM(E20:E26)</f>
        <v>108213784</v>
      </c>
      <c r="F27" s="32">
        <f>SUM(F20:F26)</f>
        <v>4069084</v>
      </c>
      <c r="G27" s="37">
        <f t="shared" si="0"/>
        <v>3.9628368951723308E-2</v>
      </c>
      <c r="H27" s="32">
        <f>SUM(H20:H26)</f>
        <v>2554224</v>
      </c>
      <c r="I27" s="37">
        <f t="shared" si="1"/>
        <v>2.4875311263504642E-2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6623308</v>
      </c>
      <c r="O27" s="37">
        <f t="shared" si="5"/>
        <v>6.4503680215227954E-2</v>
      </c>
      <c r="P27" s="32">
        <f>SUM(P20:P26)</f>
        <v>4364052</v>
      </c>
      <c r="Q27" s="32">
        <f>SUM(Q20:Q26)</f>
        <v>74204743</v>
      </c>
      <c r="R27" s="32">
        <f>SUM(R20:R26)</f>
        <v>109029362</v>
      </c>
      <c r="S27" s="32">
        <f>SUM(S20:S26)</f>
        <v>6656972</v>
      </c>
      <c r="T27" s="37">
        <f t="shared" si="6"/>
        <v>8.9710869290390238E-2</v>
      </c>
      <c r="U27" s="37">
        <f t="shared" si="7"/>
        <v>-0.41471274861069485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1223266</v>
      </c>
      <c r="E28" s="31">
        <v>1223266</v>
      </c>
      <c r="F28" s="31">
        <v>101466</v>
      </c>
      <c r="G28" s="36">
        <f t="shared" si="0"/>
        <v>8.2946799796610057E-2</v>
      </c>
      <c r="H28" s="31">
        <v>80678</v>
      </c>
      <c r="I28" s="36">
        <f t="shared" si="1"/>
        <v>6.5952948908904518E-2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182144</v>
      </c>
      <c r="O28" s="36">
        <f t="shared" si="5"/>
        <v>0.14889974870551459</v>
      </c>
      <c r="P28" s="31">
        <v>27390</v>
      </c>
      <c r="Q28" s="31">
        <v>923266</v>
      </c>
      <c r="R28" s="31">
        <v>923266</v>
      </c>
      <c r="S28" s="31">
        <v>89957</v>
      </c>
      <c r="T28" s="36">
        <f t="shared" si="6"/>
        <v>9.7433459046471979E-2</v>
      </c>
      <c r="U28" s="36">
        <f t="shared" si="7"/>
        <v>1.945527564804673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1274034</v>
      </c>
      <c r="E29" s="31">
        <v>1274034</v>
      </c>
      <c r="F29" s="31">
        <v>55467</v>
      </c>
      <c r="G29" s="36">
        <f t="shared" si="0"/>
        <v>4.3536514724096843E-2</v>
      </c>
      <c r="H29" s="31">
        <v>18849</v>
      </c>
      <c r="I29" s="36">
        <f t="shared" si="1"/>
        <v>1.4794738601952538E-2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74316</v>
      </c>
      <c r="O29" s="36">
        <f t="shared" si="5"/>
        <v>5.8331253326049382E-2</v>
      </c>
      <c r="P29" s="31">
        <v>207540</v>
      </c>
      <c r="Q29" s="31">
        <v>1299000</v>
      </c>
      <c r="R29" s="31">
        <v>1159433</v>
      </c>
      <c r="S29" s="31">
        <v>531864</v>
      </c>
      <c r="T29" s="36">
        <f t="shared" si="6"/>
        <v>0.40944110854503463</v>
      </c>
      <c r="U29" s="36">
        <f t="shared" si="7"/>
        <v>-0.90917895345475574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3490351</v>
      </c>
      <c r="E30" s="31">
        <v>3490351</v>
      </c>
      <c r="F30" s="31">
        <v>1156208</v>
      </c>
      <c r="G30" s="36">
        <f t="shared" si="0"/>
        <v>0.33125837487404564</v>
      </c>
      <c r="H30" s="31">
        <v>1247920</v>
      </c>
      <c r="I30" s="36">
        <f t="shared" si="1"/>
        <v>0.35753424225815683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2404128</v>
      </c>
      <c r="O30" s="36">
        <f t="shared" si="5"/>
        <v>0.68879261713220241</v>
      </c>
      <c r="P30" s="31">
        <v>1167679</v>
      </c>
      <c r="Q30" s="31">
        <v>3787800</v>
      </c>
      <c r="R30" s="31">
        <v>4287800</v>
      </c>
      <c r="S30" s="31">
        <v>2236472</v>
      </c>
      <c r="T30" s="36">
        <f t="shared" si="6"/>
        <v>0.59044088917049475</v>
      </c>
      <c r="U30" s="36">
        <f t="shared" si="7"/>
        <v>6.8718372086849167E-2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488479</v>
      </c>
      <c r="E31" s="31">
        <v>488479</v>
      </c>
      <c r="F31" s="31">
        <v>35180</v>
      </c>
      <c r="G31" s="36">
        <f t="shared" si="0"/>
        <v>7.2019472689716452E-2</v>
      </c>
      <c r="H31" s="31">
        <v>100538</v>
      </c>
      <c r="I31" s="36">
        <f t="shared" si="1"/>
        <v>0.20581846916653532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135718</v>
      </c>
      <c r="O31" s="36">
        <f t="shared" si="5"/>
        <v>0.27783794185625177</v>
      </c>
      <c r="P31" s="31">
        <v>25295</v>
      </c>
      <c r="Q31" s="31">
        <v>409000</v>
      </c>
      <c r="R31" s="31">
        <v>409000</v>
      </c>
      <c r="S31" s="31">
        <v>228253</v>
      </c>
      <c r="T31" s="36">
        <f t="shared" si="6"/>
        <v>0.55807579462102685</v>
      </c>
      <c r="U31" s="36">
        <f t="shared" si="7"/>
        <v>2.97461949001779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2473783</v>
      </c>
      <c r="E32" s="31">
        <v>2473783</v>
      </c>
      <c r="F32" s="31">
        <v>905388</v>
      </c>
      <c r="G32" s="36">
        <f t="shared" si="0"/>
        <v>0.36599329852295048</v>
      </c>
      <c r="H32" s="31">
        <v>473434</v>
      </c>
      <c r="I32" s="36">
        <f t="shared" si="1"/>
        <v>0.19138056975894813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1378822</v>
      </c>
      <c r="O32" s="36">
        <f t="shared" si="5"/>
        <v>0.55737386828189861</v>
      </c>
      <c r="P32" s="31">
        <v>549917</v>
      </c>
      <c r="Q32" s="31">
        <v>4794688</v>
      </c>
      <c r="R32" s="31">
        <v>2757578</v>
      </c>
      <c r="S32" s="31">
        <v>836955</v>
      </c>
      <c r="T32" s="36">
        <f t="shared" si="6"/>
        <v>0.17455880340910607</v>
      </c>
      <c r="U32" s="36">
        <f t="shared" si="7"/>
        <v>-0.13908098858555018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82359732</v>
      </c>
      <c r="E34" s="31">
        <v>82359732</v>
      </c>
      <c r="F34" s="31">
        <v>18152968</v>
      </c>
      <c r="G34" s="36">
        <f t="shared" si="0"/>
        <v>0.22041072207471485</v>
      </c>
      <c r="H34" s="31">
        <v>18822652</v>
      </c>
      <c r="I34" s="36">
        <f t="shared" si="1"/>
        <v>0.22854192871827217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36975620</v>
      </c>
      <c r="O34" s="36">
        <f t="shared" si="5"/>
        <v>0.44895265079298702</v>
      </c>
      <c r="P34" s="31">
        <v>8348682</v>
      </c>
      <c r="Q34" s="31">
        <v>76956950</v>
      </c>
      <c r="R34" s="31">
        <v>55026658</v>
      </c>
      <c r="S34" s="31">
        <v>45533474</v>
      </c>
      <c r="T34" s="36">
        <f t="shared" si="6"/>
        <v>0.59167461808192767</v>
      </c>
      <c r="U34" s="36">
        <f t="shared" si="7"/>
        <v>1.2545656907281892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91309645</v>
      </c>
      <c r="E35" s="32">
        <f>SUM(E28:E34)</f>
        <v>91309645</v>
      </c>
      <c r="F35" s="32">
        <f>SUM(F28:F34)</f>
        <v>20406677</v>
      </c>
      <c r="G35" s="37">
        <f t="shared" si="0"/>
        <v>0.22348873440478276</v>
      </c>
      <c r="H35" s="32">
        <f>SUM(H28:H34)</f>
        <v>20744071</v>
      </c>
      <c r="I35" s="37">
        <f t="shared" si="1"/>
        <v>0.22718378764915798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41150748</v>
      </c>
      <c r="O35" s="37">
        <f t="shared" si="5"/>
        <v>0.45067252205394076</v>
      </c>
      <c r="P35" s="32">
        <f>SUM(P28:P34)</f>
        <v>10326503</v>
      </c>
      <c r="Q35" s="32">
        <f>SUM(Q28:Q34)</f>
        <v>88170704</v>
      </c>
      <c r="R35" s="32">
        <f>SUM(R28:R34)</f>
        <v>64563735</v>
      </c>
      <c r="S35" s="32">
        <f>SUM(S28:S34)</f>
        <v>49456975</v>
      </c>
      <c r="T35" s="37">
        <f t="shared" si="6"/>
        <v>0.56092299092905051</v>
      </c>
      <c r="U35" s="37">
        <f t="shared" si="7"/>
        <v>1.0088185710109219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763656</v>
      </c>
      <c r="E36" s="31">
        <v>763656</v>
      </c>
      <c r="F36" s="31">
        <v>124535</v>
      </c>
      <c r="G36" s="36">
        <f t="shared" si="0"/>
        <v>0.16307735420136815</v>
      </c>
      <c r="H36" s="31">
        <v>37305</v>
      </c>
      <c r="I36" s="36">
        <f t="shared" si="1"/>
        <v>4.885052955781137E-2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161840</v>
      </c>
      <c r="O36" s="36">
        <f t="shared" si="5"/>
        <v>0.21192788375917954</v>
      </c>
      <c r="P36" s="31">
        <v>168173</v>
      </c>
      <c r="Q36" s="31">
        <v>2933976</v>
      </c>
      <c r="R36" s="31">
        <v>2933976</v>
      </c>
      <c r="S36" s="31">
        <v>434459</v>
      </c>
      <c r="T36" s="36">
        <f t="shared" si="6"/>
        <v>0.14807858005655125</v>
      </c>
      <c r="U36" s="36">
        <f t="shared" si="7"/>
        <v>-0.77817485565459377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9556109</v>
      </c>
      <c r="E37" s="31">
        <v>9556109</v>
      </c>
      <c r="F37" s="31">
        <v>1497425</v>
      </c>
      <c r="G37" s="36">
        <f t="shared" si="0"/>
        <v>0.15669819170124577</v>
      </c>
      <c r="H37" s="31">
        <v>977373</v>
      </c>
      <c r="I37" s="36">
        <f t="shared" si="1"/>
        <v>0.10227729717189286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2474798</v>
      </c>
      <c r="O37" s="36">
        <f t="shared" si="5"/>
        <v>0.25897548887313865</v>
      </c>
      <c r="P37" s="31">
        <v>3484928</v>
      </c>
      <c r="Q37" s="31">
        <v>9705002</v>
      </c>
      <c r="R37" s="31">
        <v>10315676</v>
      </c>
      <c r="S37" s="31">
        <v>3487814</v>
      </c>
      <c r="T37" s="36">
        <f t="shared" si="6"/>
        <v>0.35938313047230697</v>
      </c>
      <c r="U37" s="36">
        <f t="shared" si="7"/>
        <v>-0.7195428427789613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50000</v>
      </c>
      <c r="E38" s="31">
        <v>50000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30812700</v>
      </c>
      <c r="E39" s="31">
        <v>30812700</v>
      </c>
      <c r="F39" s="31">
        <v>0</v>
      </c>
      <c r="G39" s="36">
        <f t="shared" si="0"/>
        <v>0</v>
      </c>
      <c r="H39" s="31">
        <v>1382000</v>
      </c>
      <c r="I39" s="36">
        <f t="shared" si="1"/>
        <v>4.4851635851450862E-2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1382000</v>
      </c>
      <c r="O39" s="36">
        <f t="shared" si="5"/>
        <v>4.4851635851450862E-2</v>
      </c>
      <c r="P39" s="31">
        <v>10477393</v>
      </c>
      <c r="Q39" s="31">
        <v>22326300</v>
      </c>
      <c r="R39" s="31">
        <v>33662708</v>
      </c>
      <c r="S39" s="31">
        <v>10477393</v>
      </c>
      <c r="T39" s="36">
        <f t="shared" si="6"/>
        <v>0.46928478968749859</v>
      </c>
      <c r="U39" s="36">
        <f t="shared" si="7"/>
        <v>-0.86809695885226412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41182465</v>
      </c>
      <c r="E40" s="32">
        <f>SUM(E36:E39)</f>
        <v>41182465</v>
      </c>
      <c r="F40" s="32">
        <f>SUM(F36:F39)</f>
        <v>1621960</v>
      </c>
      <c r="G40" s="37">
        <f t="shared" si="0"/>
        <v>3.9384723571063561E-2</v>
      </c>
      <c r="H40" s="32">
        <f>SUM(H36:H39)</f>
        <v>2396678</v>
      </c>
      <c r="I40" s="37">
        <f t="shared" si="1"/>
        <v>5.8196564970066748E-2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4018638</v>
      </c>
      <c r="O40" s="37">
        <f t="shared" si="5"/>
        <v>9.7581288541130309E-2</v>
      </c>
      <c r="P40" s="32">
        <f>SUM(P36:P39)</f>
        <v>14130494</v>
      </c>
      <c r="Q40" s="32">
        <f>SUM(Q36:Q39)</f>
        <v>34965278</v>
      </c>
      <c r="R40" s="32">
        <f>SUM(R36:R39)</f>
        <v>46912360</v>
      </c>
      <c r="S40" s="32">
        <f>SUM(S36:S39)</f>
        <v>14399666</v>
      </c>
      <c r="T40" s="37">
        <f t="shared" si="6"/>
        <v>0.41182758506882172</v>
      </c>
      <c r="U40" s="37">
        <f t="shared" si="7"/>
        <v>-0.8303896523362877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5992176</v>
      </c>
      <c r="E41" s="31">
        <v>5992176</v>
      </c>
      <c r="F41" s="31">
        <v>718886</v>
      </c>
      <c r="G41" s="36">
        <f t="shared" si="0"/>
        <v>0.11997077522422572</v>
      </c>
      <c r="H41" s="31">
        <v>851444</v>
      </c>
      <c r="I41" s="36">
        <f t="shared" si="1"/>
        <v>0.14209262211256812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1570330</v>
      </c>
      <c r="O41" s="36">
        <f t="shared" si="5"/>
        <v>0.26206339733679385</v>
      </c>
      <c r="P41" s="31">
        <v>278813</v>
      </c>
      <c r="Q41" s="31">
        <v>1407996</v>
      </c>
      <c r="R41" s="31">
        <v>1407996</v>
      </c>
      <c r="S41" s="31">
        <v>582216</v>
      </c>
      <c r="T41" s="36">
        <f t="shared" si="6"/>
        <v>0.41350685655356978</v>
      </c>
      <c r="U41" s="36">
        <f t="shared" si="7"/>
        <v>2.0538174331899874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18978097</v>
      </c>
      <c r="E42" s="31">
        <v>18978097</v>
      </c>
      <c r="F42" s="31">
        <v>8968222</v>
      </c>
      <c r="G42" s="36">
        <f t="shared" si="0"/>
        <v>0.47255644230293481</v>
      </c>
      <c r="H42" s="31">
        <v>7152556</v>
      </c>
      <c r="I42" s="36">
        <f t="shared" si="1"/>
        <v>0.37688478460195457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16120778</v>
      </c>
      <c r="O42" s="36">
        <f t="shared" si="5"/>
        <v>0.84944122690488932</v>
      </c>
      <c r="P42" s="31">
        <v>5966552</v>
      </c>
      <c r="Q42" s="31">
        <v>17927073</v>
      </c>
      <c r="R42" s="31">
        <v>19147073</v>
      </c>
      <c r="S42" s="31">
        <v>13650559</v>
      </c>
      <c r="T42" s="36">
        <f t="shared" si="6"/>
        <v>0.76144940113759785</v>
      </c>
      <c r="U42" s="36">
        <f t="shared" si="7"/>
        <v>0.19877544015371029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247911</v>
      </c>
      <c r="E43" s="31">
        <v>247911</v>
      </c>
      <c r="F43" s="31">
        <v>28780</v>
      </c>
      <c r="G43" s="36">
        <f t="shared" si="0"/>
        <v>0.11609004844480479</v>
      </c>
      <c r="H43" s="31">
        <v>76129</v>
      </c>
      <c r="I43" s="36">
        <f t="shared" si="1"/>
        <v>0.30708197699981044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104909</v>
      </c>
      <c r="O43" s="36">
        <f t="shared" si="5"/>
        <v>0.42317202544461519</v>
      </c>
      <c r="P43" s="31">
        <v>230965</v>
      </c>
      <c r="Q43" s="31">
        <v>256065</v>
      </c>
      <c r="R43" s="31">
        <v>4445706</v>
      </c>
      <c r="S43" s="31">
        <v>3038386</v>
      </c>
      <c r="T43" s="36">
        <f t="shared" si="6"/>
        <v>11.865682541542187</v>
      </c>
      <c r="U43" s="36">
        <f t="shared" si="7"/>
        <v>-0.67038728811724724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36813973</v>
      </c>
      <c r="E44" s="31">
        <v>36813973</v>
      </c>
      <c r="F44" s="31">
        <v>23846826</v>
      </c>
      <c r="G44" s="36">
        <f t="shared" si="0"/>
        <v>0.64776561877741368</v>
      </c>
      <c r="H44" s="31">
        <v>19065647</v>
      </c>
      <c r="I44" s="36">
        <f t="shared" si="1"/>
        <v>0.51789158969611893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42912473</v>
      </c>
      <c r="O44" s="36">
        <f t="shared" si="5"/>
        <v>1.1656572084735326</v>
      </c>
      <c r="P44" s="31">
        <v>20313749</v>
      </c>
      <c r="Q44" s="31">
        <v>3509872</v>
      </c>
      <c r="R44" s="31">
        <v>43650229</v>
      </c>
      <c r="S44" s="31">
        <v>53344800</v>
      </c>
      <c r="T44" s="36">
        <f t="shared" si="6"/>
        <v>15.198502965350304</v>
      </c>
      <c r="U44" s="36">
        <f t="shared" si="7"/>
        <v>-6.1441243563657322E-2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13966674</v>
      </c>
      <c r="E45" s="31">
        <v>13541324</v>
      </c>
      <c r="F45" s="31">
        <v>3006790</v>
      </c>
      <c r="G45" s="36">
        <f t="shared" si="0"/>
        <v>0.2152831805195711</v>
      </c>
      <c r="H45" s="31">
        <v>4401178</v>
      </c>
      <c r="I45" s="36">
        <f t="shared" si="1"/>
        <v>0.31511997774130046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7407968</v>
      </c>
      <c r="O45" s="36">
        <f t="shared" si="5"/>
        <v>0.53040315826087159</v>
      </c>
      <c r="P45" s="31">
        <v>2669693</v>
      </c>
      <c r="Q45" s="31">
        <v>10819943</v>
      </c>
      <c r="R45" s="31">
        <v>12427075</v>
      </c>
      <c r="S45" s="31">
        <v>5457993</v>
      </c>
      <c r="T45" s="36">
        <f t="shared" si="6"/>
        <v>0.5044382396469187</v>
      </c>
      <c r="U45" s="36">
        <f t="shared" si="7"/>
        <v>0.64857082818136758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177050061</v>
      </c>
      <c r="E46" s="31">
        <v>177050061</v>
      </c>
      <c r="F46" s="31">
        <v>0</v>
      </c>
      <c r="G46" s="36">
        <f t="shared" si="0"/>
        <v>0</v>
      </c>
      <c r="H46" s="31">
        <v>207316</v>
      </c>
      <c r="I46" s="36">
        <f t="shared" si="1"/>
        <v>1.170945657002626E-3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207316</v>
      </c>
      <c r="O46" s="36">
        <f t="shared" si="5"/>
        <v>1.170945657002626E-3</v>
      </c>
      <c r="P46" s="31">
        <v>5194000</v>
      </c>
      <c r="Q46" s="31">
        <v>178389749</v>
      </c>
      <c r="R46" s="31">
        <v>178689749</v>
      </c>
      <c r="S46" s="31">
        <v>8080000</v>
      </c>
      <c r="T46" s="36">
        <f t="shared" si="6"/>
        <v>4.5294082453134682E-2</v>
      </c>
      <c r="U46" s="36">
        <f t="shared" si="7"/>
        <v>-0.96008548324990373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253048892</v>
      </c>
      <c r="E47" s="32">
        <f>SUM(E41:E46)</f>
        <v>252623542</v>
      </c>
      <c r="F47" s="32">
        <f>SUM(F41:F46)</f>
        <v>36569504</v>
      </c>
      <c r="G47" s="37">
        <f t="shared" si="0"/>
        <v>0.14451556658070647</v>
      </c>
      <c r="H47" s="32">
        <f>SUM(H41:H46)</f>
        <v>31754270</v>
      </c>
      <c r="I47" s="37">
        <f t="shared" si="1"/>
        <v>0.12548669843612673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68323774</v>
      </c>
      <c r="O47" s="37">
        <f t="shared" si="5"/>
        <v>0.27000226501683317</v>
      </c>
      <c r="P47" s="32">
        <f>SUM(P41:P46)</f>
        <v>34653772</v>
      </c>
      <c r="Q47" s="32">
        <f>SUM(Q41:Q46)</f>
        <v>212310698</v>
      </c>
      <c r="R47" s="32">
        <f>SUM(R41:R46)</f>
        <v>259767828</v>
      </c>
      <c r="S47" s="32">
        <f>SUM(S41:S46)</f>
        <v>84153954</v>
      </c>
      <c r="T47" s="37">
        <f t="shared" si="6"/>
        <v>0.39637170803328997</v>
      </c>
      <c r="U47" s="37">
        <f t="shared" si="7"/>
        <v>-8.3670603015452372E-2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3503844</v>
      </c>
      <c r="E48" s="31">
        <v>6355524</v>
      </c>
      <c r="F48" s="31">
        <v>39502</v>
      </c>
      <c r="G48" s="36">
        <f t="shared" si="0"/>
        <v>1.1273903746856309E-2</v>
      </c>
      <c r="H48" s="31">
        <v>27856</v>
      </c>
      <c r="I48" s="36">
        <f t="shared" si="1"/>
        <v>7.9501256334471512E-3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67358</v>
      </c>
      <c r="O48" s="36">
        <f t="shared" si="5"/>
        <v>1.9224029380303462E-2</v>
      </c>
      <c r="P48" s="31">
        <v>40443</v>
      </c>
      <c r="Q48" s="31">
        <v>201984</v>
      </c>
      <c r="R48" s="31">
        <v>508124</v>
      </c>
      <c r="S48" s="31">
        <v>93123</v>
      </c>
      <c r="T48" s="36">
        <f t="shared" si="6"/>
        <v>0.46104146863117873</v>
      </c>
      <c r="U48" s="36">
        <f t="shared" si="7"/>
        <v>-0.31122814825804224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470010</v>
      </c>
      <c r="E49" s="31">
        <v>470010</v>
      </c>
      <c r="F49" s="31">
        <v>106437</v>
      </c>
      <c r="G49" s="36">
        <f t="shared" si="0"/>
        <v>0.22645688389608731</v>
      </c>
      <c r="H49" s="31">
        <v>134533</v>
      </c>
      <c r="I49" s="36">
        <f t="shared" si="1"/>
        <v>0.28623433543967147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240970</v>
      </c>
      <c r="O49" s="36">
        <f t="shared" si="5"/>
        <v>0.51269121933575879</v>
      </c>
      <c r="P49" s="31">
        <v>309760</v>
      </c>
      <c r="Q49" s="31">
        <v>901596</v>
      </c>
      <c r="R49" s="31">
        <v>901596</v>
      </c>
      <c r="S49" s="31">
        <v>747547</v>
      </c>
      <c r="T49" s="36">
        <f t="shared" si="6"/>
        <v>0.82913744071624096</v>
      </c>
      <c r="U49" s="36">
        <f t="shared" si="7"/>
        <v>-0.56568633780991728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2986284</v>
      </c>
      <c r="E50" s="31">
        <v>2986284</v>
      </c>
      <c r="F50" s="31">
        <v>1234308</v>
      </c>
      <c r="G50" s="36">
        <f t="shared" si="0"/>
        <v>0.41332572521568611</v>
      </c>
      <c r="H50" s="31">
        <v>1187385</v>
      </c>
      <c r="I50" s="36">
        <f t="shared" si="1"/>
        <v>0.39761288611531925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2421693</v>
      </c>
      <c r="O50" s="36">
        <f t="shared" si="5"/>
        <v>0.81093861133100531</v>
      </c>
      <c r="P50" s="31">
        <v>1076206</v>
      </c>
      <c r="Q50" s="31">
        <v>12212502</v>
      </c>
      <c r="R50" s="31">
        <v>11944702</v>
      </c>
      <c r="S50" s="31">
        <v>2200369</v>
      </c>
      <c r="T50" s="36">
        <f t="shared" si="6"/>
        <v>0.18017348124078097</v>
      </c>
      <c r="U50" s="36">
        <f t="shared" si="7"/>
        <v>0.10330643018158225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85552353</v>
      </c>
      <c r="E51" s="31">
        <v>85552353</v>
      </c>
      <c r="F51" s="31">
        <v>18891</v>
      </c>
      <c r="G51" s="36">
        <f t="shared" si="0"/>
        <v>2.2081216164796777E-4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18891</v>
      </c>
      <c r="O51" s="36">
        <f t="shared" si="5"/>
        <v>2.2081216164796777E-4</v>
      </c>
      <c r="P51" s="31">
        <v>1295</v>
      </c>
      <c r="Q51" s="31">
        <v>89551</v>
      </c>
      <c r="R51" s="31">
        <v>18494676</v>
      </c>
      <c r="S51" s="31">
        <v>6188</v>
      </c>
      <c r="T51" s="36">
        <f t="shared" si="6"/>
        <v>6.9100289220667549E-2</v>
      </c>
      <c r="U51" s="36">
        <f t="shared" si="7"/>
        <v>-1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22678150</v>
      </c>
      <c r="E52" s="31">
        <v>21161350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115190641</v>
      </c>
      <c r="E53" s="32">
        <f>SUM(E48:E52)</f>
        <v>116525521</v>
      </c>
      <c r="F53" s="32">
        <f>SUM(F48:F52)</f>
        <v>1399138</v>
      </c>
      <c r="G53" s="37">
        <f t="shared" si="0"/>
        <v>1.2146281918858321E-2</v>
      </c>
      <c r="H53" s="32">
        <f>SUM(H48:H52)</f>
        <v>1349774</v>
      </c>
      <c r="I53" s="37">
        <f t="shared" si="1"/>
        <v>1.1717740159115878E-2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2748912</v>
      </c>
      <c r="O53" s="37">
        <f t="shared" si="5"/>
        <v>2.3864022077974199E-2</v>
      </c>
      <c r="P53" s="32">
        <f>SUM(P48:P52)</f>
        <v>1427704</v>
      </c>
      <c r="Q53" s="32">
        <f>SUM(Q48:Q52)</f>
        <v>13405633</v>
      </c>
      <c r="R53" s="32">
        <f>SUM(R48:R52)</f>
        <v>31849098</v>
      </c>
      <c r="S53" s="32">
        <f>SUM(S48:S52)</f>
        <v>3047227</v>
      </c>
      <c r="T53" s="37">
        <f t="shared" si="6"/>
        <v>0.22730944521605209</v>
      </c>
      <c r="U53" s="37">
        <f t="shared" si="7"/>
        <v>-5.4584143491928305E-2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962124646</v>
      </c>
      <c r="E54" s="32">
        <f>SUM(E8:E9,E11:E18,E20:E26,E28:E34,E36:E39,E41:E46,E48:E52)</f>
        <v>970300363</v>
      </c>
      <c r="F54" s="32">
        <f>SUM(F8:F9,F11:F18,F20:F26,F28:F34,F36:F39,F41:F46,F48:F52)</f>
        <v>128494158</v>
      </c>
      <c r="G54" s="37">
        <f t="shared" si="0"/>
        <v>0.13355250645975034</v>
      </c>
      <c r="H54" s="32">
        <f>SUM(H8:H9,H11:H18,H20:H26,H28:H34,H36:H39,H41:H46,H48:H52)</f>
        <v>88162258</v>
      </c>
      <c r="I54" s="37">
        <f t="shared" si="1"/>
        <v>9.1632885995106286E-2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216656416</v>
      </c>
      <c r="O54" s="37">
        <f t="shared" si="5"/>
        <v>0.22518539245485664</v>
      </c>
      <c r="P54" s="32">
        <f>SUM(P8:P9,P11:P18,P20:P26,P28:P34,P36:P39,P41:P46,P48:P52)</f>
        <v>88641370</v>
      </c>
      <c r="Q54" s="32">
        <f>SUM(Q8:Q9,Q11:Q18,Q20:Q26,Q28:Q34,Q36:Q39,Q41:Q46,Q48:Q52)</f>
        <v>804938852</v>
      </c>
      <c r="R54" s="32">
        <f>SUM(R8:R9,R11:R18,R20:R26,R28:R34,R36:R39,R41:R46,R48:R52)</f>
        <v>782903062</v>
      </c>
      <c r="S54" s="32">
        <f>SUM(S8:S9,S11:S18,S20:S26,S28:S34,S36:S39,S41:S46,S48:S52)</f>
        <v>201556434</v>
      </c>
      <c r="T54" s="37">
        <f t="shared" si="6"/>
        <v>0.25039968377622801</v>
      </c>
      <c r="U54" s="37">
        <f t="shared" si="7"/>
        <v>-5.4050608649212073E-3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14485044</v>
      </c>
      <c r="E57" s="31">
        <v>14485044</v>
      </c>
      <c r="F57" s="31">
        <v>3857052</v>
      </c>
      <c r="G57" s="36">
        <f t="shared" ref="G57:G85" si="8">IF(($D57      =0),0,($F57      /$D57      ))</f>
        <v>0.26627823843683179</v>
      </c>
      <c r="H57" s="31">
        <v>3168424</v>
      </c>
      <c r="I57" s="36">
        <f t="shared" ref="I57:I85" si="9">IF(($D57      =0),0,($H57      /$D57      ))</f>
        <v>0.21873761653744372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7025476</v>
      </c>
      <c r="O57" s="36">
        <f t="shared" ref="O57:O85" si="13">IF(($D57      =0),0,($N57      /$D57      ))</f>
        <v>0.48501585497427552</v>
      </c>
      <c r="P57" s="31">
        <v>-13055042</v>
      </c>
      <c r="Q57" s="31">
        <v>13755977</v>
      </c>
      <c r="R57" s="31">
        <v>13755977</v>
      </c>
      <c r="S57" s="31">
        <v>5077759</v>
      </c>
      <c r="T57" s="36">
        <f t="shared" ref="T57:T85" si="14">IF(($Q57      =0),0,($S57      /$Q57      ))</f>
        <v>0.36913110570045299</v>
      </c>
      <c r="U57" s="36">
        <f t="shared" ref="U57:U85" si="15">IF(($P57      =0),0,(($H57      /$P57      )-1))</f>
        <v>-1.2426973425286567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14485044</v>
      </c>
      <c r="E58" s="32">
        <f>E57</f>
        <v>14485044</v>
      </c>
      <c r="F58" s="32">
        <f>F57</f>
        <v>3857052</v>
      </c>
      <c r="G58" s="37">
        <f t="shared" si="8"/>
        <v>0.26627823843683179</v>
      </c>
      <c r="H58" s="32">
        <f>H57</f>
        <v>3168424</v>
      </c>
      <c r="I58" s="37">
        <f t="shared" si="9"/>
        <v>0.21873761653744372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7025476</v>
      </c>
      <c r="O58" s="37">
        <f t="shared" si="13"/>
        <v>0.48501585497427552</v>
      </c>
      <c r="P58" s="32">
        <f>P57</f>
        <v>-13055042</v>
      </c>
      <c r="Q58" s="32">
        <f>Q57</f>
        <v>13755977</v>
      </c>
      <c r="R58" s="32">
        <f>R57</f>
        <v>13755977</v>
      </c>
      <c r="S58" s="32">
        <f>S57</f>
        <v>5077759</v>
      </c>
      <c r="T58" s="37">
        <f t="shared" si="14"/>
        <v>0.36913110570045299</v>
      </c>
      <c r="U58" s="37">
        <f t="shared" si="15"/>
        <v>-1.2426973425286567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950000</v>
      </c>
      <c r="E59" s="31">
        <v>950000</v>
      </c>
      <c r="F59" s="31">
        <v>0</v>
      </c>
      <c r="G59" s="36">
        <f t="shared" si="8"/>
        <v>0</v>
      </c>
      <c r="H59" s="31">
        <v>428000</v>
      </c>
      <c r="I59" s="36">
        <f t="shared" si="9"/>
        <v>0.45052631578947366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428000</v>
      </c>
      <c r="O59" s="36">
        <f t="shared" si="13"/>
        <v>0.45052631578947366</v>
      </c>
      <c r="P59" s="31">
        <v>0</v>
      </c>
      <c r="Q59" s="31">
        <v>1073000</v>
      </c>
      <c r="R59" s="31">
        <v>1073000</v>
      </c>
      <c r="S59" s="31">
        <v>269000</v>
      </c>
      <c r="T59" s="36">
        <f t="shared" si="14"/>
        <v>0.2506989748369059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10600</v>
      </c>
      <c r="E61" s="31">
        <v>10600</v>
      </c>
      <c r="F61" s="31">
        <v>1496</v>
      </c>
      <c r="G61" s="36">
        <f t="shared" si="8"/>
        <v>0.14113207547169812</v>
      </c>
      <c r="H61" s="31">
        <v>884</v>
      </c>
      <c r="I61" s="36">
        <f t="shared" si="9"/>
        <v>8.3396226415094338E-2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2380</v>
      </c>
      <c r="O61" s="36">
        <f t="shared" si="13"/>
        <v>0.22452830188679246</v>
      </c>
      <c r="P61" s="31">
        <v>1411</v>
      </c>
      <c r="Q61" s="31">
        <v>1009550</v>
      </c>
      <c r="R61" s="31">
        <v>1009550</v>
      </c>
      <c r="S61" s="31">
        <v>3657</v>
      </c>
      <c r="T61" s="36">
        <f t="shared" si="14"/>
        <v>3.6224060224852657E-3</v>
      </c>
      <c r="U61" s="36">
        <f t="shared" si="15"/>
        <v>-0.37349397590361444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14255261</v>
      </c>
      <c r="E62" s="31">
        <v>14255261</v>
      </c>
      <c r="F62" s="31">
        <v>151286</v>
      </c>
      <c r="G62" s="36">
        <f t="shared" si="8"/>
        <v>1.0612643290080765E-2</v>
      </c>
      <c r="H62" s="31">
        <v>4674138</v>
      </c>
      <c r="I62" s="36">
        <f t="shared" si="9"/>
        <v>0.32788863002929236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4825424</v>
      </c>
      <c r="O62" s="36">
        <f t="shared" si="13"/>
        <v>0.33850127331937313</v>
      </c>
      <c r="P62" s="31">
        <v>3962821</v>
      </c>
      <c r="Q62" s="31">
        <v>15089260</v>
      </c>
      <c r="R62" s="31">
        <v>15198738</v>
      </c>
      <c r="S62" s="31">
        <v>8979565</v>
      </c>
      <c r="T62" s="36">
        <f t="shared" si="14"/>
        <v>0.59509644608151757</v>
      </c>
      <c r="U62" s="36">
        <f t="shared" si="15"/>
        <v>0.17949763564894816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15215861</v>
      </c>
      <c r="E63" s="32">
        <f>SUM(E59:E62)</f>
        <v>15215861</v>
      </c>
      <c r="F63" s="32">
        <f>SUM(F59:F62)</f>
        <v>152782</v>
      </c>
      <c r="G63" s="37">
        <f t="shared" si="8"/>
        <v>1.0040969748606405E-2</v>
      </c>
      <c r="H63" s="32">
        <f>SUM(H59:H62)</f>
        <v>5103022</v>
      </c>
      <c r="I63" s="37">
        <f t="shared" si="9"/>
        <v>0.33537517199979677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5255804</v>
      </c>
      <c r="O63" s="37">
        <f t="shared" si="13"/>
        <v>0.34541614174840318</v>
      </c>
      <c r="P63" s="32">
        <f>SUM(P59:P62)</f>
        <v>3964232</v>
      </c>
      <c r="Q63" s="32">
        <f>SUM(Q59:Q62)</f>
        <v>17171810</v>
      </c>
      <c r="R63" s="32">
        <f>SUM(R59:R62)</f>
        <v>17281288</v>
      </c>
      <c r="S63" s="32">
        <f>SUM(S59:S62)</f>
        <v>9252222</v>
      </c>
      <c r="T63" s="37">
        <f t="shared" si="14"/>
        <v>0.53880295670636935</v>
      </c>
      <c r="U63" s="37">
        <f t="shared" si="15"/>
        <v>0.28726623467042289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12919976</v>
      </c>
      <c r="E65" s="31">
        <v>12919976</v>
      </c>
      <c r="F65" s="31">
        <v>261</v>
      </c>
      <c r="G65" s="36">
        <f t="shared" si="8"/>
        <v>2.0201275915682817E-5</v>
      </c>
      <c r="H65" s="31">
        <v>26087</v>
      </c>
      <c r="I65" s="36">
        <f t="shared" si="9"/>
        <v>2.0191213977487263E-3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26348</v>
      </c>
      <c r="O65" s="36">
        <f t="shared" si="13"/>
        <v>2.0393226736644091E-3</v>
      </c>
      <c r="P65" s="31">
        <v>269566</v>
      </c>
      <c r="Q65" s="31">
        <v>9312013</v>
      </c>
      <c r="R65" s="31">
        <v>9312013</v>
      </c>
      <c r="S65" s="31">
        <v>270956</v>
      </c>
      <c r="T65" s="36">
        <f t="shared" si="14"/>
        <v>2.9097467969600128E-2</v>
      </c>
      <c r="U65" s="36">
        <f t="shared" si="15"/>
        <v>-0.90322592611827901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330000</v>
      </c>
      <c r="E66" s="31">
        <v>330000</v>
      </c>
      <c r="F66" s="31">
        <v>21307</v>
      </c>
      <c r="G66" s="36">
        <f t="shared" si="8"/>
        <v>6.4566666666666661E-2</v>
      </c>
      <c r="H66" s="31">
        <v>87230</v>
      </c>
      <c r="I66" s="36">
        <f t="shared" si="9"/>
        <v>0.26433333333333331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108537</v>
      </c>
      <c r="O66" s="36">
        <f t="shared" si="13"/>
        <v>0.32890000000000003</v>
      </c>
      <c r="P66" s="31">
        <v>-35560665</v>
      </c>
      <c r="Q66" s="31">
        <v>110000</v>
      </c>
      <c r="R66" s="31">
        <v>110000</v>
      </c>
      <c r="S66" s="31">
        <v>29544</v>
      </c>
      <c r="T66" s="36">
        <f t="shared" si="14"/>
        <v>0.2685818181818182</v>
      </c>
      <c r="U66" s="36">
        <f t="shared" si="15"/>
        <v>-1.0024529912474922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130479</v>
      </c>
      <c r="E67" s="31">
        <v>130479</v>
      </c>
      <c r="F67" s="31">
        <v>1404</v>
      </c>
      <c r="G67" s="36">
        <f t="shared" si="8"/>
        <v>1.0760352240590439E-2</v>
      </c>
      <c r="H67" s="31">
        <v>3317</v>
      </c>
      <c r="I67" s="36">
        <f t="shared" si="9"/>
        <v>2.5421715371822286E-2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4721</v>
      </c>
      <c r="O67" s="36">
        <f t="shared" si="13"/>
        <v>3.6182067612412723E-2</v>
      </c>
      <c r="P67" s="31">
        <v>1687</v>
      </c>
      <c r="Q67" s="31">
        <v>0</v>
      </c>
      <c r="R67" s="31">
        <v>0</v>
      </c>
      <c r="S67" s="31">
        <v>3452</v>
      </c>
      <c r="T67" s="36">
        <f t="shared" si="14"/>
        <v>0</v>
      </c>
      <c r="U67" s="36">
        <f t="shared" si="15"/>
        <v>0.96621221102548893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1816568</v>
      </c>
      <c r="E68" s="31">
        <v>1816568</v>
      </c>
      <c r="F68" s="31">
        <v>5229</v>
      </c>
      <c r="G68" s="36">
        <f t="shared" si="8"/>
        <v>2.8785049610033867E-3</v>
      </c>
      <c r="H68" s="31">
        <v>529733</v>
      </c>
      <c r="I68" s="36">
        <f t="shared" si="9"/>
        <v>0.29161198479770645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534962</v>
      </c>
      <c r="O68" s="36">
        <f t="shared" si="13"/>
        <v>0.29449048975870984</v>
      </c>
      <c r="P68" s="31">
        <v>297718</v>
      </c>
      <c r="Q68" s="31">
        <v>1747164</v>
      </c>
      <c r="R68" s="31">
        <v>1747164</v>
      </c>
      <c r="S68" s="31">
        <v>499542</v>
      </c>
      <c r="T68" s="36">
        <f t="shared" si="14"/>
        <v>0.28591591859722382</v>
      </c>
      <c r="U68" s="36">
        <f t="shared" si="15"/>
        <v>0.77931129458077786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4216000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15197023</v>
      </c>
      <c r="E70" s="32">
        <f>SUM(E64:E69)</f>
        <v>15197023</v>
      </c>
      <c r="F70" s="32">
        <f>SUM(F64:F69)</f>
        <v>28201</v>
      </c>
      <c r="G70" s="37">
        <f t="shared" si="8"/>
        <v>1.8556923944906842E-3</v>
      </c>
      <c r="H70" s="32">
        <f>SUM(H64:H69)</f>
        <v>646367</v>
      </c>
      <c r="I70" s="37">
        <f t="shared" si="9"/>
        <v>4.2532474945915395E-2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674568</v>
      </c>
      <c r="O70" s="37">
        <f t="shared" si="13"/>
        <v>4.4388167340406078E-2</v>
      </c>
      <c r="P70" s="32">
        <f>SUM(P64:P69)</f>
        <v>-34991694</v>
      </c>
      <c r="Q70" s="32">
        <f>SUM(Q64:Q69)</f>
        <v>15385177</v>
      </c>
      <c r="R70" s="32">
        <f>SUM(R64:R69)</f>
        <v>11169177</v>
      </c>
      <c r="S70" s="32">
        <f>SUM(S64:S69)</f>
        <v>803494</v>
      </c>
      <c r="T70" s="37">
        <f t="shared" si="14"/>
        <v>5.2225203518945544E-2</v>
      </c>
      <c r="U70" s="37">
        <f t="shared" si="15"/>
        <v>-1.01847201224382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6000</v>
      </c>
      <c r="E71" s="31">
        <v>6000</v>
      </c>
      <c r="F71" s="31">
        <v>45820</v>
      </c>
      <c r="G71" s="36">
        <f t="shared" si="8"/>
        <v>7.6366666666666667</v>
      </c>
      <c r="H71" s="31">
        <v>17140</v>
      </c>
      <c r="I71" s="36">
        <f t="shared" si="9"/>
        <v>2.8566666666666665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62960</v>
      </c>
      <c r="O71" s="36">
        <f t="shared" si="13"/>
        <v>10.493333333333334</v>
      </c>
      <c r="P71" s="31">
        <v>2739</v>
      </c>
      <c r="Q71" s="31">
        <v>50004</v>
      </c>
      <c r="R71" s="31">
        <v>10000</v>
      </c>
      <c r="S71" s="31">
        <v>3908</v>
      </c>
      <c r="T71" s="36">
        <f t="shared" si="14"/>
        <v>7.815374770018399E-2</v>
      </c>
      <c r="U71" s="36">
        <f t="shared" si="15"/>
        <v>5.2577583059510768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36990</v>
      </c>
      <c r="E72" s="31">
        <v>36990</v>
      </c>
      <c r="F72" s="31">
        <v>22822</v>
      </c>
      <c r="G72" s="36">
        <f t="shared" si="8"/>
        <v>0.6169775615031089</v>
      </c>
      <c r="H72" s="31">
        <v>9387</v>
      </c>
      <c r="I72" s="36">
        <f t="shared" si="9"/>
        <v>0.25377128953771289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32209</v>
      </c>
      <c r="O72" s="36">
        <f t="shared" si="13"/>
        <v>0.87074885104082189</v>
      </c>
      <c r="P72" s="31">
        <v>0</v>
      </c>
      <c r="Q72" s="31">
        <v>23419</v>
      </c>
      <c r="R72" s="31">
        <v>35086</v>
      </c>
      <c r="S72" s="31">
        <v>14253</v>
      </c>
      <c r="T72" s="36">
        <f t="shared" si="14"/>
        <v>0.60860839489303553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1721179</v>
      </c>
      <c r="E73" s="31">
        <v>1721179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1539950</v>
      </c>
      <c r="R73" s="31">
        <v>1589659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573575</v>
      </c>
      <c r="E74" s="31">
        <v>573575</v>
      </c>
      <c r="F74" s="31">
        <v>270127</v>
      </c>
      <c r="G74" s="36">
        <f t="shared" si="8"/>
        <v>0.47095323192259075</v>
      </c>
      <c r="H74" s="31">
        <v>80682</v>
      </c>
      <c r="I74" s="36">
        <f t="shared" si="9"/>
        <v>0.1406651266181406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350809</v>
      </c>
      <c r="O74" s="36">
        <f t="shared" si="13"/>
        <v>0.61161835854073143</v>
      </c>
      <c r="P74" s="31">
        <v>71979</v>
      </c>
      <c r="Q74" s="31">
        <v>573575</v>
      </c>
      <c r="R74" s="31">
        <v>278758</v>
      </c>
      <c r="S74" s="31">
        <v>140040</v>
      </c>
      <c r="T74" s="36">
        <f t="shared" si="14"/>
        <v>0.24415290066687007</v>
      </c>
      <c r="U74" s="36">
        <f t="shared" si="15"/>
        <v>0.12091026549410255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69931</v>
      </c>
      <c r="E75" s="31">
        <v>69931</v>
      </c>
      <c r="F75" s="31">
        <v>10550</v>
      </c>
      <c r="G75" s="36">
        <f t="shared" si="8"/>
        <v>0.15086299352218616</v>
      </c>
      <c r="H75" s="31">
        <v>15398</v>
      </c>
      <c r="I75" s="36">
        <f t="shared" si="9"/>
        <v>0.22018847149332915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25948</v>
      </c>
      <c r="O75" s="36">
        <f t="shared" si="13"/>
        <v>0.37105146501551528</v>
      </c>
      <c r="P75" s="31">
        <v>19317</v>
      </c>
      <c r="Q75" s="31">
        <v>66411</v>
      </c>
      <c r="R75" s="31">
        <v>66411</v>
      </c>
      <c r="S75" s="31">
        <v>49264</v>
      </c>
      <c r="T75" s="36">
        <f t="shared" si="14"/>
        <v>0.74180482149041571</v>
      </c>
      <c r="U75" s="36">
        <f t="shared" si="15"/>
        <v>-0.2028782937309106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3465530</v>
      </c>
      <c r="E76" s="31">
        <v>3465530</v>
      </c>
      <c r="F76" s="31">
        <v>0</v>
      </c>
      <c r="G76" s="36">
        <f t="shared" si="8"/>
        <v>0</v>
      </c>
      <c r="H76" s="31">
        <v>211047</v>
      </c>
      <c r="I76" s="36">
        <f t="shared" si="9"/>
        <v>6.0898910123415466E-2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211047</v>
      </c>
      <c r="O76" s="36">
        <f t="shared" si="13"/>
        <v>6.0898910123415466E-2</v>
      </c>
      <c r="P76" s="31">
        <v>0</v>
      </c>
      <c r="Q76" s="31">
        <v>7151927</v>
      </c>
      <c r="R76" s="31">
        <v>6609381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550000</v>
      </c>
      <c r="G77" s="36">
        <f t="shared" si="8"/>
        <v>0</v>
      </c>
      <c r="H77" s="31">
        <v>4308873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4858873</v>
      </c>
      <c r="O77" s="36">
        <f t="shared" si="13"/>
        <v>0</v>
      </c>
      <c r="P77" s="31">
        <v>-1774439</v>
      </c>
      <c r="Q77" s="31">
        <v>0</v>
      </c>
      <c r="R77" s="31">
        <v>0</v>
      </c>
      <c r="S77" s="31">
        <v>-1244361</v>
      </c>
      <c r="T77" s="36">
        <f t="shared" si="14"/>
        <v>0</v>
      </c>
      <c r="U77" s="36">
        <f t="shared" si="15"/>
        <v>-3.4283015646071799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5873205</v>
      </c>
      <c r="E78" s="32">
        <f>SUM(E71:E77)</f>
        <v>5873205</v>
      </c>
      <c r="F78" s="32">
        <f>SUM(F71:F77)</f>
        <v>899319</v>
      </c>
      <c r="G78" s="37">
        <f t="shared" si="8"/>
        <v>0.15312235823540979</v>
      </c>
      <c r="H78" s="32">
        <f>SUM(H71:H77)</f>
        <v>4642527</v>
      </c>
      <c r="I78" s="37">
        <f t="shared" si="9"/>
        <v>0.79045887211496957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5541846</v>
      </c>
      <c r="O78" s="37">
        <f t="shared" si="13"/>
        <v>0.94358123035037944</v>
      </c>
      <c r="P78" s="32">
        <f>SUM(P71:P77)</f>
        <v>-1680404</v>
      </c>
      <c r="Q78" s="32">
        <f>SUM(Q71:Q77)</f>
        <v>9405286</v>
      </c>
      <c r="R78" s="32">
        <f>SUM(R71:R77)</f>
        <v>8589295</v>
      </c>
      <c r="S78" s="32">
        <f>SUM(S71:S77)</f>
        <v>-1036896</v>
      </c>
      <c r="T78" s="37">
        <f t="shared" si="14"/>
        <v>-0.11024608927362761</v>
      </c>
      <c r="U78" s="37">
        <f t="shared" si="15"/>
        <v>-3.7627445542857552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1318700</v>
      </c>
      <c r="E79" s="31">
        <v>1318700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265234</v>
      </c>
      <c r="Q79" s="31">
        <v>1524000</v>
      </c>
      <c r="R79" s="31">
        <v>1269100</v>
      </c>
      <c r="S79" s="31">
        <v>626168</v>
      </c>
      <c r="T79" s="36">
        <f t="shared" si="14"/>
        <v>0.41087139107611548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727660</v>
      </c>
      <c r="E80" s="31">
        <v>727660</v>
      </c>
      <c r="F80" s="31">
        <v>174361</v>
      </c>
      <c r="G80" s="36">
        <f t="shared" si="8"/>
        <v>0.23961877800071463</v>
      </c>
      <c r="H80" s="31">
        <v>118009</v>
      </c>
      <c r="I80" s="36">
        <f t="shared" si="9"/>
        <v>0.16217601627133552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292370</v>
      </c>
      <c r="O80" s="36">
        <f t="shared" si="13"/>
        <v>0.40179479427205012</v>
      </c>
      <c r="P80" s="31">
        <v>350592</v>
      </c>
      <c r="Q80" s="31">
        <v>691038</v>
      </c>
      <c r="R80" s="31">
        <v>691038</v>
      </c>
      <c r="S80" s="31">
        <v>1569640</v>
      </c>
      <c r="T80" s="36">
        <f t="shared" si="14"/>
        <v>2.2714235686025948</v>
      </c>
      <c r="U80" s="36">
        <f t="shared" si="15"/>
        <v>-0.66340076213946697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4298000</v>
      </c>
      <c r="E81" s="31">
        <v>4298000</v>
      </c>
      <c r="F81" s="31">
        <v>862480</v>
      </c>
      <c r="G81" s="36">
        <f t="shared" si="8"/>
        <v>0.20067007910656118</v>
      </c>
      <c r="H81" s="31">
        <v>587396</v>
      </c>
      <c r="I81" s="36">
        <f t="shared" si="9"/>
        <v>0.13666728711028386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1449876</v>
      </c>
      <c r="O81" s="36">
        <f t="shared" si="13"/>
        <v>0.33733736621684507</v>
      </c>
      <c r="P81" s="31">
        <v>770162</v>
      </c>
      <c r="Q81" s="31">
        <v>4188800</v>
      </c>
      <c r="R81" s="31">
        <v>4188800</v>
      </c>
      <c r="S81" s="31">
        <v>1632107</v>
      </c>
      <c r="T81" s="36">
        <f t="shared" si="14"/>
        <v>0.38963593391902218</v>
      </c>
      <c r="U81" s="36">
        <f t="shared" si="15"/>
        <v>-0.23730851431257316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-11160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-1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6344360</v>
      </c>
      <c r="E84" s="32">
        <f>SUM(E79:E83)</f>
        <v>6344360</v>
      </c>
      <c r="F84" s="32">
        <f>SUM(F79:F83)</f>
        <v>1036841</v>
      </c>
      <c r="G84" s="37">
        <f t="shared" si="8"/>
        <v>0.16342720148289189</v>
      </c>
      <c r="H84" s="32">
        <f>SUM(H79:H83)</f>
        <v>705405</v>
      </c>
      <c r="I84" s="37">
        <f t="shared" si="9"/>
        <v>0.11118615589279297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1742246</v>
      </c>
      <c r="O84" s="37">
        <f t="shared" si="13"/>
        <v>0.27461335737568487</v>
      </c>
      <c r="P84" s="32">
        <f>SUM(P79:P83)</f>
        <v>1374828</v>
      </c>
      <c r="Q84" s="32">
        <f>SUM(Q79:Q83)</f>
        <v>6403838</v>
      </c>
      <c r="R84" s="32">
        <f>SUM(R79:R83)</f>
        <v>6148938</v>
      </c>
      <c r="S84" s="32">
        <f>SUM(S79:S83)</f>
        <v>3827915</v>
      </c>
      <c r="T84" s="37">
        <f t="shared" si="14"/>
        <v>0.59775325359573428</v>
      </c>
      <c r="U84" s="37">
        <f t="shared" si="15"/>
        <v>-0.48691399942392799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57115493</v>
      </c>
      <c r="E85" s="32">
        <f>SUM(E57,E59:E62,E64:E69,E71:E77,E79:E83)</f>
        <v>57115493</v>
      </c>
      <c r="F85" s="32">
        <f>SUM(F57,F59:F62,F64:F69,F71:F77,F79:F83)</f>
        <v>5974195</v>
      </c>
      <c r="G85" s="37">
        <f t="shared" si="8"/>
        <v>0.10459850184607529</v>
      </c>
      <c r="H85" s="32">
        <f>SUM(H57,H59:H62,H64:H69,H71:H77,H79:H83)</f>
        <v>14265745</v>
      </c>
      <c r="I85" s="37">
        <f t="shared" si="9"/>
        <v>0.24977014555402682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20239940</v>
      </c>
      <c r="O85" s="37">
        <f t="shared" si="13"/>
        <v>0.3543686474001021</v>
      </c>
      <c r="P85" s="32">
        <f>SUM(P57,P59:P62,P64:P69,P71:P77,P79:P83)</f>
        <v>-44388080</v>
      </c>
      <c r="Q85" s="32">
        <f>SUM(Q57,Q59:Q62,Q64:Q69,Q71:Q77,Q79:Q83)</f>
        <v>62122088</v>
      </c>
      <c r="R85" s="32">
        <f>SUM(R57,R59:R62,R64:R69,R71:R77,R79:R83)</f>
        <v>56944675</v>
      </c>
      <c r="S85" s="32">
        <f>SUM(S57,S59:S62,S64:S69,S71:S77,S79:S83)</f>
        <v>17924494</v>
      </c>
      <c r="T85" s="37">
        <f t="shared" si="14"/>
        <v>0.28853656689710749</v>
      </c>
      <c r="U85" s="37">
        <f t="shared" si="15"/>
        <v>-1.321386845297206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325471921</v>
      </c>
      <c r="E88" s="31">
        <v>325471921</v>
      </c>
      <c r="F88" s="31">
        <v>45617263</v>
      </c>
      <c r="G88" s="36">
        <f t="shared" ref="G88:G99" si="16">IF(($D88      =0),0,($F88      /$D88      ))</f>
        <v>0.14015729178677752</v>
      </c>
      <c r="H88" s="31">
        <v>85827968</v>
      </c>
      <c r="I88" s="36">
        <f t="shared" ref="I88:I99" si="17">IF(($D88      =0),0,($H88      /$D88      ))</f>
        <v>0.26370314138404582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131445231</v>
      </c>
      <c r="O88" s="36">
        <f t="shared" ref="O88:O99" si="21">IF(($D88      =0),0,($N88      /$D88      ))</f>
        <v>0.40386043317082337</v>
      </c>
      <c r="P88" s="31">
        <v>32894194</v>
      </c>
      <c r="Q88" s="31">
        <v>177809574</v>
      </c>
      <c r="R88" s="31">
        <v>239459902</v>
      </c>
      <c r="S88" s="31">
        <v>75664889</v>
      </c>
      <c r="T88" s="36">
        <f t="shared" ref="T88:T99" si="22">IF(($Q88      =0),0,($S88      /$Q88      ))</f>
        <v>0.42553889139850254</v>
      </c>
      <c r="U88" s="36">
        <f t="shared" ref="U88:U99" si="23">IF(($P88      =0),0,(($H88      /$P88      )-1))</f>
        <v>1.6092132854813221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405797700</v>
      </c>
      <c r="E89" s="31">
        <v>405797700</v>
      </c>
      <c r="F89" s="31">
        <v>44032929</v>
      </c>
      <c r="G89" s="36">
        <f t="shared" si="16"/>
        <v>0.10850955784125933</v>
      </c>
      <c r="H89" s="31">
        <v>141451558</v>
      </c>
      <c r="I89" s="36">
        <f t="shared" si="17"/>
        <v>0.34857653949246137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185484487</v>
      </c>
      <c r="O89" s="36">
        <f t="shared" si="21"/>
        <v>0.45708609733372074</v>
      </c>
      <c r="P89" s="31">
        <v>30713784</v>
      </c>
      <c r="Q89" s="31">
        <v>294156600</v>
      </c>
      <c r="R89" s="31">
        <v>433228600</v>
      </c>
      <c r="S89" s="31">
        <v>57214327</v>
      </c>
      <c r="T89" s="36">
        <f t="shared" si="22"/>
        <v>0.19450295182905977</v>
      </c>
      <c r="U89" s="36">
        <f t="shared" si="23"/>
        <v>3.6054747926859161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245541590</v>
      </c>
      <c r="E90" s="31">
        <v>245541590</v>
      </c>
      <c r="F90" s="31">
        <v>38254820</v>
      </c>
      <c r="G90" s="36">
        <f t="shared" si="16"/>
        <v>0.15579772045949528</v>
      </c>
      <c r="H90" s="31">
        <v>21476130</v>
      </c>
      <c r="I90" s="36">
        <f t="shared" si="17"/>
        <v>8.7464327326380834E-2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59730950</v>
      </c>
      <c r="O90" s="36">
        <f t="shared" si="21"/>
        <v>0.24326204778587612</v>
      </c>
      <c r="P90" s="31">
        <v>12979883</v>
      </c>
      <c r="Q90" s="31">
        <v>243221212</v>
      </c>
      <c r="R90" s="31">
        <v>246661991</v>
      </c>
      <c r="S90" s="31">
        <v>1427433678</v>
      </c>
      <c r="T90" s="36">
        <f t="shared" si="22"/>
        <v>5.8688700145117281</v>
      </c>
      <c r="U90" s="36">
        <f t="shared" si="23"/>
        <v>0.65457038403196699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976811211</v>
      </c>
      <c r="E91" s="32">
        <f>SUM(E88:E90)</f>
        <v>976811211</v>
      </c>
      <c r="F91" s="32">
        <f>SUM(F88:F90)</f>
        <v>127905012</v>
      </c>
      <c r="G91" s="37">
        <f t="shared" si="16"/>
        <v>0.13094138412791007</v>
      </c>
      <c r="H91" s="32">
        <f>SUM(H88:H90)</f>
        <v>248755656</v>
      </c>
      <c r="I91" s="37">
        <f t="shared" si="17"/>
        <v>0.25466093468085715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376660668</v>
      </c>
      <c r="O91" s="37">
        <f t="shared" si="21"/>
        <v>0.38560231880876722</v>
      </c>
      <c r="P91" s="32">
        <f>SUM(P88:P90)</f>
        <v>76587861</v>
      </c>
      <c r="Q91" s="32">
        <f>SUM(Q88:Q90)</f>
        <v>715187386</v>
      </c>
      <c r="R91" s="32">
        <f>SUM(R88:R90)</f>
        <v>919350493</v>
      </c>
      <c r="S91" s="32">
        <f>SUM(S88:S90)</f>
        <v>1560312894</v>
      </c>
      <c r="T91" s="37">
        <f t="shared" si="22"/>
        <v>2.1816840237168278</v>
      </c>
      <c r="U91" s="37">
        <f t="shared" si="23"/>
        <v>2.2479775874665044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27801061</v>
      </c>
      <c r="E92" s="31">
        <v>27801061</v>
      </c>
      <c r="F92" s="31">
        <v>452992230</v>
      </c>
      <c r="G92" s="36">
        <f t="shared" si="16"/>
        <v>16.294062661853086</v>
      </c>
      <c r="H92" s="31">
        <v>320751899</v>
      </c>
      <c r="I92" s="36">
        <f t="shared" si="17"/>
        <v>11.537397763344355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773744129</v>
      </c>
      <c r="O92" s="36">
        <f t="shared" si="21"/>
        <v>27.831460425197442</v>
      </c>
      <c r="P92" s="31">
        <v>330357939</v>
      </c>
      <c r="Q92" s="31">
        <v>1000974732</v>
      </c>
      <c r="R92" s="31">
        <v>999505228</v>
      </c>
      <c r="S92" s="31">
        <v>716464162</v>
      </c>
      <c r="T92" s="36">
        <f t="shared" si="22"/>
        <v>0.71576648150594879</v>
      </c>
      <c r="U92" s="36">
        <f t="shared" si="23"/>
        <v>-2.9077672627083384E-2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4304483</v>
      </c>
      <c r="E93" s="31">
        <v>4304483</v>
      </c>
      <c r="F93" s="31">
        <v>848249</v>
      </c>
      <c r="G93" s="36">
        <f t="shared" si="16"/>
        <v>0.19706176095944622</v>
      </c>
      <c r="H93" s="31">
        <v>1264120</v>
      </c>
      <c r="I93" s="36">
        <f t="shared" si="17"/>
        <v>0.29367522185591161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2112369</v>
      </c>
      <c r="O93" s="36">
        <f t="shared" si="21"/>
        <v>0.49073698281535783</v>
      </c>
      <c r="P93" s="31">
        <v>920437</v>
      </c>
      <c r="Q93" s="31">
        <v>3261008</v>
      </c>
      <c r="R93" s="31">
        <v>4061008</v>
      </c>
      <c r="S93" s="31">
        <v>1918043</v>
      </c>
      <c r="T93" s="36">
        <f t="shared" si="22"/>
        <v>0.58817488334895218</v>
      </c>
      <c r="U93" s="36">
        <f t="shared" si="23"/>
        <v>0.37339111748006659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300643</v>
      </c>
      <c r="E94" s="31">
        <v>300643</v>
      </c>
      <c r="F94" s="31">
        <v>79612</v>
      </c>
      <c r="G94" s="36">
        <f t="shared" si="16"/>
        <v>0.26480576630754749</v>
      </c>
      <c r="H94" s="31">
        <v>159277</v>
      </c>
      <c r="I94" s="36">
        <f t="shared" si="17"/>
        <v>0.52978782143605541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238889</v>
      </c>
      <c r="O94" s="36">
        <f t="shared" si="21"/>
        <v>0.79459358774360289</v>
      </c>
      <c r="P94" s="31">
        <v>67974</v>
      </c>
      <c r="Q94" s="31">
        <v>285511</v>
      </c>
      <c r="R94" s="31">
        <v>285511</v>
      </c>
      <c r="S94" s="31">
        <v>135185</v>
      </c>
      <c r="T94" s="36">
        <f t="shared" si="22"/>
        <v>0.4734843841393151</v>
      </c>
      <c r="U94" s="36">
        <f t="shared" si="23"/>
        <v>1.3432047547591726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2249000</v>
      </c>
      <c r="E95" s="31">
        <v>2249000</v>
      </c>
      <c r="F95" s="31">
        <v>406975</v>
      </c>
      <c r="G95" s="36">
        <f t="shared" si="16"/>
        <v>0.18095820364606491</v>
      </c>
      <c r="H95" s="31">
        <v>904056</v>
      </c>
      <c r="I95" s="36">
        <f t="shared" si="17"/>
        <v>0.40198132503334816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1311031</v>
      </c>
      <c r="O95" s="36">
        <f t="shared" si="21"/>
        <v>0.58293952867941312</v>
      </c>
      <c r="P95" s="31">
        <v>939497</v>
      </c>
      <c r="Q95" s="31">
        <v>2606000</v>
      </c>
      <c r="R95" s="31">
        <v>2606000</v>
      </c>
      <c r="S95" s="31">
        <v>1426234</v>
      </c>
      <c r="T95" s="36">
        <f t="shared" si="22"/>
        <v>0.54728856485034538</v>
      </c>
      <c r="U95" s="36">
        <f t="shared" si="23"/>
        <v>-3.7723377509454536E-2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34655187</v>
      </c>
      <c r="E96" s="32">
        <f>SUM(E92:E95)</f>
        <v>34655187</v>
      </c>
      <c r="F96" s="32">
        <f>SUM(F92:F95)</f>
        <v>454327066</v>
      </c>
      <c r="G96" s="37">
        <f t="shared" si="16"/>
        <v>13.109929719900228</v>
      </c>
      <c r="H96" s="32">
        <f>SUM(H92:H95)</f>
        <v>323079352</v>
      </c>
      <c r="I96" s="37">
        <f t="shared" si="17"/>
        <v>9.3226838452783412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777406418</v>
      </c>
      <c r="O96" s="37">
        <f t="shared" si="21"/>
        <v>22.432613565178571</v>
      </c>
      <c r="P96" s="32">
        <f>SUM(P92:P95)</f>
        <v>332285847</v>
      </c>
      <c r="Q96" s="32">
        <f>SUM(Q92:Q95)</f>
        <v>1007127251</v>
      </c>
      <c r="R96" s="32">
        <f>SUM(R92:R95)</f>
        <v>1006457747</v>
      </c>
      <c r="S96" s="32">
        <f>SUM(S92:S95)</f>
        <v>719943624</v>
      </c>
      <c r="T96" s="37">
        <f t="shared" si="22"/>
        <v>0.71484871776148573</v>
      </c>
      <c r="U96" s="37">
        <f t="shared" si="23"/>
        <v>-2.7706551702757265E-2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25398795</v>
      </c>
      <c r="E97" s="31">
        <v>25398795</v>
      </c>
      <c r="F97" s="31">
        <v>6081407</v>
      </c>
      <c r="G97" s="36">
        <f t="shared" si="16"/>
        <v>0.23943683155047316</v>
      </c>
      <c r="H97" s="31">
        <v>3774011</v>
      </c>
      <c r="I97" s="36">
        <f t="shared" si="17"/>
        <v>0.14859015949378701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9855418</v>
      </c>
      <c r="O97" s="36">
        <f t="shared" si="21"/>
        <v>0.38802699104426019</v>
      </c>
      <c r="P97" s="31">
        <v>6245022</v>
      </c>
      <c r="Q97" s="31">
        <v>24506539</v>
      </c>
      <c r="R97" s="31">
        <v>21097968</v>
      </c>
      <c r="S97" s="31">
        <v>11906955</v>
      </c>
      <c r="T97" s="36">
        <f t="shared" si="22"/>
        <v>0.48586848595797227</v>
      </c>
      <c r="U97" s="36">
        <f t="shared" si="23"/>
        <v>-0.39567690874427663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6374278</v>
      </c>
      <c r="E98" s="31">
        <v>6374278</v>
      </c>
      <c r="F98" s="31">
        <v>595487</v>
      </c>
      <c r="G98" s="36">
        <f t="shared" si="16"/>
        <v>9.3420305797770345E-2</v>
      </c>
      <c r="H98" s="31">
        <v>434111</v>
      </c>
      <c r="I98" s="36">
        <f t="shared" si="17"/>
        <v>6.8103556198835388E-2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1029598</v>
      </c>
      <c r="O98" s="36">
        <f t="shared" si="21"/>
        <v>0.16152386199660573</v>
      </c>
      <c r="P98" s="31">
        <v>611025</v>
      </c>
      <c r="Q98" s="31">
        <v>5509791</v>
      </c>
      <c r="R98" s="31">
        <v>6656273</v>
      </c>
      <c r="S98" s="31">
        <v>1390902</v>
      </c>
      <c r="T98" s="36">
        <f t="shared" si="22"/>
        <v>0.25244188028184733</v>
      </c>
      <c r="U98" s="36">
        <f t="shared" si="23"/>
        <v>-0.28953643467943213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50929879</v>
      </c>
      <c r="E99" s="31">
        <v>50929879</v>
      </c>
      <c r="F99" s="31">
        <v>7007993</v>
      </c>
      <c r="G99" s="36">
        <f t="shared" si="16"/>
        <v>0.13760081778321132</v>
      </c>
      <c r="H99" s="31">
        <v>9614560</v>
      </c>
      <c r="I99" s="36">
        <f t="shared" si="17"/>
        <v>0.18878034247833184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16622553</v>
      </c>
      <c r="O99" s="36">
        <f t="shared" si="21"/>
        <v>0.32638116026154312</v>
      </c>
      <c r="P99" s="31">
        <v>12052594</v>
      </c>
      <c r="Q99" s="31">
        <v>42453758</v>
      </c>
      <c r="R99" s="31">
        <v>36598763</v>
      </c>
      <c r="S99" s="31">
        <v>24123333</v>
      </c>
      <c r="T99" s="36">
        <f t="shared" si="22"/>
        <v>0.56822609202228924</v>
      </c>
      <c r="U99" s="36">
        <f t="shared" si="23"/>
        <v>-0.20228292764196654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32817368</v>
      </c>
      <c r="E100" s="31">
        <v>32817368</v>
      </c>
      <c r="F100" s="31">
        <v>12603766</v>
      </c>
      <c r="G100" s="36">
        <f>IF(($D100     =0),0,($F100     /$D100     ))</f>
        <v>0.38405779525036865</v>
      </c>
      <c r="H100" s="31">
        <v>10837302</v>
      </c>
      <c r="I100" s="36">
        <f>IF(($D100     =0),0,($H100     /$D100     ))</f>
        <v>0.33023068760419788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23441068</v>
      </c>
      <c r="O100" s="36">
        <f>IF(($D100     =0),0,($N100     /$D100     ))</f>
        <v>0.71428848285456648</v>
      </c>
      <c r="P100" s="31">
        <v>9661916</v>
      </c>
      <c r="Q100" s="31">
        <v>31216236</v>
      </c>
      <c r="R100" s="31">
        <v>31123275</v>
      </c>
      <c r="S100" s="31">
        <v>20694609</v>
      </c>
      <c r="T100" s="36">
        <f>IF(($Q100     =0),0,($S100     /$Q100     ))</f>
        <v>0.66294376426421175</v>
      </c>
      <c r="U100" s="36">
        <f>IF(($P100     =0),0,(($H100     /$P100     )-1))</f>
        <v>0.12165144056313459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115520320</v>
      </c>
      <c r="E101" s="32">
        <f>SUM(E97:E100)</f>
        <v>115520320</v>
      </c>
      <c r="F101" s="32">
        <f>SUM(F97:F100)</f>
        <v>26288653</v>
      </c>
      <c r="G101" s="37">
        <f>IF(($D101     =0),0,($F101     /$D101     ))</f>
        <v>0.22756734919016844</v>
      </c>
      <c r="H101" s="32">
        <f>SUM(H97:H100)</f>
        <v>24659984</v>
      </c>
      <c r="I101" s="37">
        <f>IF(($D101     =0),0,($H101     /$D101     ))</f>
        <v>0.21346879925540371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50948637</v>
      </c>
      <c r="O101" s="37">
        <f>IF(($D101     =0),0,($N101     /$D101     ))</f>
        <v>0.44103614844557215</v>
      </c>
      <c r="P101" s="32">
        <f>SUM(P97:P100)</f>
        <v>28570557</v>
      </c>
      <c r="Q101" s="32">
        <f>SUM(Q97:Q100)</f>
        <v>103686324</v>
      </c>
      <c r="R101" s="32">
        <f>SUM(R97:R100)</f>
        <v>95476279</v>
      </c>
      <c r="S101" s="32">
        <f>SUM(S97:S100)</f>
        <v>58115799</v>
      </c>
      <c r="T101" s="37">
        <f>IF(($Q101     =0),0,($S101     /$Q101     ))</f>
        <v>0.56049628107174476</v>
      </c>
      <c r="U101" s="37">
        <f>IF(($P101     =0),0,(($H101     /$P101     )-1))</f>
        <v>-0.13687423034839674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1126986718</v>
      </c>
      <c r="E102" s="32">
        <f>SUM(E88:E90,E92:E95,E97:E100)</f>
        <v>1126986718</v>
      </c>
      <c r="F102" s="32">
        <f>SUM(F88:F90,F92:F95,F97:F100)</f>
        <v>608520731</v>
      </c>
      <c r="G102" s="37">
        <f>IF(($D102     =0),0,($F102     /$D102     ))</f>
        <v>0.5399537734392359</v>
      </c>
      <c r="H102" s="32">
        <f>SUM(H88:H90,H92:H95,H97:H100)</f>
        <v>596494992</v>
      </c>
      <c r="I102" s="37">
        <f>IF(($D102     =0),0,($H102     /$D102     ))</f>
        <v>0.52928307181700074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1205015723</v>
      </c>
      <c r="O102" s="37">
        <f>IF(($D102     =0),0,($N102     /$D102     ))</f>
        <v>1.0692368452562366</v>
      </c>
      <c r="P102" s="32">
        <f>SUM(P88:P90,P92:P95,P97:P100)</f>
        <v>437444265</v>
      </c>
      <c r="Q102" s="32">
        <f>SUM(Q88:Q90,Q92:Q95,Q97:Q100)</f>
        <v>1826000961</v>
      </c>
      <c r="R102" s="32">
        <f>SUM(R88:R90,R92:R95,R97:R100)</f>
        <v>2021284519</v>
      </c>
      <c r="S102" s="32">
        <f>SUM(S88:S90,S92:S95,S97:S100)</f>
        <v>2338372317</v>
      </c>
      <c r="T102" s="37">
        <f>IF(($Q102     =0),0,($S102     /$Q102     ))</f>
        <v>1.2805975281192636</v>
      </c>
      <c r="U102" s="37">
        <f>IF(($P102     =0),0,(($H102     /$P102     )-1))</f>
        <v>0.36359083825227434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200550660</v>
      </c>
      <c r="E105" s="31">
        <v>200550660</v>
      </c>
      <c r="F105" s="31">
        <v>126294489</v>
      </c>
      <c r="G105" s="36">
        <f t="shared" ref="G105:G136" si="24">IF(($D105     =0),0,($F105     /$D105     ))</f>
        <v>0.62973858575184938</v>
      </c>
      <c r="H105" s="31">
        <v>71645677</v>
      </c>
      <c r="I105" s="36">
        <f t="shared" ref="I105:I136" si="25">IF(($D105     =0),0,($H105     /$D105     ))</f>
        <v>0.3572447829391337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197940166</v>
      </c>
      <c r="O105" s="36">
        <f t="shared" ref="O105:O136" si="29">IF(($D105     =0),0,($N105     /$D105     ))</f>
        <v>0.98698336869098313</v>
      </c>
      <c r="P105" s="31">
        <v>85470636</v>
      </c>
      <c r="Q105" s="31">
        <v>313741610</v>
      </c>
      <c r="R105" s="31">
        <v>441773710</v>
      </c>
      <c r="S105" s="31">
        <v>154174831</v>
      </c>
      <c r="T105" s="36">
        <f t="shared" ref="T105:T136" si="30">IF(($Q105     =0),0,($S105     /$Q105     ))</f>
        <v>0.49140702439819822</v>
      </c>
      <c r="U105" s="36">
        <f t="shared" ref="U105:U136" si="31">IF(($P105     =0),0,(($H105     /$P105     )-1))</f>
        <v>-0.16175097842959774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200550660</v>
      </c>
      <c r="E106" s="32">
        <f>E105</f>
        <v>200550660</v>
      </c>
      <c r="F106" s="32">
        <f>F105</f>
        <v>126294489</v>
      </c>
      <c r="G106" s="37">
        <f t="shared" si="24"/>
        <v>0.62973858575184938</v>
      </c>
      <c r="H106" s="32">
        <f>H105</f>
        <v>71645677</v>
      </c>
      <c r="I106" s="37">
        <f t="shared" si="25"/>
        <v>0.3572447829391337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197940166</v>
      </c>
      <c r="O106" s="37">
        <f t="shared" si="29"/>
        <v>0.98698336869098313</v>
      </c>
      <c r="P106" s="32">
        <f>P105</f>
        <v>85470636</v>
      </c>
      <c r="Q106" s="32">
        <f>Q105</f>
        <v>313741610</v>
      </c>
      <c r="R106" s="32">
        <f>R105</f>
        <v>441773710</v>
      </c>
      <c r="S106" s="32">
        <f>S105</f>
        <v>154174831</v>
      </c>
      <c r="T106" s="37">
        <f t="shared" si="30"/>
        <v>0.49140702439819822</v>
      </c>
      <c r="U106" s="37">
        <f t="shared" si="31"/>
        <v>-0.16175097842959774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2999166</v>
      </c>
      <c r="E107" s="31">
        <v>2999166</v>
      </c>
      <c r="F107" s="31">
        <v>468992</v>
      </c>
      <c r="G107" s="36">
        <f t="shared" si="24"/>
        <v>0.15637413867721894</v>
      </c>
      <c r="H107" s="31">
        <v>676021</v>
      </c>
      <c r="I107" s="36">
        <f t="shared" si="25"/>
        <v>0.22540299536604511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1145013</v>
      </c>
      <c r="O107" s="36">
        <f t="shared" si="29"/>
        <v>0.38177713404326402</v>
      </c>
      <c r="P107" s="31">
        <v>1089018</v>
      </c>
      <c r="Q107" s="31">
        <v>2336309</v>
      </c>
      <c r="R107" s="31">
        <v>2336309</v>
      </c>
      <c r="S107" s="31">
        <v>1387290</v>
      </c>
      <c r="T107" s="36">
        <f t="shared" si="30"/>
        <v>0.59379559809939519</v>
      </c>
      <c r="U107" s="36">
        <f t="shared" si="31"/>
        <v>-0.37923799239314682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6741424</v>
      </c>
      <c r="E108" s="31">
        <v>6741424</v>
      </c>
      <c r="F108" s="31">
        <v>433202</v>
      </c>
      <c r="G108" s="36">
        <f t="shared" si="24"/>
        <v>6.4259717234815675E-2</v>
      </c>
      <c r="H108" s="31">
        <v>420051</v>
      </c>
      <c r="I108" s="36">
        <f t="shared" si="25"/>
        <v>6.2308942443020938E-2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853253</v>
      </c>
      <c r="O108" s="36">
        <f t="shared" si="29"/>
        <v>0.12656865967783662</v>
      </c>
      <c r="P108" s="31">
        <v>130801</v>
      </c>
      <c r="Q108" s="31">
        <v>5462786</v>
      </c>
      <c r="R108" s="31">
        <v>5441082</v>
      </c>
      <c r="S108" s="31">
        <v>273765</v>
      </c>
      <c r="T108" s="36">
        <f t="shared" si="30"/>
        <v>5.011453862552917E-2</v>
      </c>
      <c r="U108" s="36">
        <f t="shared" si="31"/>
        <v>2.2113745307757586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14034113</v>
      </c>
      <c r="E109" s="31">
        <v>14034113</v>
      </c>
      <c r="F109" s="31">
        <v>6926960</v>
      </c>
      <c r="G109" s="36">
        <f t="shared" si="24"/>
        <v>0.49358017852642344</v>
      </c>
      <c r="H109" s="31">
        <v>1386986</v>
      </c>
      <c r="I109" s="36">
        <f t="shared" si="25"/>
        <v>9.8829616093300654E-2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8313946</v>
      </c>
      <c r="O109" s="36">
        <f t="shared" si="29"/>
        <v>0.59240979461972409</v>
      </c>
      <c r="P109" s="31">
        <v>16784</v>
      </c>
      <c r="Q109" s="31">
        <v>14080764</v>
      </c>
      <c r="R109" s="31">
        <v>14023788</v>
      </c>
      <c r="S109" s="31">
        <v>6975729</v>
      </c>
      <c r="T109" s="36">
        <f t="shared" si="30"/>
        <v>0.49540841675920427</v>
      </c>
      <c r="U109" s="36">
        <f t="shared" si="31"/>
        <v>81.637392755004768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3311760</v>
      </c>
      <c r="E110" s="31">
        <v>3311760</v>
      </c>
      <c r="F110" s="31">
        <v>1064102</v>
      </c>
      <c r="G110" s="36">
        <f t="shared" si="24"/>
        <v>0.32131011909075535</v>
      </c>
      <c r="H110" s="31">
        <v>1573145</v>
      </c>
      <c r="I110" s="36">
        <f t="shared" si="25"/>
        <v>0.47501781530062565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2637247</v>
      </c>
      <c r="O110" s="36">
        <f t="shared" si="29"/>
        <v>0.79632793439138105</v>
      </c>
      <c r="P110" s="31">
        <v>923666</v>
      </c>
      <c r="Q110" s="31">
        <v>4763730</v>
      </c>
      <c r="R110" s="31">
        <v>5270942</v>
      </c>
      <c r="S110" s="31">
        <v>1495756</v>
      </c>
      <c r="T110" s="36">
        <f t="shared" si="30"/>
        <v>0.31398840824312041</v>
      </c>
      <c r="U110" s="36">
        <f t="shared" si="31"/>
        <v>0.70315352086143701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2263541</v>
      </c>
      <c r="E111" s="31">
        <v>2263541</v>
      </c>
      <c r="F111" s="31">
        <v>183611</v>
      </c>
      <c r="G111" s="36">
        <f t="shared" si="24"/>
        <v>8.1116710499169228E-2</v>
      </c>
      <c r="H111" s="31">
        <v>3824586</v>
      </c>
      <c r="I111" s="36">
        <f t="shared" si="25"/>
        <v>1.6896473269094749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4008197</v>
      </c>
      <c r="O111" s="36">
        <f t="shared" si="29"/>
        <v>1.7707640374086442</v>
      </c>
      <c r="P111" s="31">
        <v>24988</v>
      </c>
      <c r="Q111" s="31">
        <v>1438300</v>
      </c>
      <c r="R111" s="31">
        <v>3938300</v>
      </c>
      <c r="S111" s="31">
        <v>42993</v>
      </c>
      <c r="T111" s="36">
        <f t="shared" si="30"/>
        <v>2.9891538621984286E-2</v>
      </c>
      <c r="U111" s="36">
        <f t="shared" si="31"/>
        <v>152.05690731551144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29350004</v>
      </c>
      <c r="E112" s="32">
        <f>SUM(E107:E111)</f>
        <v>29350004</v>
      </c>
      <c r="F112" s="32">
        <f>SUM(F107:F111)</f>
        <v>9076867</v>
      </c>
      <c r="G112" s="37">
        <f t="shared" si="24"/>
        <v>0.30926288800505786</v>
      </c>
      <c r="H112" s="32">
        <f>SUM(H107:H111)</f>
        <v>7880789</v>
      </c>
      <c r="I112" s="37">
        <f t="shared" si="25"/>
        <v>0.26851066187248218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16957656</v>
      </c>
      <c r="O112" s="37">
        <f t="shared" si="29"/>
        <v>0.57777354987754004</v>
      </c>
      <c r="P112" s="32">
        <f>SUM(P107:P111)</f>
        <v>2185257</v>
      </c>
      <c r="Q112" s="32">
        <f>SUM(Q107:Q111)</f>
        <v>28081889</v>
      </c>
      <c r="R112" s="32">
        <f>SUM(R107:R111)</f>
        <v>31010421</v>
      </c>
      <c r="S112" s="32">
        <f>SUM(S107:S111)</f>
        <v>10175533</v>
      </c>
      <c r="T112" s="37">
        <f t="shared" si="30"/>
        <v>0.3623521551559441</v>
      </c>
      <c r="U112" s="37">
        <f t="shared" si="31"/>
        <v>2.6063442423476966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4000000</v>
      </c>
      <c r="Q113" s="31">
        <v>0</v>
      </c>
      <c r="R113" s="31">
        <v>13425000</v>
      </c>
      <c r="S113" s="31">
        <v>4000000</v>
      </c>
      <c r="T113" s="36">
        <f t="shared" si="30"/>
        <v>0</v>
      </c>
      <c r="U113" s="36">
        <f t="shared" si="31"/>
        <v>-1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5070951</v>
      </c>
      <c r="E114" s="31">
        <v>5070951</v>
      </c>
      <c r="F114" s="31">
        <v>655959</v>
      </c>
      <c r="G114" s="36">
        <f t="shared" si="24"/>
        <v>0.1293562095157299</v>
      </c>
      <c r="H114" s="31">
        <v>728253</v>
      </c>
      <c r="I114" s="36">
        <f t="shared" si="25"/>
        <v>0.14361270696561651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1384212</v>
      </c>
      <c r="O114" s="36">
        <f t="shared" si="29"/>
        <v>0.27296891648134641</v>
      </c>
      <c r="P114" s="31">
        <v>388962</v>
      </c>
      <c r="Q114" s="31">
        <v>5157383</v>
      </c>
      <c r="R114" s="31">
        <v>3966434</v>
      </c>
      <c r="S114" s="31">
        <v>1357195</v>
      </c>
      <c r="T114" s="36">
        <f t="shared" si="30"/>
        <v>0.26315575166707611</v>
      </c>
      <c r="U114" s="36">
        <f t="shared" si="31"/>
        <v>0.8722985792956639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55824</v>
      </c>
      <c r="E115" s="31">
        <v>55824</v>
      </c>
      <c r="F115" s="31">
        <v>153419</v>
      </c>
      <c r="G115" s="36">
        <f t="shared" si="24"/>
        <v>2.7482623961020352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153419</v>
      </c>
      <c r="O115" s="36">
        <f t="shared" si="29"/>
        <v>2.7482623961020352</v>
      </c>
      <c r="P115" s="31">
        <v>0</v>
      </c>
      <c r="Q115" s="31">
        <v>1216000</v>
      </c>
      <c r="R115" s="31">
        <v>1216000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13392000</v>
      </c>
      <c r="E116" s="31">
        <v>13392000</v>
      </c>
      <c r="F116" s="31">
        <v>5217050</v>
      </c>
      <c r="G116" s="36">
        <f t="shared" si="24"/>
        <v>0.38956466547192353</v>
      </c>
      <c r="H116" s="31">
        <v>4750749</v>
      </c>
      <c r="I116" s="36">
        <f t="shared" si="25"/>
        <v>0.35474529569892471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9967799</v>
      </c>
      <c r="O116" s="36">
        <f t="shared" si="29"/>
        <v>0.74430996117084824</v>
      </c>
      <c r="P116" s="31">
        <v>8916638</v>
      </c>
      <c r="Q116" s="31">
        <v>12239500</v>
      </c>
      <c r="R116" s="31">
        <v>14041500</v>
      </c>
      <c r="S116" s="31">
        <v>9531406</v>
      </c>
      <c r="T116" s="36">
        <f t="shared" si="30"/>
        <v>0.77874145185669352</v>
      </c>
      <c r="U116" s="36">
        <f t="shared" si="31"/>
        <v>-0.46720400671194684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14078583</v>
      </c>
      <c r="E117" s="31">
        <v>14078583</v>
      </c>
      <c r="F117" s="31">
        <v>4971924</v>
      </c>
      <c r="G117" s="36">
        <f t="shared" si="24"/>
        <v>0.3531551435254528</v>
      </c>
      <c r="H117" s="31">
        <v>6031870</v>
      </c>
      <c r="I117" s="36">
        <f t="shared" si="25"/>
        <v>0.42844297611485477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11003794</v>
      </c>
      <c r="O117" s="36">
        <f t="shared" si="29"/>
        <v>0.78159811964030756</v>
      </c>
      <c r="P117" s="31">
        <v>2168076</v>
      </c>
      <c r="Q117" s="31">
        <v>10624382</v>
      </c>
      <c r="R117" s="31">
        <v>27177342</v>
      </c>
      <c r="S117" s="31">
        <v>3763189</v>
      </c>
      <c r="T117" s="36">
        <f t="shared" si="30"/>
        <v>0.35420309623656226</v>
      </c>
      <c r="U117" s="36">
        <f t="shared" si="31"/>
        <v>1.7821303312245513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400143</v>
      </c>
      <c r="E118" s="31">
        <v>400143</v>
      </c>
      <c r="F118" s="31">
        <v>50085</v>
      </c>
      <c r="G118" s="36">
        <f t="shared" si="24"/>
        <v>0.12516775252847107</v>
      </c>
      <c r="H118" s="31">
        <v>851341</v>
      </c>
      <c r="I118" s="36">
        <f t="shared" si="25"/>
        <v>2.1275918859007903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901426</v>
      </c>
      <c r="O118" s="36">
        <f t="shared" si="29"/>
        <v>2.2527596384292616</v>
      </c>
      <c r="P118" s="31">
        <v>33327</v>
      </c>
      <c r="Q118" s="31">
        <v>1540903</v>
      </c>
      <c r="R118" s="31">
        <v>380003</v>
      </c>
      <c r="S118" s="31">
        <v>115644</v>
      </c>
      <c r="T118" s="36">
        <f t="shared" si="30"/>
        <v>7.504950019566449E-2</v>
      </c>
      <c r="U118" s="36">
        <f t="shared" si="31"/>
        <v>24.545083565877515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13580552</v>
      </c>
      <c r="E119" s="31">
        <v>13580552</v>
      </c>
      <c r="F119" s="31">
        <v>195353</v>
      </c>
      <c r="G119" s="36">
        <f t="shared" si="24"/>
        <v>1.4384761385251498E-2</v>
      </c>
      <c r="H119" s="31">
        <v>183981</v>
      </c>
      <c r="I119" s="36">
        <f t="shared" si="25"/>
        <v>1.3547387469964402E-2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379334</v>
      </c>
      <c r="O119" s="36">
        <f t="shared" si="29"/>
        <v>2.7932148855215898E-2</v>
      </c>
      <c r="P119" s="31">
        <v>198505</v>
      </c>
      <c r="Q119" s="31">
        <v>13287540</v>
      </c>
      <c r="R119" s="31">
        <v>13250945</v>
      </c>
      <c r="S119" s="31">
        <v>372570</v>
      </c>
      <c r="T119" s="36">
        <f t="shared" si="30"/>
        <v>2.8039050117628996E-2</v>
      </c>
      <c r="U119" s="36">
        <f t="shared" si="31"/>
        <v>-7.3166922747537888E-2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246963</v>
      </c>
      <c r="Q120" s="31">
        <v>0</v>
      </c>
      <c r="R120" s="31">
        <v>0</v>
      </c>
      <c r="S120" s="31">
        <v>246963</v>
      </c>
      <c r="T120" s="36">
        <f t="shared" si="30"/>
        <v>0</v>
      </c>
      <c r="U120" s="36">
        <f t="shared" si="31"/>
        <v>-1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46578053</v>
      </c>
      <c r="E121" s="32">
        <f>SUM(E113:E120)</f>
        <v>46578053</v>
      </c>
      <c r="F121" s="32">
        <f>SUM(F113:F120)</f>
        <v>11243790</v>
      </c>
      <c r="G121" s="37">
        <f t="shared" si="24"/>
        <v>0.24139673678502621</v>
      </c>
      <c r="H121" s="32">
        <f>SUM(H113:H120)</f>
        <v>12546194</v>
      </c>
      <c r="I121" s="37">
        <f t="shared" si="25"/>
        <v>0.26935848950148261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23789984</v>
      </c>
      <c r="O121" s="37">
        <f t="shared" si="29"/>
        <v>0.51075522628650882</v>
      </c>
      <c r="P121" s="32">
        <f>SUM(P113:P120)</f>
        <v>15952471</v>
      </c>
      <c r="Q121" s="32">
        <f>SUM(Q113:Q120)</f>
        <v>44065708</v>
      </c>
      <c r="R121" s="32">
        <f>SUM(R113:R120)</f>
        <v>73457224</v>
      </c>
      <c r="S121" s="32">
        <f>SUM(S113:S120)</f>
        <v>19386967</v>
      </c>
      <c r="T121" s="37">
        <f t="shared" si="30"/>
        <v>0.43995587226239508</v>
      </c>
      <c r="U121" s="37">
        <f t="shared" si="31"/>
        <v>-0.21352660663040857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467083</v>
      </c>
      <c r="E122" s="31">
        <v>467083</v>
      </c>
      <c r="F122" s="31">
        <v>91065</v>
      </c>
      <c r="G122" s="36">
        <f t="shared" si="24"/>
        <v>0.19496534877098931</v>
      </c>
      <c r="H122" s="31">
        <v>119172</v>
      </c>
      <c r="I122" s="36">
        <f t="shared" si="25"/>
        <v>0.25514094925313058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210237</v>
      </c>
      <c r="O122" s="36">
        <f t="shared" si="29"/>
        <v>0.45010629802411989</v>
      </c>
      <c r="P122" s="31">
        <v>110536</v>
      </c>
      <c r="Q122" s="31">
        <v>272927</v>
      </c>
      <c r="R122" s="31">
        <v>443573</v>
      </c>
      <c r="S122" s="31">
        <v>258287</v>
      </c>
      <c r="T122" s="36">
        <f t="shared" si="30"/>
        <v>0.94635928288516713</v>
      </c>
      <c r="U122" s="36">
        <f t="shared" si="31"/>
        <v>7.8128392559889903E-2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237386</v>
      </c>
      <c r="E123" s="31">
        <v>237386</v>
      </c>
      <c r="F123" s="31">
        <v>60890</v>
      </c>
      <c r="G123" s="36">
        <f t="shared" si="24"/>
        <v>0.25650206836123446</v>
      </c>
      <c r="H123" s="31">
        <v>102169</v>
      </c>
      <c r="I123" s="36">
        <f t="shared" si="25"/>
        <v>0.43039185124649304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163059</v>
      </c>
      <c r="O123" s="36">
        <f t="shared" si="29"/>
        <v>0.6868939196077275</v>
      </c>
      <c r="P123" s="31">
        <v>2471039</v>
      </c>
      <c r="Q123" s="31">
        <v>379671</v>
      </c>
      <c r="R123" s="31">
        <v>225438</v>
      </c>
      <c r="S123" s="31">
        <v>2611446</v>
      </c>
      <c r="T123" s="36">
        <f t="shared" si="30"/>
        <v>6.8781813728201522</v>
      </c>
      <c r="U123" s="36">
        <f t="shared" si="31"/>
        <v>-0.95865342473348258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1124268</v>
      </c>
      <c r="E124" s="31">
        <v>14413927</v>
      </c>
      <c r="F124" s="31">
        <v>135330</v>
      </c>
      <c r="G124" s="36">
        <f t="shared" si="24"/>
        <v>0.12037165515695546</v>
      </c>
      <c r="H124" s="31">
        <v>76920</v>
      </c>
      <c r="I124" s="36">
        <f t="shared" si="25"/>
        <v>6.8417850548089951E-2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212250</v>
      </c>
      <c r="O124" s="36">
        <f t="shared" si="29"/>
        <v>0.18878950570504541</v>
      </c>
      <c r="P124" s="31">
        <v>7675922</v>
      </c>
      <c r="Q124" s="31">
        <v>11746836</v>
      </c>
      <c r="R124" s="31">
        <v>54764676</v>
      </c>
      <c r="S124" s="31">
        <v>10806192</v>
      </c>
      <c r="T124" s="36">
        <f t="shared" si="30"/>
        <v>0.91992362879672451</v>
      </c>
      <c r="U124" s="36">
        <f t="shared" si="31"/>
        <v>-0.98997905398204933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1828737</v>
      </c>
      <c r="E126" s="32">
        <f>SUM(E122:E125)</f>
        <v>15118396</v>
      </c>
      <c r="F126" s="32">
        <f>SUM(F122:F125)</f>
        <v>287285</v>
      </c>
      <c r="G126" s="37">
        <f t="shared" si="24"/>
        <v>0.15709475993540897</v>
      </c>
      <c r="H126" s="32">
        <f>SUM(H122:H125)</f>
        <v>298261</v>
      </c>
      <c r="I126" s="37">
        <f t="shared" si="25"/>
        <v>0.16309671647700025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585546</v>
      </c>
      <c r="O126" s="37">
        <f t="shared" si="29"/>
        <v>0.32019147641240919</v>
      </c>
      <c r="P126" s="32">
        <f>SUM(P122:P125)</f>
        <v>10257497</v>
      </c>
      <c r="Q126" s="32">
        <f>SUM(Q122:Q125)</f>
        <v>12399434</v>
      </c>
      <c r="R126" s="32">
        <f>SUM(R122:R125)</f>
        <v>55433687</v>
      </c>
      <c r="S126" s="32">
        <f>SUM(S122:S125)</f>
        <v>13675925</v>
      </c>
      <c r="T126" s="37">
        <f t="shared" si="30"/>
        <v>1.1029475216368747</v>
      </c>
      <c r="U126" s="37">
        <f t="shared" si="31"/>
        <v>-0.97092263346506458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57</v>
      </c>
      <c r="G127" s="36">
        <f t="shared" si="24"/>
        <v>0</v>
      </c>
      <c r="H127" s="31">
        <v>22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79</v>
      </c>
      <c r="O127" s="36">
        <f t="shared" si="29"/>
        <v>0</v>
      </c>
      <c r="P127" s="31">
        <v>65</v>
      </c>
      <c r="Q127" s="31">
        <v>0</v>
      </c>
      <c r="R127" s="31">
        <v>0</v>
      </c>
      <c r="S127" s="31">
        <v>65</v>
      </c>
      <c r="T127" s="36">
        <f t="shared" si="30"/>
        <v>0</v>
      </c>
      <c r="U127" s="36">
        <f t="shared" si="31"/>
        <v>-0.66153846153846152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527997</v>
      </c>
      <c r="E128" s="31">
        <v>527997</v>
      </c>
      <c r="F128" s="31">
        <v>21021</v>
      </c>
      <c r="G128" s="36">
        <f t="shared" si="24"/>
        <v>3.9812726208671642E-2</v>
      </c>
      <c r="H128" s="31">
        <v>222960</v>
      </c>
      <c r="I128" s="36">
        <f t="shared" si="25"/>
        <v>0.42227512656321908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243981</v>
      </c>
      <c r="O128" s="36">
        <f t="shared" si="29"/>
        <v>0.46208785277189074</v>
      </c>
      <c r="P128" s="31">
        <v>266402</v>
      </c>
      <c r="Q128" s="31">
        <v>243844</v>
      </c>
      <c r="R128" s="31">
        <v>1401726</v>
      </c>
      <c r="S128" s="31">
        <v>278231</v>
      </c>
      <c r="T128" s="36">
        <f t="shared" si="30"/>
        <v>1.1410204885090467</v>
      </c>
      <c r="U128" s="36">
        <f t="shared" si="31"/>
        <v>-0.16306934632622883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9090</v>
      </c>
      <c r="G129" s="36">
        <f t="shared" si="24"/>
        <v>0</v>
      </c>
      <c r="H129" s="31">
        <v>6099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15189</v>
      </c>
      <c r="O129" s="36">
        <f t="shared" si="29"/>
        <v>0</v>
      </c>
      <c r="P129" s="31">
        <v>0</v>
      </c>
      <c r="Q129" s="31">
        <v>500000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6837548</v>
      </c>
      <c r="E130" s="31">
        <v>6837548</v>
      </c>
      <c r="F130" s="31">
        <v>118676</v>
      </c>
      <c r="G130" s="36">
        <f t="shared" si="24"/>
        <v>1.7356514352806007E-2</v>
      </c>
      <c r="H130" s="31">
        <v>97017</v>
      </c>
      <c r="I130" s="36">
        <f t="shared" si="25"/>
        <v>1.418885834512606E-2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215693</v>
      </c>
      <c r="O130" s="36">
        <f t="shared" si="29"/>
        <v>3.1545372697932068E-2</v>
      </c>
      <c r="P130" s="31">
        <v>2286664</v>
      </c>
      <c r="Q130" s="31">
        <v>5356917</v>
      </c>
      <c r="R130" s="31">
        <v>6524378</v>
      </c>
      <c r="S130" s="31">
        <v>2613673</v>
      </c>
      <c r="T130" s="36">
        <f t="shared" si="30"/>
        <v>0.48790619679192343</v>
      </c>
      <c r="U130" s="36">
        <f t="shared" si="31"/>
        <v>-0.95757269104687004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16110119</v>
      </c>
      <c r="E131" s="31">
        <v>16110119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2500000</v>
      </c>
      <c r="R131" s="31">
        <v>14618830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23475664</v>
      </c>
      <c r="E132" s="32">
        <f>SUM(E127:E131)</f>
        <v>23475664</v>
      </c>
      <c r="F132" s="32">
        <f>SUM(F127:F131)</f>
        <v>148844</v>
      </c>
      <c r="G132" s="37">
        <f t="shared" si="24"/>
        <v>6.3403531418749224E-3</v>
      </c>
      <c r="H132" s="32">
        <f>SUM(H127:H131)</f>
        <v>326098</v>
      </c>
      <c r="I132" s="37">
        <f t="shared" si="25"/>
        <v>1.3890895695218675E-2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474942</v>
      </c>
      <c r="O132" s="37">
        <f t="shared" si="29"/>
        <v>2.0231248837093596E-2</v>
      </c>
      <c r="P132" s="32">
        <f>SUM(P127:P131)</f>
        <v>2553131</v>
      </c>
      <c r="Q132" s="32">
        <f>SUM(Q127:Q131)</f>
        <v>8600761</v>
      </c>
      <c r="R132" s="32">
        <f>SUM(R127:R131)</f>
        <v>22544934</v>
      </c>
      <c r="S132" s="32">
        <f>SUM(S127:S131)</f>
        <v>2891969</v>
      </c>
      <c r="T132" s="37">
        <f t="shared" si="30"/>
        <v>0.33624571128066461</v>
      </c>
      <c r="U132" s="37">
        <f t="shared" si="31"/>
        <v>-0.87227525732130473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4362187</v>
      </c>
      <c r="E133" s="31">
        <v>4362187</v>
      </c>
      <c r="F133" s="31">
        <v>804168</v>
      </c>
      <c r="G133" s="36">
        <f t="shared" si="24"/>
        <v>0.18434973099502611</v>
      </c>
      <c r="H133" s="31">
        <v>1593485</v>
      </c>
      <c r="I133" s="36">
        <f t="shared" si="25"/>
        <v>0.36529497703789404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2397653</v>
      </c>
      <c r="O133" s="36">
        <f t="shared" si="29"/>
        <v>0.5496447080329202</v>
      </c>
      <c r="P133" s="31">
        <v>623651</v>
      </c>
      <c r="Q133" s="31">
        <v>14066657</v>
      </c>
      <c r="R133" s="31">
        <v>6938081</v>
      </c>
      <c r="S133" s="31">
        <v>1788739</v>
      </c>
      <c r="T133" s="36">
        <f t="shared" si="30"/>
        <v>0.12716162767031286</v>
      </c>
      <c r="U133" s="36">
        <f t="shared" si="31"/>
        <v>1.555090908216294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968225</v>
      </c>
      <c r="E134" s="31">
        <v>968225</v>
      </c>
      <c r="F134" s="31">
        <v>253707</v>
      </c>
      <c r="G134" s="36">
        <f t="shared" si="24"/>
        <v>0.26203310181001316</v>
      </c>
      <c r="H134" s="31">
        <v>437012</v>
      </c>
      <c r="I134" s="36">
        <f t="shared" si="25"/>
        <v>0.451353765911849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690719</v>
      </c>
      <c r="O134" s="36">
        <f t="shared" si="29"/>
        <v>0.71338686772186222</v>
      </c>
      <c r="P134" s="31">
        <v>460723</v>
      </c>
      <c r="Q134" s="31">
        <v>1617855</v>
      </c>
      <c r="R134" s="31">
        <v>1617855</v>
      </c>
      <c r="S134" s="31">
        <v>729954</v>
      </c>
      <c r="T134" s="36">
        <f t="shared" si="30"/>
        <v>0.45118629296197743</v>
      </c>
      <c r="U134" s="36">
        <f t="shared" si="31"/>
        <v>-5.1464762992079804E-2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9160885</v>
      </c>
      <c r="E135" s="31">
        <v>9160885</v>
      </c>
      <c r="F135" s="31">
        <v>9190</v>
      </c>
      <c r="G135" s="36">
        <f t="shared" si="24"/>
        <v>1.0031781863870139E-3</v>
      </c>
      <c r="H135" s="31">
        <v>1604194</v>
      </c>
      <c r="I135" s="36">
        <f t="shared" si="25"/>
        <v>0.17511343063470397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1613384</v>
      </c>
      <c r="O135" s="36">
        <f t="shared" si="29"/>
        <v>0.17611660882109098</v>
      </c>
      <c r="P135" s="31">
        <v>3540</v>
      </c>
      <c r="Q135" s="31">
        <v>5767140</v>
      </c>
      <c r="R135" s="31">
        <v>4326790</v>
      </c>
      <c r="S135" s="31">
        <v>10226</v>
      </c>
      <c r="T135" s="36">
        <f t="shared" si="30"/>
        <v>1.7731492559570254E-3</v>
      </c>
      <c r="U135" s="36">
        <f t="shared" si="31"/>
        <v>452.16214689265536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20100000</v>
      </c>
      <c r="E136" s="31">
        <v>20100000</v>
      </c>
      <c r="F136" s="31">
        <v>8375055</v>
      </c>
      <c r="G136" s="36">
        <f t="shared" si="24"/>
        <v>0.4166694029850746</v>
      </c>
      <c r="H136" s="31">
        <v>6092442</v>
      </c>
      <c r="I136" s="36">
        <f t="shared" si="25"/>
        <v>0.30310656716417911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14467497</v>
      </c>
      <c r="O136" s="36">
        <f t="shared" si="29"/>
        <v>0.71977597014925376</v>
      </c>
      <c r="P136" s="31">
        <v>4863510</v>
      </c>
      <c r="Q136" s="31">
        <v>20785762</v>
      </c>
      <c r="R136" s="31">
        <v>20785762</v>
      </c>
      <c r="S136" s="31">
        <v>12969910</v>
      </c>
      <c r="T136" s="36">
        <f t="shared" si="30"/>
        <v>0.62398049203103545</v>
      </c>
      <c r="U136" s="36">
        <f t="shared" si="31"/>
        <v>0.252684172542053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34591297</v>
      </c>
      <c r="E137" s="32">
        <f>SUM(E133:E136)</f>
        <v>34591297</v>
      </c>
      <c r="F137" s="32">
        <f>SUM(F133:F136)</f>
        <v>9442120</v>
      </c>
      <c r="G137" s="37">
        <f t="shared" ref="G137:G170" si="32">IF(($D137     =0),0,($F137     /$D137     ))</f>
        <v>0.27296230031501856</v>
      </c>
      <c r="H137" s="32">
        <f>SUM(H133:H136)</f>
        <v>9727133</v>
      </c>
      <c r="I137" s="37">
        <f t="shared" ref="I137:I170" si="33">IF(($D137     =0),0,($H137     /$D137     ))</f>
        <v>0.28120174273893228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19169253</v>
      </c>
      <c r="O137" s="37">
        <f t="shared" ref="O137:O170" si="37">IF(($D137     =0),0,($N137     /$D137     ))</f>
        <v>0.55416404305395084</v>
      </c>
      <c r="P137" s="32">
        <f>SUM(P133:P136)</f>
        <v>5951424</v>
      </c>
      <c r="Q137" s="32">
        <f>SUM(Q133:Q136)</f>
        <v>42237414</v>
      </c>
      <c r="R137" s="32">
        <f>SUM(R133:R136)</f>
        <v>33668488</v>
      </c>
      <c r="S137" s="32">
        <f>SUM(S133:S136)</f>
        <v>15498829</v>
      </c>
      <c r="T137" s="37">
        <f t="shared" ref="T137:T170" si="38">IF(($Q137     =0),0,($S137     /$Q137     ))</f>
        <v>0.36694550002516724</v>
      </c>
      <c r="U137" s="37">
        <f t="shared" ref="U137:U170" si="39">IF(($P137     =0),0,(($H137     /$P137     )-1))</f>
        <v>0.63442110661246787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58377098</v>
      </c>
      <c r="E138" s="31">
        <v>58377098</v>
      </c>
      <c r="F138" s="31">
        <v>23356646</v>
      </c>
      <c r="G138" s="36">
        <f t="shared" si="32"/>
        <v>0.4000994705149612</v>
      </c>
      <c r="H138" s="31">
        <v>12352340</v>
      </c>
      <c r="I138" s="36">
        <f t="shared" si="33"/>
        <v>0.21159565006126205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35708986</v>
      </c>
      <c r="O138" s="36">
        <f t="shared" si="37"/>
        <v>0.61169512057622322</v>
      </c>
      <c r="P138" s="31">
        <v>17534682</v>
      </c>
      <c r="Q138" s="31">
        <v>35681048</v>
      </c>
      <c r="R138" s="31">
        <v>54365648</v>
      </c>
      <c r="S138" s="31">
        <v>37962534</v>
      </c>
      <c r="T138" s="36">
        <f t="shared" si="38"/>
        <v>1.0639411151824913</v>
      </c>
      <c r="U138" s="36">
        <f t="shared" si="39"/>
        <v>-0.29554810289687605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31175679</v>
      </c>
      <c r="E139" s="31">
        <v>31175679</v>
      </c>
      <c r="F139" s="31">
        <v>12769215</v>
      </c>
      <c r="G139" s="36">
        <f t="shared" si="32"/>
        <v>0.40958899403602406</v>
      </c>
      <c r="H139" s="31">
        <v>9864331</v>
      </c>
      <c r="I139" s="36">
        <f t="shared" si="33"/>
        <v>0.31641110366834352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22633546</v>
      </c>
      <c r="O139" s="36">
        <f t="shared" si="37"/>
        <v>0.72600009770436758</v>
      </c>
      <c r="P139" s="31">
        <v>8892192</v>
      </c>
      <c r="Q139" s="31">
        <v>28530693</v>
      </c>
      <c r="R139" s="31">
        <v>29533801</v>
      </c>
      <c r="S139" s="31">
        <v>20194338</v>
      </c>
      <c r="T139" s="36">
        <f t="shared" si="38"/>
        <v>0.70781098797705333</v>
      </c>
      <c r="U139" s="36">
        <f t="shared" si="39"/>
        <v>0.10932501232541991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3127940</v>
      </c>
      <c r="E140" s="31">
        <v>3127940</v>
      </c>
      <c r="F140" s="31">
        <v>239697</v>
      </c>
      <c r="G140" s="36">
        <f t="shared" si="32"/>
        <v>7.6630945606373527E-2</v>
      </c>
      <c r="H140" s="31">
        <v>464557</v>
      </c>
      <c r="I140" s="36">
        <f t="shared" si="33"/>
        <v>0.14851851378223369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704254</v>
      </c>
      <c r="O140" s="36">
        <f t="shared" si="37"/>
        <v>0.2251494593886072</v>
      </c>
      <c r="P140" s="31">
        <v>108758</v>
      </c>
      <c r="Q140" s="31">
        <v>121500</v>
      </c>
      <c r="R140" s="31">
        <v>121500</v>
      </c>
      <c r="S140" s="31">
        <v>205175</v>
      </c>
      <c r="T140" s="36">
        <f t="shared" si="38"/>
        <v>1.6886831275720164</v>
      </c>
      <c r="U140" s="36">
        <f t="shared" si="39"/>
        <v>3.2714742823516429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61450</v>
      </c>
      <c r="E141" s="31">
        <v>61450</v>
      </c>
      <c r="F141" s="31">
        <v>43593</v>
      </c>
      <c r="G141" s="36">
        <f t="shared" si="32"/>
        <v>0.70940602115541085</v>
      </c>
      <c r="H141" s="31">
        <v>35218</v>
      </c>
      <c r="I141" s="36">
        <f t="shared" si="33"/>
        <v>0.57311635475996747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78811</v>
      </c>
      <c r="O141" s="36">
        <f t="shared" si="37"/>
        <v>1.2825223759153783</v>
      </c>
      <c r="P141" s="31">
        <v>51250</v>
      </c>
      <c r="Q141" s="31">
        <v>184238</v>
      </c>
      <c r="R141" s="31">
        <v>184238</v>
      </c>
      <c r="S141" s="31">
        <v>63228</v>
      </c>
      <c r="T141" s="36">
        <f t="shared" si="38"/>
        <v>0.34318653046602765</v>
      </c>
      <c r="U141" s="36">
        <f t="shared" si="39"/>
        <v>-0.31281951219512194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524325</v>
      </c>
      <c r="E142" s="31">
        <v>524325</v>
      </c>
      <c r="F142" s="31">
        <v>116411</v>
      </c>
      <c r="G142" s="36">
        <f t="shared" si="32"/>
        <v>0.22202069327230248</v>
      </c>
      <c r="H142" s="31">
        <v>91234</v>
      </c>
      <c r="I142" s="36">
        <f t="shared" si="33"/>
        <v>0.17400276546035379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207645</v>
      </c>
      <c r="O142" s="36">
        <f t="shared" si="37"/>
        <v>0.39602345873265626</v>
      </c>
      <c r="P142" s="31">
        <v>1814968</v>
      </c>
      <c r="Q142" s="31">
        <v>143805</v>
      </c>
      <c r="R142" s="31">
        <v>2297935</v>
      </c>
      <c r="S142" s="31">
        <v>1922824</v>
      </c>
      <c r="T142" s="36">
        <f t="shared" si="38"/>
        <v>13.37105107611001</v>
      </c>
      <c r="U142" s="36">
        <f t="shared" si="39"/>
        <v>-0.94973244707344706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2787000</v>
      </c>
      <c r="R143" s="31">
        <v>2787000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93266492</v>
      </c>
      <c r="E144" s="32">
        <f>SUM(E138:E143)</f>
        <v>93266492</v>
      </c>
      <c r="F144" s="32">
        <f>SUM(F138:F143)</f>
        <v>36525562</v>
      </c>
      <c r="G144" s="37">
        <f t="shared" si="32"/>
        <v>0.3916257727373299</v>
      </c>
      <c r="H144" s="32">
        <f>SUM(H138:H143)</f>
        <v>22807680</v>
      </c>
      <c r="I144" s="37">
        <f t="shared" si="33"/>
        <v>0.24454313131022448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59333242</v>
      </c>
      <c r="O144" s="37">
        <f t="shared" si="37"/>
        <v>0.63616890404755444</v>
      </c>
      <c r="P144" s="32">
        <f>SUM(P138:P143)</f>
        <v>28401850</v>
      </c>
      <c r="Q144" s="32">
        <f>SUM(Q138:Q143)</f>
        <v>67448284</v>
      </c>
      <c r="R144" s="32">
        <f>SUM(R138:R143)</f>
        <v>89290122</v>
      </c>
      <c r="S144" s="32">
        <f>SUM(S138:S143)</f>
        <v>60348099</v>
      </c>
      <c r="T144" s="37">
        <f t="shared" si="38"/>
        <v>0.89473142118782445</v>
      </c>
      <c r="U144" s="37">
        <f t="shared" si="39"/>
        <v>-0.19696498643574278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3322989</v>
      </c>
      <c r="E145" s="31">
        <v>3322989</v>
      </c>
      <c r="F145" s="31">
        <v>1531477</v>
      </c>
      <c r="G145" s="36">
        <f t="shared" si="32"/>
        <v>0.46087332819940119</v>
      </c>
      <c r="H145" s="31">
        <v>822346</v>
      </c>
      <c r="I145" s="36">
        <f t="shared" si="33"/>
        <v>0.24747177917230542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2353823</v>
      </c>
      <c r="O145" s="36">
        <f t="shared" si="37"/>
        <v>0.70834510737170664</v>
      </c>
      <c r="P145" s="31">
        <v>1301786</v>
      </c>
      <c r="Q145" s="31">
        <v>1439230</v>
      </c>
      <c r="R145" s="31">
        <v>2982654</v>
      </c>
      <c r="S145" s="31">
        <v>1571803</v>
      </c>
      <c r="T145" s="36">
        <f t="shared" si="38"/>
        <v>1.0921138386498337</v>
      </c>
      <c r="U145" s="36">
        <f t="shared" si="39"/>
        <v>-0.36829402067620942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35565862</v>
      </c>
      <c r="E146" s="31">
        <v>35565862</v>
      </c>
      <c r="F146" s="31">
        <v>14827823</v>
      </c>
      <c r="G146" s="36">
        <f t="shared" si="32"/>
        <v>0.41691167220971614</v>
      </c>
      <c r="H146" s="31">
        <v>11825432</v>
      </c>
      <c r="I146" s="36">
        <f t="shared" si="33"/>
        <v>0.33249389541015484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26653255</v>
      </c>
      <c r="O146" s="36">
        <f t="shared" si="37"/>
        <v>0.74940556761987098</v>
      </c>
      <c r="P146" s="31">
        <v>10020243</v>
      </c>
      <c r="Q146" s="31">
        <v>30369862</v>
      </c>
      <c r="R146" s="31">
        <v>30139862</v>
      </c>
      <c r="S146" s="31">
        <v>21789566</v>
      </c>
      <c r="T146" s="36">
        <f t="shared" si="38"/>
        <v>0.71747332931575392</v>
      </c>
      <c r="U146" s="36">
        <f t="shared" si="39"/>
        <v>0.18015421382495411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52592995</v>
      </c>
      <c r="E147" s="31">
        <v>52592995</v>
      </c>
      <c r="F147" s="31">
        <v>31572474</v>
      </c>
      <c r="G147" s="36">
        <f t="shared" si="32"/>
        <v>0.60031709546109702</v>
      </c>
      <c r="H147" s="31">
        <v>59057</v>
      </c>
      <c r="I147" s="36">
        <f t="shared" si="33"/>
        <v>1.1229061969184298E-3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31631531</v>
      </c>
      <c r="O147" s="36">
        <f t="shared" si="37"/>
        <v>0.60144000165801548</v>
      </c>
      <c r="P147" s="31">
        <v>11756</v>
      </c>
      <c r="Q147" s="31">
        <v>19683900</v>
      </c>
      <c r="R147" s="31">
        <v>19703900</v>
      </c>
      <c r="S147" s="31">
        <v>21860</v>
      </c>
      <c r="T147" s="36">
        <f t="shared" si="38"/>
        <v>1.110552278765895E-3</v>
      </c>
      <c r="U147" s="36">
        <f t="shared" si="39"/>
        <v>4.0235624362027904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114750</v>
      </c>
      <c r="E148" s="31">
        <v>114750</v>
      </c>
      <c r="F148" s="31">
        <v>27466</v>
      </c>
      <c r="G148" s="36">
        <f t="shared" si="32"/>
        <v>0.23935511982570806</v>
      </c>
      <c r="H148" s="31">
        <v>6054</v>
      </c>
      <c r="I148" s="36">
        <f t="shared" si="33"/>
        <v>5.2758169934640525E-2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33520</v>
      </c>
      <c r="O148" s="36">
        <f t="shared" si="37"/>
        <v>0.29211328976034856</v>
      </c>
      <c r="P148" s="31">
        <v>451</v>
      </c>
      <c r="Q148" s="31">
        <v>30018750</v>
      </c>
      <c r="R148" s="31">
        <v>1220750</v>
      </c>
      <c r="S148" s="31">
        <v>27822</v>
      </c>
      <c r="T148" s="36">
        <f t="shared" si="38"/>
        <v>9.2682073703935042E-4</v>
      </c>
      <c r="U148" s="36">
        <f t="shared" si="39"/>
        <v>12.423503325942351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5383000</v>
      </c>
      <c r="E149" s="31">
        <v>5383000</v>
      </c>
      <c r="F149" s="31">
        <v>1335741</v>
      </c>
      <c r="G149" s="36">
        <f t="shared" si="32"/>
        <v>0.24814062790265651</v>
      </c>
      <c r="H149" s="31">
        <v>4220248</v>
      </c>
      <c r="I149" s="36">
        <f t="shared" si="33"/>
        <v>0.78399554151959872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5555989</v>
      </c>
      <c r="O149" s="36">
        <f t="shared" si="37"/>
        <v>1.0321361694222553</v>
      </c>
      <c r="P149" s="31">
        <v>3147000</v>
      </c>
      <c r="Q149" s="31">
        <v>6993000</v>
      </c>
      <c r="R149" s="31">
        <v>6993000</v>
      </c>
      <c r="S149" s="31">
        <v>6101814</v>
      </c>
      <c r="T149" s="36">
        <f t="shared" si="38"/>
        <v>0.87256027456027452</v>
      </c>
      <c r="U149" s="36">
        <f t="shared" si="39"/>
        <v>0.34103844931680971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96979596</v>
      </c>
      <c r="E150" s="32">
        <f>SUM(E145:E149)</f>
        <v>96979596</v>
      </c>
      <c r="F150" s="32">
        <f>SUM(F145:F149)</f>
        <v>49294981</v>
      </c>
      <c r="G150" s="37">
        <f t="shared" si="32"/>
        <v>0.50830260212674017</v>
      </c>
      <c r="H150" s="32">
        <f>SUM(H145:H149)</f>
        <v>16933137</v>
      </c>
      <c r="I150" s="37">
        <f t="shared" si="33"/>
        <v>0.17460515096392029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66228118</v>
      </c>
      <c r="O150" s="37">
        <f t="shared" si="37"/>
        <v>0.68290775309066043</v>
      </c>
      <c r="P150" s="32">
        <f>SUM(P145:P149)</f>
        <v>14481236</v>
      </c>
      <c r="Q150" s="32">
        <f>SUM(Q145:Q149)</f>
        <v>88504742</v>
      </c>
      <c r="R150" s="32">
        <f>SUM(R145:R149)</f>
        <v>61040166</v>
      </c>
      <c r="S150" s="32">
        <f>SUM(S145:S149)</f>
        <v>29512865</v>
      </c>
      <c r="T150" s="37">
        <f t="shared" si="38"/>
        <v>0.33346083309298841</v>
      </c>
      <c r="U150" s="37">
        <f t="shared" si="39"/>
        <v>0.16931572691723273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1533000</v>
      </c>
      <c r="E151" s="31">
        <v>1533000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1474550</v>
      </c>
      <c r="R151" s="31">
        <v>2224550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14529300</v>
      </c>
      <c r="E152" s="31">
        <v>15783900</v>
      </c>
      <c r="F152" s="31">
        <v>2028318</v>
      </c>
      <c r="G152" s="36">
        <f t="shared" si="32"/>
        <v>0.13960190786892693</v>
      </c>
      <c r="H152" s="31">
        <v>1920348</v>
      </c>
      <c r="I152" s="36">
        <f t="shared" si="33"/>
        <v>0.13217071710268216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3948666</v>
      </c>
      <c r="O152" s="36">
        <f t="shared" si="37"/>
        <v>0.27177262497160909</v>
      </c>
      <c r="P152" s="31">
        <v>1289235</v>
      </c>
      <c r="Q152" s="31">
        <v>17146000</v>
      </c>
      <c r="R152" s="31">
        <v>16751302</v>
      </c>
      <c r="S152" s="31">
        <v>2142573</v>
      </c>
      <c r="T152" s="36">
        <f t="shared" si="38"/>
        <v>0.1249605155721451</v>
      </c>
      <c r="U152" s="36">
        <f t="shared" si="39"/>
        <v>0.48952518353907548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10017420</v>
      </c>
      <c r="E153" s="31">
        <v>10017420</v>
      </c>
      <c r="F153" s="31">
        <v>1027085</v>
      </c>
      <c r="G153" s="36">
        <f t="shared" si="32"/>
        <v>0.102529892926522</v>
      </c>
      <c r="H153" s="31">
        <v>988207</v>
      </c>
      <c r="I153" s="36">
        <f t="shared" si="33"/>
        <v>9.8648853696860064E-2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2015292</v>
      </c>
      <c r="O153" s="36">
        <f t="shared" si="37"/>
        <v>0.20117874662338206</v>
      </c>
      <c r="P153" s="31">
        <v>792509</v>
      </c>
      <c r="Q153" s="31">
        <v>4873360</v>
      </c>
      <c r="R153" s="31">
        <v>3244660</v>
      </c>
      <c r="S153" s="31">
        <v>1423993</v>
      </c>
      <c r="T153" s="36">
        <f t="shared" si="38"/>
        <v>0.29219942708931823</v>
      </c>
      <c r="U153" s="36">
        <f t="shared" si="39"/>
        <v>0.24693473512603648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24539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24539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68004</v>
      </c>
      <c r="E155" s="31">
        <v>68004</v>
      </c>
      <c r="F155" s="31">
        <v>25677</v>
      </c>
      <c r="G155" s="36">
        <f t="shared" si="32"/>
        <v>0.37758073054526203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25677</v>
      </c>
      <c r="O155" s="36">
        <f t="shared" si="37"/>
        <v>0.37758073054526203</v>
      </c>
      <c r="P155" s="31">
        <v>0</v>
      </c>
      <c r="Q155" s="31">
        <v>1151960</v>
      </c>
      <c r="R155" s="31">
        <v>1475788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241484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26147724</v>
      </c>
      <c r="E157" s="32">
        <f>SUM(E151:E156)</f>
        <v>27402324</v>
      </c>
      <c r="F157" s="32">
        <f>SUM(F151:F156)</f>
        <v>3105619</v>
      </c>
      <c r="G157" s="37">
        <f t="shared" si="32"/>
        <v>0.11877205832522937</v>
      </c>
      <c r="H157" s="32">
        <f>SUM(H151:H156)</f>
        <v>2908555</v>
      </c>
      <c r="I157" s="37">
        <f t="shared" si="33"/>
        <v>0.11123549414855381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6014174</v>
      </c>
      <c r="O157" s="37">
        <f t="shared" si="37"/>
        <v>0.23000755247378318</v>
      </c>
      <c r="P157" s="32">
        <f>SUM(P151:P156)</f>
        <v>2081744</v>
      </c>
      <c r="Q157" s="32">
        <f>SUM(Q151:Q156)</f>
        <v>24645870</v>
      </c>
      <c r="R157" s="32">
        <f>SUM(R151:R156)</f>
        <v>23937784</v>
      </c>
      <c r="S157" s="32">
        <f>SUM(S151:S156)</f>
        <v>3566566</v>
      </c>
      <c r="T157" s="37">
        <f t="shared" si="38"/>
        <v>0.14471252181399966</v>
      </c>
      <c r="U157" s="37">
        <f t="shared" si="39"/>
        <v>0.39717227478498796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2025522</v>
      </c>
      <c r="E158" s="31">
        <v>2025522</v>
      </c>
      <c r="F158" s="31">
        <v>1434906</v>
      </c>
      <c r="G158" s="36">
        <f t="shared" si="32"/>
        <v>0.70841294244150399</v>
      </c>
      <c r="H158" s="31">
        <v>726498</v>
      </c>
      <c r="I158" s="36">
        <f t="shared" si="33"/>
        <v>0.358671986776742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2161404</v>
      </c>
      <c r="O158" s="36">
        <f t="shared" si="37"/>
        <v>1.067084929218246</v>
      </c>
      <c r="P158" s="31">
        <v>2015850</v>
      </c>
      <c r="Q158" s="31">
        <v>5507120</v>
      </c>
      <c r="R158" s="31">
        <v>6183834</v>
      </c>
      <c r="S158" s="31">
        <v>3550254</v>
      </c>
      <c r="T158" s="36">
        <f t="shared" si="38"/>
        <v>0.64466617760281231</v>
      </c>
      <c r="U158" s="36">
        <f t="shared" si="39"/>
        <v>-0.6396071136245256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57655300</v>
      </c>
      <c r="E159" s="31">
        <v>59333669</v>
      </c>
      <c r="F159" s="31">
        <v>17344921</v>
      </c>
      <c r="G159" s="36">
        <f t="shared" si="32"/>
        <v>0.30083827505884109</v>
      </c>
      <c r="H159" s="31">
        <v>19473949</v>
      </c>
      <c r="I159" s="36">
        <f t="shared" si="33"/>
        <v>0.33776511439538082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36818870</v>
      </c>
      <c r="O159" s="36">
        <f t="shared" si="37"/>
        <v>0.6386033894542219</v>
      </c>
      <c r="P159" s="31">
        <v>21888122</v>
      </c>
      <c r="Q159" s="31">
        <v>51226176</v>
      </c>
      <c r="R159" s="31">
        <v>55221732</v>
      </c>
      <c r="S159" s="31">
        <v>36781072</v>
      </c>
      <c r="T159" s="36">
        <f t="shared" si="38"/>
        <v>0.71801322823706382</v>
      </c>
      <c r="U159" s="36">
        <f t="shared" si="39"/>
        <v>-0.11029603179295144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1000000</v>
      </c>
      <c r="R160" s="31">
        <v>1000000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196100</v>
      </c>
      <c r="E161" s="31">
        <v>196100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1145000</v>
      </c>
      <c r="R161" s="31">
        <v>1200614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55387440</v>
      </c>
      <c r="E162" s="31">
        <v>56109440</v>
      </c>
      <c r="F162" s="31">
        <v>11881539</v>
      </c>
      <c r="G162" s="36">
        <f t="shared" si="32"/>
        <v>0.21451684714079583</v>
      </c>
      <c r="H162" s="31">
        <v>13429376</v>
      </c>
      <c r="I162" s="36">
        <f t="shared" si="33"/>
        <v>0.24246247885802269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25310915</v>
      </c>
      <c r="O162" s="36">
        <f t="shared" si="37"/>
        <v>0.45697932599881852</v>
      </c>
      <c r="P162" s="31">
        <v>13309798</v>
      </c>
      <c r="Q162" s="31">
        <v>67914509</v>
      </c>
      <c r="R162" s="31">
        <v>68667389</v>
      </c>
      <c r="S162" s="31">
        <v>24524263</v>
      </c>
      <c r="T162" s="36">
        <f t="shared" si="38"/>
        <v>0.36110491500424452</v>
      </c>
      <c r="U162" s="36">
        <f t="shared" si="39"/>
        <v>8.9842084755906715E-3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115264362</v>
      </c>
      <c r="E163" s="32">
        <f>SUM(E158:E162)</f>
        <v>117664731</v>
      </c>
      <c r="F163" s="32">
        <f>SUM(F158:F162)</f>
        <v>30661366</v>
      </c>
      <c r="G163" s="37">
        <f t="shared" si="32"/>
        <v>0.2660090722577374</v>
      </c>
      <c r="H163" s="32">
        <f>SUM(H158:H162)</f>
        <v>33629823</v>
      </c>
      <c r="I163" s="37">
        <f t="shared" si="33"/>
        <v>0.29176253975187927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64291189</v>
      </c>
      <c r="O163" s="37">
        <f t="shared" si="37"/>
        <v>0.55777161200961667</v>
      </c>
      <c r="P163" s="32">
        <f>SUM(P158:P162)</f>
        <v>37213770</v>
      </c>
      <c r="Q163" s="32">
        <f>SUM(Q158:Q162)</f>
        <v>126792805</v>
      </c>
      <c r="R163" s="32">
        <f>SUM(R158:R162)</f>
        <v>132273569</v>
      </c>
      <c r="S163" s="32">
        <f>SUM(S158:S162)</f>
        <v>64855589</v>
      </c>
      <c r="T163" s="37">
        <f t="shared" si="38"/>
        <v>0.51150843299034199</v>
      </c>
      <c r="U163" s="37">
        <f t="shared" si="39"/>
        <v>-9.6307012162433425E-2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4551504</v>
      </c>
      <c r="E164" s="31">
        <v>4551504</v>
      </c>
      <c r="F164" s="31">
        <v>1157430</v>
      </c>
      <c r="G164" s="36">
        <f t="shared" si="32"/>
        <v>0.2542961623234869</v>
      </c>
      <c r="H164" s="31">
        <v>1295169</v>
      </c>
      <c r="I164" s="36">
        <f t="shared" si="33"/>
        <v>0.28455846682766839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2452599</v>
      </c>
      <c r="O164" s="36">
        <f t="shared" si="37"/>
        <v>0.53885462915115534</v>
      </c>
      <c r="P164" s="31">
        <v>2045262</v>
      </c>
      <c r="Q164" s="31">
        <v>6053700</v>
      </c>
      <c r="R164" s="31">
        <v>6916430</v>
      </c>
      <c r="S164" s="31">
        <v>3423321</v>
      </c>
      <c r="T164" s="36">
        <f t="shared" si="38"/>
        <v>0.56549234352544719</v>
      </c>
      <c r="U164" s="36">
        <f t="shared" si="39"/>
        <v>-0.36674665641859083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131000</v>
      </c>
      <c r="E165" s="31">
        <v>131000</v>
      </c>
      <c r="F165" s="31">
        <v>195614</v>
      </c>
      <c r="G165" s="36">
        <f t="shared" si="32"/>
        <v>1.493236641221374</v>
      </c>
      <c r="H165" s="31">
        <v>-123680</v>
      </c>
      <c r="I165" s="36">
        <f t="shared" si="33"/>
        <v>-0.94412213740458018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71934</v>
      </c>
      <c r="O165" s="36">
        <f t="shared" si="37"/>
        <v>0.54911450381679394</v>
      </c>
      <c r="P165" s="31">
        <v>383</v>
      </c>
      <c r="Q165" s="31">
        <v>2098612</v>
      </c>
      <c r="R165" s="31">
        <v>2098612</v>
      </c>
      <c r="S165" s="31">
        <v>6407</v>
      </c>
      <c r="T165" s="36">
        <f t="shared" si="38"/>
        <v>3.0529702489073729E-3</v>
      </c>
      <c r="U165" s="36">
        <f t="shared" si="39"/>
        <v>-323.92428198433419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33409866</v>
      </c>
      <c r="E166" s="31">
        <v>33409866</v>
      </c>
      <c r="F166" s="31">
        <v>14798735</v>
      </c>
      <c r="G166" s="36">
        <f t="shared" si="32"/>
        <v>0.44294505700801073</v>
      </c>
      <c r="H166" s="31">
        <v>11506096</v>
      </c>
      <c r="I166" s="36">
        <f t="shared" si="33"/>
        <v>0.34439216248278276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26304831</v>
      </c>
      <c r="O166" s="36">
        <f t="shared" si="37"/>
        <v>0.78733721949079349</v>
      </c>
      <c r="P166" s="31">
        <v>6310705</v>
      </c>
      <c r="Q166" s="31">
        <v>38800909</v>
      </c>
      <c r="R166" s="31">
        <v>38760179</v>
      </c>
      <c r="S166" s="31">
        <v>21650114</v>
      </c>
      <c r="T166" s="36">
        <f t="shared" si="38"/>
        <v>0.55797955661296494</v>
      </c>
      <c r="U166" s="36">
        <f t="shared" si="39"/>
        <v>0.82326633870542199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305265</v>
      </c>
      <c r="E167" s="31">
        <v>305265</v>
      </c>
      <c r="F167" s="31">
        <v>4933</v>
      </c>
      <c r="G167" s="36">
        <f t="shared" si="32"/>
        <v>1.6159730070594402E-2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4933</v>
      </c>
      <c r="O167" s="36">
        <f t="shared" si="37"/>
        <v>1.6159730070594402E-2</v>
      </c>
      <c r="P167" s="31">
        <v>46622</v>
      </c>
      <c r="Q167" s="31">
        <v>1205000</v>
      </c>
      <c r="R167" s="31">
        <v>1205000</v>
      </c>
      <c r="S167" s="31">
        <v>78703</v>
      </c>
      <c r="T167" s="36">
        <f t="shared" si="38"/>
        <v>6.5313692946058086E-2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638000</v>
      </c>
      <c r="E168" s="31">
        <v>638000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17180000</v>
      </c>
      <c r="R168" s="31">
        <v>16994244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39035635</v>
      </c>
      <c r="E169" s="32">
        <f>SUM(E164:E168)</f>
        <v>39035635</v>
      </c>
      <c r="F169" s="32">
        <f>SUM(F164:F168)</f>
        <v>16156712</v>
      </c>
      <c r="G169" s="37">
        <f t="shared" si="32"/>
        <v>0.41389648202213181</v>
      </c>
      <c r="H169" s="32">
        <f>SUM(H164:H168)</f>
        <v>12677585</v>
      </c>
      <c r="I169" s="37">
        <f t="shared" si="33"/>
        <v>0.32476953429859667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28834297</v>
      </c>
      <c r="O169" s="37">
        <f t="shared" si="37"/>
        <v>0.73866601632072848</v>
      </c>
      <c r="P169" s="32">
        <f>SUM(P164:P168)</f>
        <v>8402972</v>
      </c>
      <c r="Q169" s="32">
        <f>SUM(Q164:Q168)</f>
        <v>65338221</v>
      </c>
      <c r="R169" s="32">
        <f>SUM(R164:R168)</f>
        <v>65974465</v>
      </c>
      <c r="S169" s="32">
        <f>SUM(S164:S168)</f>
        <v>25158545</v>
      </c>
      <c r="T169" s="37">
        <f t="shared" si="38"/>
        <v>0.38505096427403496</v>
      </c>
      <c r="U169" s="37">
        <f t="shared" si="39"/>
        <v>0.50870251620498075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707068224</v>
      </c>
      <c r="E170" s="32">
        <f>SUM(E105,E107:E111,E113:E120,E122:E125,E127:E131,E133:E136,E138:E143,E145:E149,E151:E156,E158:E162,E164:E168)</f>
        <v>724012852</v>
      </c>
      <c r="F170" s="32">
        <f>SUM(F105,F107:F111,F113:F120,F122:F125,F127:F131,F133:F136,F138:F143,F145:F149,F151:F156,F158:F162,F164:F168)</f>
        <v>292237635</v>
      </c>
      <c r="G170" s="37">
        <f t="shared" si="32"/>
        <v>0.41330896380375309</v>
      </c>
      <c r="H170" s="32">
        <f>SUM(H105,H107:H111,H113:H120,H122:H125,H127:H131,H133:H136,H138:H143,H145:H149,H151:H156,H158:H162,H164:H168)</f>
        <v>191380932</v>
      </c>
      <c r="I170" s="37">
        <f t="shared" si="33"/>
        <v>0.27066826863937815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483618567</v>
      </c>
      <c r="O170" s="37">
        <f t="shared" si="37"/>
        <v>0.68397723244313124</v>
      </c>
      <c r="P170" s="32">
        <f>SUM(P105,P107:P111,P113:P120,P122:P125,P127:P131,P133:P136,P138:P143,P145:P149,P151:P156,P158:P162,P164:P168)</f>
        <v>212951988</v>
      </c>
      <c r="Q170" s="32">
        <f>SUM(Q105,Q107:Q111,Q113:Q120,Q122:Q125,Q127:Q131,Q133:Q136,Q138:Q143,Q145:Q149,Q151:Q156,Q158:Q162,Q164:Q168)</f>
        <v>821856738</v>
      </c>
      <c r="R170" s="32">
        <f>SUM(R105,R107:R111,R113:R120,R122:R125,R127:R131,R133:R136,R138:R143,R145:R149,R151:R156,R158:R162,R164:R168)</f>
        <v>1030404570</v>
      </c>
      <c r="S170" s="32">
        <f>SUM(S105,S107:S111,S113:S120,S122:S125,S127:S131,S133:S136,S138:S143,S145:S149,S151:S156,S158:S162,S164:S168)</f>
        <v>399245718</v>
      </c>
      <c r="T170" s="37">
        <f t="shared" si="38"/>
        <v>0.4857850517494936</v>
      </c>
      <c r="U170" s="37">
        <f t="shared" si="39"/>
        <v>-0.10129539621860684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820000</v>
      </c>
      <c r="E173" s="31">
        <v>820000</v>
      </c>
      <c r="F173" s="31">
        <v>546453</v>
      </c>
      <c r="G173" s="36">
        <f t="shared" ref="G173:G205" si="40">IF(($D173     =0),0,($F173     /$D173     ))</f>
        <v>0.66640609756097557</v>
      </c>
      <c r="H173" s="31">
        <v>837015</v>
      </c>
      <c r="I173" s="36">
        <f t="shared" ref="I173:I205" si="41">IF(($D173     =0),0,($H173     /$D173     ))</f>
        <v>1.02075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1383468</v>
      </c>
      <c r="O173" s="36">
        <f t="shared" ref="O173:O205" si="45">IF(($D173     =0),0,($N173     /$D173     ))</f>
        <v>1.6871560975609756</v>
      </c>
      <c r="P173" s="31">
        <v>122886</v>
      </c>
      <c r="Q173" s="31">
        <v>1025000</v>
      </c>
      <c r="R173" s="31">
        <v>670000</v>
      </c>
      <c r="S173" s="31">
        <v>330459</v>
      </c>
      <c r="T173" s="36">
        <f t="shared" ref="T173:T205" si="46">IF(($Q173     =0),0,($S173     /$Q173     ))</f>
        <v>0.32239902439024393</v>
      </c>
      <c r="U173" s="36">
        <f t="shared" ref="U173:U205" si="47">IF(($P173     =0),0,(($H173     /$P173     )-1))</f>
        <v>5.8113129241736248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45843</v>
      </c>
      <c r="E174" s="31">
        <v>45843</v>
      </c>
      <c r="F174" s="31">
        <v>714653</v>
      </c>
      <c r="G174" s="36">
        <f t="shared" si="40"/>
        <v>15.58914119931069</v>
      </c>
      <c r="H174" s="31">
        <v>684934</v>
      </c>
      <c r="I174" s="36">
        <f t="shared" si="41"/>
        <v>14.940863381541348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1399587</v>
      </c>
      <c r="O174" s="36">
        <f t="shared" si="45"/>
        <v>30.53000458085204</v>
      </c>
      <c r="P174" s="31">
        <v>856383</v>
      </c>
      <c r="Q174" s="31">
        <v>43536</v>
      </c>
      <c r="R174" s="31">
        <v>43536</v>
      </c>
      <c r="S174" s="31">
        <v>1702609</v>
      </c>
      <c r="T174" s="36">
        <f t="shared" si="46"/>
        <v>39.108071481073132</v>
      </c>
      <c r="U174" s="36">
        <f t="shared" si="47"/>
        <v>-0.20020131179624068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305100</v>
      </c>
      <c r="E175" s="31">
        <v>305100</v>
      </c>
      <c r="F175" s="31">
        <v>35334</v>
      </c>
      <c r="G175" s="36">
        <f t="shared" si="40"/>
        <v>0.11581120943952802</v>
      </c>
      <c r="H175" s="31">
        <v>44136</v>
      </c>
      <c r="I175" s="36">
        <f t="shared" si="41"/>
        <v>0.14466076696165192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79470</v>
      </c>
      <c r="O175" s="36">
        <f t="shared" si="45"/>
        <v>0.26047197640117992</v>
      </c>
      <c r="P175" s="31">
        <v>51018</v>
      </c>
      <c r="Q175" s="31">
        <v>300126</v>
      </c>
      <c r="R175" s="31">
        <v>300125</v>
      </c>
      <c r="S175" s="31">
        <v>117183</v>
      </c>
      <c r="T175" s="36">
        <f t="shared" si="46"/>
        <v>0.39044601267467666</v>
      </c>
      <c r="U175" s="36">
        <f t="shared" si="47"/>
        <v>-0.13489356697636123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305622</v>
      </c>
      <c r="E176" s="31">
        <v>305622</v>
      </c>
      <c r="F176" s="31">
        <v>98135</v>
      </c>
      <c r="G176" s="36">
        <f t="shared" si="40"/>
        <v>0.32109926641406705</v>
      </c>
      <c r="H176" s="31">
        <v>38985</v>
      </c>
      <c r="I176" s="36">
        <f t="shared" si="41"/>
        <v>0.12755953432671732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137120</v>
      </c>
      <c r="O176" s="36">
        <f t="shared" si="45"/>
        <v>0.44865880074078435</v>
      </c>
      <c r="P176" s="31">
        <v>34043</v>
      </c>
      <c r="Q176" s="31">
        <v>290239</v>
      </c>
      <c r="R176" s="31">
        <v>290239</v>
      </c>
      <c r="S176" s="31">
        <v>66332</v>
      </c>
      <c r="T176" s="36">
        <f t="shared" si="46"/>
        <v>0.22854268378818834</v>
      </c>
      <c r="U176" s="36">
        <f t="shared" si="47"/>
        <v>0.14516934465235143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2996823</v>
      </c>
      <c r="E177" s="31">
        <v>2996823</v>
      </c>
      <c r="F177" s="31">
        <v>957016</v>
      </c>
      <c r="G177" s="36">
        <f t="shared" si="40"/>
        <v>0.3193435181190214</v>
      </c>
      <c r="H177" s="31">
        <v>665534</v>
      </c>
      <c r="I177" s="36">
        <f t="shared" si="41"/>
        <v>0.22207984922699806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1622550</v>
      </c>
      <c r="O177" s="36">
        <f t="shared" si="45"/>
        <v>0.54142336734601948</v>
      </c>
      <c r="P177" s="31">
        <v>1150822</v>
      </c>
      <c r="Q177" s="31">
        <v>3213238</v>
      </c>
      <c r="R177" s="31">
        <v>2839299</v>
      </c>
      <c r="S177" s="31">
        <v>2027990</v>
      </c>
      <c r="T177" s="36">
        <f t="shared" si="46"/>
        <v>0.63113594448963939</v>
      </c>
      <c r="U177" s="36">
        <f t="shared" si="47"/>
        <v>-0.42168814986157721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9458783</v>
      </c>
      <c r="G178" s="36">
        <f t="shared" si="40"/>
        <v>0</v>
      </c>
      <c r="H178" s="31">
        <v>10025397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19484180</v>
      </c>
      <c r="O178" s="36">
        <f t="shared" si="45"/>
        <v>0</v>
      </c>
      <c r="P178" s="31">
        <v>5316020</v>
      </c>
      <c r="Q178" s="31">
        <v>0</v>
      </c>
      <c r="R178" s="31">
        <v>0</v>
      </c>
      <c r="S178" s="31">
        <v>7110214</v>
      </c>
      <c r="T178" s="36">
        <f t="shared" si="46"/>
        <v>0</v>
      </c>
      <c r="U178" s="36">
        <f t="shared" si="47"/>
        <v>0.88588398839733484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4473388</v>
      </c>
      <c r="E179" s="32">
        <f>SUM(E173:E178)</f>
        <v>4473388</v>
      </c>
      <c r="F179" s="32">
        <f>SUM(F173:F178)</f>
        <v>11810374</v>
      </c>
      <c r="G179" s="37">
        <f t="shared" si="40"/>
        <v>2.6401407613200556</v>
      </c>
      <c r="H179" s="32">
        <f>SUM(H173:H178)</f>
        <v>12296001</v>
      </c>
      <c r="I179" s="37">
        <f t="shared" si="41"/>
        <v>2.7486998668570668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24106375</v>
      </c>
      <c r="O179" s="37">
        <f t="shared" si="45"/>
        <v>5.3888406281771219</v>
      </c>
      <c r="P179" s="32">
        <f>SUM(P173:P178)</f>
        <v>7531172</v>
      </c>
      <c r="Q179" s="32">
        <f>SUM(Q173:Q178)</f>
        <v>4872139</v>
      </c>
      <c r="R179" s="32">
        <f>SUM(R173:R178)</f>
        <v>4143199</v>
      </c>
      <c r="S179" s="32">
        <f>SUM(S173:S178)</f>
        <v>11354787</v>
      </c>
      <c r="T179" s="37">
        <f t="shared" si="46"/>
        <v>2.3305548138097043</v>
      </c>
      <c r="U179" s="37">
        <f t="shared" si="47"/>
        <v>0.63268094262088281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84437707</v>
      </c>
      <c r="E180" s="31">
        <v>84437707</v>
      </c>
      <c r="F180" s="31">
        <v>768300</v>
      </c>
      <c r="G180" s="36">
        <f t="shared" si="40"/>
        <v>9.0990154434203198E-3</v>
      </c>
      <c r="H180" s="31">
        <v>972331</v>
      </c>
      <c r="I180" s="36">
        <f t="shared" si="41"/>
        <v>1.1515364812073828E-2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1740631</v>
      </c>
      <c r="O180" s="36">
        <f t="shared" si="45"/>
        <v>2.0614380255494148E-2</v>
      </c>
      <c r="P180" s="31">
        <v>999932</v>
      </c>
      <c r="Q180" s="31">
        <v>30839479</v>
      </c>
      <c r="R180" s="31">
        <v>30839479</v>
      </c>
      <c r="S180" s="31">
        <v>1747759</v>
      </c>
      <c r="T180" s="36">
        <f t="shared" si="46"/>
        <v>5.6672779718490059E-2</v>
      </c>
      <c r="U180" s="36">
        <f t="shared" si="47"/>
        <v>-2.7602876995635683E-2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37587342</v>
      </c>
      <c r="E181" s="31">
        <v>37587342</v>
      </c>
      <c r="F181" s="31">
        <v>2049514</v>
      </c>
      <c r="G181" s="36">
        <f t="shared" si="40"/>
        <v>5.4526707421876229E-2</v>
      </c>
      <c r="H181" s="31">
        <v>9936584</v>
      </c>
      <c r="I181" s="36">
        <f t="shared" si="41"/>
        <v>0.26435984752526531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11986098</v>
      </c>
      <c r="O181" s="36">
        <f t="shared" si="45"/>
        <v>0.31888655494714152</v>
      </c>
      <c r="P181" s="31">
        <v>3803171</v>
      </c>
      <c r="Q181" s="31">
        <v>35306200</v>
      </c>
      <c r="R181" s="31">
        <v>27334300</v>
      </c>
      <c r="S181" s="31">
        <v>10860515</v>
      </c>
      <c r="T181" s="36">
        <f t="shared" si="46"/>
        <v>0.30760928675416782</v>
      </c>
      <c r="U181" s="36">
        <f t="shared" si="47"/>
        <v>1.6127102883357072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61242743</v>
      </c>
      <c r="E182" s="31">
        <v>61242743</v>
      </c>
      <c r="F182" s="31">
        <v>1545625</v>
      </c>
      <c r="G182" s="36">
        <f t="shared" si="40"/>
        <v>2.5237684079565149E-2</v>
      </c>
      <c r="H182" s="31">
        <v>836173</v>
      </c>
      <c r="I182" s="36">
        <f t="shared" si="41"/>
        <v>1.3653421761334238E-2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2381798</v>
      </c>
      <c r="O182" s="36">
        <f t="shared" si="45"/>
        <v>3.8891105840899387E-2</v>
      </c>
      <c r="P182" s="31">
        <v>2026617</v>
      </c>
      <c r="Q182" s="31">
        <v>80647352</v>
      </c>
      <c r="R182" s="31">
        <v>54438712</v>
      </c>
      <c r="S182" s="31">
        <v>6067960</v>
      </c>
      <c r="T182" s="36">
        <f t="shared" si="46"/>
        <v>7.5240660102516441E-2</v>
      </c>
      <c r="U182" s="36">
        <f t="shared" si="47"/>
        <v>-0.58740452685435884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88863394</v>
      </c>
      <c r="E183" s="31">
        <v>88863394</v>
      </c>
      <c r="F183" s="31">
        <v>595403</v>
      </c>
      <c r="G183" s="36">
        <f t="shared" si="40"/>
        <v>6.7002054861870341E-3</v>
      </c>
      <c r="H183" s="31">
        <v>423617</v>
      </c>
      <c r="I183" s="36">
        <f t="shared" si="41"/>
        <v>4.7670585258087258E-3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1019020</v>
      </c>
      <c r="O183" s="36">
        <f t="shared" si="45"/>
        <v>1.146726401199576E-2</v>
      </c>
      <c r="P183" s="31">
        <v>516781</v>
      </c>
      <c r="Q183" s="31">
        <v>73881988</v>
      </c>
      <c r="R183" s="31">
        <v>90033480</v>
      </c>
      <c r="S183" s="31">
        <v>6405410</v>
      </c>
      <c r="T183" s="36">
        <f t="shared" si="46"/>
        <v>8.6697856587183333E-2</v>
      </c>
      <c r="U183" s="36">
        <f t="shared" si="47"/>
        <v>-0.18027752568302624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136904893</v>
      </c>
      <c r="E184" s="31">
        <v>136904893</v>
      </c>
      <c r="F184" s="31">
        <v>46073956</v>
      </c>
      <c r="G184" s="36">
        <f t="shared" si="40"/>
        <v>0.33653987808894459</v>
      </c>
      <c r="H184" s="31">
        <v>41304862</v>
      </c>
      <c r="I184" s="36">
        <f t="shared" si="41"/>
        <v>0.30170479005450884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87378818</v>
      </c>
      <c r="O184" s="36">
        <f t="shared" si="45"/>
        <v>0.63824466814345338</v>
      </c>
      <c r="P184" s="31">
        <v>263185140</v>
      </c>
      <c r="Q184" s="31">
        <v>310317439</v>
      </c>
      <c r="R184" s="31">
        <v>931841484</v>
      </c>
      <c r="S184" s="31">
        <v>502523439</v>
      </c>
      <c r="T184" s="36">
        <f t="shared" si="46"/>
        <v>1.6193851064876827</v>
      </c>
      <c r="U184" s="36">
        <f t="shared" si="47"/>
        <v>-0.84305777294265172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409036079</v>
      </c>
      <c r="E185" s="32">
        <f>SUM(E180:E184)</f>
        <v>409036079</v>
      </c>
      <c r="F185" s="32">
        <f>SUM(F180:F184)</f>
        <v>51032798</v>
      </c>
      <c r="G185" s="37">
        <f t="shared" si="40"/>
        <v>0.1247635615048031</v>
      </c>
      <c r="H185" s="32">
        <f>SUM(H180:H184)</f>
        <v>53473567</v>
      </c>
      <c r="I185" s="37">
        <f t="shared" si="41"/>
        <v>0.13073068549534966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104506365</v>
      </c>
      <c r="O185" s="37">
        <f t="shared" si="45"/>
        <v>0.25549424700015277</v>
      </c>
      <c r="P185" s="32">
        <f>SUM(P180:P184)</f>
        <v>270531641</v>
      </c>
      <c r="Q185" s="32">
        <f>SUM(Q180:Q184)</f>
        <v>530992458</v>
      </c>
      <c r="R185" s="32">
        <f>SUM(R180:R184)</f>
        <v>1134487455</v>
      </c>
      <c r="S185" s="32">
        <f>SUM(S180:S184)</f>
        <v>527605083</v>
      </c>
      <c r="T185" s="37">
        <f t="shared" si="46"/>
        <v>0.99362067210378346</v>
      </c>
      <c r="U185" s="37">
        <f t="shared" si="47"/>
        <v>-0.80233895450329229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9722374</v>
      </c>
      <c r="E186" s="31">
        <v>9722374</v>
      </c>
      <c r="F186" s="31">
        <v>36679</v>
      </c>
      <c r="G186" s="36">
        <f t="shared" si="40"/>
        <v>3.7726382465846304E-3</v>
      </c>
      <c r="H186" s="31">
        <v>28656</v>
      </c>
      <c r="I186" s="36">
        <f t="shared" si="41"/>
        <v>2.9474282721483457E-3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65335</v>
      </c>
      <c r="O186" s="36">
        <f t="shared" si="45"/>
        <v>6.7200665187329761E-3</v>
      </c>
      <c r="P186" s="31">
        <v>34922</v>
      </c>
      <c r="Q186" s="31">
        <v>10575328</v>
      </c>
      <c r="R186" s="31">
        <v>14632528</v>
      </c>
      <c r="S186" s="31">
        <v>74252</v>
      </c>
      <c r="T186" s="36">
        <f t="shared" si="46"/>
        <v>7.0212479461629939E-3</v>
      </c>
      <c r="U186" s="36">
        <f t="shared" si="47"/>
        <v>-0.17942844052459772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2226786</v>
      </c>
      <c r="E187" s="31">
        <v>2226786</v>
      </c>
      <c r="F187" s="31">
        <v>201688</v>
      </c>
      <c r="G187" s="36">
        <f t="shared" si="40"/>
        <v>9.0573589020229162E-2</v>
      </c>
      <c r="H187" s="31">
        <v>157555</v>
      </c>
      <c r="I187" s="36">
        <f t="shared" si="41"/>
        <v>7.0754441603279344E-2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359243</v>
      </c>
      <c r="O187" s="36">
        <f t="shared" si="45"/>
        <v>0.16132803062350851</v>
      </c>
      <c r="P187" s="31">
        <v>1038880</v>
      </c>
      <c r="Q187" s="31">
        <v>2152554</v>
      </c>
      <c r="R187" s="31">
        <v>2167210</v>
      </c>
      <c r="S187" s="31">
        <v>1052666</v>
      </c>
      <c r="T187" s="36">
        <f t="shared" si="46"/>
        <v>0.489031169485179</v>
      </c>
      <c r="U187" s="36">
        <f t="shared" si="47"/>
        <v>-0.84834148313568458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29091796</v>
      </c>
      <c r="E188" s="31">
        <v>29091796</v>
      </c>
      <c r="F188" s="31">
        <v>3934183</v>
      </c>
      <c r="G188" s="36">
        <f t="shared" si="40"/>
        <v>0.135233417696178</v>
      </c>
      <c r="H188" s="31">
        <v>4501457</v>
      </c>
      <c r="I188" s="36">
        <f t="shared" si="41"/>
        <v>0.15473286695671865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8435640</v>
      </c>
      <c r="O188" s="36">
        <f t="shared" si="45"/>
        <v>0.28996628465289664</v>
      </c>
      <c r="P188" s="31">
        <v>2619664</v>
      </c>
      <c r="Q188" s="31">
        <v>27785865</v>
      </c>
      <c r="R188" s="31">
        <v>27785865</v>
      </c>
      <c r="S188" s="31">
        <v>9821073</v>
      </c>
      <c r="T188" s="36">
        <f t="shared" si="46"/>
        <v>0.35345572290083466</v>
      </c>
      <c r="U188" s="36">
        <f t="shared" si="47"/>
        <v>0.71833372524109973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19604527</v>
      </c>
      <c r="E189" s="31">
        <v>19604527</v>
      </c>
      <c r="F189" s="31">
        <v>351269</v>
      </c>
      <c r="G189" s="36">
        <f t="shared" si="40"/>
        <v>1.7917749303515459E-2</v>
      </c>
      <c r="H189" s="31">
        <v>141547</v>
      </c>
      <c r="I189" s="36">
        <f t="shared" si="41"/>
        <v>7.2201180880314018E-3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492816</v>
      </c>
      <c r="O189" s="36">
        <f t="shared" si="45"/>
        <v>2.5137867391546862E-2</v>
      </c>
      <c r="P189" s="31">
        <v>257118</v>
      </c>
      <c r="Q189" s="31">
        <v>18529778</v>
      </c>
      <c r="R189" s="31">
        <v>18636778</v>
      </c>
      <c r="S189" s="31">
        <v>349000</v>
      </c>
      <c r="T189" s="36">
        <f t="shared" si="46"/>
        <v>1.8834548368577324E-2</v>
      </c>
      <c r="U189" s="36">
        <f t="shared" si="47"/>
        <v>-0.44948622811316208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18099000</v>
      </c>
      <c r="E190" s="31">
        <v>18099000</v>
      </c>
      <c r="F190" s="31">
        <v>6829966</v>
      </c>
      <c r="G190" s="36">
        <f t="shared" si="40"/>
        <v>0.37736703685286482</v>
      </c>
      <c r="H190" s="31">
        <v>5950364</v>
      </c>
      <c r="I190" s="36">
        <f t="shared" si="41"/>
        <v>0.32876755621857562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12780330</v>
      </c>
      <c r="O190" s="36">
        <f t="shared" si="45"/>
        <v>0.70613459307144044</v>
      </c>
      <c r="P190" s="31">
        <v>6039497</v>
      </c>
      <c r="Q190" s="31">
        <v>17917000</v>
      </c>
      <c r="R190" s="31">
        <v>18757000</v>
      </c>
      <c r="S190" s="31">
        <v>11902549</v>
      </c>
      <c r="T190" s="36">
        <f t="shared" si="46"/>
        <v>0.66431595691242951</v>
      </c>
      <c r="U190" s="36">
        <f t="shared" si="47"/>
        <v>-1.4758348253174014E-2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78744483</v>
      </c>
      <c r="E191" s="32">
        <f>SUM(E186:E190)</f>
        <v>78744483</v>
      </c>
      <c r="F191" s="32">
        <f>SUM(F186:F190)</f>
        <v>11353785</v>
      </c>
      <c r="G191" s="37">
        <f t="shared" si="40"/>
        <v>0.14418514881861627</v>
      </c>
      <c r="H191" s="32">
        <f>SUM(H186:H190)</f>
        <v>10779579</v>
      </c>
      <c r="I191" s="37">
        <f t="shared" si="41"/>
        <v>0.13689313319893154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22133364</v>
      </c>
      <c r="O191" s="37">
        <f t="shared" si="45"/>
        <v>0.28107828201754781</v>
      </c>
      <c r="P191" s="32">
        <f>SUM(P186:P190)</f>
        <v>9990081</v>
      </c>
      <c r="Q191" s="32">
        <f>SUM(Q186:Q190)</f>
        <v>76960525</v>
      </c>
      <c r="R191" s="32">
        <f>SUM(R186:R190)</f>
        <v>81979381</v>
      </c>
      <c r="S191" s="32">
        <f>SUM(S186:S190)</f>
        <v>23199540</v>
      </c>
      <c r="T191" s="37">
        <f t="shared" si="46"/>
        <v>0.30144726793378812</v>
      </c>
      <c r="U191" s="37">
        <f t="shared" si="47"/>
        <v>7.9028188059736548E-2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689209</v>
      </c>
      <c r="E192" s="31">
        <v>689209</v>
      </c>
      <c r="F192" s="31">
        <v>204960</v>
      </c>
      <c r="G192" s="36">
        <f t="shared" si="40"/>
        <v>0.29738439283294327</v>
      </c>
      <c r="H192" s="31">
        <v>243372</v>
      </c>
      <c r="I192" s="36">
        <f t="shared" si="41"/>
        <v>0.35311784959279408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448332</v>
      </c>
      <c r="O192" s="36">
        <f t="shared" si="45"/>
        <v>0.65050224242573729</v>
      </c>
      <c r="P192" s="31">
        <v>77770</v>
      </c>
      <c r="Q192" s="31">
        <v>340294</v>
      </c>
      <c r="R192" s="31">
        <v>1023325</v>
      </c>
      <c r="S192" s="31">
        <v>340093</v>
      </c>
      <c r="T192" s="36">
        <f t="shared" si="46"/>
        <v>0.999409334281533</v>
      </c>
      <c r="U192" s="36">
        <f t="shared" si="47"/>
        <v>2.1293815095795292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1030598</v>
      </c>
      <c r="E193" s="31">
        <v>1030598</v>
      </c>
      <c r="F193" s="31">
        <v>415055</v>
      </c>
      <c r="G193" s="36">
        <f t="shared" si="40"/>
        <v>0.40273220014011285</v>
      </c>
      <c r="H193" s="31">
        <v>73295</v>
      </c>
      <c r="I193" s="36">
        <f t="shared" si="41"/>
        <v>7.111890378207604E-2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488350</v>
      </c>
      <c r="O193" s="36">
        <f t="shared" si="45"/>
        <v>0.47385110392218888</v>
      </c>
      <c r="P193" s="31">
        <v>98459</v>
      </c>
      <c r="Q193" s="31">
        <v>978723</v>
      </c>
      <c r="R193" s="31">
        <v>978723</v>
      </c>
      <c r="S193" s="31">
        <v>649288</v>
      </c>
      <c r="T193" s="36">
        <f t="shared" si="46"/>
        <v>0.66340323053611694</v>
      </c>
      <c r="U193" s="36">
        <f t="shared" si="47"/>
        <v>-0.25557846413227836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2516407</v>
      </c>
      <c r="E194" s="31">
        <v>2516407</v>
      </c>
      <c r="F194" s="31">
        <v>507571</v>
      </c>
      <c r="G194" s="36">
        <f t="shared" si="40"/>
        <v>0.20170465270522614</v>
      </c>
      <c r="H194" s="31">
        <v>1032448</v>
      </c>
      <c r="I194" s="36">
        <f t="shared" si="41"/>
        <v>0.4102865712899384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1540019</v>
      </c>
      <c r="O194" s="36">
        <f t="shared" si="45"/>
        <v>0.61199122399516448</v>
      </c>
      <c r="P194" s="31">
        <v>1121283</v>
      </c>
      <c r="Q194" s="31">
        <v>2066789</v>
      </c>
      <c r="R194" s="31">
        <v>2086698</v>
      </c>
      <c r="S194" s="31">
        <v>1424280</v>
      </c>
      <c r="T194" s="36">
        <f t="shared" si="46"/>
        <v>0.68912695006602032</v>
      </c>
      <c r="U194" s="36">
        <f t="shared" si="47"/>
        <v>-7.9226207835131679E-2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11209215</v>
      </c>
      <c r="E195" s="31">
        <v>11209215</v>
      </c>
      <c r="F195" s="31">
        <v>1832835</v>
      </c>
      <c r="G195" s="36">
        <f t="shared" si="40"/>
        <v>0.16351145017737639</v>
      </c>
      <c r="H195" s="31">
        <v>2031586</v>
      </c>
      <c r="I195" s="36">
        <f t="shared" si="41"/>
        <v>0.18124248665049247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3864421</v>
      </c>
      <c r="O195" s="36">
        <f t="shared" si="45"/>
        <v>0.34475393682786887</v>
      </c>
      <c r="P195" s="31">
        <v>244308</v>
      </c>
      <c r="Q195" s="31">
        <v>10089462</v>
      </c>
      <c r="R195" s="31">
        <v>10321362</v>
      </c>
      <c r="S195" s="31">
        <v>530243</v>
      </c>
      <c r="T195" s="36">
        <f t="shared" si="46"/>
        <v>5.2554140151377743E-2</v>
      </c>
      <c r="U195" s="36">
        <f t="shared" si="47"/>
        <v>7.3156752951192754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151308700</v>
      </c>
      <c r="E196" s="31">
        <v>151308700</v>
      </c>
      <c r="F196" s="31">
        <v>61385588</v>
      </c>
      <c r="G196" s="36">
        <f t="shared" si="40"/>
        <v>0.40569767633982712</v>
      </c>
      <c r="H196" s="31">
        <v>49500382</v>
      </c>
      <c r="I196" s="36">
        <f t="shared" si="41"/>
        <v>0.32714828691278164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110885970</v>
      </c>
      <c r="O196" s="36">
        <f t="shared" si="45"/>
        <v>0.73284596325260876</v>
      </c>
      <c r="P196" s="31">
        <v>41854544</v>
      </c>
      <c r="Q196" s="31">
        <v>140420000</v>
      </c>
      <c r="R196" s="31">
        <v>140421000</v>
      </c>
      <c r="S196" s="31">
        <v>94763229</v>
      </c>
      <c r="T196" s="36">
        <f t="shared" si="46"/>
        <v>0.67485564022219058</v>
      </c>
      <c r="U196" s="36">
        <f t="shared" si="47"/>
        <v>0.1826764138202055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166754129</v>
      </c>
      <c r="E198" s="32">
        <f>SUM(E192:E197)</f>
        <v>166754129</v>
      </c>
      <c r="F198" s="32">
        <f>SUM(F192:F197)</f>
        <v>64346009</v>
      </c>
      <c r="G198" s="37">
        <f t="shared" si="40"/>
        <v>0.38587355758968944</v>
      </c>
      <c r="H198" s="32">
        <f>SUM(H192:H197)</f>
        <v>52881083</v>
      </c>
      <c r="I198" s="37">
        <f t="shared" si="41"/>
        <v>0.31712008162628463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117227092</v>
      </c>
      <c r="O198" s="37">
        <f t="shared" si="45"/>
        <v>0.70299363921597413</v>
      </c>
      <c r="P198" s="32">
        <f>SUM(P192:P197)</f>
        <v>43396364</v>
      </c>
      <c r="Q198" s="32">
        <f>SUM(Q192:Q197)</f>
        <v>153895268</v>
      </c>
      <c r="R198" s="32">
        <f>SUM(R192:R197)</f>
        <v>154831108</v>
      </c>
      <c r="S198" s="32">
        <f>SUM(S192:S197)</f>
        <v>97707133</v>
      </c>
      <c r="T198" s="37">
        <f t="shared" si="46"/>
        <v>0.63489367977188227</v>
      </c>
      <c r="U198" s="37">
        <f t="shared" si="47"/>
        <v>0.21856022315602286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64776</v>
      </c>
      <c r="E199" s="31">
        <v>64776</v>
      </c>
      <c r="F199" s="31">
        <v>363</v>
      </c>
      <c r="G199" s="36">
        <f t="shared" si="40"/>
        <v>5.6039273805113003E-3</v>
      </c>
      <c r="H199" s="31">
        <v>8097</v>
      </c>
      <c r="I199" s="36">
        <f t="shared" si="41"/>
        <v>0.125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8460</v>
      </c>
      <c r="O199" s="36">
        <f t="shared" si="45"/>
        <v>0.1306039273805113</v>
      </c>
      <c r="P199" s="31">
        <v>906</v>
      </c>
      <c r="Q199" s="31">
        <v>61869</v>
      </c>
      <c r="R199" s="31">
        <v>61869</v>
      </c>
      <c r="S199" s="31">
        <v>26720</v>
      </c>
      <c r="T199" s="36">
        <f t="shared" si="46"/>
        <v>0.43188026313662736</v>
      </c>
      <c r="U199" s="36">
        <f t="shared" si="47"/>
        <v>7.9370860927152318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22674344</v>
      </c>
      <c r="E200" s="31">
        <v>22674344</v>
      </c>
      <c r="F200" s="31">
        <v>10483785</v>
      </c>
      <c r="G200" s="36">
        <f t="shared" si="40"/>
        <v>0.46236332129388175</v>
      </c>
      <c r="H200" s="31">
        <v>9543095</v>
      </c>
      <c r="I200" s="36">
        <f t="shared" si="41"/>
        <v>0.42087634376544697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20026880</v>
      </c>
      <c r="O200" s="36">
        <f t="shared" si="45"/>
        <v>0.88323966505932872</v>
      </c>
      <c r="P200" s="31">
        <v>7037708</v>
      </c>
      <c r="Q200" s="31">
        <v>20919523</v>
      </c>
      <c r="R200" s="31">
        <v>21441479</v>
      </c>
      <c r="S200" s="31">
        <v>17759436</v>
      </c>
      <c r="T200" s="36">
        <f t="shared" si="46"/>
        <v>0.84894077173748173</v>
      </c>
      <c r="U200" s="36">
        <f t="shared" si="47"/>
        <v>0.35599473578613949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2563000</v>
      </c>
      <c r="E202" s="31">
        <v>2563000</v>
      </c>
      <c r="F202" s="31">
        <v>925767</v>
      </c>
      <c r="G202" s="36">
        <f t="shared" si="40"/>
        <v>0.36120444791260242</v>
      </c>
      <c r="H202" s="31">
        <v>1415694</v>
      </c>
      <c r="I202" s="36">
        <f t="shared" si="41"/>
        <v>0.55235817401482634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2341461</v>
      </c>
      <c r="O202" s="36">
        <f t="shared" si="45"/>
        <v>0.91356262192742876</v>
      </c>
      <c r="P202" s="31">
        <v>59263</v>
      </c>
      <c r="Q202" s="31">
        <v>2422298</v>
      </c>
      <c r="R202" s="31">
        <v>2422298</v>
      </c>
      <c r="S202" s="31">
        <v>674284</v>
      </c>
      <c r="T202" s="36">
        <f t="shared" si="46"/>
        <v>0.27836541994420172</v>
      </c>
      <c r="U202" s="36">
        <f t="shared" si="47"/>
        <v>22.888328299276107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25302120</v>
      </c>
      <c r="E204" s="32">
        <f>SUM(E199:E203)</f>
        <v>25302120</v>
      </c>
      <c r="F204" s="32">
        <f>SUM(F199:F203)</f>
        <v>11409915</v>
      </c>
      <c r="G204" s="37">
        <f t="shared" si="40"/>
        <v>0.45094699574581104</v>
      </c>
      <c r="H204" s="32">
        <f>SUM(H199:H203)</f>
        <v>10966886</v>
      </c>
      <c r="I204" s="37">
        <f t="shared" si="41"/>
        <v>0.43343743528210282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22376801</v>
      </c>
      <c r="O204" s="37">
        <f t="shared" si="45"/>
        <v>0.88438443102791386</v>
      </c>
      <c r="P204" s="32">
        <f>SUM(P199:P203)</f>
        <v>7097877</v>
      </c>
      <c r="Q204" s="32">
        <f>SUM(Q199:Q203)</f>
        <v>23403690</v>
      </c>
      <c r="R204" s="32">
        <f>SUM(R199:R203)</f>
        <v>23925646</v>
      </c>
      <c r="S204" s="32">
        <f>SUM(S199:S203)</f>
        <v>18460440</v>
      </c>
      <c r="T204" s="37">
        <f t="shared" si="46"/>
        <v>0.78878330724770329</v>
      </c>
      <c r="U204" s="37">
        <f t="shared" si="47"/>
        <v>0.54509383580470616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684310199</v>
      </c>
      <c r="E205" s="32">
        <f>SUM(E173:E178,E180:E184,E186:E190,E192:E197,E199:E203)</f>
        <v>684310199</v>
      </c>
      <c r="F205" s="32">
        <f>SUM(F173:F178,F180:F184,F186:F190,F192:F197,F199:F203)</f>
        <v>149952881</v>
      </c>
      <c r="G205" s="37">
        <f t="shared" si="40"/>
        <v>0.21912998113886067</v>
      </c>
      <c r="H205" s="32">
        <f>SUM(H173:H178,H180:H184,H186:H190,H192:H197,H199:H203)</f>
        <v>140397116</v>
      </c>
      <c r="I205" s="37">
        <f t="shared" si="41"/>
        <v>0.20516589728629778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290349997</v>
      </c>
      <c r="O205" s="37">
        <f t="shared" si="45"/>
        <v>0.42429587842515848</v>
      </c>
      <c r="P205" s="32">
        <f>SUM(P173:P178,P180:P184,P186:P190,P192:P197,P199:P203)</f>
        <v>338547135</v>
      </c>
      <c r="Q205" s="32">
        <f>SUM(Q173:Q178,Q180:Q184,Q186:Q190,Q192:Q197,Q199:Q203)</f>
        <v>790124080</v>
      </c>
      <c r="R205" s="32">
        <f>SUM(R173:R178,R180:R184,R186:R190,R192:R197,R199:R203)</f>
        <v>1399366789</v>
      </c>
      <c r="S205" s="32">
        <f>SUM(S173:S178,S180:S184,S186:S190,S192:S197,S199:S203)</f>
        <v>678326983</v>
      </c>
      <c r="T205" s="37">
        <f t="shared" si="46"/>
        <v>0.85850691071204921</v>
      </c>
      <c r="U205" s="37">
        <f t="shared" si="47"/>
        <v>-0.58529521745915825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5335</v>
      </c>
      <c r="G208" s="36">
        <f t="shared" ref="G208:G231" si="48">IF(($D208     =0),0,($F208     /$D208     ))</f>
        <v>0</v>
      </c>
      <c r="H208" s="31">
        <v>241382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246717</v>
      </c>
      <c r="O208" s="36">
        <f t="shared" ref="O208:O231" si="53">IF(($D208     =0),0,($N208     /$D208     ))</f>
        <v>0</v>
      </c>
      <c r="P208" s="31">
        <v>116290</v>
      </c>
      <c r="Q208" s="31">
        <v>235243</v>
      </c>
      <c r="R208" s="31">
        <v>235243</v>
      </c>
      <c r="S208" s="31">
        <v>183325</v>
      </c>
      <c r="T208" s="36">
        <f t="shared" ref="T208:T231" si="54">IF(($Q208     =0),0,($S208     /$Q208     ))</f>
        <v>0.77930055304514911</v>
      </c>
      <c r="U208" s="36">
        <f t="shared" ref="U208:U231" si="55">IF(($P208     =0),0,(($H208     /$P208     )-1))</f>
        <v>1.0756900851319977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5714088</v>
      </c>
      <c r="E209" s="31">
        <v>5714088</v>
      </c>
      <c r="F209" s="31">
        <v>397563</v>
      </c>
      <c r="G209" s="36">
        <f t="shared" si="48"/>
        <v>6.9575932327258519E-2</v>
      </c>
      <c r="H209" s="31">
        <v>659311</v>
      </c>
      <c r="I209" s="36">
        <f t="shared" si="49"/>
        <v>0.11538341726623741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1056874</v>
      </c>
      <c r="O209" s="36">
        <f t="shared" si="53"/>
        <v>0.18495934959349594</v>
      </c>
      <c r="P209" s="31">
        <v>639233</v>
      </c>
      <c r="Q209" s="31">
        <v>5422277</v>
      </c>
      <c r="R209" s="31">
        <v>5452831</v>
      </c>
      <c r="S209" s="31">
        <v>1108633</v>
      </c>
      <c r="T209" s="36">
        <f t="shared" si="54"/>
        <v>0.2044589385603133</v>
      </c>
      <c r="U209" s="36">
        <f t="shared" si="55"/>
        <v>3.1409517343441218E-2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5811054</v>
      </c>
      <c r="E210" s="31">
        <v>5811054</v>
      </c>
      <c r="F210" s="31">
        <v>160609</v>
      </c>
      <c r="G210" s="36">
        <f t="shared" si="48"/>
        <v>2.7638531667404913E-2</v>
      </c>
      <c r="H210" s="31">
        <v>1354584</v>
      </c>
      <c r="I210" s="36">
        <f t="shared" si="49"/>
        <v>0.23310470011120185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1515193</v>
      </c>
      <c r="O210" s="36">
        <f t="shared" si="53"/>
        <v>0.26074323177860675</v>
      </c>
      <c r="P210" s="31">
        <v>129808</v>
      </c>
      <c r="Q210" s="31">
        <v>3673639</v>
      </c>
      <c r="R210" s="31">
        <v>3445511</v>
      </c>
      <c r="S210" s="31">
        <v>392625</v>
      </c>
      <c r="T210" s="36">
        <f t="shared" si="54"/>
        <v>0.10687631528302045</v>
      </c>
      <c r="U210" s="36">
        <f t="shared" si="55"/>
        <v>9.4352890422778248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19139856</v>
      </c>
      <c r="E211" s="31">
        <v>19139856</v>
      </c>
      <c r="F211" s="31">
        <v>39926</v>
      </c>
      <c r="G211" s="36">
        <f t="shared" si="48"/>
        <v>2.0860136042820804E-3</v>
      </c>
      <c r="H211" s="31">
        <v>27532</v>
      </c>
      <c r="I211" s="36">
        <f t="shared" si="49"/>
        <v>1.4384643228245813E-3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67458</v>
      </c>
      <c r="O211" s="36">
        <f t="shared" si="53"/>
        <v>3.5244779271066617E-3</v>
      </c>
      <c r="P211" s="31">
        <v>56152</v>
      </c>
      <c r="Q211" s="31">
        <v>2925718</v>
      </c>
      <c r="R211" s="31">
        <v>2975718</v>
      </c>
      <c r="S211" s="31">
        <v>102733</v>
      </c>
      <c r="T211" s="36">
        <f t="shared" si="54"/>
        <v>3.5113773781341881E-2</v>
      </c>
      <c r="U211" s="36">
        <f t="shared" si="55"/>
        <v>-0.50968798974212848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1265000</v>
      </c>
      <c r="E212" s="31">
        <v>1265000</v>
      </c>
      <c r="F212" s="31">
        <v>205756</v>
      </c>
      <c r="G212" s="36">
        <f t="shared" si="48"/>
        <v>0.16265296442687746</v>
      </c>
      <c r="H212" s="31">
        <v>144279</v>
      </c>
      <c r="I212" s="36">
        <f t="shared" si="49"/>
        <v>0.11405454545454545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350035</v>
      </c>
      <c r="O212" s="36">
        <f t="shared" si="53"/>
        <v>0.2767075098814229</v>
      </c>
      <c r="P212" s="31">
        <v>130853</v>
      </c>
      <c r="Q212" s="31">
        <v>850000</v>
      </c>
      <c r="R212" s="31">
        <v>850000</v>
      </c>
      <c r="S212" s="31">
        <v>257221</v>
      </c>
      <c r="T212" s="36">
        <f t="shared" si="54"/>
        <v>0.30261294117647058</v>
      </c>
      <c r="U212" s="36">
        <f t="shared" si="55"/>
        <v>0.10260368505116424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15825</v>
      </c>
      <c r="E213" s="31">
        <v>15825</v>
      </c>
      <c r="F213" s="31">
        <v>8322</v>
      </c>
      <c r="G213" s="36">
        <f t="shared" si="48"/>
        <v>0.52587677725118487</v>
      </c>
      <c r="H213" s="31">
        <v>-3926</v>
      </c>
      <c r="I213" s="36">
        <f t="shared" si="49"/>
        <v>-0.24808846761453396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4396</v>
      </c>
      <c r="O213" s="36">
        <f t="shared" si="53"/>
        <v>0.27778830963665085</v>
      </c>
      <c r="P213" s="31">
        <v>9481</v>
      </c>
      <c r="Q213" s="31">
        <v>15000</v>
      </c>
      <c r="R213" s="31">
        <v>15000</v>
      </c>
      <c r="S213" s="31">
        <v>13912</v>
      </c>
      <c r="T213" s="36">
        <f t="shared" si="54"/>
        <v>0.92746666666666666</v>
      </c>
      <c r="U213" s="36">
        <f t="shared" si="55"/>
        <v>-1.4140913405758886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3404179</v>
      </c>
      <c r="E214" s="31">
        <v>3404179</v>
      </c>
      <c r="F214" s="31">
        <v>1104893</v>
      </c>
      <c r="G214" s="36">
        <f t="shared" si="48"/>
        <v>0.32456959519461226</v>
      </c>
      <c r="H214" s="31">
        <v>1016675</v>
      </c>
      <c r="I214" s="36">
        <f t="shared" si="49"/>
        <v>0.29865497672125935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2121568</v>
      </c>
      <c r="O214" s="36">
        <f t="shared" si="53"/>
        <v>0.62322457191587166</v>
      </c>
      <c r="P214" s="31">
        <v>893087</v>
      </c>
      <c r="Q214" s="31">
        <v>3232839</v>
      </c>
      <c r="R214" s="31">
        <v>3232839</v>
      </c>
      <c r="S214" s="31">
        <v>2040115</v>
      </c>
      <c r="T214" s="36">
        <f t="shared" si="54"/>
        <v>0.63105988266041091</v>
      </c>
      <c r="U214" s="36">
        <f t="shared" si="55"/>
        <v>0.13838293469729157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2506490</v>
      </c>
      <c r="E215" s="31">
        <v>2506490</v>
      </c>
      <c r="F215" s="31">
        <v>102440532</v>
      </c>
      <c r="G215" s="36">
        <f t="shared" si="48"/>
        <v>40.87011398409728</v>
      </c>
      <c r="H215" s="31">
        <v>130444770</v>
      </c>
      <c r="I215" s="36">
        <f t="shared" si="49"/>
        <v>52.042804878535321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232885302</v>
      </c>
      <c r="O215" s="36">
        <f t="shared" si="53"/>
        <v>92.912918862632608</v>
      </c>
      <c r="P215" s="31">
        <v>2087169</v>
      </c>
      <c r="Q215" s="31">
        <v>4321030</v>
      </c>
      <c r="R215" s="31">
        <v>3104030</v>
      </c>
      <c r="S215" s="31">
        <v>2273702</v>
      </c>
      <c r="T215" s="36">
        <f t="shared" si="54"/>
        <v>0.52619444900868539</v>
      </c>
      <c r="U215" s="36">
        <f t="shared" si="55"/>
        <v>61.498422504358778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37856492</v>
      </c>
      <c r="E216" s="32">
        <f>SUM(E208:E215)</f>
        <v>37856492</v>
      </c>
      <c r="F216" s="32">
        <f>SUM(F208:F215)</f>
        <v>104362936</v>
      </c>
      <c r="G216" s="37">
        <f t="shared" si="48"/>
        <v>2.7568041962261058</v>
      </c>
      <c r="H216" s="32">
        <f>SUM(H208:H215)</f>
        <v>133884607</v>
      </c>
      <c r="I216" s="37">
        <f t="shared" si="49"/>
        <v>3.5366353279643556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238247543</v>
      </c>
      <c r="O216" s="37">
        <f t="shared" si="53"/>
        <v>6.293439524190461</v>
      </c>
      <c r="P216" s="32">
        <f>SUM(P208:P215)</f>
        <v>4062073</v>
      </c>
      <c r="Q216" s="32">
        <f>SUM(Q208:Q215)</f>
        <v>20675746</v>
      </c>
      <c r="R216" s="32">
        <f>SUM(R208:R215)</f>
        <v>19311172</v>
      </c>
      <c r="S216" s="32">
        <f>SUM(S208:S215)</f>
        <v>6372266</v>
      </c>
      <c r="T216" s="37">
        <f t="shared" si="54"/>
        <v>0.30820005237054082</v>
      </c>
      <c r="U216" s="37">
        <f t="shared" si="55"/>
        <v>31.959675269252919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1572000</v>
      </c>
      <c r="E217" s="31">
        <v>1572000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31910449</v>
      </c>
      <c r="E218" s="31">
        <v>31910449</v>
      </c>
      <c r="F218" s="31">
        <v>4062429</v>
      </c>
      <c r="G218" s="36">
        <f t="shared" si="48"/>
        <v>0.12730717139078801</v>
      </c>
      <c r="H218" s="31">
        <v>3959071</v>
      </c>
      <c r="I218" s="36">
        <f t="shared" si="49"/>
        <v>0.12406816964562298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8021500</v>
      </c>
      <c r="O218" s="36">
        <f t="shared" si="53"/>
        <v>0.25137534103641102</v>
      </c>
      <c r="P218" s="31">
        <v>4791025</v>
      </c>
      <c r="Q218" s="31">
        <v>22687426</v>
      </c>
      <c r="R218" s="31">
        <v>24560297</v>
      </c>
      <c r="S218" s="31">
        <v>9124036</v>
      </c>
      <c r="T218" s="36">
        <f t="shared" si="54"/>
        <v>0.40216267812840467</v>
      </c>
      <c r="U218" s="36">
        <f t="shared" si="55"/>
        <v>-0.17364843639930916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5805664</v>
      </c>
      <c r="E219" s="31">
        <v>5805664</v>
      </c>
      <c r="F219" s="31">
        <v>1239972</v>
      </c>
      <c r="G219" s="36">
        <f t="shared" si="48"/>
        <v>0.21357970423365871</v>
      </c>
      <c r="H219" s="31">
        <v>844920</v>
      </c>
      <c r="I219" s="36">
        <f t="shared" si="49"/>
        <v>0.14553374084342463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2084892</v>
      </c>
      <c r="O219" s="36">
        <f t="shared" si="53"/>
        <v>0.35911344507708337</v>
      </c>
      <c r="P219" s="31">
        <v>1879239</v>
      </c>
      <c r="Q219" s="31">
        <v>5657028</v>
      </c>
      <c r="R219" s="31">
        <v>5657028</v>
      </c>
      <c r="S219" s="31">
        <v>3102013</v>
      </c>
      <c r="T219" s="36">
        <f t="shared" si="54"/>
        <v>0.54834676441410579</v>
      </c>
      <c r="U219" s="36">
        <f t="shared" si="55"/>
        <v>-0.55039247269772495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4426487</v>
      </c>
      <c r="E220" s="31">
        <v>4426487</v>
      </c>
      <c r="F220" s="31">
        <v>753537</v>
      </c>
      <c r="G220" s="36">
        <f t="shared" si="48"/>
        <v>0.17023364125998788</v>
      </c>
      <c r="H220" s="31">
        <v>1726495</v>
      </c>
      <c r="I220" s="36">
        <f t="shared" si="49"/>
        <v>0.3900372914231986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2480032</v>
      </c>
      <c r="O220" s="36">
        <f t="shared" si="53"/>
        <v>0.56027093268318651</v>
      </c>
      <c r="P220" s="31">
        <v>92558</v>
      </c>
      <c r="Q220" s="31">
        <v>5188992</v>
      </c>
      <c r="R220" s="31">
        <v>2798249</v>
      </c>
      <c r="S220" s="31">
        <v>491114</v>
      </c>
      <c r="T220" s="36">
        <f t="shared" si="54"/>
        <v>9.4645356940230393E-2</v>
      </c>
      <c r="U220" s="36">
        <f t="shared" si="55"/>
        <v>17.653114803690659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8671824</v>
      </c>
      <c r="E221" s="31">
        <v>8671824</v>
      </c>
      <c r="F221" s="31">
        <v>708018</v>
      </c>
      <c r="G221" s="36">
        <f t="shared" si="48"/>
        <v>8.1645799084483259E-2</v>
      </c>
      <c r="H221" s="31">
        <v>3970513</v>
      </c>
      <c r="I221" s="36">
        <f t="shared" si="49"/>
        <v>0.45786365129181589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4678531</v>
      </c>
      <c r="O221" s="36">
        <f t="shared" si="53"/>
        <v>0.53950945037629916</v>
      </c>
      <c r="P221" s="31">
        <v>1163901</v>
      </c>
      <c r="Q221" s="31">
        <v>7568366</v>
      </c>
      <c r="R221" s="31">
        <v>8275701</v>
      </c>
      <c r="S221" s="31">
        <v>2453372</v>
      </c>
      <c r="T221" s="36">
        <f t="shared" si="54"/>
        <v>0.3241613843727959</v>
      </c>
      <c r="U221" s="36">
        <f t="shared" si="55"/>
        <v>2.4113837860780256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51257</v>
      </c>
      <c r="E222" s="31">
        <v>51257</v>
      </c>
      <c r="F222" s="31">
        <v>6385</v>
      </c>
      <c r="G222" s="36">
        <f t="shared" si="48"/>
        <v>0.12456835163977603</v>
      </c>
      <c r="H222" s="31">
        <v>9579</v>
      </c>
      <c r="I222" s="36">
        <f t="shared" si="49"/>
        <v>0.18688179175527245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15964</v>
      </c>
      <c r="O222" s="36">
        <f t="shared" si="53"/>
        <v>0.31145014339504851</v>
      </c>
      <c r="P222" s="31">
        <v>21675</v>
      </c>
      <c r="Q222" s="31">
        <v>34008</v>
      </c>
      <c r="R222" s="31">
        <v>49008</v>
      </c>
      <c r="S222" s="31">
        <v>24506</v>
      </c>
      <c r="T222" s="36">
        <f t="shared" si="54"/>
        <v>0.72059515408139263</v>
      </c>
      <c r="U222" s="36">
        <f t="shared" si="55"/>
        <v>-0.55806228373702416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472094000</v>
      </c>
      <c r="E223" s="31">
        <v>472094000</v>
      </c>
      <c r="F223" s="31">
        <v>89724603</v>
      </c>
      <c r="G223" s="36">
        <f t="shared" si="48"/>
        <v>0.19005664761678817</v>
      </c>
      <c r="H223" s="31">
        <v>135989224</v>
      </c>
      <c r="I223" s="36">
        <f t="shared" si="49"/>
        <v>0.28805539574745709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225713827</v>
      </c>
      <c r="O223" s="36">
        <f t="shared" si="53"/>
        <v>0.47811204336424523</v>
      </c>
      <c r="P223" s="31">
        <v>31712468</v>
      </c>
      <c r="Q223" s="31">
        <v>197315000</v>
      </c>
      <c r="R223" s="31">
        <v>302878000</v>
      </c>
      <c r="S223" s="31">
        <v>31921861</v>
      </c>
      <c r="T223" s="36">
        <f t="shared" si="54"/>
        <v>0.16178121784963129</v>
      </c>
      <c r="U223" s="36">
        <f t="shared" si="55"/>
        <v>3.2881942837120084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524531681</v>
      </c>
      <c r="E224" s="32">
        <f>SUM(E217:E223)</f>
        <v>524531681</v>
      </c>
      <c r="F224" s="32">
        <f>SUM(F217:F223)</f>
        <v>96494944</v>
      </c>
      <c r="G224" s="37">
        <f t="shared" si="48"/>
        <v>0.1839639958753988</v>
      </c>
      <c r="H224" s="32">
        <f>SUM(H217:H223)</f>
        <v>146499802</v>
      </c>
      <c r="I224" s="37">
        <f t="shared" si="49"/>
        <v>0.2792963843875047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242994746</v>
      </c>
      <c r="O224" s="37">
        <f t="shared" si="53"/>
        <v>0.4632603802629035</v>
      </c>
      <c r="P224" s="32">
        <f>SUM(P217:P223)</f>
        <v>39660866</v>
      </c>
      <c r="Q224" s="32">
        <f>SUM(Q217:Q223)</f>
        <v>238450820</v>
      </c>
      <c r="R224" s="32">
        <f>SUM(R217:R223)</f>
        <v>344218283</v>
      </c>
      <c r="S224" s="32">
        <f>SUM(S217:S223)</f>
        <v>47116902</v>
      </c>
      <c r="T224" s="37">
        <f t="shared" si="54"/>
        <v>0.19759589000364938</v>
      </c>
      <c r="U224" s="37">
        <f t="shared" si="55"/>
        <v>2.6938124850829026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37660000</v>
      </c>
      <c r="E225" s="31">
        <v>37660000</v>
      </c>
      <c r="F225" s="31">
        <v>233894</v>
      </c>
      <c r="G225" s="36">
        <f t="shared" si="48"/>
        <v>6.2106744556558683E-3</v>
      </c>
      <c r="H225" s="31">
        <v>451558</v>
      </c>
      <c r="I225" s="36">
        <f t="shared" si="49"/>
        <v>1.1990387679235263E-2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685452</v>
      </c>
      <c r="O225" s="36">
        <f t="shared" si="53"/>
        <v>1.820106213489113E-2</v>
      </c>
      <c r="P225" s="31">
        <v>1622329</v>
      </c>
      <c r="Q225" s="31">
        <v>30565152</v>
      </c>
      <c r="R225" s="31">
        <v>30565152</v>
      </c>
      <c r="S225" s="31">
        <v>7432611</v>
      </c>
      <c r="T225" s="36">
        <f t="shared" si="54"/>
        <v>0.24317271512341898</v>
      </c>
      <c r="U225" s="36">
        <f t="shared" si="55"/>
        <v>-0.7216606495969683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15324992</v>
      </c>
      <c r="E226" s="31">
        <v>15324992</v>
      </c>
      <c r="F226" s="31">
        <v>2749834</v>
      </c>
      <c r="G226" s="36">
        <f t="shared" si="48"/>
        <v>0.17943461242916148</v>
      </c>
      <c r="H226" s="31">
        <v>3763776</v>
      </c>
      <c r="I226" s="36">
        <f t="shared" si="49"/>
        <v>0.24559725708176552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6513610</v>
      </c>
      <c r="O226" s="36">
        <f t="shared" si="53"/>
        <v>0.42503186951092697</v>
      </c>
      <c r="P226" s="31">
        <v>2571086</v>
      </c>
      <c r="Q226" s="31">
        <v>11354121</v>
      </c>
      <c r="R226" s="31">
        <v>9497143</v>
      </c>
      <c r="S226" s="31">
        <v>4770606</v>
      </c>
      <c r="T226" s="36">
        <f t="shared" si="54"/>
        <v>0.42016515413214284</v>
      </c>
      <c r="U226" s="36">
        <f t="shared" si="55"/>
        <v>0.46388568877120417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341956</v>
      </c>
      <c r="E227" s="31">
        <v>341956</v>
      </c>
      <c r="F227" s="31">
        <v>13345</v>
      </c>
      <c r="G227" s="36">
        <f t="shared" si="48"/>
        <v>3.9025488659359682E-2</v>
      </c>
      <c r="H227" s="31">
        <v>13614</v>
      </c>
      <c r="I227" s="36">
        <f t="shared" si="49"/>
        <v>3.981213957351238E-2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26959</v>
      </c>
      <c r="O227" s="36">
        <f t="shared" si="53"/>
        <v>7.8837628232872062E-2</v>
      </c>
      <c r="P227" s="31">
        <v>3149</v>
      </c>
      <c r="Q227" s="31">
        <v>87189650</v>
      </c>
      <c r="R227" s="31">
        <v>87189650</v>
      </c>
      <c r="S227" s="31">
        <v>7021</v>
      </c>
      <c r="T227" s="36">
        <f t="shared" si="54"/>
        <v>8.0525612845102606E-5</v>
      </c>
      <c r="U227" s="36">
        <f t="shared" si="55"/>
        <v>3.3232772308669416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15854062</v>
      </c>
      <c r="E228" s="31">
        <v>15854062</v>
      </c>
      <c r="F228" s="31">
        <v>7476627</v>
      </c>
      <c r="G228" s="36">
        <f t="shared" si="48"/>
        <v>0.47159062453521378</v>
      </c>
      <c r="H228" s="31">
        <v>8361029</v>
      </c>
      <c r="I228" s="36">
        <f t="shared" si="49"/>
        <v>0.52737456179999798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15837656</v>
      </c>
      <c r="O228" s="36">
        <f t="shared" si="53"/>
        <v>0.99896518633521181</v>
      </c>
      <c r="P228" s="31">
        <v>5165347</v>
      </c>
      <c r="Q228" s="31">
        <v>16553874</v>
      </c>
      <c r="R228" s="31">
        <v>16556874</v>
      </c>
      <c r="S228" s="31">
        <v>12492872</v>
      </c>
      <c r="T228" s="36">
        <f t="shared" si="54"/>
        <v>0.75467965987901076</v>
      </c>
      <c r="U228" s="36">
        <f t="shared" si="55"/>
        <v>0.61867711888475263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69181010</v>
      </c>
      <c r="E230" s="32">
        <f>SUM(E225:E229)</f>
        <v>69181010</v>
      </c>
      <c r="F230" s="32">
        <f>SUM(F225:F229)</f>
        <v>10473700</v>
      </c>
      <c r="G230" s="37">
        <f t="shared" si="48"/>
        <v>0.15139559251881404</v>
      </c>
      <c r="H230" s="32">
        <f>SUM(H225:H229)</f>
        <v>12589977</v>
      </c>
      <c r="I230" s="37">
        <f t="shared" si="49"/>
        <v>0.18198602477760878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23063677</v>
      </c>
      <c r="O230" s="37">
        <f t="shared" si="53"/>
        <v>0.33338161729642279</v>
      </c>
      <c r="P230" s="32">
        <f>SUM(P225:P229)</f>
        <v>9361911</v>
      </c>
      <c r="Q230" s="32">
        <f>SUM(Q225:Q229)</f>
        <v>145662797</v>
      </c>
      <c r="R230" s="32">
        <f>SUM(R225:R229)</f>
        <v>143808819</v>
      </c>
      <c r="S230" s="32">
        <f>SUM(S225:S229)</f>
        <v>24703110</v>
      </c>
      <c r="T230" s="37">
        <f t="shared" si="54"/>
        <v>0.16959107272943549</v>
      </c>
      <c r="U230" s="37">
        <f t="shared" si="55"/>
        <v>0.34480844776242803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631569183</v>
      </c>
      <c r="E231" s="32">
        <f>SUM(E208:E215,E217:E223,E225:E229)</f>
        <v>631569183</v>
      </c>
      <c r="F231" s="32">
        <f>SUM(F208:F215,F217:F223,F225:F229)</f>
        <v>211331580</v>
      </c>
      <c r="G231" s="37">
        <f t="shared" si="48"/>
        <v>0.33461350820849028</v>
      </c>
      <c r="H231" s="32">
        <f>SUM(H208:H215,H217:H223,H225:H229)</f>
        <v>292974386</v>
      </c>
      <c r="I231" s="37">
        <f t="shared" si="49"/>
        <v>0.46388328291819142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504305966</v>
      </c>
      <c r="O231" s="37">
        <f t="shared" si="53"/>
        <v>0.7984967911266817</v>
      </c>
      <c r="P231" s="32">
        <f>SUM(P208:P215,P217:P223,P225:P229)</f>
        <v>53084850</v>
      </c>
      <c r="Q231" s="32">
        <f>SUM(Q208:Q215,Q217:Q223,Q225:Q229)</f>
        <v>404789363</v>
      </c>
      <c r="R231" s="32">
        <f>SUM(R208:R215,R217:R223,R225:R229)</f>
        <v>507338274</v>
      </c>
      <c r="S231" s="32">
        <f>SUM(S208:S215,S217:S223,S225:S229)</f>
        <v>78192278</v>
      </c>
      <c r="T231" s="37">
        <f t="shared" si="54"/>
        <v>0.19316781799920962</v>
      </c>
      <c r="U231" s="37">
        <f t="shared" si="55"/>
        <v>4.5189830243468707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5943865</v>
      </c>
      <c r="E234" s="31">
        <v>5943865</v>
      </c>
      <c r="F234" s="31">
        <v>1190504</v>
      </c>
      <c r="G234" s="36">
        <f t="shared" ref="G234:G260" si="56">IF(($D234     =0),0,($F234     /$D234     ))</f>
        <v>0.20029122464928123</v>
      </c>
      <c r="H234" s="31">
        <v>922124</v>
      </c>
      <c r="I234" s="36">
        <f t="shared" ref="I234:I260" si="57">IF(($D234     =0),0,($H234     /$D234     ))</f>
        <v>0.15513878595829481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2112628</v>
      </c>
      <c r="O234" s="36">
        <f t="shared" ref="O234:O260" si="61">IF(($D234     =0),0,($N234     /$D234     ))</f>
        <v>0.35543001060757606</v>
      </c>
      <c r="P234" s="31">
        <v>104</v>
      </c>
      <c r="Q234" s="31">
        <v>6584000</v>
      </c>
      <c r="R234" s="31">
        <v>6584000</v>
      </c>
      <c r="S234" s="31">
        <v>130</v>
      </c>
      <c r="T234" s="36">
        <f t="shared" ref="T234:T260" si="62">IF(($Q234     =0),0,($S234     /$Q234     ))</f>
        <v>1.9744835965978128E-5</v>
      </c>
      <c r="U234" s="36">
        <f t="shared" ref="U234:U260" si="63">IF(($P234     =0),0,(($H234     /$P234     )-1))</f>
        <v>8865.5769230769238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13433928</v>
      </c>
      <c r="E235" s="31">
        <v>13433928</v>
      </c>
      <c r="F235" s="31">
        <v>1312009</v>
      </c>
      <c r="G235" s="36">
        <f t="shared" si="56"/>
        <v>9.7663840389795156E-2</v>
      </c>
      <c r="H235" s="31">
        <v>1426501</v>
      </c>
      <c r="I235" s="36">
        <f t="shared" si="57"/>
        <v>0.10618644077889952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2738510</v>
      </c>
      <c r="O235" s="36">
        <f t="shared" si="61"/>
        <v>0.20385028116869466</v>
      </c>
      <c r="P235" s="31">
        <v>980651</v>
      </c>
      <c r="Q235" s="31">
        <v>13561660</v>
      </c>
      <c r="R235" s="31">
        <v>13561660</v>
      </c>
      <c r="S235" s="31">
        <v>2503187</v>
      </c>
      <c r="T235" s="36">
        <f t="shared" si="62"/>
        <v>0.18457821535121807</v>
      </c>
      <c r="U235" s="36">
        <f t="shared" si="63"/>
        <v>0.454646964108536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27427065</v>
      </c>
      <c r="E236" s="31">
        <v>27427065</v>
      </c>
      <c r="F236" s="31">
        <v>2705071</v>
      </c>
      <c r="G236" s="36">
        <f t="shared" si="56"/>
        <v>9.8627797031873438E-2</v>
      </c>
      <c r="H236" s="31">
        <v>5099619</v>
      </c>
      <c r="I236" s="36">
        <f t="shared" si="57"/>
        <v>0.18593382120908672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7804690</v>
      </c>
      <c r="O236" s="36">
        <f t="shared" si="61"/>
        <v>0.28456161824096016</v>
      </c>
      <c r="P236" s="31">
        <v>4627597</v>
      </c>
      <c r="Q236" s="31">
        <v>28397095</v>
      </c>
      <c r="R236" s="31">
        <v>27024944</v>
      </c>
      <c r="S236" s="31">
        <v>10401665</v>
      </c>
      <c r="T236" s="36">
        <f t="shared" si="62"/>
        <v>0.36629327753419849</v>
      </c>
      <c r="U236" s="36">
        <f t="shared" si="63"/>
        <v>0.10200153557018909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432628</v>
      </c>
      <c r="E237" s="31">
        <v>432628</v>
      </c>
      <c r="F237" s="31">
        <v>18398</v>
      </c>
      <c r="G237" s="36">
        <f t="shared" si="56"/>
        <v>4.2526142552030841E-2</v>
      </c>
      <c r="H237" s="31">
        <v>14254</v>
      </c>
      <c r="I237" s="36">
        <f t="shared" si="57"/>
        <v>3.2947474504655266E-2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32652</v>
      </c>
      <c r="O237" s="36">
        <f t="shared" si="61"/>
        <v>7.5473617056686107E-2</v>
      </c>
      <c r="P237" s="31">
        <v>11418</v>
      </c>
      <c r="Q237" s="31">
        <v>343254</v>
      </c>
      <c r="R237" s="31">
        <v>370254</v>
      </c>
      <c r="S237" s="31">
        <v>28134</v>
      </c>
      <c r="T237" s="36">
        <f t="shared" si="62"/>
        <v>8.1962628257791603E-2</v>
      </c>
      <c r="U237" s="36">
        <f t="shared" si="63"/>
        <v>0.24837975126992462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8097210</v>
      </c>
      <c r="E238" s="31">
        <v>8097210</v>
      </c>
      <c r="F238" s="31">
        <v>1581396</v>
      </c>
      <c r="G238" s="36">
        <f t="shared" si="56"/>
        <v>0.19530134453719245</v>
      </c>
      <c r="H238" s="31">
        <v>1439174</v>
      </c>
      <c r="I238" s="36">
        <f t="shared" si="57"/>
        <v>0.17773702299927999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3020570</v>
      </c>
      <c r="O238" s="36">
        <f t="shared" si="61"/>
        <v>0.37303836753647246</v>
      </c>
      <c r="P238" s="31">
        <v>14224</v>
      </c>
      <c r="Q238" s="31">
        <v>6027117</v>
      </c>
      <c r="R238" s="31">
        <v>4742116</v>
      </c>
      <c r="S238" s="31">
        <v>36750</v>
      </c>
      <c r="T238" s="36">
        <f t="shared" si="62"/>
        <v>6.097442608132545E-3</v>
      </c>
      <c r="U238" s="36">
        <f t="shared" si="63"/>
        <v>100.17927446569179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55334696</v>
      </c>
      <c r="E240" s="32">
        <f>SUM(E234:E239)</f>
        <v>55334696</v>
      </c>
      <c r="F240" s="32">
        <f>SUM(F234:F239)</f>
        <v>6807378</v>
      </c>
      <c r="G240" s="37">
        <f t="shared" si="56"/>
        <v>0.1230218740155363</v>
      </c>
      <c r="H240" s="32">
        <f>SUM(H234:H239)</f>
        <v>8901672</v>
      </c>
      <c r="I240" s="37">
        <f t="shared" si="57"/>
        <v>0.16086962870456539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15709050</v>
      </c>
      <c r="O240" s="37">
        <f t="shared" si="61"/>
        <v>0.28389150272010166</v>
      </c>
      <c r="P240" s="32">
        <f>SUM(P234:P239)</f>
        <v>5633994</v>
      </c>
      <c r="Q240" s="32">
        <f>SUM(Q234:Q239)</f>
        <v>54913126</v>
      </c>
      <c r="R240" s="32">
        <f>SUM(R234:R239)</f>
        <v>52282974</v>
      </c>
      <c r="S240" s="32">
        <f>SUM(S234:S239)</f>
        <v>12969866</v>
      </c>
      <c r="T240" s="37">
        <f t="shared" si="62"/>
        <v>0.23618881212480966</v>
      </c>
      <c r="U240" s="37">
        <f t="shared" si="63"/>
        <v>0.57999316293201586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6450684</v>
      </c>
      <c r="E241" s="31">
        <v>6450684</v>
      </c>
      <c r="F241" s="31">
        <v>10828837</v>
      </c>
      <c r="G241" s="36">
        <f t="shared" si="56"/>
        <v>1.678711435872537</v>
      </c>
      <c r="H241" s="31">
        <v>432728</v>
      </c>
      <c r="I241" s="36">
        <f t="shared" si="57"/>
        <v>6.7082498538139523E-2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11261565</v>
      </c>
      <c r="O241" s="36">
        <f t="shared" si="61"/>
        <v>1.7457939344106765</v>
      </c>
      <c r="P241" s="31">
        <v>9164156</v>
      </c>
      <c r="Q241" s="31">
        <v>33250983</v>
      </c>
      <c r="R241" s="31">
        <v>33841497</v>
      </c>
      <c r="S241" s="31">
        <v>19177113</v>
      </c>
      <c r="T241" s="36">
        <f t="shared" si="62"/>
        <v>0.57673822755856574</v>
      </c>
      <c r="U241" s="36">
        <f t="shared" si="63"/>
        <v>-0.95278037606518262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19623560</v>
      </c>
      <c r="E243" s="31">
        <v>19623560</v>
      </c>
      <c r="F243" s="31">
        <v>379658</v>
      </c>
      <c r="G243" s="36">
        <f t="shared" si="56"/>
        <v>1.9347050178458954E-2</v>
      </c>
      <c r="H243" s="31">
        <v>421881</v>
      </c>
      <c r="I243" s="36">
        <f t="shared" si="57"/>
        <v>2.1498698503227751E-2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801539</v>
      </c>
      <c r="O243" s="36">
        <f t="shared" si="61"/>
        <v>4.0845748681686708E-2</v>
      </c>
      <c r="P243" s="31">
        <v>2834277</v>
      </c>
      <c r="Q243" s="31">
        <v>22476168</v>
      </c>
      <c r="R243" s="31">
        <v>22476168</v>
      </c>
      <c r="S243" s="31">
        <v>8410700</v>
      </c>
      <c r="T243" s="36">
        <f t="shared" si="62"/>
        <v>0.37420524708660302</v>
      </c>
      <c r="U243" s="36">
        <f t="shared" si="63"/>
        <v>-0.85115039920233626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9280000</v>
      </c>
      <c r="E244" s="31">
        <v>9280000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8891245</v>
      </c>
      <c r="R244" s="31">
        <v>8891245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18391644</v>
      </c>
      <c r="E245" s="31">
        <v>18391644</v>
      </c>
      <c r="F245" s="31">
        <v>1254162</v>
      </c>
      <c r="G245" s="36">
        <f t="shared" si="56"/>
        <v>6.8191946299091047E-2</v>
      </c>
      <c r="H245" s="31">
        <v>1000267</v>
      </c>
      <c r="I245" s="36">
        <f t="shared" si="57"/>
        <v>5.4387035764720107E-2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2254429</v>
      </c>
      <c r="O245" s="36">
        <f t="shared" si="61"/>
        <v>0.12257898206381115</v>
      </c>
      <c r="P245" s="31">
        <v>3411289</v>
      </c>
      <c r="Q245" s="31">
        <v>29809210</v>
      </c>
      <c r="R245" s="31">
        <v>15329208</v>
      </c>
      <c r="S245" s="31">
        <v>7526607</v>
      </c>
      <c r="T245" s="36">
        <f t="shared" si="62"/>
        <v>0.252492669211965</v>
      </c>
      <c r="U245" s="36">
        <f t="shared" si="63"/>
        <v>-0.70677740877422002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11929824</v>
      </c>
      <c r="E246" s="31">
        <v>11929824</v>
      </c>
      <c r="F246" s="31">
        <v>1125846</v>
      </c>
      <c r="G246" s="36">
        <f t="shared" si="56"/>
        <v>9.4372389735171286E-2</v>
      </c>
      <c r="H246" s="31">
        <v>2232738</v>
      </c>
      <c r="I246" s="36">
        <f t="shared" si="57"/>
        <v>0.18715598821910534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3358584</v>
      </c>
      <c r="O246" s="36">
        <f t="shared" si="61"/>
        <v>0.2815283779542766</v>
      </c>
      <c r="P246" s="31">
        <v>0</v>
      </c>
      <c r="Q246" s="31">
        <v>2040000</v>
      </c>
      <c r="R246" s="31">
        <v>2040000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65675712</v>
      </c>
      <c r="E247" s="32">
        <f>SUM(E241:E246)</f>
        <v>65675712</v>
      </c>
      <c r="F247" s="32">
        <f>SUM(F241:F246)</f>
        <v>13588503</v>
      </c>
      <c r="G247" s="37">
        <f t="shared" si="56"/>
        <v>0.20690301766351615</v>
      </c>
      <c r="H247" s="32">
        <f>SUM(H241:H246)</f>
        <v>4087614</v>
      </c>
      <c r="I247" s="37">
        <f t="shared" si="57"/>
        <v>6.223935569971438E-2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17676117</v>
      </c>
      <c r="O247" s="37">
        <f t="shared" si="61"/>
        <v>0.26914237336323055</v>
      </c>
      <c r="P247" s="32">
        <f>SUM(P241:P246)</f>
        <v>15409722</v>
      </c>
      <c r="Q247" s="32">
        <f>SUM(Q241:Q246)</f>
        <v>96467606</v>
      </c>
      <c r="R247" s="32">
        <f>SUM(R241:R246)</f>
        <v>82578118</v>
      </c>
      <c r="S247" s="32">
        <f>SUM(S241:S246)</f>
        <v>35114420</v>
      </c>
      <c r="T247" s="37">
        <f t="shared" si="62"/>
        <v>0.36400219157506614</v>
      </c>
      <c r="U247" s="37">
        <f t="shared" si="63"/>
        <v>-0.73473797904984917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1921207</v>
      </c>
      <c r="E248" s="31">
        <v>1921207</v>
      </c>
      <c r="F248" s="31">
        <v>193858</v>
      </c>
      <c r="G248" s="36">
        <f t="shared" si="56"/>
        <v>0.10090427528111234</v>
      </c>
      <c r="H248" s="31">
        <v>670621</v>
      </c>
      <c r="I248" s="36">
        <f t="shared" si="57"/>
        <v>0.34906233425133265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864479</v>
      </c>
      <c r="O248" s="36">
        <f t="shared" si="61"/>
        <v>0.44996660953244499</v>
      </c>
      <c r="P248" s="31">
        <v>147606</v>
      </c>
      <c r="Q248" s="31">
        <v>401231</v>
      </c>
      <c r="R248" s="31">
        <v>2238261</v>
      </c>
      <c r="S248" s="31">
        <v>337502</v>
      </c>
      <c r="T248" s="36">
        <f t="shared" si="62"/>
        <v>0.8411663106788857</v>
      </c>
      <c r="U248" s="36">
        <f t="shared" si="63"/>
        <v>3.5433180223026168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14772</v>
      </c>
      <c r="E249" s="31">
        <v>14772</v>
      </c>
      <c r="F249" s="31">
        <v>9519</v>
      </c>
      <c r="G249" s="36">
        <f t="shared" si="56"/>
        <v>0.64439480097481727</v>
      </c>
      <c r="H249" s="31">
        <v>3816</v>
      </c>
      <c r="I249" s="36">
        <f t="shared" si="57"/>
        <v>0.25832656376929325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13335</v>
      </c>
      <c r="O249" s="36">
        <f t="shared" si="61"/>
        <v>0.90272136474411047</v>
      </c>
      <c r="P249" s="31">
        <v>6509</v>
      </c>
      <c r="Q249" s="31">
        <v>26764</v>
      </c>
      <c r="R249" s="31">
        <v>26764</v>
      </c>
      <c r="S249" s="31">
        <v>8339</v>
      </c>
      <c r="T249" s="36">
        <f t="shared" si="62"/>
        <v>0.31157525033627259</v>
      </c>
      <c r="U249" s="36">
        <f t="shared" si="63"/>
        <v>-0.4137348286987248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2899210</v>
      </c>
      <c r="E250" s="31">
        <v>2899210</v>
      </c>
      <c r="F250" s="31">
        <v>15421</v>
      </c>
      <c r="G250" s="36">
        <f t="shared" si="56"/>
        <v>5.3190351854470698E-3</v>
      </c>
      <c r="H250" s="31">
        <v>803250</v>
      </c>
      <c r="I250" s="36">
        <f t="shared" si="57"/>
        <v>0.27705823310488031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818671</v>
      </c>
      <c r="O250" s="36">
        <f t="shared" si="61"/>
        <v>0.28237726829032739</v>
      </c>
      <c r="P250" s="31">
        <v>14533</v>
      </c>
      <c r="Q250" s="31">
        <v>2778150</v>
      </c>
      <c r="R250" s="31">
        <v>2778150</v>
      </c>
      <c r="S250" s="31">
        <v>20510</v>
      </c>
      <c r="T250" s="36">
        <f t="shared" si="62"/>
        <v>7.3826107301621586E-3</v>
      </c>
      <c r="U250" s="36">
        <f t="shared" si="63"/>
        <v>54.27076309089658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6135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6135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20993076</v>
      </c>
      <c r="E252" s="31">
        <v>20993076</v>
      </c>
      <c r="F252" s="31">
        <v>0</v>
      </c>
      <c r="G252" s="36">
        <f t="shared" si="56"/>
        <v>0</v>
      </c>
      <c r="H252" s="31">
        <v>8107114</v>
      </c>
      <c r="I252" s="36">
        <f t="shared" si="57"/>
        <v>0.38618037680614314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8107114</v>
      </c>
      <c r="O252" s="36">
        <f t="shared" si="61"/>
        <v>0.38618037680614314</v>
      </c>
      <c r="P252" s="31">
        <v>6819571</v>
      </c>
      <c r="Q252" s="31">
        <v>23863030</v>
      </c>
      <c r="R252" s="31">
        <v>20923972</v>
      </c>
      <c r="S252" s="31">
        <v>6819571</v>
      </c>
      <c r="T252" s="36">
        <f t="shared" si="62"/>
        <v>0.28577976057524968</v>
      </c>
      <c r="U252" s="36">
        <f t="shared" si="63"/>
        <v>0.18880117239046279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39971696</v>
      </c>
      <c r="E253" s="31">
        <v>39971696</v>
      </c>
      <c r="F253" s="31">
        <v>15573845</v>
      </c>
      <c r="G253" s="36">
        <f t="shared" si="56"/>
        <v>0.38962182140082324</v>
      </c>
      <c r="H253" s="31">
        <v>7692500</v>
      </c>
      <c r="I253" s="36">
        <f t="shared" si="57"/>
        <v>0.19244867668362134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23266345</v>
      </c>
      <c r="O253" s="36">
        <f t="shared" si="61"/>
        <v>0.58207049808444455</v>
      </c>
      <c r="P253" s="31">
        <v>1864664</v>
      </c>
      <c r="Q253" s="31">
        <v>35018913</v>
      </c>
      <c r="R253" s="31">
        <v>37633913</v>
      </c>
      <c r="S253" s="31">
        <v>11502650</v>
      </c>
      <c r="T253" s="36">
        <f t="shared" si="62"/>
        <v>0.32846964724461891</v>
      </c>
      <c r="U253" s="36">
        <f t="shared" si="63"/>
        <v>3.1254081164220473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65799961</v>
      </c>
      <c r="E254" s="32">
        <f>SUM(E248:E253)</f>
        <v>65799961</v>
      </c>
      <c r="F254" s="32">
        <f>SUM(F248:F253)</f>
        <v>15792643</v>
      </c>
      <c r="G254" s="37">
        <f t="shared" si="56"/>
        <v>0.24000991429159055</v>
      </c>
      <c r="H254" s="32">
        <f>SUM(H248:H253)</f>
        <v>17283436</v>
      </c>
      <c r="I254" s="37">
        <f t="shared" si="57"/>
        <v>0.26266635629160934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33076079</v>
      </c>
      <c r="O254" s="37">
        <f t="shared" si="61"/>
        <v>0.50267627058319986</v>
      </c>
      <c r="P254" s="32">
        <f>SUM(P248:P253)</f>
        <v>8852883</v>
      </c>
      <c r="Q254" s="32">
        <f>SUM(Q248:Q253)</f>
        <v>62088088</v>
      </c>
      <c r="R254" s="32">
        <f>SUM(R248:R253)</f>
        <v>63601060</v>
      </c>
      <c r="S254" s="32">
        <f>SUM(S248:S253)</f>
        <v>18688572</v>
      </c>
      <c r="T254" s="37">
        <f t="shared" si="62"/>
        <v>0.30100092629684455</v>
      </c>
      <c r="U254" s="37">
        <f t="shared" si="63"/>
        <v>0.95229463667372549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11845622</v>
      </c>
      <c r="E255" s="31">
        <v>11845622</v>
      </c>
      <c r="F255" s="31">
        <v>2116923</v>
      </c>
      <c r="G255" s="36">
        <f t="shared" si="56"/>
        <v>0.17870931555979078</v>
      </c>
      <c r="H255" s="31">
        <v>2090920</v>
      </c>
      <c r="I255" s="36">
        <f t="shared" si="57"/>
        <v>0.1765141585642358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4207843</v>
      </c>
      <c r="O255" s="36">
        <f t="shared" si="61"/>
        <v>0.35522347412402661</v>
      </c>
      <c r="P255" s="31">
        <v>2803762</v>
      </c>
      <c r="Q255" s="31">
        <v>10763409</v>
      </c>
      <c r="R255" s="31">
        <v>10763409</v>
      </c>
      <c r="S255" s="31">
        <v>4691909</v>
      </c>
      <c r="T255" s="36">
        <f t="shared" si="62"/>
        <v>0.43591291569427493</v>
      </c>
      <c r="U255" s="36">
        <f t="shared" si="63"/>
        <v>-0.25424483247864837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1274294</v>
      </c>
      <c r="E256" s="31">
        <v>1274294</v>
      </c>
      <c r="F256" s="31">
        <v>17453952</v>
      </c>
      <c r="G256" s="36">
        <f t="shared" si="56"/>
        <v>13.696958472691545</v>
      </c>
      <c r="H256" s="31">
        <v>7336650</v>
      </c>
      <c r="I256" s="36">
        <f t="shared" si="57"/>
        <v>5.7574233261711978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24790602</v>
      </c>
      <c r="O256" s="36">
        <f t="shared" si="61"/>
        <v>19.454381798862745</v>
      </c>
      <c r="P256" s="31">
        <v>14692731</v>
      </c>
      <c r="Q256" s="31">
        <v>725832</v>
      </c>
      <c r="R256" s="31">
        <v>310000</v>
      </c>
      <c r="S256" s="31">
        <v>22718592</v>
      </c>
      <c r="T256" s="36">
        <f t="shared" si="62"/>
        <v>31.300069437555798</v>
      </c>
      <c r="U256" s="36">
        <f t="shared" si="63"/>
        <v>-0.50066124534642342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9831267</v>
      </c>
      <c r="E257" s="31">
        <v>9831267</v>
      </c>
      <c r="F257" s="31">
        <v>496607</v>
      </c>
      <c r="G257" s="36">
        <f t="shared" si="56"/>
        <v>5.0513021363370561E-2</v>
      </c>
      <c r="H257" s="31">
        <v>1107247</v>
      </c>
      <c r="I257" s="36">
        <f t="shared" si="57"/>
        <v>0.11262505636353889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1603854</v>
      </c>
      <c r="O257" s="36">
        <f t="shared" si="61"/>
        <v>0.16313807772690947</v>
      </c>
      <c r="P257" s="31">
        <v>430993</v>
      </c>
      <c r="Q257" s="31">
        <v>5165574</v>
      </c>
      <c r="R257" s="31">
        <v>6312878</v>
      </c>
      <c r="S257" s="31">
        <v>1838071</v>
      </c>
      <c r="T257" s="36">
        <f t="shared" si="62"/>
        <v>0.35583092992182475</v>
      </c>
      <c r="U257" s="36">
        <f t="shared" si="63"/>
        <v>1.5690602863619594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4947000</v>
      </c>
      <c r="E258" s="31">
        <v>4947000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5011000</v>
      </c>
      <c r="R258" s="31">
        <v>5011000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27898183</v>
      </c>
      <c r="E259" s="32">
        <f>SUM(E255:E258)</f>
        <v>27898183</v>
      </c>
      <c r="F259" s="32">
        <f>SUM(F255:F258)</f>
        <v>20067482</v>
      </c>
      <c r="G259" s="37">
        <f t="shared" si="56"/>
        <v>0.71931143329298541</v>
      </c>
      <c r="H259" s="32">
        <f>SUM(H255:H258)</f>
        <v>10534817</v>
      </c>
      <c r="I259" s="37">
        <f t="shared" si="57"/>
        <v>0.37761659961869204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30602299</v>
      </c>
      <c r="O259" s="37">
        <f t="shared" si="61"/>
        <v>1.0969280329116775</v>
      </c>
      <c r="P259" s="32">
        <f>SUM(P255:P258)</f>
        <v>17927486</v>
      </c>
      <c r="Q259" s="32">
        <f>SUM(Q255:Q258)</f>
        <v>21665815</v>
      </c>
      <c r="R259" s="32">
        <f>SUM(R255:R258)</f>
        <v>22397287</v>
      </c>
      <c r="S259" s="32">
        <f>SUM(S255:S258)</f>
        <v>29248572</v>
      </c>
      <c r="T259" s="37">
        <f t="shared" si="62"/>
        <v>1.3499871571874864</v>
      </c>
      <c r="U259" s="37">
        <f t="shared" si="63"/>
        <v>-0.41236506892265878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214708552</v>
      </c>
      <c r="E260" s="32">
        <f>SUM(E234:E239,E241:E246,E248:E253,E255:E258)</f>
        <v>214708552</v>
      </c>
      <c r="F260" s="32">
        <f>SUM(F234:F239,F241:F246,F248:F253,F255:F258)</f>
        <v>56256006</v>
      </c>
      <c r="G260" s="37">
        <f t="shared" si="56"/>
        <v>0.2620110166827449</v>
      </c>
      <c r="H260" s="32">
        <f>SUM(H234:H239,H241:H246,H248:H253,H255:H258)</f>
        <v>40807539</v>
      </c>
      <c r="I260" s="37">
        <f t="shared" si="57"/>
        <v>0.19006014720829564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97063545</v>
      </c>
      <c r="O260" s="37">
        <f t="shared" si="61"/>
        <v>0.45207116389104052</v>
      </c>
      <c r="P260" s="32">
        <f>SUM(P234:P239,P241:P246,P248:P253,P255:P258)</f>
        <v>47824085</v>
      </c>
      <c r="Q260" s="32">
        <f>SUM(Q234:Q239,Q241:Q246,Q248:Q253,Q255:Q258)</f>
        <v>235134635</v>
      </c>
      <c r="R260" s="32">
        <f>SUM(R234:R239,R241:R246,R248:R253,R255:R258)</f>
        <v>220859439</v>
      </c>
      <c r="S260" s="32">
        <f>SUM(S234:S239,S241:S246,S248:S253,S255:S258)</f>
        <v>96021430</v>
      </c>
      <c r="T260" s="37">
        <f t="shared" si="62"/>
        <v>0.40836786975257816</v>
      </c>
      <c r="U260" s="37">
        <f t="shared" si="63"/>
        <v>-0.14671573956929862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3666350</v>
      </c>
      <c r="E263" s="31">
        <v>3666350</v>
      </c>
      <c r="F263" s="31">
        <v>94527</v>
      </c>
      <c r="G263" s="36">
        <f t="shared" ref="G263:G299" si="64">IF(($D263     =0),0,($F263     /$D263     ))</f>
        <v>2.5782317563789601E-2</v>
      </c>
      <c r="H263" s="31">
        <v>7543</v>
      </c>
      <c r="I263" s="36">
        <f t="shared" ref="I263:I299" si="65">IF(($D263     =0),0,($H263     /$D263     ))</f>
        <v>2.0573594992294789E-3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102070</v>
      </c>
      <c r="O263" s="36">
        <f t="shared" ref="O263:O299" si="69">IF(($D263     =0),0,($N263     /$D263     ))</f>
        <v>2.783967706301908E-2</v>
      </c>
      <c r="P263" s="31">
        <v>28520</v>
      </c>
      <c r="Q263" s="31">
        <v>3460800</v>
      </c>
      <c r="R263" s="31">
        <v>3484800</v>
      </c>
      <c r="S263" s="31">
        <v>29360</v>
      </c>
      <c r="T263" s="36">
        <f t="shared" ref="T263:T299" si="70">IF(($Q263     =0),0,($S263     /$Q263     ))</f>
        <v>8.4835876098012016E-3</v>
      </c>
      <c r="U263" s="36">
        <f t="shared" ref="U263:U299" si="71">IF(($P263     =0),0,(($H263     /$P263     )-1))</f>
        <v>-0.73551893408134639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35481505</v>
      </c>
      <c r="E264" s="31">
        <v>35481505</v>
      </c>
      <c r="F264" s="31">
        <v>5207157</v>
      </c>
      <c r="G264" s="36">
        <f t="shared" si="64"/>
        <v>0.14675693717050617</v>
      </c>
      <c r="H264" s="31">
        <v>4410934</v>
      </c>
      <c r="I264" s="36">
        <f t="shared" si="65"/>
        <v>0.12431642908044628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9618091</v>
      </c>
      <c r="O264" s="36">
        <f t="shared" si="69"/>
        <v>0.27107336625095241</v>
      </c>
      <c r="P264" s="31">
        <v>6218029</v>
      </c>
      <c r="Q264" s="31">
        <v>29355040</v>
      </c>
      <c r="R264" s="31">
        <v>30555040</v>
      </c>
      <c r="S264" s="31">
        <v>12845509</v>
      </c>
      <c r="T264" s="36">
        <f t="shared" si="70"/>
        <v>0.43759126201156601</v>
      </c>
      <c r="U264" s="36">
        <f t="shared" si="71"/>
        <v>-0.29062183531147889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4063958</v>
      </c>
      <c r="E265" s="31">
        <v>4063958</v>
      </c>
      <c r="F265" s="31">
        <v>828123</v>
      </c>
      <c r="G265" s="36">
        <f t="shared" si="64"/>
        <v>0.20377252914523231</v>
      </c>
      <c r="H265" s="31">
        <v>447198</v>
      </c>
      <c r="I265" s="36">
        <f t="shared" si="65"/>
        <v>0.1100400151773222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1275321</v>
      </c>
      <c r="O265" s="36">
        <f t="shared" si="69"/>
        <v>0.31381254432255451</v>
      </c>
      <c r="P265" s="31">
        <v>645696</v>
      </c>
      <c r="Q265" s="31">
        <v>4063958</v>
      </c>
      <c r="R265" s="31">
        <v>4063958</v>
      </c>
      <c r="S265" s="31">
        <v>1448534</v>
      </c>
      <c r="T265" s="36">
        <f t="shared" si="70"/>
        <v>0.3564342938583519</v>
      </c>
      <c r="U265" s="36">
        <f t="shared" si="71"/>
        <v>-0.30741711269699667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24781796</v>
      </c>
      <c r="F266" s="31">
        <v>7936774</v>
      </c>
      <c r="G266" s="36">
        <f t="shared" si="64"/>
        <v>0.32026629546946478</v>
      </c>
      <c r="H266" s="31">
        <v>7694186</v>
      </c>
      <c r="I266" s="36">
        <f t="shared" si="65"/>
        <v>0.31047733586379295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15630960</v>
      </c>
      <c r="O266" s="36">
        <f t="shared" si="69"/>
        <v>0.63074363133325773</v>
      </c>
      <c r="P266" s="31">
        <v>6173757</v>
      </c>
      <c r="Q266" s="31">
        <v>22088352</v>
      </c>
      <c r="R266" s="31">
        <v>24860443</v>
      </c>
      <c r="S266" s="31">
        <v>12774358</v>
      </c>
      <c r="T266" s="36">
        <f t="shared" si="70"/>
        <v>0.57833006283130584</v>
      </c>
      <c r="U266" s="36">
        <f t="shared" si="71"/>
        <v>0.24627289347475134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67993609</v>
      </c>
      <c r="E267" s="32">
        <f>SUM(E263:E266)</f>
        <v>67993609</v>
      </c>
      <c r="F267" s="32">
        <f>SUM(F263:F266)</f>
        <v>14066581</v>
      </c>
      <c r="G267" s="37">
        <f t="shared" si="64"/>
        <v>0.20688092905908259</v>
      </c>
      <c r="H267" s="32">
        <f>SUM(H263:H266)</f>
        <v>12559861</v>
      </c>
      <c r="I267" s="37">
        <f t="shared" si="65"/>
        <v>0.18472119931154118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26626442</v>
      </c>
      <c r="O267" s="37">
        <f t="shared" si="69"/>
        <v>0.39160212837062375</v>
      </c>
      <c r="P267" s="32">
        <f>SUM(P263:P266)</f>
        <v>13066002</v>
      </c>
      <c r="Q267" s="32">
        <f>SUM(Q263:Q266)</f>
        <v>58968150</v>
      </c>
      <c r="R267" s="32">
        <f>SUM(R263:R266)</f>
        <v>62964241</v>
      </c>
      <c r="S267" s="32">
        <f>SUM(S263:S266)</f>
        <v>27097761</v>
      </c>
      <c r="T267" s="37">
        <f t="shared" si="70"/>
        <v>0.45953215422223692</v>
      </c>
      <c r="U267" s="37">
        <f t="shared" si="71"/>
        <v>-3.8737251073434731E-2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100462</v>
      </c>
      <c r="E268" s="31">
        <v>100462</v>
      </c>
      <c r="F268" s="31">
        <v>0</v>
      </c>
      <c r="G268" s="36">
        <f t="shared" si="64"/>
        <v>0</v>
      </c>
      <c r="H268" s="31">
        <v>24521</v>
      </c>
      <c r="I268" s="36">
        <f t="shared" si="65"/>
        <v>0.24408233959108916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24521</v>
      </c>
      <c r="O268" s="36">
        <f t="shared" si="69"/>
        <v>0.24408233959108916</v>
      </c>
      <c r="P268" s="31">
        <v>12880</v>
      </c>
      <c r="Q268" s="31">
        <v>94775</v>
      </c>
      <c r="R268" s="31">
        <v>94775</v>
      </c>
      <c r="S268" s="31">
        <v>50383</v>
      </c>
      <c r="T268" s="36">
        <f t="shared" si="70"/>
        <v>0.53160643629649174</v>
      </c>
      <c r="U268" s="36">
        <f t="shared" si="71"/>
        <v>0.90380434782608687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261875</v>
      </c>
      <c r="Q270" s="31">
        <v>0</v>
      </c>
      <c r="R270" s="31">
        <v>0</v>
      </c>
      <c r="S270" s="31">
        <v>261875</v>
      </c>
      <c r="T270" s="36">
        <f t="shared" si="70"/>
        <v>0</v>
      </c>
      <c r="U270" s="36">
        <f t="shared" si="71"/>
        <v>-1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3118000</v>
      </c>
      <c r="E274" s="31">
        <v>3118000</v>
      </c>
      <c r="F274" s="31">
        <v>185032</v>
      </c>
      <c r="G274" s="36">
        <f t="shared" si="64"/>
        <v>5.934316869788326E-2</v>
      </c>
      <c r="H274" s="31">
        <v>692093</v>
      </c>
      <c r="I274" s="36">
        <f t="shared" si="65"/>
        <v>0.22196696600384863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877125</v>
      </c>
      <c r="O274" s="36">
        <f t="shared" si="69"/>
        <v>0.28131013470173188</v>
      </c>
      <c r="P274" s="31">
        <v>918278</v>
      </c>
      <c r="Q274" s="31">
        <v>3106000</v>
      </c>
      <c r="R274" s="31">
        <v>3106000</v>
      </c>
      <c r="S274" s="31">
        <v>1073578</v>
      </c>
      <c r="T274" s="36">
        <f t="shared" si="70"/>
        <v>0.34564649066323244</v>
      </c>
      <c r="U274" s="36">
        <f t="shared" si="71"/>
        <v>-0.24631429697760376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3218462</v>
      </c>
      <c r="E275" s="32">
        <f>SUM(E268:E274)</f>
        <v>3218462</v>
      </c>
      <c r="F275" s="32">
        <f>SUM(F268:F274)</f>
        <v>185032</v>
      </c>
      <c r="G275" s="37">
        <f t="shared" si="64"/>
        <v>5.7490813935351728E-2</v>
      </c>
      <c r="H275" s="32">
        <f>SUM(H268:H274)</f>
        <v>716614</v>
      </c>
      <c r="I275" s="37">
        <f t="shared" si="65"/>
        <v>0.22265728164570531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901646</v>
      </c>
      <c r="O275" s="37">
        <f t="shared" si="69"/>
        <v>0.28014809558105702</v>
      </c>
      <c r="P275" s="32">
        <f>SUM(P268:P274)</f>
        <v>1193033</v>
      </c>
      <c r="Q275" s="32">
        <f>SUM(Q268:Q274)</f>
        <v>3200775</v>
      </c>
      <c r="R275" s="32">
        <f>SUM(R268:R274)</f>
        <v>3200775</v>
      </c>
      <c r="S275" s="32">
        <f>SUM(S268:S274)</f>
        <v>1385836</v>
      </c>
      <c r="T275" s="37">
        <f t="shared" si="70"/>
        <v>0.43296889034686914</v>
      </c>
      <c r="U275" s="37">
        <f t="shared" si="71"/>
        <v>-0.39933430173348095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1400</v>
      </c>
      <c r="G276" s="36">
        <f t="shared" si="64"/>
        <v>0</v>
      </c>
      <c r="H276" s="31">
        <v>3000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4400</v>
      </c>
      <c r="O276" s="36">
        <f t="shared" si="69"/>
        <v>0</v>
      </c>
      <c r="P276" s="31">
        <v>370</v>
      </c>
      <c r="Q276" s="31">
        <v>0</v>
      </c>
      <c r="R276" s="31">
        <v>0</v>
      </c>
      <c r="S276" s="31">
        <v>1135</v>
      </c>
      <c r="T276" s="36">
        <f t="shared" si="70"/>
        <v>0</v>
      </c>
      <c r="U276" s="36">
        <f t="shared" si="71"/>
        <v>7.1081081081081088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1632701</v>
      </c>
      <c r="E278" s="31">
        <v>1632701</v>
      </c>
      <c r="F278" s="31">
        <v>0</v>
      </c>
      <c r="G278" s="36">
        <f t="shared" si="64"/>
        <v>0</v>
      </c>
      <c r="H278" s="31">
        <v>297</v>
      </c>
      <c r="I278" s="36">
        <f t="shared" si="65"/>
        <v>1.8190715875105118E-4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297</v>
      </c>
      <c r="O278" s="36">
        <f t="shared" si="69"/>
        <v>1.8190715875105118E-4</v>
      </c>
      <c r="P278" s="31">
        <v>1696</v>
      </c>
      <c r="Q278" s="31">
        <v>1073000</v>
      </c>
      <c r="R278" s="31">
        <v>1073000</v>
      </c>
      <c r="S278" s="31">
        <v>270696</v>
      </c>
      <c r="T278" s="36">
        <f t="shared" si="70"/>
        <v>0.25227958993476235</v>
      </c>
      <c r="U278" s="36">
        <f t="shared" si="71"/>
        <v>-0.82488207547169812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3511098</v>
      </c>
      <c r="E281" s="31">
        <v>3511098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4401117</v>
      </c>
      <c r="R281" s="31">
        <v>7550241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363513</v>
      </c>
      <c r="E283" s="31">
        <v>363513</v>
      </c>
      <c r="F283" s="31">
        <v>0</v>
      </c>
      <c r="G283" s="36">
        <f t="shared" si="64"/>
        <v>0</v>
      </c>
      <c r="H283" s="31">
        <v>7883</v>
      </c>
      <c r="I283" s="36">
        <f t="shared" si="65"/>
        <v>2.1685606842121188E-2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7883</v>
      </c>
      <c r="O283" s="36">
        <f t="shared" si="69"/>
        <v>2.1685606842121188E-2</v>
      </c>
      <c r="P283" s="31">
        <v>0</v>
      </c>
      <c r="Q283" s="31">
        <v>638250</v>
      </c>
      <c r="R283" s="31">
        <v>582748</v>
      </c>
      <c r="S283" s="31">
        <v>6374</v>
      </c>
      <c r="T283" s="36">
        <f t="shared" si="70"/>
        <v>9.9866823345084212E-3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4182000</v>
      </c>
      <c r="E284" s="31">
        <v>4182000</v>
      </c>
      <c r="F284" s="31">
        <v>2765000</v>
      </c>
      <c r="G284" s="36">
        <f t="shared" si="64"/>
        <v>0.66116690578670489</v>
      </c>
      <c r="H284" s="31">
        <v>904000</v>
      </c>
      <c r="I284" s="36">
        <f t="shared" si="65"/>
        <v>0.21616451458632233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3669000</v>
      </c>
      <c r="O284" s="36">
        <f t="shared" si="69"/>
        <v>0.87733142037302725</v>
      </c>
      <c r="P284" s="31">
        <v>2522363</v>
      </c>
      <c r="Q284" s="31">
        <v>4293000</v>
      </c>
      <c r="R284" s="31">
        <v>4289939</v>
      </c>
      <c r="S284" s="31">
        <v>3006000</v>
      </c>
      <c r="T284" s="36">
        <f t="shared" si="70"/>
        <v>0.70020964360587001</v>
      </c>
      <c r="U284" s="36">
        <f t="shared" si="71"/>
        <v>-0.64160590684211583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9689312</v>
      </c>
      <c r="E285" s="32">
        <f>SUM(E276:E284)</f>
        <v>9689312</v>
      </c>
      <c r="F285" s="32">
        <f>SUM(F276:F284)</f>
        <v>2766400</v>
      </c>
      <c r="G285" s="37">
        <f t="shared" si="64"/>
        <v>0.28551046761627658</v>
      </c>
      <c r="H285" s="32">
        <f>SUM(H276:H284)</f>
        <v>915180</v>
      </c>
      <c r="I285" s="37">
        <f t="shared" si="65"/>
        <v>9.445252666030364E-2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3681580</v>
      </c>
      <c r="O285" s="37">
        <f t="shared" si="69"/>
        <v>0.3799629942765802</v>
      </c>
      <c r="P285" s="32">
        <f>SUM(P276:P284)</f>
        <v>2524429</v>
      </c>
      <c r="Q285" s="32">
        <f>SUM(Q276:Q284)</f>
        <v>10405367</v>
      </c>
      <c r="R285" s="32">
        <f>SUM(R276:R284)</f>
        <v>13495928</v>
      </c>
      <c r="S285" s="32">
        <f>SUM(S276:S284)</f>
        <v>3284205</v>
      </c>
      <c r="T285" s="37">
        <f t="shared" si="70"/>
        <v>0.31562606105099417</v>
      </c>
      <c r="U285" s="37">
        <f t="shared" si="71"/>
        <v>-0.63747049332740202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56824</v>
      </c>
      <c r="E286" s="31">
        <v>56824</v>
      </c>
      <c r="F286" s="31">
        <v>23464</v>
      </c>
      <c r="G286" s="36">
        <f t="shared" si="64"/>
        <v>0.41292411657046318</v>
      </c>
      <c r="H286" s="31">
        <v>53171</v>
      </c>
      <c r="I286" s="36">
        <f t="shared" si="65"/>
        <v>0.93571378290863017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76635</v>
      </c>
      <c r="O286" s="36">
        <f t="shared" si="69"/>
        <v>1.3486378994790933</v>
      </c>
      <c r="P286" s="31">
        <v>17384</v>
      </c>
      <c r="Q286" s="31">
        <v>48000</v>
      </c>
      <c r="R286" s="31">
        <v>50500</v>
      </c>
      <c r="S286" s="31">
        <v>26786</v>
      </c>
      <c r="T286" s="36">
        <f t="shared" si="70"/>
        <v>0.55804166666666666</v>
      </c>
      <c r="U286" s="36">
        <f t="shared" si="71"/>
        <v>2.05861711919006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12630413</v>
      </c>
      <c r="E290" s="31">
        <v>12630413</v>
      </c>
      <c r="F290" s="31">
        <v>2562819</v>
      </c>
      <c r="G290" s="36">
        <f t="shared" si="64"/>
        <v>0.20290856680616856</v>
      </c>
      <c r="H290" s="31">
        <v>3671919</v>
      </c>
      <c r="I290" s="36">
        <f t="shared" si="65"/>
        <v>0.29072042220630473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6234738</v>
      </c>
      <c r="O290" s="36">
        <f t="shared" si="69"/>
        <v>0.49362898901247332</v>
      </c>
      <c r="P290" s="31">
        <v>3045571</v>
      </c>
      <c r="Q290" s="31">
        <v>12886586</v>
      </c>
      <c r="R290" s="31">
        <v>13011718</v>
      </c>
      <c r="S290" s="31">
        <v>6214942</v>
      </c>
      <c r="T290" s="36">
        <f t="shared" si="70"/>
        <v>0.48227994598414198</v>
      </c>
      <c r="U290" s="36">
        <f t="shared" si="71"/>
        <v>0.20565864332172845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3278000</v>
      </c>
      <c r="E291" s="31">
        <v>3278000</v>
      </c>
      <c r="F291" s="31">
        <v>132556</v>
      </c>
      <c r="G291" s="36">
        <f t="shared" si="64"/>
        <v>4.0438071995118972E-2</v>
      </c>
      <c r="H291" s="31">
        <v>2105044</v>
      </c>
      <c r="I291" s="36">
        <f t="shared" si="65"/>
        <v>0.64217327638804145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2237600</v>
      </c>
      <c r="O291" s="36">
        <f t="shared" si="69"/>
        <v>0.68261134838316051</v>
      </c>
      <c r="P291" s="31">
        <v>152240</v>
      </c>
      <c r="Q291" s="31">
        <v>3390000</v>
      </c>
      <c r="R291" s="31">
        <v>2860000</v>
      </c>
      <c r="S291" s="31">
        <v>424442</v>
      </c>
      <c r="T291" s="36">
        <f t="shared" si="70"/>
        <v>0.12520412979351034</v>
      </c>
      <c r="U291" s="36">
        <f t="shared" si="71"/>
        <v>12.827141355754073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15965237</v>
      </c>
      <c r="E292" s="32">
        <f>SUM(E286:E291)</f>
        <v>15965237</v>
      </c>
      <c r="F292" s="32">
        <f>SUM(F286:F291)</f>
        <v>2718839</v>
      </c>
      <c r="G292" s="37">
        <f t="shared" si="64"/>
        <v>0.17029744062051819</v>
      </c>
      <c r="H292" s="32">
        <f>SUM(H286:H291)</f>
        <v>5830134</v>
      </c>
      <c r="I292" s="37">
        <f t="shared" si="65"/>
        <v>0.3651767900470253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8548973</v>
      </c>
      <c r="O292" s="37">
        <f t="shared" si="69"/>
        <v>0.53547423066754352</v>
      </c>
      <c r="P292" s="32">
        <f>SUM(P286:P291)</f>
        <v>3215195</v>
      </c>
      <c r="Q292" s="32">
        <f>SUM(Q286:Q291)</f>
        <v>16324586</v>
      </c>
      <c r="R292" s="32">
        <f>SUM(R286:R291)</f>
        <v>15922218</v>
      </c>
      <c r="S292" s="32">
        <f>SUM(S286:S291)</f>
        <v>6666170</v>
      </c>
      <c r="T292" s="37">
        <f t="shared" si="70"/>
        <v>0.40835155023226927</v>
      </c>
      <c r="U292" s="37">
        <f t="shared" si="71"/>
        <v>0.81330650240498636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5595000</v>
      </c>
      <c r="E293" s="31">
        <v>5595000</v>
      </c>
      <c r="F293" s="31">
        <v>3611385</v>
      </c>
      <c r="G293" s="36">
        <f t="shared" si="64"/>
        <v>0.64546648793565686</v>
      </c>
      <c r="H293" s="31">
        <v>1495563</v>
      </c>
      <c r="I293" s="36">
        <f t="shared" si="65"/>
        <v>0.26730348525469166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5106948</v>
      </c>
      <c r="O293" s="36">
        <f t="shared" si="69"/>
        <v>0.91276997319034847</v>
      </c>
      <c r="P293" s="31">
        <v>2345941</v>
      </c>
      <c r="Q293" s="31">
        <v>5525000</v>
      </c>
      <c r="R293" s="31">
        <v>8125000</v>
      </c>
      <c r="S293" s="31">
        <v>6042389</v>
      </c>
      <c r="T293" s="36">
        <f t="shared" si="70"/>
        <v>1.0936450678733032</v>
      </c>
      <c r="U293" s="36">
        <f t="shared" si="71"/>
        <v>-0.36248908220624476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41178</v>
      </c>
      <c r="E294" s="31">
        <v>41178</v>
      </c>
      <c r="F294" s="31">
        <v>28695</v>
      </c>
      <c r="G294" s="36">
        <f t="shared" si="64"/>
        <v>0.69685268832871927</v>
      </c>
      <c r="H294" s="31">
        <v>12241</v>
      </c>
      <c r="I294" s="36">
        <f t="shared" si="65"/>
        <v>0.29727038709990772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40936</v>
      </c>
      <c r="O294" s="36">
        <f t="shared" si="69"/>
        <v>0.99412307542862699</v>
      </c>
      <c r="P294" s="31">
        <v>4633</v>
      </c>
      <c r="Q294" s="31">
        <v>39217</v>
      </c>
      <c r="R294" s="31">
        <v>39217</v>
      </c>
      <c r="S294" s="31">
        <v>15355</v>
      </c>
      <c r="T294" s="36">
        <f t="shared" si="70"/>
        <v>0.39153938343065509</v>
      </c>
      <c r="U294" s="36">
        <f t="shared" si="71"/>
        <v>1.6421325275199656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4157447</v>
      </c>
      <c r="R296" s="31">
        <v>4157447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6866000</v>
      </c>
      <c r="E297" s="31">
        <v>6866000</v>
      </c>
      <c r="F297" s="31">
        <v>2103825</v>
      </c>
      <c r="G297" s="36">
        <f t="shared" si="64"/>
        <v>0.30641203029420333</v>
      </c>
      <c r="H297" s="31">
        <v>-897160</v>
      </c>
      <c r="I297" s="36">
        <f t="shared" si="65"/>
        <v>-0.13066705505388873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1206665</v>
      </c>
      <c r="O297" s="36">
        <f t="shared" si="69"/>
        <v>0.1757449752403146</v>
      </c>
      <c r="P297" s="31">
        <v>1113926</v>
      </c>
      <c r="Q297" s="31">
        <v>6580000</v>
      </c>
      <c r="R297" s="31">
        <v>6580000</v>
      </c>
      <c r="S297" s="31">
        <v>1174426</v>
      </c>
      <c r="T297" s="36">
        <f t="shared" si="70"/>
        <v>0.17848419452887537</v>
      </c>
      <c r="U297" s="36">
        <f t="shared" si="71"/>
        <v>-1.8054035905437167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12502178</v>
      </c>
      <c r="E298" s="32">
        <f>SUM(E293:E297)</f>
        <v>12502178</v>
      </c>
      <c r="F298" s="32">
        <f>SUM(F293:F297)</f>
        <v>5743905</v>
      </c>
      <c r="G298" s="37">
        <f t="shared" si="64"/>
        <v>0.45943234850759601</v>
      </c>
      <c r="H298" s="32">
        <f>SUM(H293:H297)</f>
        <v>610644</v>
      </c>
      <c r="I298" s="37">
        <f t="shared" si="65"/>
        <v>4.8843009594008342E-2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6354549</v>
      </c>
      <c r="O298" s="37">
        <f t="shared" si="69"/>
        <v>0.5082753581016044</v>
      </c>
      <c r="P298" s="32">
        <f>SUM(P293:P297)</f>
        <v>3464500</v>
      </c>
      <c r="Q298" s="32">
        <f>SUM(Q293:Q297)</f>
        <v>16301664</v>
      </c>
      <c r="R298" s="32">
        <f>SUM(R293:R297)</f>
        <v>18901664</v>
      </c>
      <c r="S298" s="32">
        <f>SUM(S293:S297)</f>
        <v>7232170</v>
      </c>
      <c r="T298" s="37">
        <f t="shared" si="70"/>
        <v>0.44364612103402451</v>
      </c>
      <c r="U298" s="37">
        <f t="shared" si="71"/>
        <v>-0.82374253138981091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109368798</v>
      </c>
      <c r="E299" s="32">
        <f>SUM(E263:E266,E268:E274,E276:E284,E286:E291,E293:E297)</f>
        <v>109368798</v>
      </c>
      <c r="F299" s="32">
        <f>SUM(F263:F266,F268:F274,F276:F284,F286:F291,F293:F297)</f>
        <v>25480757</v>
      </c>
      <c r="G299" s="37">
        <f t="shared" si="64"/>
        <v>0.23298013204826482</v>
      </c>
      <c r="H299" s="32">
        <f>SUM(H263:H266,H268:H274,H276:H284,H286:H291,H293:H297)</f>
        <v>20632433</v>
      </c>
      <c r="I299" s="37">
        <f t="shared" si="65"/>
        <v>0.18865008464297103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46113190</v>
      </c>
      <c r="O299" s="37">
        <f t="shared" si="69"/>
        <v>0.42163021669123585</v>
      </c>
      <c r="P299" s="32">
        <f>SUM(P263:P266,P268:P274,P276:P284,P286:P291,P293:P297)</f>
        <v>23463159</v>
      </c>
      <c r="Q299" s="32">
        <f>SUM(Q263:Q266,Q268:Q274,Q276:Q284,Q286:Q291,Q293:Q297)</f>
        <v>105200542</v>
      </c>
      <c r="R299" s="32">
        <f>SUM(R263:R266,R268:R274,R276:R284,R286:R291,R293:R297)</f>
        <v>114484826</v>
      </c>
      <c r="S299" s="32">
        <f>SUM(S263:S266,S268:S274,S276:S284,S286:S291,S293:S297)</f>
        <v>45666142</v>
      </c>
      <c r="T299" s="37">
        <f t="shared" si="70"/>
        <v>0.43408656582776922</v>
      </c>
      <c r="U299" s="37">
        <f t="shared" si="71"/>
        <v>-0.1206455618358977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708335204</v>
      </c>
      <c r="E302" s="31">
        <v>704840204</v>
      </c>
      <c r="F302" s="31">
        <v>153946396</v>
      </c>
      <c r="G302" s="36">
        <f t="shared" ref="G302:G339" si="72">IF(($D302     =0),0,($F302     /$D302     ))</f>
        <v>0.21733551450027888</v>
      </c>
      <c r="H302" s="31">
        <v>151483843</v>
      </c>
      <c r="I302" s="36">
        <f t="shared" ref="I302:I339" si="73">IF(($D302     =0),0,($H302     /$D302     ))</f>
        <v>0.21385897826984185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305430239</v>
      </c>
      <c r="O302" s="36">
        <f t="shared" ref="O302:O339" si="77">IF(($D302     =0),0,($N302     /$D302     ))</f>
        <v>0.43119449277012073</v>
      </c>
      <c r="P302" s="31">
        <v>123503140</v>
      </c>
      <c r="Q302" s="31">
        <v>530573882</v>
      </c>
      <c r="R302" s="31">
        <v>615829171</v>
      </c>
      <c r="S302" s="31">
        <v>247236944</v>
      </c>
      <c r="T302" s="36">
        <f t="shared" ref="T302:T339" si="78">IF(($Q302     =0),0,($S302     /$Q302     ))</f>
        <v>0.46598023835632374</v>
      </c>
      <c r="U302" s="36">
        <f t="shared" ref="U302:U339" si="79">IF(($P302     =0),0,(($H302     /$P302     )-1))</f>
        <v>0.22655863648486996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708335204</v>
      </c>
      <c r="E303" s="32">
        <f>E302</f>
        <v>704840204</v>
      </c>
      <c r="F303" s="32">
        <f>F302</f>
        <v>153946396</v>
      </c>
      <c r="G303" s="37">
        <f t="shared" si="72"/>
        <v>0.21733551450027888</v>
      </c>
      <c r="H303" s="32">
        <f>H302</f>
        <v>151483843</v>
      </c>
      <c r="I303" s="37">
        <f t="shared" si="73"/>
        <v>0.21385897826984185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305430239</v>
      </c>
      <c r="O303" s="37">
        <f t="shared" si="77"/>
        <v>0.43119449277012073</v>
      </c>
      <c r="P303" s="32">
        <f>P302</f>
        <v>123503140</v>
      </c>
      <c r="Q303" s="32">
        <f>Q302</f>
        <v>530573882</v>
      </c>
      <c r="R303" s="32">
        <f>R302</f>
        <v>615829171</v>
      </c>
      <c r="S303" s="32">
        <f>S302</f>
        <v>247236944</v>
      </c>
      <c r="T303" s="37">
        <f t="shared" si="78"/>
        <v>0.46598023835632374</v>
      </c>
      <c r="U303" s="37">
        <f t="shared" si="79"/>
        <v>0.22655863648486996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1684647</v>
      </c>
      <c r="E304" s="31">
        <v>1773887</v>
      </c>
      <c r="F304" s="31">
        <v>458134</v>
      </c>
      <c r="G304" s="36">
        <f t="shared" si="72"/>
        <v>0.27194658584261272</v>
      </c>
      <c r="H304" s="31">
        <v>382205</v>
      </c>
      <c r="I304" s="36">
        <f t="shared" si="73"/>
        <v>0.22687542256627055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840339</v>
      </c>
      <c r="O304" s="36">
        <f t="shared" si="77"/>
        <v>0.4988220084088833</v>
      </c>
      <c r="P304" s="31">
        <v>390071</v>
      </c>
      <c r="Q304" s="31">
        <v>400065</v>
      </c>
      <c r="R304" s="31">
        <v>1618422</v>
      </c>
      <c r="S304" s="31">
        <v>826734</v>
      </c>
      <c r="T304" s="36">
        <f t="shared" si="78"/>
        <v>2.0664991938809942</v>
      </c>
      <c r="U304" s="36">
        <f t="shared" si="79"/>
        <v>-2.0165559603251726E-2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2418551</v>
      </c>
      <c r="E305" s="31">
        <v>2418551</v>
      </c>
      <c r="F305" s="31">
        <v>485846</v>
      </c>
      <c r="G305" s="36">
        <f t="shared" si="72"/>
        <v>0.2008830907431764</v>
      </c>
      <c r="H305" s="31">
        <v>662019</v>
      </c>
      <c r="I305" s="36">
        <f t="shared" si="73"/>
        <v>0.27372546619856269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1147865</v>
      </c>
      <c r="O305" s="36">
        <f t="shared" si="77"/>
        <v>0.47460855694173909</v>
      </c>
      <c r="P305" s="31">
        <v>1199702</v>
      </c>
      <c r="Q305" s="31">
        <v>2962063</v>
      </c>
      <c r="R305" s="31">
        <v>2292178</v>
      </c>
      <c r="S305" s="31">
        <v>2023877</v>
      </c>
      <c r="T305" s="36">
        <f t="shared" si="78"/>
        <v>0.68326602101305745</v>
      </c>
      <c r="U305" s="36">
        <f t="shared" si="79"/>
        <v>-0.44818046481542917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5017043</v>
      </c>
      <c r="E306" s="31">
        <v>6573070</v>
      </c>
      <c r="F306" s="31">
        <v>2256162</v>
      </c>
      <c r="G306" s="36">
        <f t="shared" si="72"/>
        <v>0.44969955409989509</v>
      </c>
      <c r="H306" s="31">
        <v>1677154</v>
      </c>
      <c r="I306" s="36">
        <f t="shared" si="73"/>
        <v>0.33429133455702892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3933316</v>
      </c>
      <c r="O306" s="36">
        <f t="shared" si="77"/>
        <v>0.78399088865692401</v>
      </c>
      <c r="P306" s="31">
        <v>1463579</v>
      </c>
      <c r="Q306" s="31">
        <v>4561564</v>
      </c>
      <c r="R306" s="31">
        <v>7199258</v>
      </c>
      <c r="S306" s="31">
        <v>2604461</v>
      </c>
      <c r="T306" s="36">
        <f t="shared" si="78"/>
        <v>0.5709578995274428</v>
      </c>
      <c r="U306" s="36">
        <f t="shared" si="79"/>
        <v>0.14592652668561112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10655203</v>
      </c>
      <c r="E307" s="31">
        <v>10655203</v>
      </c>
      <c r="F307" s="31">
        <v>2555073</v>
      </c>
      <c r="G307" s="36">
        <f t="shared" si="72"/>
        <v>0.23979580679973905</v>
      </c>
      <c r="H307" s="31">
        <v>2544418</v>
      </c>
      <c r="I307" s="36">
        <f t="shared" si="73"/>
        <v>0.23879582585146431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5099491</v>
      </c>
      <c r="O307" s="36">
        <f t="shared" si="77"/>
        <v>0.47859163265120336</v>
      </c>
      <c r="P307" s="31">
        <v>3127631</v>
      </c>
      <c r="Q307" s="31">
        <v>6476133</v>
      </c>
      <c r="R307" s="31">
        <v>10075333</v>
      </c>
      <c r="S307" s="31">
        <v>6793332</v>
      </c>
      <c r="T307" s="36">
        <f t="shared" si="78"/>
        <v>1.0489796920477081</v>
      </c>
      <c r="U307" s="36">
        <f t="shared" si="79"/>
        <v>-0.18647116619575643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4788841</v>
      </c>
      <c r="E308" s="31">
        <v>4992042</v>
      </c>
      <c r="F308" s="31">
        <v>1541844</v>
      </c>
      <c r="G308" s="36">
        <f t="shared" si="72"/>
        <v>0.32196600388277663</v>
      </c>
      <c r="H308" s="31">
        <v>1356220</v>
      </c>
      <c r="I308" s="36">
        <f t="shared" si="73"/>
        <v>0.28320422415361046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2898064</v>
      </c>
      <c r="O308" s="36">
        <f t="shared" si="77"/>
        <v>0.60517022803638709</v>
      </c>
      <c r="P308" s="31">
        <v>1418681</v>
      </c>
      <c r="Q308" s="31">
        <v>4265802</v>
      </c>
      <c r="R308" s="31">
        <v>4571448</v>
      </c>
      <c r="S308" s="31">
        <v>2814273</v>
      </c>
      <c r="T308" s="36">
        <f t="shared" si="78"/>
        <v>0.65972893256649046</v>
      </c>
      <c r="U308" s="36">
        <f t="shared" si="79"/>
        <v>-4.4027515699441966E-2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361000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75000</v>
      </c>
      <c r="R309" s="31">
        <v>1405437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24925285</v>
      </c>
      <c r="E310" s="32">
        <f>SUM(E304:E309)</f>
        <v>26773753</v>
      </c>
      <c r="F310" s="32">
        <f>SUM(F304:F309)</f>
        <v>7297059</v>
      </c>
      <c r="G310" s="37">
        <f t="shared" si="72"/>
        <v>0.29275729445019383</v>
      </c>
      <c r="H310" s="32">
        <f>SUM(H304:H309)</f>
        <v>6622016</v>
      </c>
      <c r="I310" s="37">
        <f t="shared" si="73"/>
        <v>0.26567463521480295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13919075</v>
      </c>
      <c r="O310" s="37">
        <f t="shared" si="77"/>
        <v>0.55843192966499677</v>
      </c>
      <c r="P310" s="32">
        <f>SUM(P304:P309)</f>
        <v>7599664</v>
      </c>
      <c r="Q310" s="32">
        <f>SUM(Q304:Q309)</f>
        <v>18740627</v>
      </c>
      <c r="R310" s="32">
        <f>SUM(R304:R309)</f>
        <v>27162076</v>
      </c>
      <c r="S310" s="32">
        <f>SUM(S304:S309)</f>
        <v>15062677</v>
      </c>
      <c r="T310" s="37">
        <f t="shared" si="78"/>
        <v>0.80374455988052051</v>
      </c>
      <c r="U310" s="37">
        <f t="shared" si="79"/>
        <v>-0.12864358213731553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2997117</v>
      </c>
      <c r="E311" s="31">
        <v>3066292</v>
      </c>
      <c r="F311" s="31">
        <v>285599</v>
      </c>
      <c r="G311" s="36">
        <f t="shared" si="72"/>
        <v>9.5291241549796027E-2</v>
      </c>
      <c r="H311" s="31">
        <v>517242</v>
      </c>
      <c r="I311" s="36">
        <f t="shared" si="73"/>
        <v>0.17257984923511493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802841</v>
      </c>
      <c r="O311" s="36">
        <f t="shared" si="77"/>
        <v>0.26787109078491095</v>
      </c>
      <c r="P311" s="31">
        <v>682171</v>
      </c>
      <c r="Q311" s="31">
        <v>4600111</v>
      </c>
      <c r="R311" s="31">
        <v>3283394</v>
      </c>
      <c r="S311" s="31">
        <v>1517854</v>
      </c>
      <c r="T311" s="36">
        <f t="shared" si="78"/>
        <v>0.32996029878409455</v>
      </c>
      <c r="U311" s="36">
        <f t="shared" si="79"/>
        <v>-0.24177075835824158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11799132</v>
      </c>
      <c r="E312" s="31">
        <v>11555132</v>
      </c>
      <c r="F312" s="31">
        <v>4202683</v>
      </c>
      <c r="G312" s="36">
        <f t="shared" si="72"/>
        <v>0.35618577705546478</v>
      </c>
      <c r="H312" s="31">
        <v>2627843</v>
      </c>
      <c r="I312" s="36">
        <f t="shared" si="73"/>
        <v>0.22271494208218029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6830526</v>
      </c>
      <c r="O312" s="36">
        <f t="shared" si="77"/>
        <v>0.57890071913764507</v>
      </c>
      <c r="P312" s="31">
        <v>5167256</v>
      </c>
      <c r="Q312" s="31">
        <v>11085959</v>
      </c>
      <c r="R312" s="31">
        <v>11085959</v>
      </c>
      <c r="S312" s="31">
        <v>8042656</v>
      </c>
      <c r="T312" s="36">
        <f t="shared" si="78"/>
        <v>0.72548130477480566</v>
      </c>
      <c r="U312" s="36">
        <f t="shared" si="79"/>
        <v>-0.49144323408787949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30585284</v>
      </c>
      <c r="E313" s="31">
        <v>17208354</v>
      </c>
      <c r="F313" s="31">
        <v>2596221</v>
      </c>
      <c r="G313" s="36">
        <f t="shared" si="72"/>
        <v>8.4884645831635894E-2</v>
      </c>
      <c r="H313" s="31">
        <v>2193814</v>
      </c>
      <c r="I313" s="36">
        <f t="shared" si="73"/>
        <v>7.1727762933311331E-2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4790035</v>
      </c>
      <c r="O313" s="36">
        <f t="shared" si="77"/>
        <v>0.15661240876494723</v>
      </c>
      <c r="P313" s="31">
        <v>2088621</v>
      </c>
      <c r="Q313" s="31">
        <v>20746120</v>
      </c>
      <c r="R313" s="31">
        <v>29599718</v>
      </c>
      <c r="S313" s="31">
        <v>10970999</v>
      </c>
      <c r="T313" s="36">
        <f t="shared" si="78"/>
        <v>0.52882172666503424</v>
      </c>
      <c r="U313" s="36">
        <f t="shared" si="79"/>
        <v>5.0364810082824896E-2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1859060</v>
      </c>
      <c r="E314" s="31">
        <v>1859060</v>
      </c>
      <c r="F314" s="31">
        <v>406923</v>
      </c>
      <c r="G314" s="36">
        <f t="shared" si="72"/>
        <v>0.21888642647359419</v>
      </c>
      <c r="H314" s="31">
        <v>429012</v>
      </c>
      <c r="I314" s="36">
        <f t="shared" si="73"/>
        <v>0.23076823771153163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835935</v>
      </c>
      <c r="O314" s="36">
        <f t="shared" si="77"/>
        <v>0.44965466418512584</v>
      </c>
      <c r="P314" s="31">
        <v>403646</v>
      </c>
      <c r="Q314" s="31">
        <v>1426200</v>
      </c>
      <c r="R314" s="31">
        <v>1426200</v>
      </c>
      <c r="S314" s="31">
        <v>913217</v>
      </c>
      <c r="T314" s="36">
        <f t="shared" si="78"/>
        <v>0.64031482260552519</v>
      </c>
      <c r="U314" s="36">
        <f t="shared" si="79"/>
        <v>6.2842193407094404E-2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1933343</v>
      </c>
      <c r="E315" s="31">
        <v>1833343</v>
      </c>
      <c r="F315" s="31">
        <v>419709</v>
      </c>
      <c r="G315" s="36">
        <f t="shared" si="72"/>
        <v>0.21708977662008241</v>
      </c>
      <c r="H315" s="31">
        <v>943086</v>
      </c>
      <c r="I315" s="36">
        <f t="shared" si="73"/>
        <v>0.48780066444495362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1362795</v>
      </c>
      <c r="O315" s="36">
        <f t="shared" si="77"/>
        <v>0.70489044106503607</v>
      </c>
      <c r="P315" s="31">
        <v>1448841</v>
      </c>
      <c r="Q315" s="31">
        <v>3937614</v>
      </c>
      <c r="R315" s="31">
        <v>4493951</v>
      </c>
      <c r="S315" s="31">
        <v>1989853</v>
      </c>
      <c r="T315" s="36">
        <f t="shared" si="78"/>
        <v>0.50534486112656041</v>
      </c>
      <c r="U315" s="36">
        <f t="shared" si="79"/>
        <v>-0.34907557143951617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6709288</v>
      </c>
      <c r="E316" s="31">
        <v>6709288</v>
      </c>
      <c r="F316" s="31">
        <v>644626</v>
      </c>
      <c r="G316" s="36">
        <f t="shared" si="72"/>
        <v>9.607964362239331E-2</v>
      </c>
      <c r="H316" s="31">
        <v>560762</v>
      </c>
      <c r="I316" s="36">
        <f t="shared" si="73"/>
        <v>8.3579956621328527E-2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1205388</v>
      </c>
      <c r="O316" s="36">
        <f t="shared" si="77"/>
        <v>0.17965960024372185</v>
      </c>
      <c r="P316" s="31">
        <v>510162</v>
      </c>
      <c r="Q316" s="31">
        <v>5840190</v>
      </c>
      <c r="R316" s="31">
        <v>6542288</v>
      </c>
      <c r="S316" s="31">
        <v>869934</v>
      </c>
      <c r="T316" s="36">
        <f t="shared" si="78"/>
        <v>0.14895645518382108</v>
      </c>
      <c r="U316" s="36">
        <f t="shared" si="79"/>
        <v>9.9184180711225034E-2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55883224</v>
      </c>
      <c r="E317" s="32">
        <f>SUM(E311:E316)</f>
        <v>42231469</v>
      </c>
      <c r="F317" s="32">
        <f>SUM(F311:F316)</f>
        <v>8555761</v>
      </c>
      <c r="G317" s="37">
        <f t="shared" si="72"/>
        <v>0.15310070514185081</v>
      </c>
      <c r="H317" s="32">
        <f>SUM(H311:H316)</f>
        <v>7271759</v>
      </c>
      <c r="I317" s="37">
        <f t="shared" si="73"/>
        <v>0.13012418539059237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15827520</v>
      </c>
      <c r="O317" s="37">
        <f t="shared" si="77"/>
        <v>0.28322489053244315</v>
      </c>
      <c r="P317" s="32">
        <f>SUM(P311:P316)</f>
        <v>10300697</v>
      </c>
      <c r="Q317" s="32">
        <f>SUM(Q311:Q316)</f>
        <v>47636194</v>
      </c>
      <c r="R317" s="32">
        <f>SUM(R311:R316)</f>
        <v>56431510</v>
      </c>
      <c r="S317" s="32">
        <f>SUM(S311:S316)</f>
        <v>24304513</v>
      </c>
      <c r="T317" s="37">
        <f t="shared" si="78"/>
        <v>0.51021105926304688</v>
      </c>
      <c r="U317" s="37">
        <f t="shared" si="79"/>
        <v>-0.29405175203192557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2285940</v>
      </c>
      <c r="E318" s="31">
        <v>2285940</v>
      </c>
      <c r="F318" s="31">
        <v>379089</v>
      </c>
      <c r="G318" s="36">
        <f t="shared" si="72"/>
        <v>0.16583506128769784</v>
      </c>
      <c r="H318" s="31">
        <v>374898</v>
      </c>
      <c r="I318" s="36">
        <f t="shared" si="73"/>
        <v>0.16400167983411637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753987</v>
      </c>
      <c r="O318" s="36">
        <f t="shared" si="77"/>
        <v>0.32983674112181421</v>
      </c>
      <c r="P318" s="31">
        <v>515996</v>
      </c>
      <c r="Q318" s="31">
        <v>2203720</v>
      </c>
      <c r="R318" s="31">
        <v>2970477</v>
      </c>
      <c r="S318" s="31">
        <v>942840</v>
      </c>
      <c r="T318" s="36">
        <f t="shared" si="78"/>
        <v>0.42784019748425389</v>
      </c>
      <c r="U318" s="36">
        <f t="shared" si="79"/>
        <v>-0.27344785618493161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15360210</v>
      </c>
      <c r="E319" s="31">
        <v>15161210</v>
      </c>
      <c r="F319" s="31">
        <v>4288655</v>
      </c>
      <c r="G319" s="36">
        <f t="shared" si="72"/>
        <v>0.27920549263323874</v>
      </c>
      <c r="H319" s="31">
        <v>4315256</v>
      </c>
      <c r="I319" s="36">
        <f t="shared" si="73"/>
        <v>0.28093730489361801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8603911</v>
      </c>
      <c r="O319" s="36">
        <f t="shared" si="77"/>
        <v>0.5601427975268567</v>
      </c>
      <c r="P319" s="31">
        <v>4076862</v>
      </c>
      <c r="Q319" s="31">
        <v>13395296</v>
      </c>
      <c r="R319" s="31">
        <v>13695295</v>
      </c>
      <c r="S319" s="31">
        <v>8070870</v>
      </c>
      <c r="T319" s="36">
        <f t="shared" si="78"/>
        <v>0.60251524117122901</v>
      </c>
      <c r="U319" s="36">
        <f t="shared" si="79"/>
        <v>5.8474876019840805E-2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3044260</v>
      </c>
      <c r="E320" s="31">
        <v>3044260</v>
      </c>
      <c r="F320" s="31">
        <v>801678</v>
      </c>
      <c r="G320" s="36">
        <f t="shared" si="72"/>
        <v>0.2633408447373089</v>
      </c>
      <c r="H320" s="31">
        <v>302482</v>
      </c>
      <c r="I320" s="36">
        <f t="shared" si="73"/>
        <v>9.9361421166391836E-2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1104160</v>
      </c>
      <c r="O320" s="36">
        <f t="shared" si="77"/>
        <v>0.36270226590370075</v>
      </c>
      <c r="P320" s="31">
        <v>428706</v>
      </c>
      <c r="Q320" s="31">
        <v>2479670</v>
      </c>
      <c r="R320" s="31">
        <v>2579670</v>
      </c>
      <c r="S320" s="31">
        <v>1101825</v>
      </c>
      <c r="T320" s="36">
        <f t="shared" si="78"/>
        <v>0.44434340053313548</v>
      </c>
      <c r="U320" s="36">
        <f t="shared" si="79"/>
        <v>-0.29443021557897486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2223891</v>
      </c>
      <c r="E321" s="31">
        <v>2179141</v>
      </c>
      <c r="F321" s="31">
        <v>610501</v>
      </c>
      <c r="G321" s="36">
        <f t="shared" si="72"/>
        <v>0.27451929973186634</v>
      </c>
      <c r="H321" s="31">
        <v>609835</v>
      </c>
      <c r="I321" s="36">
        <f t="shared" si="73"/>
        <v>0.27421982462269956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1220336</v>
      </c>
      <c r="O321" s="36">
        <f t="shared" si="77"/>
        <v>0.54873912435456595</v>
      </c>
      <c r="P321" s="31">
        <v>266945</v>
      </c>
      <c r="Q321" s="31">
        <v>1310512</v>
      </c>
      <c r="R321" s="31">
        <v>1124558</v>
      </c>
      <c r="S321" s="31">
        <v>576564</v>
      </c>
      <c r="T321" s="36">
        <f t="shared" si="78"/>
        <v>0.43995323964984678</v>
      </c>
      <c r="U321" s="36">
        <f t="shared" si="79"/>
        <v>1.2844968064582591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22914301</v>
      </c>
      <c r="E323" s="32">
        <f>SUM(E318:E322)</f>
        <v>22670551</v>
      </c>
      <c r="F323" s="32">
        <f>SUM(F318:F322)</f>
        <v>6079923</v>
      </c>
      <c r="G323" s="37">
        <f t="shared" si="72"/>
        <v>0.2653331210059604</v>
      </c>
      <c r="H323" s="32">
        <f>SUM(H318:H322)</f>
        <v>5602471</v>
      </c>
      <c r="I323" s="37">
        <f t="shared" si="73"/>
        <v>0.24449670099035534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11682394</v>
      </c>
      <c r="O323" s="37">
        <f t="shared" si="77"/>
        <v>0.50982982199631577</v>
      </c>
      <c r="P323" s="32">
        <f>SUM(P318:P322)</f>
        <v>5288509</v>
      </c>
      <c r="Q323" s="32">
        <f>SUM(Q318:Q322)</f>
        <v>19389198</v>
      </c>
      <c r="R323" s="32">
        <f>SUM(R318:R322)</f>
        <v>20370000</v>
      </c>
      <c r="S323" s="32">
        <f>SUM(S318:S322)</f>
        <v>10692099</v>
      </c>
      <c r="T323" s="37">
        <f t="shared" si="78"/>
        <v>0.55144617121347672</v>
      </c>
      <c r="U323" s="37">
        <f t="shared" si="79"/>
        <v>5.936682720971076E-2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6803990</v>
      </c>
      <c r="E325" s="31">
        <v>7053990</v>
      </c>
      <c r="F325" s="31">
        <v>1935580</v>
      </c>
      <c r="G325" s="36">
        <f t="shared" si="72"/>
        <v>0.28447719646854275</v>
      </c>
      <c r="H325" s="31">
        <v>1197516</v>
      </c>
      <c r="I325" s="36">
        <f t="shared" si="73"/>
        <v>0.1760020223427724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3133096</v>
      </c>
      <c r="O325" s="36">
        <f t="shared" si="77"/>
        <v>0.46047921881131515</v>
      </c>
      <c r="P325" s="31">
        <v>1817277</v>
      </c>
      <c r="Q325" s="31">
        <v>2868023</v>
      </c>
      <c r="R325" s="31">
        <v>3424807</v>
      </c>
      <c r="S325" s="31">
        <v>3996622</v>
      </c>
      <c r="T325" s="36">
        <f t="shared" si="78"/>
        <v>1.3935111399036897</v>
      </c>
      <c r="U325" s="36">
        <f t="shared" si="79"/>
        <v>-0.34103826769391787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30609861</v>
      </c>
      <c r="E326" s="31">
        <v>30396834</v>
      </c>
      <c r="F326" s="31">
        <v>8166081</v>
      </c>
      <c r="G326" s="36">
        <f t="shared" si="72"/>
        <v>0.26677942118064502</v>
      </c>
      <c r="H326" s="31">
        <v>4719353</v>
      </c>
      <c r="I326" s="36">
        <f t="shared" si="73"/>
        <v>0.15417753775490847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12885434</v>
      </c>
      <c r="O326" s="36">
        <f t="shared" si="77"/>
        <v>0.42095695893555346</v>
      </c>
      <c r="P326" s="31">
        <v>4548409</v>
      </c>
      <c r="Q326" s="31">
        <v>20149350</v>
      </c>
      <c r="R326" s="31">
        <v>28959782</v>
      </c>
      <c r="S326" s="31">
        <v>13583448</v>
      </c>
      <c r="T326" s="36">
        <f t="shared" si="78"/>
        <v>0.67413827245047608</v>
      </c>
      <c r="U326" s="36">
        <f t="shared" si="79"/>
        <v>3.7583251638100279E-2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23505480</v>
      </c>
      <c r="E327" s="31">
        <v>23417820</v>
      </c>
      <c r="F327" s="31">
        <v>5094650</v>
      </c>
      <c r="G327" s="36">
        <f t="shared" si="72"/>
        <v>0.21674307438095286</v>
      </c>
      <c r="H327" s="31">
        <v>4649664</v>
      </c>
      <c r="I327" s="36">
        <f t="shared" si="73"/>
        <v>0.19781191449823615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9744314</v>
      </c>
      <c r="O327" s="36">
        <f t="shared" si="77"/>
        <v>0.41455498887918901</v>
      </c>
      <c r="P327" s="31">
        <v>5425557</v>
      </c>
      <c r="Q327" s="31">
        <v>12726581</v>
      </c>
      <c r="R327" s="31">
        <v>13976883</v>
      </c>
      <c r="S327" s="31">
        <v>9580683</v>
      </c>
      <c r="T327" s="36">
        <f t="shared" si="78"/>
        <v>0.75280886516182155</v>
      </c>
      <c r="U327" s="36">
        <f t="shared" si="79"/>
        <v>-0.1430070682143787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120000</v>
      </c>
      <c r="E328" s="31">
        <v>120000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12726408</v>
      </c>
      <c r="E329" s="31">
        <v>13122143</v>
      </c>
      <c r="F329" s="31">
        <v>4357751</v>
      </c>
      <c r="G329" s="36">
        <f t="shared" si="72"/>
        <v>0.34241798628489672</v>
      </c>
      <c r="H329" s="31">
        <v>6359008</v>
      </c>
      <c r="I329" s="36">
        <f t="shared" si="73"/>
        <v>0.49967029188440287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10716759</v>
      </c>
      <c r="O329" s="36">
        <f t="shared" si="77"/>
        <v>0.84208827816929965</v>
      </c>
      <c r="P329" s="31">
        <v>1165959</v>
      </c>
      <c r="Q329" s="31">
        <v>6752155</v>
      </c>
      <c r="R329" s="31">
        <v>8119124</v>
      </c>
      <c r="S329" s="31">
        <v>3495711</v>
      </c>
      <c r="T329" s="36">
        <f t="shared" si="78"/>
        <v>0.51771782490182761</v>
      </c>
      <c r="U329" s="36">
        <f t="shared" si="79"/>
        <v>4.4538864574140256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10193264</v>
      </c>
      <c r="E330" s="31">
        <v>10193264</v>
      </c>
      <c r="F330" s="31">
        <v>2299389</v>
      </c>
      <c r="G330" s="36">
        <f t="shared" si="72"/>
        <v>0.22557926489493454</v>
      </c>
      <c r="H330" s="31">
        <v>2816040</v>
      </c>
      <c r="I330" s="36">
        <f t="shared" si="73"/>
        <v>0.27626479604570237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5115429</v>
      </c>
      <c r="O330" s="36">
        <f t="shared" si="77"/>
        <v>0.50184406094063683</v>
      </c>
      <c r="P330" s="31">
        <v>2438392</v>
      </c>
      <c r="Q330" s="31">
        <v>11022374</v>
      </c>
      <c r="R330" s="31">
        <v>11373050</v>
      </c>
      <c r="S330" s="31">
        <v>4637590</v>
      </c>
      <c r="T330" s="36">
        <f t="shared" si="78"/>
        <v>0.42074329903884589</v>
      </c>
      <c r="U330" s="36">
        <f t="shared" si="79"/>
        <v>0.15487583620681167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3370800</v>
      </c>
      <c r="F331" s="31">
        <v>1142378</v>
      </c>
      <c r="G331" s="36">
        <f t="shared" si="72"/>
        <v>0</v>
      </c>
      <c r="H331" s="31">
        <v>1172310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2314688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83959003</v>
      </c>
      <c r="E332" s="32">
        <f>SUM(E324:E331)</f>
        <v>87674851</v>
      </c>
      <c r="F332" s="32">
        <f>SUM(F324:F331)</f>
        <v>22995829</v>
      </c>
      <c r="G332" s="37">
        <f t="shared" si="72"/>
        <v>0.27389354540096195</v>
      </c>
      <c r="H332" s="32">
        <f>SUM(H324:H331)</f>
        <v>20913891</v>
      </c>
      <c r="I332" s="37">
        <f t="shared" si="73"/>
        <v>0.24909646676009242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43909720</v>
      </c>
      <c r="O332" s="37">
        <f t="shared" si="77"/>
        <v>0.52299001216105434</v>
      </c>
      <c r="P332" s="32">
        <f>SUM(P324:P331)</f>
        <v>15395594</v>
      </c>
      <c r="Q332" s="32">
        <f>SUM(Q324:Q331)</f>
        <v>53518483</v>
      </c>
      <c r="R332" s="32">
        <f>SUM(R324:R331)</f>
        <v>65853646</v>
      </c>
      <c r="S332" s="32">
        <f>SUM(S324:S331)</f>
        <v>35294054</v>
      </c>
      <c r="T332" s="37">
        <f t="shared" si="78"/>
        <v>0.65947411102814701</v>
      </c>
      <c r="U332" s="37">
        <f t="shared" si="79"/>
        <v>0.358433523253471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763594</v>
      </c>
      <c r="E334" s="31">
        <v>415500</v>
      </c>
      <c r="F334" s="31">
        <v>181625</v>
      </c>
      <c r="G334" s="36">
        <f t="shared" si="72"/>
        <v>0.2378554572194124</v>
      </c>
      <c r="H334" s="31">
        <v>212687</v>
      </c>
      <c r="I334" s="36">
        <f t="shared" si="73"/>
        <v>0.27853414248933334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394312</v>
      </c>
      <c r="O334" s="36">
        <f t="shared" si="77"/>
        <v>0.51638959970874576</v>
      </c>
      <c r="P334" s="31">
        <v>11229</v>
      </c>
      <c r="Q334" s="31">
        <v>56000</v>
      </c>
      <c r="R334" s="31">
        <v>1041581</v>
      </c>
      <c r="S334" s="31">
        <v>20061</v>
      </c>
      <c r="T334" s="36">
        <f t="shared" si="78"/>
        <v>0.35823214285714283</v>
      </c>
      <c r="U334" s="36">
        <f t="shared" si="79"/>
        <v>17.940867396918694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1465700</v>
      </c>
      <c r="E335" s="31">
        <v>1465700</v>
      </c>
      <c r="F335" s="31">
        <v>302550</v>
      </c>
      <c r="G335" s="36">
        <f t="shared" si="72"/>
        <v>0.20642014054717883</v>
      </c>
      <c r="H335" s="31">
        <v>339994</v>
      </c>
      <c r="I335" s="36">
        <f t="shared" si="73"/>
        <v>0.23196697823565532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642544</v>
      </c>
      <c r="O335" s="36">
        <f t="shared" si="77"/>
        <v>0.43838711878283415</v>
      </c>
      <c r="P335" s="31">
        <v>264204</v>
      </c>
      <c r="Q335" s="31">
        <v>1330620</v>
      </c>
      <c r="R335" s="31">
        <v>2361887</v>
      </c>
      <c r="S335" s="31">
        <v>480810</v>
      </c>
      <c r="T335" s="36">
        <f t="shared" si="78"/>
        <v>0.3613428326644722</v>
      </c>
      <c r="U335" s="36">
        <f t="shared" si="79"/>
        <v>0.28686166749935649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540000</v>
      </c>
      <c r="E336" s="31">
        <v>2306000</v>
      </c>
      <c r="F336" s="31">
        <v>0</v>
      </c>
      <c r="G336" s="36">
        <f t="shared" si="72"/>
        <v>0</v>
      </c>
      <c r="H336" s="31">
        <v>-1274</v>
      </c>
      <c r="I336" s="36">
        <f t="shared" si="73"/>
        <v>-2.3592592592592593E-3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-1274</v>
      </c>
      <c r="O336" s="36">
        <f t="shared" si="77"/>
        <v>-2.3592592592592593E-3</v>
      </c>
      <c r="P336" s="31">
        <v>0</v>
      </c>
      <c r="Q336" s="31">
        <v>2435000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2769294</v>
      </c>
      <c r="E337" s="32">
        <f>SUM(E333:E336)</f>
        <v>4187200</v>
      </c>
      <c r="F337" s="32">
        <f>SUM(F333:F336)</f>
        <v>484175</v>
      </c>
      <c r="G337" s="37">
        <f t="shared" si="72"/>
        <v>0.17483698011117635</v>
      </c>
      <c r="H337" s="32">
        <f>SUM(H333:H336)</f>
        <v>551407</v>
      </c>
      <c r="I337" s="37">
        <f t="shared" si="73"/>
        <v>0.19911464799331527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1035582</v>
      </c>
      <c r="O337" s="37">
        <f t="shared" si="77"/>
        <v>0.37395162810449162</v>
      </c>
      <c r="P337" s="32">
        <f>SUM(P333:P336)</f>
        <v>275433</v>
      </c>
      <c r="Q337" s="32">
        <f>SUM(Q333:Q336)</f>
        <v>3821620</v>
      </c>
      <c r="R337" s="32">
        <f>SUM(R333:R336)</f>
        <v>3403468</v>
      </c>
      <c r="S337" s="32">
        <f>SUM(S333:S336)</f>
        <v>500871</v>
      </c>
      <c r="T337" s="37">
        <f t="shared" si="78"/>
        <v>0.13106248135607412</v>
      </c>
      <c r="U337" s="37">
        <f t="shared" si="79"/>
        <v>1.0019641800365244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898786311</v>
      </c>
      <c r="E338" s="32">
        <f>SUM(E302,E304:E309,E311:E316,E318:E322,E324:E331,E333:E336)</f>
        <v>888378028</v>
      </c>
      <c r="F338" s="32">
        <f>SUM(F302,F304:F309,F311:F316,F318:F322,F324:F331,F333:F336)</f>
        <v>199359143</v>
      </c>
      <c r="G338" s="37">
        <f t="shared" si="72"/>
        <v>0.22180927831242858</v>
      </c>
      <c r="H338" s="32">
        <f>SUM(H302,H304:H309,H311:H316,H318:H322,H324:H331,H333:H336)</f>
        <v>192445387</v>
      </c>
      <c r="I338" s="37">
        <f t="shared" si="73"/>
        <v>0.2141169537683357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391804530</v>
      </c>
      <c r="O338" s="37">
        <f t="shared" si="77"/>
        <v>0.43592623208076431</v>
      </c>
      <c r="P338" s="32">
        <f>SUM(P302,P304:P309,P311:P316,P318:P322,P324:P331,P333:P336)</f>
        <v>162363037</v>
      </c>
      <c r="Q338" s="32">
        <f>SUM(Q302,Q304:Q309,Q311:Q316,Q318:Q322,Q324:Q331,Q333:Q336)</f>
        <v>673680004</v>
      </c>
      <c r="R338" s="32">
        <f>SUM(R302,R304:R309,R311:R316,R318:R322,R324:R331,R333:R336)</f>
        <v>789049871</v>
      </c>
      <c r="S338" s="32">
        <f>SUM(S302,S304:S309,S311:S316,S318:S322,S324:S331,S333:S336)</f>
        <v>333091158</v>
      </c>
      <c r="T338" s="37">
        <f t="shared" si="78"/>
        <v>0.49443527494100892</v>
      </c>
      <c r="U338" s="37">
        <f t="shared" si="79"/>
        <v>0.18527831553187801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5392038124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5406750186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1677607086</v>
      </c>
      <c r="G339" s="39">
        <f t="shared" si="72"/>
        <v>0.31112671079474735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1577560788</v>
      </c>
      <c r="I339" s="39">
        <f t="shared" si="73"/>
        <v>0.29257226149389887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3255167874</v>
      </c>
      <c r="O339" s="39">
        <f t="shared" si="77"/>
        <v>0.60369897228864622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1319931809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5723847263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6922636025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4188396954</v>
      </c>
      <c r="T339" s="39">
        <f t="shared" si="78"/>
        <v>0.731745059144846</v>
      </c>
      <c r="U339" s="39">
        <f t="shared" si="79"/>
        <v>0.19518355209212168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7DD2453838D146B46D351EED47F6DF" ma:contentTypeVersion="" ma:contentTypeDescription="Create a new document." ma:contentTypeScope="" ma:versionID="61c79aaaa8279f9f59b79deeb0050d6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5B912B9-989F-44EE-BE21-01C95EDAAFB3}"/>
</file>

<file path=customXml/itemProps2.xml><?xml version="1.0" encoding="utf-8"?>
<ds:datastoreItem xmlns:ds="http://schemas.openxmlformats.org/officeDocument/2006/customXml" ds:itemID="{F7755CCE-55EF-46D9-AA5B-C4A4270B88D9}"/>
</file>

<file path=customXml/itemProps3.xml><?xml version="1.0" encoding="utf-8"?>
<ds:datastoreItem xmlns:ds="http://schemas.openxmlformats.org/officeDocument/2006/customXml" ds:itemID="{95957448-B7E0-4EE9-95B9-A2446537AD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2024-01-29T13:56:22Z</dcterms:created>
  <dcterms:modified xsi:type="dcterms:W3CDTF">2024-01-29T14:06:02Z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0x010100687DD2453838D146B46D351EED47F6DF</vt:lpwstr>
  </property>
</Properties>
</file>