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2\Final\"/>
    </mc:Choice>
  </mc:AlternateContent>
  <xr:revisionPtr revIDLastSave="0" documentId="8_{507CDED1-874E-404A-9E92-85E5041CCCFF}" xr6:coauthVersionLast="47" xr6:coauthVersionMax="47" xr10:uidLastSave="{00000000-0000-0000-0000-000000000000}"/>
  <workbookProtection workbookAlgorithmName="SHA-512" workbookHashValue="/oyByOnpZJccSi4uO2jS25muf2oNUxXWnvqjkHaewrkwyjASo6Elu1Q/J8cdHyCixPC656Yk0kQw6jKSmKSnSg==" workbookSaltValue="QoP8NrUcKVjxHr3kvLLlYg==" workbookSpinCount="100000" lockStructure="1"/>
  <bookViews>
    <workbookView xWindow="5235" yWindow="660" windowWidth="21600" windowHeight="11385" xr2:uid="{00000000-000D-0000-FFFF-FFFF00000000}"/>
  </bookViews>
  <sheets>
    <sheet name="Summary" sheetId="1" r:id="rId1"/>
    <sheet name="DC42" sheetId="2" r:id="rId2"/>
    <sheet name="DC48" sheetId="3" r:id="rId3"/>
    <sheet name="EKU" sheetId="4" r:id="rId4"/>
    <sheet name="GT421" sheetId="5" r:id="rId5"/>
    <sheet name="GT422" sheetId="6" r:id="rId6"/>
    <sheet name="GT423" sheetId="7" r:id="rId7"/>
    <sheet name="GT481" sheetId="8" r:id="rId8"/>
    <sheet name="GT484" sheetId="9" r:id="rId9"/>
    <sheet name="GT485" sheetId="10" r:id="rId10"/>
    <sheet name="JHB" sheetId="11" r:id="rId11"/>
    <sheet name="TSH" sheetId="12" r:id="rId12"/>
  </sheets>
  <definedNames>
    <definedName name="_xlnm.Print_Area" localSheetId="1">'DC42'!$A$1:$X$127</definedName>
    <definedName name="_xlnm.Print_Area" localSheetId="2">'DC48'!$A$1:$X$127</definedName>
    <definedName name="_xlnm.Print_Area" localSheetId="3">EKU!$A$1:$X$127</definedName>
    <definedName name="_xlnm.Print_Area" localSheetId="4">'GT421'!$A$1:$X$127</definedName>
    <definedName name="_xlnm.Print_Area" localSheetId="5">'GT422'!$A$1:$X$127</definedName>
    <definedName name="_xlnm.Print_Area" localSheetId="6">'GT423'!$A$1:$X$127</definedName>
    <definedName name="_xlnm.Print_Area" localSheetId="7">'GT481'!$A$1:$X$127</definedName>
    <definedName name="_xlnm.Print_Area" localSheetId="8">'GT484'!$A$1:$X$127</definedName>
    <definedName name="_xlnm.Print_Area" localSheetId="9">'GT485'!$A$1:$X$127</definedName>
    <definedName name="_xlnm.Print_Area" localSheetId="10">JHB!$A$1:$X$127</definedName>
    <definedName name="_xlnm.Print_Area" localSheetId="0">Summary!$A$1:$X$127</definedName>
    <definedName name="_xlnm.Print_Area" localSheetId="11">TSH!$A$1:$X$127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S102" i="2"/>
  <c r="R102" i="2"/>
  <c r="E102" i="2"/>
  <c r="U102" i="2" s="1"/>
  <c r="S101" i="2"/>
  <c r="R101" i="2"/>
  <c r="E101" i="2"/>
  <c r="T101" i="2" s="1"/>
  <c r="S100" i="2"/>
  <c r="R100" i="2"/>
  <c r="E100" i="2"/>
  <c r="U100" i="2" s="1"/>
  <c r="S99" i="2"/>
  <c r="R99" i="2"/>
  <c r="E99" i="2"/>
  <c r="T99" i="2" s="1"/>
  <c r="S98" i="2"/>
  <c r="R98" i="2"/>
  <c r="E98" i="2"/>
  <c r="S97" i="2"/>
  <c r="R97" i="2"/>
  <c r="E97" i="2"/>
  <c r="U97" i="2" s="1"/>
  <c r="S96" i="2"/>
  <c r="R96" i="2"/>
  <c r="E96" i="2"/>
  <c r="W95" i="2"/>
  <c r="W112" i="2" s="1"/>
  <c r="V95" i="2"/>
  <c r="V112" i="2" s="1"/>
  <c r="M95" i="2"/>
  <c r="M112" i="2" s="1"/>
  <c r="S112" i="2" s="1"/>
  <c r="L95" i="2"/>
  <c r="R95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T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S106" i="3"/>
  <c r="R106" i="3"/>
  <c r="E106" i="3"/>
  <c r="U106" i="3" s="1"/>
  <c r="S105" i="3"/>
  <c r="R105" i="3"/>
  <c r="E105" i="3"/>
  <c r="U105" i="3" s="1"/>
  <c r="S104" i="3"/>
  <c r="R104" i="3"/>
  <c r="E104" i="3"/>
  <c r="S103" i="3"/>
  <c r="R103" i="3"/>
  <c r="E103" i="3"/>
  <c r="U103" i="3" s="1"/>
  <c r="S102" i="3"/>
  <c r="R102" i="3"/>
  <c r="E102" i="3"/>
  <c r="T102" i="3" s="1"/>
  <c r="S101" i="3"/>
  <c r="R101" i="3"/>
  <c r="E101" i="3"/>
  <c r="T101" i="3" s="1"/>
  <c r="S100" i="3"/>
  <c r="R100" i="3"/>
  <c r="E100" i="3"/>
  <c r="T100" i="3" s="1"/>
  <c r="S99" i="3"/>
  <c r="R99" i="3"/>
  <c r="E99" i="3"/>
  <c r="S98" i="3"/>
  <c r="R98" i="3"/>
  <c r="E98" i="3"/>
  <c r="U98" i="3" s="1"/>
  <c r="S97" i="3"/>
  <c r="R97" i="3"/>
  <c r="E97" i="3"/>
  <c r="U97" i="3" s="1"/>
  <c r="S96" i="3"/>
  <c r="R96" i="3"/>
  <c r="E96" i="3"/>
  <c r="W95" i="3"/>
  <c r="W112" i="3" s="1"/>
  <c r="V95" i="3"/>
  <c r="V112" i="3" s="1"/>
  <c r="M95" i="3"/>
  <c r="S95" i="3" s="1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U110" i="4"/>
  <c r="S110" i="4"/>
  <c r="R110" i="4"/>
  <c r="E110" i="4"/>
  <c r="T110" i="4" s="1"/>
  <c r="S109" i="4"/>
  <c r="R109" i="4"/>
  <c r="E109" i="4"/>
  <c r="U109" i="4" s="1"/>
  <c r="S108" i="4"/>
  <c r="R108" i="4"/>
  <c r="E108" i="4"/>
  <c r="U108" i="4" s="1"/>
  <c r="S107" i="4"/>
  <c r="R107" i="4"/>
  <c r="E107" i="4"/>
  <c r="U107" i="4" s="1"/>
  <c r="S106" i="4"/>
  <c r="R106" i="4"/>
  <c r="E106" i="4"/>
  <c r="U106" i="4" s="1"/>
  <c r="S105" i="4"/>
  <c r="R105" i="4"/>
  <c r="E105" i="4"/>
  <c r="S104" i="4"/>
  <c r="R104" i="4"/>
  <c r="E104" i="4"/>
  <c r="U104" i="4" s="1"/>
  <c r="S103" i="4"/>
  <c r="R103" i="4"/>
  <c r="E103" i="4"/>
  <c r="U103" i="4" s="1"/>
  <c r="S102" i="4"/>
  <c r="R102" i="4"/>
  <c r="E102" i="4"/>
  <c r="T102" i="4" s="1"/>
  <c r="S101" i="4"/>
  <c r="R101" i="4"/>
  <c r="E101" i="4"/>
  <c r="U101" i="4" s="1"/>
  <c r="S100" i="4"/>
  <c r="R100" i="4"/>
  <c r="E100" i="4"/>
  <c r="U100" i="4" s="1"/>
  <c r="S99" i="4"/>
  <c r="R99" i="4"/>
  <c r="E99" i="4"/>
  <c r="U99" i="4" s="1"/>
  <c r="S98" i="4"/>
  <c r="R98" i="4"/>
  <c r="E98" i="4"/>
  <c r="U98" i="4" s="1"/>
  <c r="S97" i="4"/>
  <c r="R97" i="4"/>
  <c r="E97" i="4"/>
  <c r="S96" i="4"/>
  <c r="R96" i="4"/>
  <c r="E96" i="4"/>
  <c r="U96" i="4" s="1"/>
  <c r="W95" i="4"/>
  <c r="W112" i="4" s="1"/>
  <c r="V95" i="4"/>
  <c r="V112" i="4" s="1"/>
  <c r="M95" i="4"/>
  <c r="L95" i="4"/>
  <c r="L112" i="4" s="1"/>
  <c r="R112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T113" i="5"/>
  <c r="S113" i="5"/>
  <c r="Q113" i="5"/>
  <c r="P113" i="5"/>
  <c r="O113" i="5"/>
  <c r="N113" i="5"/>
  <c r="M113" i="5"/>
  <c r="L113" i="5"/>
  <c r="R113" i="5" s="1"/>
  <c r="K113" i="5"/>
  <c r="J113" i="5"/>
  <c r="I113" i="5"/>
  <c r="H113" i="5"/>
  <c r="G113" i="5"/>
  <c r="F113" i="5"/>
  <c r="E113" i="5"/>
  <c r="U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T110" i="5" s="1"/>
  <c r="S109" i="5"/>
  <c r="R109" i="5"/>
  <c r="E109" i="5"/>
  <c r="U109" i="5" s="1"/>
  <c r="S108" i="5"/>
  <c r="R108" i="5"/>
  <c r="E108" i="5"/>
  <c r="U108" i="5" s="1"/>
  <c r="S107" i="5"/>
  <c r="R107" i="5"/>
  <c r="E107" i="5"/>
  <c r="U107" i="5" s="1"/>
  <c r="S106" i="5"/>
  <c r="R106" i="5"/>
  <c r="E106" i="5"/>
  <c r="S105" i="5"/>
  <c r="R105" i="5"/>
  <c r="E105" i="5"/>
  <c r="U105" i="5" s="1"/>
  <c r="T104" i="5"/>
  <c r="S104" i="5"/>
  <c r="R104" i="5"/>
  <c r="E104" i="5"/>
  <c r="U104" i="5" s="1"/>
  <c r="S103" i="5"/>
  <c r="R103" i="5"/>
  <c r="E103" i="5"/>
  <c r="T103" i="5" s="1"/>
  <c r="S102" i="5"/>
  <c r="R102" i="5"/>
  <c r="E102" i="5"/>
  <c r="T102" i="5" s="1"/>
  <c r="S101" i="5"/>
  <c r="R101" i="5"/>
  <c r="E101" i="5"/>
  <c r="U101" i="5" s="1"/>
  <c r="S100" i="5"/>
  <c r="R100" i="5"/>
  <c r="E100" i="5"/>
  <c r="U100" i="5" s="1"/>
  <c r="S99" i="5"/>
  <c r="R99" i="5"/>
  <c r="E99" i="5"/>
  <c r="U99" i="5" s="1"/>
  <c r="S98" i="5"/>
  <c r="R98" i="5"/>
  <c r="E98" i="5"/>
  <c r="S97" i="5"/>
  <c r="R97" i="5"/>
  <c r="E97" i="5"/>
  <c r="U97" i="5" s="1"/>
  <c r="S96" i="5"/>
  <c r="R96" i="5"/>
  <c r="E96" i="5"/>
  <c r="U96" i="5" s="1"/>
  <c r="W95" i="5"/>
  <c r="W112" i="5" s="1"/>
  <c r="V95" i="5"/>
  <c r="V112" i="5" s="1"/>
  <c r="M95" i="5"/>
  <c r="M112" i="5" s="1"/>
  <c r="S112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U110" i="6" s="1"/>
  <c r="S109" i="6"/>
  <c r="R109" i="6"/>
  <c r="E109" i="6"/>
  <c r="U109" i="6" s="1"/>
  <c r="S108" i="6"/>
  <c r="R108" i="6"/>
  <c r="E108" i="6"/>
  <c r="U108" i="6" s="1"/>
  <c r="S107" i="6"/>
  <c r="R107" i="6"/>
  <c r="E107" i="6"/>
  <c r="S106" i="6"/>
  <c r="R106" i="6"/>
  <c r="E106" i="6"/>
  <c r="U106" i="6" s="1"/>
  <c r="S105" i="6"/>
  <c r="R105" i="6"/>
  <c r="E105" i="6"/>
  <c r="U105" i="6" s="1"/>
  <c r="S104" i="6"/>
  <c r="R104" i="6"/>
  <c r="E104" i="6"/>
  <c r="T104" i="6" s="1"/>
  <c r="S103" i="6"/>
  <c r="R103" i="6"/>
  <c r="E103" i="6"/>
  <c r="T103" i="6" s="1"/>
  <c r="S102" i="6"/>
  <c r="R102" i="6"/>
  <c r="E102" i="6"/>
  <c r="T101" i="6"/>
  <c r="S101" i="6"/>
  <c r="R101" i="6"/>
  <c r="E101" i="6"/>
  <c r="U101" i="6" s="1"/>
  <c r="S100" i="6"/>
  <c r="R100" i="6"/>
  <c r="E100" i="6"/>
  <c r="U100" i="6" s="1"/>
  <c r="S99" i="6"/>
  <c r="R99" i="6"/>
  <c r="E99" i="6"/>
  <c r="S98" i="6"/>
  <c r="R98" i="6"/>
  <c r="E98" i="6"/>
  <c r="U98" i="6" s="1"/>
  <c r="U97" i="6"/>
  <c r="S97" i="6"/>
  <c r="R97" i="6"/>
  <c r="E97" i="6"/>
  <c r="T97" i="6" s="1"/>
  <c r="S96" i="6"/>
  <c r="R96" i="6"/>
  <c r="E96" i="6"/>
  <c r="T96" i="6" s="1"/>
  <c r="W95" i="6"/>
  <c r="W112" i="6" s="1"/>
  <c r="V95" i="6"/>
  <c r="V112" i="6" s="1"/>
  <c r="R95" i="6"/>
  <c r="M95" i="6"/>
  <c r="L95" i="6"/>
  <c r="L112" i="6" s="1"/>
  <c r="R112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T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U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U110" i="7" s="1"/>
  <c r="S109" i="7"/>
  <c r="R109" i="7"/>
  <c r="E109" i="7"/>
  <c r="U109" i="7" s="1"/>
  <c r="S108" i="7"/>
  <c r="R108" i="7"/>
  <c r="E108" i="7"/>
  <c r="S107" i="7"/>
  <c r="R107" i="7"/>
  <c r="E107" i="7"/>
  <c r="U107" i="7" s="1"/>
  <c r="S106" i="7"/>
  <c r="R106" i="7"/>
  <c r="E106" i="7"/>
  <c r="U106" i="7" s="1"/>
  <c r="S105" i="7"/>
  <c r="R105" i="7"/>
  <c r="E105" i="7"/>
  <c r="T105" i="7" s="1"/>
  <c r="S104" i="7"/>
  <c r="R104" i="7"/>
  <c r="E104" i="7"/>
  <c r="T104" i="7" s="1"/>
  <c r="S103" i="7"/>
  <c r="R103" i="7"/>
  <c r="E103" i="7"/>
  <c r="U103" i="7" s="1"/>
  <c r="S102" i="7"/>
  <c r="R102" i="7"/>
  <c r="E102" i="7"/>
  <c r="S101" i="7"/>
  <c r="R101" i="7"/>
  <c r="E101" i="7"/>
  <c r="U101" i="7" s="1"/>
  <c r="S100" i="7"/>
  <c r="R100" i="7"/>
  <c r="E100" i="7"/>
  <c r="S99" i="7"/>
  <c r="R99" i="7"/>
  <c r="E99" i="7"/>
  <c r="U99" i="7" s="1"/>
  <c r="S98" i="7"/>
  <c r="R98" i="7"/>
  <c r="E98" i="7"/>
  <c r="U98" i="7" s="1"/>
  <c r="S97" i="7"/>
  <c r="R97" i="7"/>
  <c r="E97" i="7"/>
  <c r="T97" i="7" s="1"/>
  <c r="S96" i="7"/>
  <c r="R96" i="7"/>
  <c r="E96" i="7"/>
  <c r="T96" i="7" s="1"/>
  <c r="W95" i="7"/>
  <c r="W112" i="7" s="1"/>
  <c r="V95" i="7"/>
  <c r="V112" i="7" s="1"/>
  <c r="M95" i="7"/>
  <c r="L95" i="7"/>
  <c r="R95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S113" i="8"/>
  <c r="Q113" i="8"/>
  <c r="P113" i="8"/>
  <c r="O113" i="8"/>
  <c r="N113" i="8"/>
  <c r="M113" i="8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L112" i="8"/>
  <c r="R112" i="8" s="1"/>
  <c r="U111" i="8"/>
  <c r="T111" i="8"/>
  <c r="S111" i="8"/>
  <c r="R111" i="8"/>
  <c r="S110" i="8"/>
  <c r="R110" i="8"/>
  <c r="E110" i="8"/>
  <c r="U110" i="8" s="1"/>
  <c r="S109" i="8"/>
  <c r="R109" i="8"/>
  <c r="E109" i="8"/>
  <c r="S108" i="8"/>
  <c r="R108" i="8"/>
  <c r="E108" i="8"/>
  <c r="U108" i="8" s="1"/>
  <c r="S107" i="8"/>
  <c r="R107" i="8"/>
  <c r="E107" i="8"/>
  <c r="U107" i="8" s="1"/>
  <c r="S106" i="8"/>
  <c r="R106" i="8"/>
  <c r="E106" i="8"/>
  <c r="T106" i="8" s="1"/>
  <c r="S105" i="8"/>
  <c r="R105" i="8"/>
  <c r="E105" i="8"/>
  <c r="T105" i="8" s="1"/>
  <c r="U104" i="8"/>
  <c r="S104" i="8"/>
  <c r="R104" i="8"/>
  <c r="E104" i="8"/>
  <c r="T104" i="8" s="1"/>
  <c r="S103" i="8"/>
  <c r="R103" i="8"/>
  <c r="E103" i="8"/>
  <c r="U103" i="8" s="1"/>
  <c r="S102" i="8"/>
  <c r="R102" i="8"/>
  <c r="E102" i="8"/>
  <c r="S101" i="8"/>
  <c r="R101" i="8"/>
  <c r="E101" i="8"/>
  <c r="S100" i="8"/>
  <c r="R100" i="8"/>
  <c r="E100" i="8"/>
  <c r="U100" i="8" s="1"/>
  <c r="S99" i="8"/>
  <c r="R99" i="8"/>
  <c r="E99" i="8"/>
  <c r="U99" i="8" s="1"/>
  <c r="S98" i="8"/>
  <c r="R98" i="8"/>
  <c r="E98" i="8"/>
  <c r="T98" i="8" s="1"/>
  <c r="S97" i="8"/>
  <c r="R97" i="8"/>
  <c r="E97" i="8"/>
  <c r="T97" i="8" s="1"/>
  <c r="S96" i="8"/>
  <c r="R96" i="8"/>
  <c r="E96" i="8"/>
  <c r="U96" i="8" s="1"/>
  <c r="W95" i="8"/>
  <c r="W112" i="8" s="1"/>
  <c r="V95" i="8"/>
  <c r="V112" i="8" s="1"/>
  <c r="M95" i="8"/>
  <c r="M112" i="8" s="1"/>
  <c r="S112" i="8" s="1"/>
  <c r="L95" i="8"/>
  <c r="R95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T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S109" i="9"/>
  <c r="R109" i="9"/>
  <c r="E109" i="9"/>
  <c r="U109" i="9" s="1"/>
  <c r="S108" i="9"/>
  <c r="R108" i="9"/>
  <c r="E108" i="9"/>
  <c r="U108" i="9" s="1"/>
  <c r="S107" i="9"/>
  <c r="R107" i="9"/>
  <c r="E107" i="9"/>
  <c r="T107" i="9" s="1"/>
  <c r="S106" i="9"/>
  <c r="R106" i="9"/>
  <c r="E106" i="9"/>
  <c r="U106" i="9" s="1"/>
  <c r="S105" i="9"/>
  <c r="R105" i="9"/>
  <c r="E105" i="9"/>
  <c r="U105" i="9" s="1"/>
  <c r="S104" i="9"/>
  <c r="R104" i="9"/>
  <c r="E104" i="9"/>
  <c r="S103" i="9"/>
  <c r="R103" i="9"/>
  <c r="E103" i="9"/>
  <c r="U103" i="9" s="1"/>
  <c r="S102" i="9"/>
  <c r="R102" i="9"/>
  <c r="E102" i="9"/>
  <c r="S101" i="9"/>
  <c r="R101" i="9"/>
  <c r="E101" i="9"/>
  <c r="U101" i="9" s="1"/>
  <c r="S100" i="9"/>
  <c r="R100" i="9"/>
  <c r="E100" i="9"/>
  <c r="U100" i="9" s="1"/>
  <c r="S99" i="9"/>
  <c r="R99" i="9"/>
  <c r="E99" i="9"/>
  <c r="S98" i="9"/>
  <c r="R98" i="9"/>
  <c r="E98" i="9"/>
  <c r="U98" i="9" s="1"/>
  <c r="S97" i="9"/>
  <c r="R97" i="9"/>
  <c r="E97" i="9"/>
  <c r="S96" i="9"/>
  <c r="R96" i="9"/>
  <c r="E96" i="9"/>
  <c r="T96" i="9" s="1"/>
  <c r="W95" i="9"/>
  <c r="W112" i="9" s="1"/>
  <c r="V95" i="9"/>
  <c r="V112" i="9" s="1"/>
  <c r="M95" i="9"/>
  <c r="M112" i="9" s="1"/>
  <c r="S112" i="9" s="1"/>
  <c r="L95" i="9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T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U110" i="10" s="1"/>
  <c r="S109" i="10"/>
  <c r="R109" i="10"/>
  <c r="E109" i="10"/>
  <c r="S108" i="10"/>
  <c r="R108" i="10"/>
  <c r="E108" i="10"/>
  <c r="T108" i="10" s="1"/>
  <c r="S107" i="10"/>
  <c r="R107" i="10"/>
  <c r="E107" i="10"/>
  <c r="T107" i="10" s="1"/>
  <c r="S106" i="10"/>
  <c r="R106" i="10"/>
  <c r="E106" i="10"/>
  <c r="U106" i="10" s="1"/>
  <c r="S105" i="10"/>
  <c r="R105" i="10"/>
  <c r="E105" i="10"/>
  <c r="U105" i="10" s="1"/>
  <c r="S104" i="10"/>
  <c r="R104" i="10"/>
  <c r="E104" i="10"/>
  <c r="U104" i="10" s="1"/>
  <c r="S103" i="10"/>
  <c r="R103" i="10"/>
  <c r="E103" i="10"/>
  <c r="S102" i="10"/>
  <c r="R102" i="10"/>
  <c r="E102" i="10"/>
  <c r="U102" i="10" s="1"/>
  <c r="S101" i="10"/>
  <c r="R101" i="10"/>
  <c r="E101" i="10"/>
  <c r="S100" i="10"/>
  <c r="R100" i="10"/>
  <c r="E100" i="10"/>
  <c r="T100" i="10" s="1"/>
  <c r="S99" i="10"/>
  <c r="R99" i="10"/>
  <c r="E99" i="10"/>
  <c r="S98" i="10"/>
  <c r="R98" i="10"/>
  <c r="E98" i="10"/>
  <c r="U98" i="10" s="1"/>
  <c r="S97" i="10"/>
  <c r="R97" i="10"/>
  <c r="E97" i="10"/>
  <c r="U97" i="10" s="1"/>
  <c r="S96" i="10"/>
  <c r="R96" i="10"/>
  <c r="E96" i="10"/>
  <c r="T96" i="10" s="1"/>
  <c r="W95" i="10"/>
  <c r="W112" i="10" s="1"/>
  <c r="V95" i="10"/>
  <c r="V112" i="10" s="1"/>
  <c r="M95" i="10"/>
  <c r="S95" i="10" s="1"/>
  <c r="L95" i="10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T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U110" i="11" s="1"/>
  <c r="S109" i="11"/>
  <c r="R109" i="11"/>
  <c r="E109" i="11"/>
  <c r="T109" i="11" s="1"/>
  <c r="S108" i="11"/>
  <c r="R108" i="11"/>
  <c r="E108" i="11"/>
  <c r="T108" i="11" s="1"/>
  <c r="S107" i="11"/>
  <c r="R107" i="11"/>
  <c r="E107" i="11"/>
  <c r="U107" i="11" s="1"/>
  <c r="S106" i="11"/>
  <c r="R106" i="11"/>
  <c r="E106" i="11"/>
  <c r="U106" i="11" s="1"/>
  <c r="S105" i="11"/>
  <c r="R105" i="11"/>
  <c r="E105" i="11"/>
  <c r="U105" i="11" s="1"/>
  <c r="S104" i="11"/>
  <c r="R104" i="11"/>
  <c r="E104" i="11"/>
  <c r="S103" i="11"/>
  <c r="R103" i="11"/>
  <c r="E103" i="11"/>
  <c r="T103" i="11" s="1"/>
  <c r="S102" i="11"/>
  <c r="R102" i="11"/>
  <c r="E102" i="11"/>
  <c r="U102" i="11" s="1"/>
  <c r="S101" i="11"/>
  <c r="R101" i="11"/>
  <c r="E101" i="11"/>
  <c r="T101" i="11" s="1"/>
  <c r="S100" i="11"/>
  <c r="R100" i="11"/>
  <c r="E100" i="11"/>
  <c r="U100" i="11" s="1"/>
  <c r="S99" i="11"/>
  <c r="R99" i="11"/>
  <c r="E99" i="11"/>
  <c r="U99" i="11" s="1"/>
  <c r="S98" i="11"/>
  <c r="R98" i="11"/>
  <c r="E98" i="11"/>
  <c r="U98" i="11" s="1"/>
  <c r="S97" i="11"/>
  <c r="R97" i="11"/>
  <c r="E97" i="11"/>
  <c r="U97" i="11" s="1"/>
  <c r="S96" i="11"/>
  <c r="R96" i="11"/>
  <c r="E96" i="11"/>
  <c r="W95" i="11"/>
  <c r="W112" i="11" s="1"/>
  <c r="V95" i="11"/>
  <c r="V112" i="11" s="1"/>
  <c r="M95" i="11"/>
  <c r="M112" i="11" s="1"/>
  <c r="S112" i="11" s="1"/>
  <c r="L95" i="11"/>
  <c r="L112" i="11" s="1"/>
  <c r="R112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T110" i="12" s="1"/>
  <c r="S109" i="12"/>
  <c r="R109" i="12"/>
  <c r="E109" i="12"/>
  <c r="U109" i="12" s="1"/>
  <c r="S108" i="12"/>
  <c r="R108" i="12"/>
  <c r="E108" i="12"/>
  <c r="U108" i="12" s="1"/>
  <c r="S107" i="12"/>
  <c r="R107" i="12"/>
  <c r="E107" i="12"/>
  <c r="U107" i="12" s="1"/>
  <c r="S106" i="12"/>
  <c r="R106" i="12"/>
  <c r="E106" i="12"/>
  <c r="U106" i="12" s="1"/>
  <c r="S105" i="12"/>
  <c r="R105" i="12"/>
  <c r="E105" i="12"/>
  <c r="U105" i="12" s="1"/>
  <c r="S104" i="12"/>
  <c r="R104" i="12"/>
  <c r="E104" i="12"/>
  <c r="T104" i="12" s="1"/>
  <c r="S103" i="12"/>
  <c r="R103" i="12"/>
  <c r="E103" i="12"/>
  <c r="U103" i="12" s="1"/>
  <c r="S102" i="12"/>
  <c r="R102" i="12"/>
  <c r="E102" i="12"/>
  <c r="T102" i="12" s="1"/>
  <c r="S101" i="12"/>
  <c r="R101" i="12"/>
  <c r="E101" i="12"/>
  <c r="S100" i="12"/>
  <c r="R100" i="12"/>
  <c r="E100" i="12"/>
  <c r="U100" i="12" s="1"/>
  <c r="S99" i="12"/>
  <c r="R99" i="12"/>
  <c r="E99" i="12"/>
  <c r="U99" i="12" s="1"/>
  <c r="S98" i="12"/>
  <c r="R98" i="12"/>
  <c r="E98" i="12"/>
  <c r="U98" i="12" s="1"/>
  <c r="S97" i="12"/>
  <c r="R97" i="12"/>
  <c r="E97" i="12"/>
  <c r="S96" i="12"/>
  <c r="R96" i="12"/>
  <c r="E96" i="12"/>
  <c r="W95" i="12"/>
  <c r="W112" i="12" s="1"/>
  <c r="V95" i="12"/>
  <c r="V112" i="12" s="1"/>
  <c r="M95" i="12"/>
  <c r="S95" i="12" s="1"/>
  <c r="L95" i="12"/>
  <c r="L112" i="12" s="1"/>
  <c r="R112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U110" i="1"/>
  <c r="S110" i="1"/>
  <c r="R110" i="1"/>
  <c r="E110" i="1"/>
  <c r="T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T105" i="1" s="1"/>
  <c r="S104" i="1"/>
  <c r="R104" i="1"/>
  <c r="E104" i="1"/>
  <c r="U104" i="1" s="1"/>
  <c r="S103" i="1"/>
  <c r="R103" i="1"/>
  <c r="E103" i="1"/>
  <c r="T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T98" i="1" s="1"/>
  <c r="S97" i="1"/>
  <c r="R97" i="1"/>
  <c r="E97" i="1"/>
  <c r="T97" i="1" s="1"/>
  <c r="S96" i="1"/>
  <c r="R96" i="1"/>
  <c r="E96" i="1"/>
  <c r="U96" i="1" s="1"/>
  <c r="W95" i="1"/>
  <c r="W112" i="1" s="1"/>
  <c r="V95" i="1"/>
  <c r="V112" i="1" s="1"/>
  <c r="M95" i="1"/>
  <c r="S95" i="1" s="1"/>
  <c r="L95" i="1"/>
  <c r="R95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E79" i="7" s="1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E79" i="11" s="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12"/>
  <c r="R93" i="12"/>
  <c r="Q93" i="12"/>
  <c r="P93" i="12"/>
  <c r="E93" i="12"/>
  <c r="U93" i="12" s="1"/>
  <c r="U92" i="12"/>
  <c r="S92" i="12"/>
  <c r="R92" i="12"/>
  <c r="Q92" i="12"/>
  <c r="P92" i="12"/>
  <c r="E92" i="12"/>
  <c r="T92" i="12" s="1"/>
  <c r="U91" i="12"/>
  <c r="T91" i="12"/>
  <c r="S91" i="12"/>
  <c r="R91" i="12"/>
  <c r="Q91" i="12"/>
  <c r="P91" i="12"/>
  <c r="E91" i="12"/>
  <c r="S90" i="12"/>
  <c r="R90" i="12"/>
  <c r="Q90" i="12"/>
  <c r="P90" i="12"/>
  <c r="E90" i="12"/>
  <c r="U90" i="12" s="1"/>
  <c r="S89" i="12"/>
  <c r="R89" i="12"/>
  <c r="Q89" i="12"/>
  <c r="P89" i="12"/>
  <c r="E89" i="12"/>
  <c r="U89" i="12" s="1"/>
  <c r="S88" i="12"/>
  <c r="R88" i="12"/>
  <c r="Q88" i="12"/>
  <c r="P88" i="12"/>
  <c r="E88" i="12"/>
  <c r="U88" i="12" s="1"/>
  <c r="S87" i="12"/>
  <c r="R87" i="12"/>
  <c r="Q87" i="12"/>
  <c r="P87" i="12"/>
  <c r="E87" i="12"/>
  <c r="U87" i="12" s="1"/>
  <c r="S86" i="12"/>
  <c r="R86" i="12"/>
  <c r="Q86" i="12"/>
  <c r="P86" i="12"/>
  <c r="E86" i="12"/>
  <c r="V72" i="12"/>
  <c r="O72" i="12"/>
  <c r="N72" i="12"/>
  <c r="M72" i="12"/>
  <c r="L72" i="12"/>
  <c r="K72" i="12"/>
  <c r="J72" i="12"/>
  <c r="I72" i="12"/>
  <c r="S72" i="12" s="1"/>
  <c r="H72" i="12"/>
  <c r="G72" i="12"/>
  <c r="F72" i="12"/>
  <c r="C72" i="12"/>
  <c r="B72" i="12"/>
  <c r="V71" i="12"/>
  <c r="O71" i="12"/>
  <c r="N71" i="12"/>
  <c r="M71" i="12"/>
  <c r="L71" i="12"/>
  <c r="K71" i="12"/>
  <c r="J71" i="12"/>
  <c r="I71" i="12"/>
  <c r="S71" i="12" s="1"/>
  <c r="H71" i="12"/>
  <c r="R71" i="12" s="1"/>
  <c r="G71" i="12"/>
  <c r="F71" i="12"/>
  <c r="C71" i="12"/>
  <c r="B71" i="12"/>
  <c r="E71" i="12" s="1"/>
  <c r="V70" i="12"/>
  <c r="R70" i="12"/>
  <c r="O70" i="12"/>
  <c r="N70" i="12"/>
  <c r="M70" i="12"/>
  <c r="L70" i="12"/>
  <c r="K70" i="12"/>
  <c r="J70" i="12"/>
  <c r="I70" i="12"/>
  <c r="S70" i="12" s="1"/>
  <c r="H70" i="12"/>
  <c r="G70" i="12"/>
  <c r="F70" i="12"/>
  <c r="C70" i="12"/>
  <c r="B70" i="12"/>
  <c r="U69" i="12"/>
  <c r="S69" i="12"/>
  <c r="R69" i="12"/>
  <c r="Q69" i="12"/>
  <c r="P69" i="12"/>
  <c r="E69" i="12"/>
  <c r="T69" i="12" s="1"/>
  <c r="V67" i="12"/>
  <c r="O67" i="12"/>
  <c r="N67" i="12"/>
  <c r="M67" i="12"/>
  <c r="L67" i="12"/>
  <c r="K67" i="12"/>
  <c r="J67" i="12"/>
  <c r="I67" i="12"/>
  <c r="H67" i="12"/>
  <c r="G67" i="12"/>
  <c r="F67" i="12"/>
  <c r="C67" i="12"/>
  <c r="B67" i="12"/>
  <c r="V66" i="12"/>
  <c r="O66" i="12"/>
  <c r="N66" i="12"/>
  <c r="M66" i="12"/>
  <c r="L66" i="12"/>
  <c r="K66" i="12"/>
  <c r="J66" i="12"/>
  <c r="I66" i="12"/>
  <c r="H66" i="12"/>
  <c r="G66" i="12"/>
  <c r="F66" i="12"/>
  <c r="C66" i="12"/>
  <c r="B66" i="12"/>
  <c r="E66" i="12" s="1"/>
  <c r="S65" i="12"/>
  <c r="R65" i="12"/>
  <c r="Q65" i="12"/>
  <c r="P65" i="12"/>
  <c r="E65" i="12"/>
  <c r="U65" i="12" s="1"/>
  <c r="S64" i="12"/>
  <c r="R64" i="12"/>
  <c r="Q64" i="12"/>
  <c r="P64" i="12"/>
  <c r="E64" i="12"/>
  <c r="S63" i="12"/>
  <c r="R63" i="12"/>
  <c r="Q63" i="12"/>
  <c r="P63" i="12"/>
  <c r="E63" i="12"/>
  <c r="T63" i="12" s="1"/>
  <c r="S62" i="12"/>
  <c r="R62" i="12"/>
  <c r="Q62" i="12"/>
  <c r="P62" i="12"/>
  <c r="E62" i="12"/>
  <c r="S61" i="12"/>
  <c r="R61" i="12"/>
  <c r="Q61" i="12"/>
  <c r="P61" i="12"/>
  <c r="E61" i="12"/>
  <c r="T61" i="12" s="1"/>
  <c r="V59" i="12"/>
  <c r="O59" i="12"/>
  <c r="N59" i="12"/>
  <c r="M59" i="12"/>
  <c r="L59" i="12"/>
  <c r="K59" i="12"/>
  <c r="J59" i="12"/>
  <c r="I59" i="12"/>
  <c r="H59" i="12"/>
  <c r="R59" i="12" s="1"/>
  <c r="G59" i="12"/>
  <c r="F59" i="12"/>
  <c r="C59" i="12"/>
  <c r="B59" i="12"/>
  <c r="S58" i="12"/>
  <c r="R58" i="12"/>
  <c r="Q58" i="12"/>
  <c r="P58" i="12"/>
  <c r="E58" i="12"/>
  <c r="T58" i="12" s="1"/>
  <c r="T57" i="12"/>
  <c r="S57" i="12"/>
  <c r="R57" i="12"/>
  <c r="Q57" i="12"/>
  <c r="P57" i="12"/>
  <c r="E57" i="12"/>
  <c r="U57" i="12" s="1"/>
  <c r="S56" i="12"/>
  <c r="R56" i="12"/>
  <c r="Q56" i="12"/>
  <c r="P56" i="12"/>
  <c r="E56" i="12"/>
  <c r="S55" i="12"/>
  <c r="R55" i="12"/>
  <c r="Q55" i="12"/>
  <c r="P55" i="12"/>
  <c r="E55" i="12"/>
  <c r="U55" i="12" s="1"/>
  <c r="V53" i="12"/>
  <c r="O53" i="12"/>
  <c r="N53" i="12"/>
  <c r="M53" i="12"/>
  <c r="L53" i="12"/>
  <c r="K53" i="12"/>
  <c r="J53" i="12"/>
  <c r="I53" i="12"/>
  <c r="S53" i="12" s="1"/>
  <c r="H53" i="12"/>
  <c r="R53" i="12" s="1"/>
  <c r="G53" i="12"/>
  <c r="F53" i="12"/>
  <c r="C53" i="12"/>
  <c r="B53" i="12"/>
  <c r="S52" i="12"/>
  <c r="R52" i="12"/>
  <c r="Q52" i="12"/>
  <c r="P52" i="12"/>
  <c r="E52" i="12"/>
  <c r="S51" i="12"/>
  <c r="R51" i="12"/>
  <c r="Q51" i="12"/>
  <c r="P51" i="12"/>
  <c r="E51" i="12"/>
  <c r="U51" i="12" s="1"/>
  <c r="S50" i="12"/>
  <c r="R50" i="12"/>
  <c r="Q50" i="12"/>
  <c r="P50" i="12"/>
  <c r="E50" i="12"/>
  <c r="T50" i="12" s="1"/>
  <c r="S49" i="12"/>
  <c r="R49" i="12"/>
  <c r="Q49" i="12"/>
  <c r="P49" i="12"/>
  <c r="E49" i="12"/>
  <c r="S48" i="12"/>
  <c r="R48" i="12"/>
  <c r="Q48" i="12"/>
  <c r="P48" i="12"/>
  <c r="E48" i="12"/>
  <c r="S47" i="12"/>
  <c r="R47" i="12"/>
  <c r="Q47" i="12"/>
  <c r="P47" i="12"/>
  <c r="E47" i="12"/>
  <c r="T47" i="12" s="1"/>
  <c r="U46" i="12"/>
  <c r="T46" i="12"/>
  <c r="S46" i="12"/>
  <c r="R46" i="12"/>
  <c r="Q46" i="12"/>
  <c r="P46" i="12"/>
  <c r="E46" i="12"/>
  <c r="S45" i="12"/>
  <c r="R45" i="12"/>
  <c r="Q45" i="12"/>
  <c r="P45" i="12"/>
  <c r="E45" i="12"/>
  <c r="U45" i="12" s="1"/>
  <c r="S44" i="12"/>
  <c r="R44" i="12"/>
  <c r="Q44" i="12"/>
  <c r="P44" i="12"/>
  <c r="E44" i="12"/>
  <c r="S43" i="12"/>
  <c r="R43" i="12"/>
  <c r="Q43" i="12"/>
  <c r="P43" i="12"/>
  <c r="E43" i="12"/>
  <c r="U43" i="12" s="1"/>
  <c r="S42" i="12"/>
  <c r="R42" i="12"/>
  <c r="Q42" i="12"/>
  <c r="P42" i="12"/>
  <c r="E42" i="12"/>
  <c r="T42" i="12" s="1"/>
  <c r="V40" i="12"/>
  <c r="O40" i="12"/>
  <c r="N40" i="12"/>
  <c r="M40" i="12"/>
  <c r="L40" i="12"/>
  <c r="K40" i="12"/>
  <c r="J40" i="12"/>
  <c r="I40" i="12"/>
  <c r="S40" i="12" s="1"/>
  <c r="H40" i="12"/>
  <c r="R40" i="12" s="1"/>
  <c r="G40" i="12"/>
  <c r="F40" i="12"/>
  <c r="C40" i="12"/>
  <c r="B40" i="12"/>
  <c r="E40" i="12" s="1"/>
  <c r="S39" i="12"/>
  <c r="R39" i="12"/>
  <c r="Q39" i="12"/>
  <c r="P39" i="12"/>
  <c r="E39" i="12"/>
  <c r="U39" i="12" s="1"/>
  <c r="S38" i="12"/>
  <c r="R38" i="12"/>
  <c r="Q38" i="12"/>
  <c r="U38" i="12" s="1"/>
  <c r="P38" i="12"/>
  <c r="E38" i="12"/>
  <c r="T38" i="12" s="1"/>
  <c r="T37" i="12"/>
  <c r="S37" i="12"/>
  <c r="R37" i="12"/>
  <c r="Q37" i="12"/>
  <c r="P37" i="12"/>
  <c r="E37" i="12"/>
  <c r="U37" i="12" s="1"/>
  <c r="S36" i="12"/>
  <c r="R36" i="12"/>
  <c r="Q36" i="12"/>
  <c r="U36" i="12" s="1"/>
  <c r="P36" i="12"/>
  <c r="E36" i="12"/>
  <c r="T36" i="12" s="1"/>
  <c r="S35" i="12"/>
  <c r="R35" i="12"/>
  <c r="Q35" i="12"/>
  <c r="P35" i="12"/>
  <c r="E35" i="12"/>
  <c r="V33" i="12"/>
  <c r="O33" i="12"/>
  <c r="N33" i="12"/>
  <c r="M33" i="12"/>
  <c r="L33" i="12"/>
  <c r="K33" i="12"/>
  <c r="J33" i="12"/>
  <c r="I33" i="12"/>
  <c r="S33" i="12" s="1"/>
  <c r="H33" i="12"/>
  <c r="G33" i="12"/>
  <c r="F33" i="12"/>
  <c r="C33" i="12"/>
  <c r="B33" i="12"/>
  <c r="T32" i="12"/>
  <c r="S32" i="12"/>
  <c r="R32" i="12"/>
  <c r="Q32" i="12"/>
  <c r="U32" i="12" s="1"/>
  <c r="P32" i="12"/>
  <c r="E32" i="12"/>
  <c r="V30" i="12"/>
  <c r="O30" i="12"/>
  <c r="N30" i="12"/>
  <c r="M30" i="12"/>
  <c r="L30" i="12"/>
  <c r="K30" i="12"/>
  <c r="J30" i="12"/>
  <c r="I30" i="12"/>
  <c r="S30" i="12" s="1"/>
  <c r="H30" i="12"/>
  <c r="G30" i="12"/>
  <c r="F30" i="12"/>
  <c r="C30" i="12"/>
  <c r="B30" i="12"/>
  <c r="E30" i="12" s="1"/>
  <c r="T29" i="12"/>
  <c r="S29" i="12"/>
  <c r="R29" i="12"/>
  <c r="Q29" i="12"/>
  <c r="P29" i="12"/>
  <c r="E29" i="12"/>
  <c r="U29" i="12" s="1"/>
  <c r="T28" i="12"/>
  <c r="S28" i="12"/>
  <c r="R28" i="12"/>
  <c r="Q28" i="12"/>
  <c r="U28" i="12" s="1"/>
  <c r="P28" i="12"/>
  <c r="E28" i="12"/>
  <c r="U27" i="12"/>
  <c r="T27" i="12"/>
  <c r="S27" i="12"/>
  <c r="R27" i="12"/>
  <c r="Q27" i="12"/>
  <c r="P27" i="12"/>
  <c r="E27" i="12"/>
  <c r="S26" i="12"/>
  <c r="R26" i="12"/>
  <c r="Q26" i="12"/>
  <c r="P26" i="12"/>
  <c r="E26" i="12"/>
  <c r="V24" i="12"/>
  <c r="O24" i="12"/>
  <c r="N24" i="12"/>
  <c r="M24" i="12"/>
  <c r="L24" i="12"/>
  <c r="K24" i="12"/>
  <c r="J24" i="12"/>
  <c r="I24" i="12"/>
  <c r="S24" i="12" s="1"/>
  <c r="H24" i="12"/>
  <c r="R24" i="12" s="1"/>
  <c r="G24" i="12"/>
  <c r="F24" i="12"/>
  <c r="C24" i="12"/>
  <c r="B24" i="12"/>
  <c r="E24" i="12" s="1"/>
  <c r="T23" i="12"/>
  <c r="S23" i="12"/>
  <c r="R23" i="12"/>
  <c r="Q23" i="12"/>
  <c r="P23" i="12"/>
  <c r="E23" i="12"/>
  <c r="U23" i="12" s="1"/>
  <c r="S22" i="12"/>
  <c r="R22" i="12"/>
  <c r="Q22" i="12"/>
  <c r="P22" i="12"/>
  <c r="E22" i="12"/>
  <c r="S21" i="12"/>
  <c r="R21" i="12"/>
  <c r="Q21" i="12"/>
  <c r="P21" i="12"/>
  <c r="E21" i="12"/>
  <c r="U21" i="12" s="1"/>
  <c r="U20" i="12"/>
  <c r="S20" i="12"/>
  <c r="R20" i="12"/>
  <c r="Q20" i="12"/>
  <c r="P20" i="12"/>
  <c r="E20" i="12"/>
  <c r="T20" i="12" s="1"/>
  <c r="U19" i="12"/>
  <c r="T19" i="12"/>
  <c r="S19" i="12"/>
  <c r="R19" i="12"/>
  <c r="Q19" i="12"/>
  <c r="P19" i="12"/>
  <c r="E19" i="12"/>
  <c r="T18" i="12"/>
  <c r="S18" i="12"/>
  <c r="R18" i="12"/>
  <c r="Q18" i="12"/>
  <c r="P18" i="12"/>
  <c r="E18" i="12"/>
  <c r="U18" i="12" s="1"/>
  <c r="S17" i="12"/>
  <c r="R17" i="12"/>
  <c r="Q17" i="12"/>
  <c r="P17" i="12"/>
  <c r="E17" i="12"/>
  <c r="U17" i="12" s="1"/>
  <c r="V15" i="12"/>
  <c r="O15" i="12"/>
  <c r="N15" i="12"/>
  <c r="M15" i="12"/>
  <c r="L15" i="12"/>
  <c r="K15" i="12"/>
  <c r="J15" i="12"/>
  <c r="I15" i="12"/>
  <c r="S15" i="12" s="1"/>
  <c r="H15" i="12"/>
  <c r="G15" i="12"/>
  <c r="F15" i="12"/>
  <c r="C15" i="12"/>
  <c r="B15" i="12"/>
  <c r="U14" i="12"/>
  <c r="S14" i="12"/>
  <c r="R14" i="12"/>
  <c r="Q14" i="12"/>
  <c r="P14" i="12"/>
  <c r="E14" i="12"/>
  <c r="T14" i="12" s="1"/>
  <c r="U13" i="12"/>
  <c r="T13" i="12"/>
  <c r="S13" i="12"/>
  <c r="R13" i="12"/>
  <c r="Q13" i="12"/>
  <c r="P13" i="12"/>
  <c r="E13" i="12"/>
  <c r="U12" i="12"/>
  <c r="T12" i="12"/>
  <c r="S12" i="12"/>
  <c r="R12" i="12"/>
  <c r="Q12" i="12"/>
  <c r="P12" i="12"/>
  <c r="E12" i="12"/>
  <c r="S11" i="12"/>
  <c r="R11" i="12"/>
  <c r="Q11" i="12"/>
  <c r="P11" i="12"/>
  <c r="E11" i="12"/>
  <c r="U11" i="12" s="1"/>
  <c r="S10" i="12"/>
  <c r="R10" i="12"/>
  <c r="Q10" i="12"/>
  <c r="P10" i="12"/>
  <c r="E10" i="12"/>
  <c r="S9" i="12"/>
  <c r="R9" i="12"/>
  <c r="Q9" i="12"/>
  <c r="P9" i="12"/>
  <c r="E9" i="12"/>
  <c r="S93" i="11"/>
  <c r="R93" i="11"/>
  <c r="Q93" i="11"/>
  <c r="P93" i="11"/>
  <c r="E93" i="11"/>
  <c r="T93" i="11" s="1"/>
  <c r="S92" i="11"/>
  <c r="R92" i="11"/>
  <c r="Q92" i="11"/>
  <c r="P92" i="11"/>
  <c r="E92" i="11"/>
  <c r="U92" i="11" s="1"/>
  <c r="S91" i="11"/>
  <c r="R91" i="11"/>
  <c r="Q91" i="11"/>
  <c r="P91" i="11"/>
  <c r="E91" i="11"/>
  <c r="T90" i="11"/>
  <c r="S90" i="11"/>
  <c r="R90" i="11"/>
  <c r="Q90" i="11"/>
  <c r="P90" i="11"/>
  <c r="E90" i="11"/>
  <c r="U90" i="11" s="1"/>
  <c r="U89" i="11"/>
  <c r="S89" i="11"/>
  <c r="R89" i="11"/>
  <c r="Q89" i="11"/>
  <c r="P89" i="11"/>
  <c r="E89" i="11"/>
  <c r="T89" i="11" s="1"/>
  <c r="T88" i="11"/>
  <c r="S88" i="11"/>
  <c r="R88" i="11"/>
  <c r="Q88" i="11"/>
  <c r="P88" i="11"/>
  <c r="E88" i="11"/>
  <c r="U88" i="11" s="1"/>
  <c r="S87" i="11"/>
  <c r="R87" i="11"/>
  <c r="Q87" i="11"/>
  <c r="P87" i="11"/>
  <c r="E87" i="11"/>
  <c r="S86" i="11"/>
  <c r="R86" i="11"/>
  <c r="Q86" i="11"/>
  <c r="P86" i="11"/>
  <c r="E86" i="11"/>
  <c r="U86" i="11" s="1"/>
  <c r="V72" i="11"/>
  <c r="O72" i="11"/>
  <c r="N72" i="11"/>
  <c r="M72" i="11"/>
  <c r="L72" i="11"/>
  <c r="K72" i="11"/>
  <c r="J72" i="11"/>
  <c r="I72" i="11"/>
  <c r="S72" i="11" s="1"/>
  <c r="H72" i="11"/>
  <c r="R72" i="11" s="1"/>
  <c r="G72" i="11"/>
  <c r="F72" i="11"/>
  <c r="C72" i="11"/>
  <c r="B72" i="11"/>
  <c r="V71" i="11"/>
  <c r="O71" i="11"/>
  <c r="N71" i="11"/>
  <c r="M71" i="11"/>
  <c r="L71" i="11"/>
  <c r="K71" i="11"/>
  <c r="J71" i="11"/>
  <c r="I71" i="11"/>
  <c r="S71" i="11" s="1"/>
  <c r="H71" i="11"/>
  <c r="R71" i="11" s="1"/>
  <c r="G71" i="11"/>
  <c r="F71" i="11"/>
  <c r="C71" i="11"/>
  <c r="B71" i="11"/>
  <c r="V70" i="11"/>
  <c r="O70" i="11"/>
  <c r="N70" i="11"/>
  <c r="M70" i="11"/>
  <c r="L70" i="11"/>
  <c r="K70" i="11"/>
  <c r="J70" i="11"/>
  <c r="I70" i="11"/>
  <c r="S70" i="11" s="1"/>
  <c r="H70" i="11"/>
  <c r="R70" i="11" s="1"/>
  <c r="G70" i="11"/>
  <c r="F70" i="11"/>
  <c r="C70" i="11"/>
  <c r="B70" i="11"/>
  <c r="U69" i="11"/>
  <c r="T69" i="11"/>
  <c r="S69" i="11"/>
  <c r="R69" i="11"/>
  <c r="Q69" i="11"/>
  <c r="P69" i="11"/>
  <c r="E69" i="11"/>
  <c r="V67" i="11"/>
  <c r="O67" i="11"/>
  <c r="N67" i="11"/>
  <c r="M67" i="11"/>
  <c r="L67" i="11"/>
  <c r="K67" i="11"/>
  <c r="J67" i="11"/>
  <c r="I67" i="11"/>
  <c r="H67" i="11"/>
  <c r="G67" i="11"/>
  <c r="F67" i="11"/>
  <c r="C67" i="11"/>
  <c r="B67" i="11"/>
  <c r="V66" i="11"/>
  <c r="O66" i="11"/>
  <c r="N66" i="11"/>
  <c r="M66" i="11"/>
  <c r="L66" i="11"/>
  <c r="K66" i="11"/>
  <c r="S66" i="11" s="1"/>
  <c r="J66" i="11"/>
  <c r="I66" i="11"/>
  <c r="H66" i="11"/>
  <c r="G66" i="11"/>
  <c r="F66" i="11"/>
  <c r="C66" i="11"/>
  <c r="B66" i="11"/>
  <c r="E66" i="11" s="1"/>
  <c r="S65" i="11"/>
  <c r="R65" i="11"/>
  <c r="Q65" i="11"/>
  <c r="P65" i="11"/>
  <c r="E65" i="11"/>
  <c r="S64" i="11"/>
  <c r="R64" i="11"/>
  <c r="Q64" i="11"/>
  <c r="P64" i="11"/>
  <c r="E64" i="11"/>
  <c r="T64" i="11" s="1"/>
  <c r="S63" i="11"/>
  <c r="R63" i="11"/>
  <c r="Q63" i="11"/>
  <c r="P63" i="11"/>
  <c r="E63" i="11"/>
  <c r="S62" i="11"/>
  <c r="R62" i="11"/>
  <c r="Q62" i="11"/>
  <c r="P62" i="11"/>
  <c r="E62" i="11"/>
  <c r="U62" i="11" s="1"/>
  <c r="U61" i="11"/>
  <c r="S61" i="11"/>
  <c r="R61" i="11"/>
  <c r="Q61" i="11"/>
  <c r="P61" i="11"/>
  <c r="E61" i="11"/>
  <c r="T61" i="11" s="1"/>
  <c r="V59" i="11"/>
  <c r="O59" i="11"/>
  <c r="N59" i="11"/>
  <c r="M59" i="11"/>
  <c r="L59" i="11"/>
  <c r="K59" i="11"/>
  <c r="J59" i="11"/>
  <c r="I59" i="11"/>
  <c r="S59" i="11" s="1"/>
  <c r="H59" i="11"/>
  <c r="R59" i="11" s="1"/>
  <c r="G59" i="11"/>
  <c r="F59" i="11"/>
  <c r="C59" i="11"/>
  <c r="B59" i="11"/>
  <c r="S58" i="11"/>
  <c r="R58" i="11"/>
  <c r="Q58" i="11"/>
  <c r="P58" i="11"/>
  <c r="E58" i="11"/>
  <c r="U58" i="11" s="1"/>
  <c r="S57" i="11"/>
  <c r="R57" i="11"/>
  <c r="Q57" i="11"/>
  <c r="P57" i="11"/>
  <c r="E57" i="11"/>
  <c r="U57" i="11" s="1"/>
  <c r="S56" i="11"/>
  <c r="R56" i="11"/>
  <c r="Q56" i="11"/>
  <c r="P56" i="11"/>
  <c r="E56" i="11"/>
  <c r="S55" i="11"/>
  <c r="R55" i="11"/>
  <c r="Q55" i="11"/>
  <c r="P55" i="11"/>
  <c r="E55" i="11"/>
  <c r="U55" i="11" s="1"/>
  <c r="V53" i="11"/>
  <c r="O53" i="11"/>
  <c r="N53" i="11"/>
  <c r="M53" i="11"/>
  <c r="L53" i="11"/>
  <c r="K53" i="11"/>
  <c r="J53" i="11"/>
  <c r="I53" i="11"/>
  <c r="S53" i="11" s="1"/>
  <c r="H53" i="11"/>
  <c r="R53" i="11" s="1"/>
  <c r="G53" i="11"/>
  <c r="F53" i="11"/>
  <c r="C53" i="11"/>
  <c r="B53" i="11"/>
  <c r="U52" i="11"/>
  <c r="T52" i="11"/>
  <c r="S52" i="11"/>
  <c r="R52" i="11"/>
  <c r="Q52" i="11"/>
  <c r="P52" i="11"/>
  <c r="E52" i="11"/>
  <c r="S51" i="11"/>
  <c r="R51" i="11"/>
  <c r="Q51" i="11"/>
  <c r="P51" i="11"/>
  <c r="E51" i="11"/>
  <c r="U51" i="11" s="1"/>
  <c r="S50" i="11"/>
  <c r="R50" i="11"/>
  <c r="Q50" i="11"/>
  <c r="P50" i="11"/>
  <c r="E50" i="11"/>
  <c r="S49" i="11"/>
  <c r="R49" i="11"/>
  <c r="Q49" i="11"/>
  <c r="P49" i="11"/>
  <c r="E49" i="11"/>
  <c r="U49" i="11" s="1"/>
  <c r="S48" i="11"/>
  <c r="R48" i="11"/>
  <c r="Q48" i="11"/>
  <c r="P48" i="11"/>
  <c r="E48" i="11"/>
  <c r="T48" i="11" s="1"/>
  <c r="S47" i="11"/>
  <c r="R47" i="11"/>
  <c r="Q47" i="11"/>
  <c r="P47" i="11"/>
  <c r="E47" i="11"/>
  <c r="S46" i="11"/>
  <c r="R46" i="11"/>
  <c r="Q46" i="11"/>
  <c r="P46" i="11"/>
  <c r="E46" i="11"/>
  <c r="U46" i="11" s="1"/>
  <c r="U45" i="11"/>
  <c r="S45" i="11"/>
  <c r="R45" i="11"/>
  <c r="Q45" i="11"/>
  <c r="P45" i="11"/>
  <c r="E45" i="11"/>
  <c r="T45" i="11" s="1"/>
  <c r="U44" i="11"/>
  <c r="T44" i="11"/>
  <c r="S44" i="11"/>
  <c r="R44" i="11"/>
  <c r="Q44" i="11"/>
  <c r="P44" i="11"/>
  <c r="E44" i="11"/>
  <c r="U43" i="11"/>
  <c r="T43" i="11"/>
  <c r="S43" i="11"/>
  <c r="R43" i="11"/>
  <c r="Q43" i="11"/>
  <c r="P43" i="11"/>
  <c r="E43" i="11"/>
  <c r="S42" i="11"/>
  <c r="R42" i="11"/>
  <c r="Q42" i="11"/>
  <c r="P42" i="11"/>
  <c r="E42" i="11"/>
  <c r="V40" i="11"/>
  <c r="O40" i="11"/>
  <c r="N40" i="11"/>
  <c r="M40" i="11"/>
  <c r="L40" i="11"/>
  <c r="K40" i="11"/>
  <c r="J40" i="11"/>
  <c r="I40" i="11"/>
  <c r="S40" i="11" s="1"/>
  <c r="H40" i="11"/>
  <c r="R40" i="11" s="1"/>
  <c r="G40" i="11"/>
  <c r="F40" i="11"/>
  <c r="C40" i="11"/>
  <c r="B40" i="11"/>
  <c r="E40" i="11" s="1"/>
  <c r="U39" i="11"/>
  <c r="S39" i="11"/>
  <c r="R39" i="11"/>
  <c r="Q39" i="11"/>
  <c r="P39" i="11"/>
  <c r="E39" i="11"/>
  <c r="T39" i="11" s="1"/>
  <c r="S38" i="11"/>
  <c r="R38" i="11"/>
  <c r="Q38" i="11"/>
  <c r="P38" i="11"/>
  <c r="E38" i="11"/>
  <c r="S37" i="11"/>
  <c r="R37" i="11"/>
  <c r="Q37" i="11"/>
  <c r="P37" i="11"/>
  <c r="E37" i="11"/>
  <c r="U37" i="11" s="1"/>
  <c r="S36" i="11"/>
  <c r="R36" i="11"/>
  <c r="Q36" i="11"/>
  <c r="P36" i="11"/>
  <c r="E36" i="11"/>
  <c r="T36" i="11" s="1"/>
  <c r="U35" i="11"/>
  <c r="T35" i="11"/>
  <c r="S35" i="11"/>
  <c r="R35" i="11"/>
  <c r="Q35" i="11"/>
  <c r="P35" i="11"/>
  <c r="E35" i="11"/>
  <c r="V33" i="11"/>
  <c r="O33" i="11"/>
  <c r="N33" i="11"/>
  <c r="M33" i="11"/>
  <c r="L33" i="11"/>
  <c r="K33" i="11"/>
  <c r="J33" i="11"/>
  <c r="I33" i="11"/>
  <c r="H33" i="11"/>
  <c r="P33" i="11" s="1"/>
  <c r="G33" i="11"/>
  <c r="F33" i="11"/>
  <c r="C33" i="11"/>
  <c r="B33" i="11"/>
  <c r="S32" i="11"/>
  <c r="R32" i="11"/>
  <c r="Q32" i="11"/>
  <c r="U32" i="11" s="1"/>
  <c r="P32" i="11"/>
  <c r="E32" i="11"/>
  <c r="V30" i="11"/>
  <c r="O30" i="11"/>
  <c r="N30" i="11"/>
  <c r="M30" i="11"/>
  <c r="L30" i="11"/>
  <c r="K30" i="11"/>
  <c r="J30" i="11"/>
  <c r="I30" i="11"/>
  <c r="S30" i="11" s="1"/>
  <c r="H30" i="11"/>
  <c r="R30" i="11" s="1"/>
  <c r="G30" i="11"/>
  <c r="F30" i="11"/>
  <c r="C30" i="11"/>
  <c r="B30" i="11"/>
  <c r="S29" i="11"/>
  <c r="R29" i="11"/>
  <c r="Q29" i="11"/>
  <c r="P29" i="11"/>
  <c r="E29" i="11"/>
  <c r="U29" i="11" s="1"/>
  <c r="S28" i="11"/>
  <c r="R28" i="11"/>
  <c r="Q28" i="11"/>
  <c r="P28" i="11"/>
  <c r="E28" i="11"/>
  <c r="T28" i="11" s="1"/>
  <c r="T27" i="11"/>
  <c r="S27" i="11"/>
  <c r="R27" i="11"/>
  <c r="Q27" i="11"/>
  <c r="P27" i="11"/>
  <c r="E27" i="11"/>
  <c r="U27" i="11" s="1"/>
  <c r="S26" i="11"/>
  <c r="R26" i="11"/>
  <c r="Q26" i="11"/>
  <c r="P26" i="11"/>
  <c r="E26" i="11"/>
  <c r="V24" i="11"/>
  <c r="R24" i="11"/>
  <c r="O24" i="11"/>
  <c r="N24" i="11"/>
  <c r="M24" i="11"/>
  <c r="L24" i="11"/>
  <c r="K24" i="11"/>
  <c r="J24" i="11"/>
  <c r="I24" i="11"/>
  <c r="S24" i="11" s="1"/>
  <c r="H24" i="11"/>
  <c r="G24" i="11"/>
  <c r="F24" i="11"/>
  <c r="C24" i="11"/>
  <c r="B24" i="11"/>
  <c r="U23" i="11"/>
  <c r="S23" i="11"/>
  <c r="R23" i="11"/>
  <c r="Q23" i="11"/>
  <c r="P23" i="11"/>
  <c r="E23" i="11"/>
  <c r="T23" i="11" s="1"/>
  <c r="U22" i="11"/>
  <c r="T22" i="11"/>
  <c r="S22" i="11"/>
  <c r="R22" i="11"/>
  <c r="Q22" i="11"/>
  <c r="P22" i="11"/>
  <c r="E22" i="11"/>
  <c r="U21" i="11"/>
  <c r="T21" i="11"/>
  <c r="S21" i="11"/>
  <c r="R21" i="11"/>
  <c r="Q21" i="11"/>
  <c r="P21" i="11"/>
  <c r="E21" i="11"/>
  <c r="S20" i="11"/>
  <c r="R20" i="11"/>
  <c r="Q20" i="11"/>
  <c r="U20" i="11" s="1"/>
  <c r="P20" i="11"/>
  <c r="E20" i="11"/>
  <c r="T20" i="11" s="1"/>
  <c r="S19" i="11"/>
  <c r="R19" i="11"/>
  <c r="Q19" i="11"/>
  <c r="P19" i="11"/>
  <c r="E19" i="11"/>
  <c r="S18" i="11"/>
  <c r="R18" i="11"/>
  <c r="Q18" i="11"/>
  <c r="P18" i="11"/>
  <c r="E18" i="11"/>
  <c r="S17" i="11"/>
  <c r="R17" i="11"/>
  <c r="Q17" i="11"/>
  <c r="P17" i="11"/>
  <c r="E17" i="11"/>
  <c r="U17" i="11" s="1"/>
  <c r="V15" i="11"/>
  <c r="O15" i="11"/>
  <c r="N15" i="11"/>
  <c r="M15" i="11"/>
  <c r="L15" i="11"/>
  <c r="K15" i="11"/>
  <c r="J15" i="11"/>
  <c r="I15" i="11"/>
  <c r="H15" i="11"/>
  <c r="R15" i="11" s="1"/>
  <c r="G15" i="11"/>
  <c r="F15" i="11"/>
  <c r="C15" i="11"/>
  <c r="E15" i="11" s="1"/>
  <c r="B15" i="11"/>
  <c r="S14" i="11"/>
  <c r="R14" i="11"/>
  <c r="Q14" i="11"/>
  <c r="P14" i="11"/>
  <c r="E14" i="11"/>
  <c r="S13" i="11"/>
  <c r="R13" i="11"/>
  <c r="Q13" i="11"/>
  <c r="P13" i="11"/>
  <c r="E13" i="11"/>
  <c r="S12" i="11"/>
  <c r="R12" i="11"/>
  <c r="Q12" i="11"/>
  <c r="P12" i="11"/>
  <c r="E12" i="11"/>
  <c r="T12" i="11" s="1"/>
  <c r="U11" i="11"/>
  <c r="S11" i="11"/>
  <c r="R11" i="11"/>
  <c r="Q11" i="11"/>
  <c r="P11" i="11"/>
  <c r="E11" i="11"/>
  <c r="T11" i="11" s="1"/>
  <c r="U10" i="11"/>
  <c r="T10" i="11"/>
  <c r="S10" i="11"/>
  <c r="R10" i="11"/>
  <c r="Q10" i="11"/>
  <c r="P10" i="11"/>
  <c r="E10" i="11"/>
  <c r="U9" i="11"/>
  <c r="T9" i="11"/>
  <c r="S9" i="11"/>
  <c r="R9" i="11"/>
  <c r="Q9" i="11"/>
  <c r="P9" i="11"/>
  <c r="E9" i="11"/>
  <c r="U93" i="10"/>
  <c r="T93" i="10"/>
  <c r="S93" i="10"/>
  <c r="R93" i="10"/>
  <c r="Q93" i="10"/>
  <c r="P93" i="10"/>
  <c r="E93" i="10"/>
  <c r="T92" i="10"/>
  <c r="S92" i="10"/>
  <c r="R92" i="10"/>
  <c r="Q92" i="10"/>
  <c r="P92" i="10"/>
  <c r="E92" i="10"/>
  <c r="U92" i="10" s="1"/>
  <c r="S91" i="10"/>
  <c r="R91" i="10"/>
  <c r="Q91" i="10"/>
  <c r="P91" i="10"/>
  <c r="E91" i="10"/>
  <c r="S90" i="10"/>
  <c r="R90" i="10"/>
  <c r="Q90" i="10"/>
  <c r="P90" i="10"/>
  <c r="E90" i="10"/>
  <c r="U90" i="10" s="1"/>
  <c r="U89" i="10"/>
  <c r="S89" i="10"/>
  <c r="R89" i="10"/>
  <c r="Q89" i="10"/>
  <c r="P89" i="10"/>
  <c r="E89" i="10"/>
  <c r="T89" i="10" s="1"/>
  <c r="S88" i="10"/>
  <c r="R88" i="10"/>
  <c r="Q88" i="10"/>
  <c r="P88" i="10"/>
  <c r="E88" i="10"/>
  <c r="S87" i="10"/>
  <c r="R87" i="10"/>
  <c r="Q87" i="10"/>
  <c r="P87" i="10"/>
  <c r="E87" i="10"/>
  <c r="U87" i="10" s="1"/>
  <c r="U86" i="10"/>
  <c r="S86" i="10"/>
  <c r="R86" i="10"/>
  <c r="Q86" i="10"/>
  <c r="P86" i="10"/>
  <c r="E86" i="10"/>
  <c r="T86" i="10" s="1"/>
  <c r="V72" i="10"/>
  <c r="O72" i="10"/>
  <c r="N72" i="10"/>
  <c r="M72" i="10"/>
  <c r="L72" i="10"/>
  <c r="K72" i="10"/>
  <c r="J72" i="10"/>
  <c r="I72" i="10"/>
  <c r="S72" i="10" s="1"/>
  <c r="H72" i="10"/>
  <c r="R72" i="10" s="1"/>
  <c r="G72" i="10"/>
  <c r="F72" i="10"/>
  <c r="C72" i="10"/>
  <c r="B72" i="10"/>
  <c r="V71" i="10"/>
  <c r="O71" i="10"/>
  <c r="N71" i="10"/>
  <c r="M71" i="10"/>
  <c r="L71" i="10"/>
  <c r="K71" i="10"/>
  <c r="S71" i="10" s="1"/>
  <c r="J71" i="10"/>
  <c r="I71" i="10"/>
  <c r="H71" i="10"/>
  <c r="G71" i="10"/>
  <c r="F71" i="10"/>
  <c r="C71" i="10"/>
  <c r="B71" i="10"/>
  <c r="V70" i="10"/>
  <c r="O70" i="10"/>
  <c r="N70" i="10"/>
  <c r="M70" i="10"/>
  <c r="L70" i="10"/>
  <c r="K70" i="10"/>
  <c r="S70" i="10" s="1"/>
  <c r="J70" i="10"/>
  <c r="I70" i="10"/>
  <c r="H70" i="10"/>
  <c r="G70" i="10"/>
  <c r="F70" i="10"/>
  <c r="C70" i="10"/>
  <c r="B70" i="10"/>
  <c r="S69" i="10"/>
  <c r="R69" i="10"/>
  <c r="Q69" i="10"/>
  <c r="P69" i="10"/>
  <c r="E69" i="10"/>
  <c r="V67" i="10"/>
  <c r="O67" i="10"/>
  <c r="N67" i="10"/>
  <c r="M67" i="10"/>
  <c r="L67" i="10"/>
  <c r="K67" i="10"/>
  <c r="J67" i="10"/>
  <c r="I67" i="10"/>
  <c r="H67" i="10"/>
  <c r="G67" i="10"/>
  <c r="F67" i="10"/>
  <c r="C67" i="10"/>
  <c r="B67" i="10"/>
  <c r="E67" i="10" s="1"/>
  <c r="V66" i="10"/>
  <c r="O66" i="10"/>
  <c r="N66" i="10"/>
  <c r="M66" i="10"/>
  <c r="L66" i="10"/>
  <c r="K66" i="10"/>
  <c r="J66" i="10"/>
  <c r="I66" i="10"/>
  <c r="S66" i="10" s="1"/>
  <c r="H66" i="10"/>
  <c r="R66" i="10" s="1"/>
  <c r="G66" i="10"/>
  <c r="F66" i="10"/>
  <c r="C66" i="10"/>
  <c r="B66" i="10"/>
  <c r="E66" i="10" s="1"/>
  <c r="U65" i="10"/>
  <c r="T65" i="10"/>
  <c r="S65" i="10"/>
  <c r="R65" i="10"/>
  <c r="Q65" i="10"/>
  <c r="P65" i="10"/>
  <c r="E65" i="10"/>
  <c r="U64" i="10"/>
  <c r="T64" i="10"/>
  <c r="S64" i="10"/>
  <c r="R64" i="10"/>
  <c r="Q64" i="10"/>
  <c r="P64" i="10"/>
  <c r="E64" i="10"/>
  <c r="S63" i="10"/>
  <c r="R63" i="10"/>
  <c r="Q63" i="10"/>
  <c r="P63" i="10"/>
  <c r="E63" i="10"/>
  <c r="U63" i="10" s="1"/>
  <c r="S62" i="10"/>
  <c r="R62" i="10"/>
  <c r="Q62" i="10"/>
  <c r="P62" i="10"/>
  <c r="E62" i="10"/>
  <c r="S61" i="10"/>
  <c r="R61" i="10"/>
  <c r="Q61" i="10"/>
  <c r="P61" i="10"/>
  <c r="E61" i="10"/>
  <c r="V59" i="10"/>
  <c r="S59" i="10"/>
  <c r="O59" i="10"/>
  <c r="N59" i="10"/>
  <c r="M59" i="10"/>
  <c r="L59" i="10"/>
  <c r="K59" i="10"/>
  <c r="J59" i="10"/>
  <c r="I59" i="10"/>
  <c r="H59" i="10"/>
  <c r="R59" i="10" s="1"/>
  <c r="G59" i="10"/>
  <c r="F59" i="10"/>
  <c r="C59" i="10"/>
  <c r="E59" i="10" s="1"/>
  <c r="B59" i="10"/>
  <c r="S58" i="10"/>
  <c r="R58" i="10"/>
  <c r="Q58" i="10"/>
  <c r="P58" i="10"/>
  <c r="E58" i="10"/>
  <c r="S57" i="10"/>
  <c r="R57" i="10"/>
  <c r="Q57" i="10"/>
  <c r="P57" i="10"/>
  <c r="E57" i="10"/>
  <c r="U57" i="10" s="1"/>
  <c r="S56" i="10"/>
  <c r="R56" i="10"/>
  <c r="Q56" i="10"/>
  <c r="P56" i="10"/>
  <c r="E56" i="10"/>
  <c r="T56" i="10" s="1"/>
  <c r="S55" i="10"/>
  <c r="R55" i="10"/>
  <c r="Q55" i="10"/>
  <c r="P55" i="10"/>
  <c r="E55" i="10"/>
  <c r="V53" i="10"/>
  <c r="O53" i="10"/>
  <c r="N53" i="10"/>
  <c r="M53" i="10"/>
  <c r="L53" i="10"/>
  <c r="K53" i="10"/>
  <c r="J53" i="10"/>
  <c r="I53" i="10"/>
  <c r="H53" i="10"/>
  <c r="G53" i="10"/>
  <c r="F53" i="10"/>
  <c r="C53" i="10"/>
  <c r="B53" i="10"/>
  <c r="E53" i="10" s="1"/>
  <c r="U52" i="10"/>
  <c r="S52" i="10"/>
  <c r="R52" i="10"/>
  <c r="Q52" i="10"/>
  <c r="P52" i="10"/>
  <c r="E52" i="10"/>
  <c r="T52" i="10" s="1"/>
  <c r="T51" i="10"/>
  <c r="S51" i="10"/>
  <c r="R51" i="10"/>
  <c r="Q51" i="10"/>
  <c r="P51" i="10"/>
  <c r="E51" i="10"/>
  <c r="U51" i="10" s="1"/>
  <c r="S50" i="10"/>
  <c r="R50" i="10"/>
  <c r="Q50" i="10"/>
  <c r="P50" i="10"/>
  <c r="E50" i="10"/>
  <c r="S49" i="10"/>
  <c r="R49" i="10"/>
  <c r="Q49" i="10"/>
  <c r="P49" i="10"/>
  <c r="E49" i="10"/>
  <c r="U49" i="10" s="1"/>
  <c r="U48" i="10"/>
  <c r="S48" i="10"/>
  <c r="R48" i="10"/>
  <c r="Q48" i="10"/>
  <c r="P48" i="10"/>
  <c r="E48" i="10"/>
  <c r="T48" i="10" s="1"/>
  <c r="T47" i="10"/>
  <c r="S47" i="10"/>
  <c r="R47" i="10"/>
  <c r="Q47" i="10"/>
  <c r="P47" i="10"/>
  <c r="E47" i="10"/>
  <c r="U47" i="10" s="1"/>
  <c r="S46" i="10"/>
  <c r="R46" i="10"/>
  <c r="Q46" i="10"/>
  <c r="P46" i="10"/>
  <c r="E46" i="10"/>
  <c r="S45" i="10"/>
  <c r="R45" i="10"/>
  <c r="Q45" i="10"/>
  <c r="P45" i="10"/>
  <c r="E45" i="10"/>
  <c r="U45" i="10" s="1"/>
  <c r="U44" i="10"/>
  <c r="S44" i="10"/>
  <c r="R44" i="10"/>
  <c r="Q44" i="10"/>
  <c r="P44" i="10"/>
  <c r="E44" i="10"/>
  <c r="T44" i="10" s="1"/>
  <c r="U43" i="10"/>
  <c r="T43" i="10"/>
  <c r="S43" i="10"/>
  <c r="R43" i="10"/>
  <c r="Q43" i="10"/>
  <c r="P43" i="10"/>
  <c r="E43" i="10"/>
  <c r="U42" i="10"/>
  <c r="S42" i="10"/>
  <c r="R42" i="10"/>
  <c r="Q42" i="10"/>
  <c r="P42" i="10"/>
  <c r="E42" i="10"/>
  <c r="T42" i="10" s="1"/>
  <c r="V40" i="10"/>
  <c r="O40" i="10"/>
  <c r="N40" i="10"/>
  <c r="M40" i="10"/>
  <c r="L40" i="10"/>
  <c r="K40" i="10"/>
  <c r="J40" i="10"/>
  <c r="I40" i="10"/>
  <c r="Q40" i="10" s="1"/>
  <c r="H40" i="10"/>
  <c r="G40" i="10"/>
  <c r="F40" i="10"/>
  <c r="C40" i="10"/>
  <c r="B40" i="10"/>
  <c r="E40" i="10" s="1"/>
  <c r="U39" i="10"/>
  <c r="S39" i="10"/>
  <c r="R39" i="10"/>
  <c r="Q39" i="10"/>
  <c r="P39" i="10"/>
  <c r="E39" i="10"/>
  <c r="T39" i="10" s="1"/>
  <c r="U38" i="10"/>
  <c r="S38" i="10"/>
  <c r="R38" i="10"/>
  <c r="Q38" i="10"/>
  <c r="P38" i="10"/>
  <c r="E38" i="10"/>
  <c r="T38" i="10" s="1"/>
  <c r="U37" i="10"/>
  <c r="S37" i="10"/>
  <c r="R37" i="10"/>
  <c r="Q37" i="10"/>
  <c r="P37" i="10"/>
  <c r="E37" i="10"/>
  <c r="T37" i="10" s="1"/>
  <c r="S36" i="10"/>
  <c r="R36" i="10"/>
  <c r="Q36" i="10"/>
  <c r="U36" i="10" s="1"/>
  <c r="P36" i="10"/>
  <c r="T36" i="10" s="1"/>
  <c r="E36" i="10"/>
  <c r="S35" i="10"/>
  <c r="R35" i="10"/>
  <c r="Q35" i="10"/>
  <c r="P35" i="10"/>
  <c r="T35" i="10" s="1"/>
  <c r="E35" i="10"/>
  <c r="V33" i="10"/>
  <c r="O33" i="10"/>
  <c r="N33" i="10"/>
  <c r="M33" i="10"/>
  <c r="L33" i="10"/>
  <c r="K33" i="10"/>
  <c r="J33" i="10"/>
  <c r="I33" i="10"/>
  <c r="S33" i="10" s="1"/>
  <c r="H33" i="10"/>
  <c r="R33" i="10" s="1"/>
  <c r="G33" i="10"/>
  <c r="F33" i="10"/>
  <c r="C33" i="10"/>
  <c r="E33" i="10" s="1"/>
  <c r="B33" i="10"/>
  <c r="S32" i="10"/>
  <c r="R32" i="10"/>
  <c r="Q32" i="10"/>
  <c r="U32" i="10" s="1"/>
  <c r="P32" i="10"/>
  <c r="T32" i="10" s="1"/>
  <c r="E32" i="10"/>
  <c r="V30" i="10"/>
  <c r="O30" i="10"/>
  <c r="N30" i="10"/>
  <c r="M30" i="10"/>
  <c r="L30" i="10"/>
  <c r="K30" i="10"/>
  <c r="J30" i="10"/>
  <c r="I30" i="10"/>
  <c r="S30" i="10" s="1"/>
  <c r="H30" i="10"/>
  <c r="R30" i="10" s="1"/>
  <c r="G30" i="10"/>
  <c r="F30" i="10"/>
  <c r="C30" i="10"/>
  <c r="B30" i="10"/>
  <c r="U29" i="10"/>
  <c r="T29" i="10"/>
  <c r="S29" i="10"/>
  <c r="R29" i="10"/>
  <c r="Q29" i="10"/>
  <c r="P29" i="10"/>
  <c r="E29" i="10"/>
  <c r="T28" i="10"/>
  <c r="S28" i="10"/>
  <c r="R28" i="10"/>
  <c r="Q28" i="10"/>
  <c r="P28" i="10"/>
  <c r="E28" i="10"/>
  <c r="U28" i="10" s="1"/>
  <c r="S27" i="10"/>
  <c r="R27" i="10"/>
  <c r="Q27" i="10"/>
  <c r="P27" i="10"/>
  <c r="E27" i="10"/>
  <c r="U27" i="10" s="1"/>
  <c r="S26" i="10"/>
  <c r="R26" i="10"/>
  <c r="Q26" i="10"/>
  <c r="P26" i="10"/>
  <c r="E26" i="10"/>
  <c r="V24" i="10"/>
  <c r="O24" i="10"/>
  <c r="N24" i="10"/>
  <c r="M24" i="10"/>
  <c r="L24" i="10"/>
  <c r="K24" i="10"/>
  <c r="J24" i="10"/>
  <c r="I24" i="10"/>
  <c r="S24" i="10" s="1"/>
  <c r="H24" i="10"/>
  <c r="R24" i="10" s="1"/>
  <c r="G24" i="10"/>
  <c r="F24" i="10"/>
  <c r="C24" i="10"/>
  <c r="B24" i="10"/>
  <c r="E24" i="10" s="1"/>
  <c r="S23" i="10"/>
  <c r="R23" i="10"/>
  <c r="Q23" i="10"/>
  <c r="P23" i="10"/>
  <c r="E23" i="10"/>
  <c r="U23" i="10" s="1"/>
  <c r="S22" i="10"/>
  <c r="R22" i="10"/>
  <c r="Q22" i="10"/>
  <c r="P22" i="10"/>
  <c r="E22" i="10"/>
  <c r="S21" i="10"/>
  <c r="R21" i="10"/>
  <c r="Q21" i="10"/>
  <c r="P21" i="10"/>
  <c r="E21" i="10"/>
  <c r="U21" i="10" s="1"/>
  <c r="S20" i="10"/>
  <c r="R20" i="10"/>
  <c r="Q20" i="10"/>
  <c r="P20" i="10"/>
  <c r="E20" i="10"/>
  <c r="T20" i="10" s="1"/>
  <c r="S19" i="10"/>
  <c r="R19" i="10"/>
  <c r="Q19" i="10"/>
  <c r="P19" i="10"/>
  <c r="E19" i="10"/>
  <c r="U19" i="10" s="1"/>
  <c r="S18" i="10"/>
  <c r="R18" i="10"/>
  <c r="Q18" i="10"/>
  <c r="P18" i="10"/>
  <c r="E18" i="10"/>
  <c r="S17" i="10"/>
  <c r="R17" i="10"/>
  <c r="Q17" i="10"/>
  <c r="P17" i="10"/>
  <c r="E17" i="10"/>
  <c r="U17" i="10" s="1"/>
  <c r="V15" i="10"/>
  <c r="O15" i="10"/>
  <c r="N15" i="10"/>
  <c r="M15" i="10"/>
  <c r="L15" i="10"/>
  <c r="K15" i="10"/>
  <c r="J15" i="10"/>
  <c r="I15" i="10"/>
  <c r="S15" i="10" s="1"/>
  <c r="H15" i="10"/>
  <c r="R15" i="10" s="1"/>
  <c r="G15" i="10"/>
  <c r="F15" i="10"/>
  <c r="C15" i="10"/>
  <c r="B15" i="10"/>
  <c r="E15" i="10" s="1"/>
  <c r="S14" i="10"/>
  <c r="R14" i="10"/>
  <c r="Q14" i="10"/>
  <c r="P14" i="10"/>
  <c r="E14" i="10"/>
  <c r="T14" i="10" s="1"/>
  <c r="U13" i="10"/>
  <c r="T13" i="10"/>
  <c r="S13" i="10"/>
  <c r="R13" i="10"/>
  <c r="Q13" i="10"/>
  <c r="P13" i="10"/>
  <c r="E13" i="10"/>
  <c r="S12" i="10"/>
  <c r="R12" i="10"/>
  <c r="Q12" i="10"/>
  <c r="P12" i="10"/>
  <c r="E12" i="10"/>
  <c r="S11" i="10"/>
  <c r="R11" i="10"/>
  <c r="Q11" i="10"/>
  <c r="P11" i="10"/>
  <c r="E11" i="10"/>
  <c r="U11" i="10" s="1"/>
  <c r="S10" i="10"/>
  <c r="R10" i="10"/>
  <c r="Q10" i="10"/>
  <c r="P10" i="10"/>
  <c r="E10" i="10"/>
  <c r="S9" i="10"/>
  <c r="R9" i="10"/>
  <c r="Q9" i="10"/>
  <c r="P9" i="10"/>
  <c r="E9" i="10"/>
  <c r="S93" i="9"/>
  <c r="R93" i="9"/>
  <c r="Q93" i="9"/>
  <c r="P93" i="9"/>
  <c r="E93" i="9"/>
  <c r="T93" i="9" s="1"/>
  <c r="U92" i="9"/>
  <c r="T92" i="9"/>
  <c r="S92" i="9"/>
  <c r="R92" i="9"/>
  <c r="Q92" i="9"/>
  <c r="P92" i="9"/>
  <c r="E92" i="9"/>
  <c r="S91" i="9"/>
  <c r="R91" i="9"/>
  <c r="Q91" i="9"/>
  <c r="P91" i="9"/>
  <c r="E91" i="9"/>
  <c r="T91" i="9" s="1"/>
  <c r="S90" i="9"/>
  <c r="R90" i="9"/>
  <c r="Q90" i="9"/>
  <c r="P90" i="9"/>
  <c r="E90" i="9"/>
  <c r="U90" i="9" s="1"/>
  <c r="U89" i="9"/>
  <c r="T89" i="9"/>
  <c r="S89" i="9"/>
  <c r="R89" i="9"/>
  <c r="Q89" i="9"/>
  <c r="P89" i="9"/>
  <c r="E89" i="9"/>
  <c r="S88" i="9"/>
  <c r="R88" i="9"/>
  <c r="Q88" i="9"/>
  <c r="P88" i="9"/>
  <c r="E88" i="9"/>
  <c r="U88" i="9" s="1"/>
  <c r="S87" i="9"/>
  <c r="R87" i="9"/>
  <c r="Q87" i="9"/>
  <c r="P87" i="9"/>
  <c r="E87" i="9"/>
  <c r="S86" i="9"/>
  <c r="R86" i="9"/>
  <c r="Q86" i="9"/>
  <c r="P86" i="9"/>
  <c r="E86" i="9"/>
  <c r="U86" i="9" s="1"/>
  <c r="V72" i="9"/>
  <c r="O72" i="9"/>
  <c r="N72" i="9"/>
  <c r="M72" i="9"/>
  <c r="L72" i="9"/>
  <c r="K72" i="9"/>
  <c r="J72" i="9"/>
  <c r="I72" i="9"/>
  <c r="H72" i="9"/>
  <c r="G72" i="9"/>
  <c r="F72" i="9"/>
  <c r="C72" i="9"/>
  <c r="B72" i="9"/>
  <c r="V71" i="9"/>
  <c r="O71" i="9"/>
  <c r="N71" i="9"/>
  <c r="M71" i="9"/>
  <c r="L71" i="9"/>
  <c r="K71" i="9"/>
  <c r="J71" i="9"/>
  <c r="I71" i="9"/>
  <c r="H71" i="9"/>
  <c r="R71" i="9" s="1"/>
  <c r="G71" i="9"/>
  <c r="F71" i="9"/>
  <c r="E71" i="9"/>
  <c r="C71" i="9"/>
  <c r="B71" i="9"/>
  <c r="V70" i="9"/>
  <c r="O70" i="9"/>
  <c r="N70" i="9"/>
  <c r="M70" i="9"/>
  <c r="L70" i="9"/>
  <c r="K70" i="9"/>
  <c r="J70" i="9"/>
  <c r="I70" i="9"/>
  <c r="H70" i="9"/>
  <c r="R70" i="9" s="1"/>
  <c r="G70" i="9"/>
  <c r="F70" i="9"/>
  <c r="C70" i="9"/>
  <c r="B70" i="9"/>
  <c r="S69" i="9"/>
  <c r="R69" i="9"/>
  <c r="Q69" i="9"/>
  <c r="P69" i="9"/>
  <c r="E69" i="9"/>
  <c r="T69" i="9" s="1"/>
  <c r="V67" i="9"/>
  <c r="O67" i="9"/>
  <c r="N67" i="9"/>
  <c r="M67" i="9"/>
  <c r="L67" i="9"/>
  <c r="K67" i="9"/>
  <c r="J67" i="9"/>
  <c r="I67" i="9"/>
  <c r="S67" i="9" s="1"/>
  <c r="H67" i="9"/>
  <c r="G67" i="9"/>
  <c r="F67" i="9"/>
  <c r="C67" i="9"/>
  <c r="B67" i="9"/>
  <c r="V66" i="9"/>
  <c r="O66" i="9"/>
  <c r="N66" i="9"/>
  <c r="M66" i="9"/>
  <c r="L66" i="9"/>
  <c r="K66" i="9"/>
  <c r="J66" i="9"/>
  <c r="I66" i="9"/>
  <c r="S66" i="9" s="1"/>
  <c r="H66" i="9"/>
  <c r="R66" i="9" s="1"/>
  <c r="G66" i="9"/>
  <c r="F66" i="9"/>
  <c r="C66" i="9"/>
  <c r="B66" i="9"/>
  <c r="E66" i="9" s="1"/>
  <c r="S65" i="9"/>
  <c r="R65" i="9"/>
  <c r="Q65" i="9"/>
  <c r="P65" i="9"/>
  <c r="E65" i="9"/>
  <c r="U65" i="9" s="1"/>
  <c r="U64" i="9"/>
  <c r="S64" i="9"/>
  <c r="R64" i="9"/>
  <c r="Q64" i="9"/>
  <c r="P64" i="9"/>
  <c r="E64" i="9"/>
  <c r="T64" i="9" s="1"/>
  <c r="S63" i="9"/>
  <c r="R63" i="9"/>
  <c r="Q63" i="9"/>
  <c r="P63" i="9"/>
  <c r="E63" i="9"/>
  <c r="U63" i="9" s="1"/>
  <c r="U62" i="9"/>
  <c r="S62" i="9"/>
  <c r="R62" i="9"/>
  <c r="Q62" i="9"/>
  <c r="P62" i="9"/>
  <c r="E62" i="9"/>
  <c r="T62" i="9" s="1"/>
  <c r="S61" i="9"/>
  <c r="R61" i="9"/>
  <c r="Q61" i="9"/>
  <c r="P61" i="9"/>
  <c r="E61" i="9"/>
  <c r="V59" i="9"/>
  <c r="S59" i="9"/>
  <c r="O59" i="9"/>
  <c r="N59" i="9"/>
  <c r="M59" i="9"/>
  <c r="L59" i="9"/>
  <c r="K59" i="9"/>
  <c r="J59" i="9"/>
  <c r="I59" i="9"/>
  <c r="H59" i="9"/>
  <c r="R59" i="9" s="1"/>
  <c r="G59" i="9"/>
  <c r="F59" i="9"/>
  <c r="C59" i="9"/>
  <c r="B59" i="9"/>
  <c r="S58" i="9"/>
  <c r="R58" i="9"/>
  <c r="Q58" i="9"/>
  <c r="P58" i="9"/>
  <c r="E58" i="9"/>
  <c r="T58" i="9" s="1"/>
  <c r="S57" i="9"/>
  <c r="R57" i="9"/>
  <c r="Q57" i="9"/>
  <c r="P57" i="9"/>
  <c r="E57" i="9"/>
  <c r="U57" i="9" s="1"/>
  <c r="U56" i="9"/>
  <c r="T56" i="9"/>
  <c r="S56" i="9"/>
  <c r="R56" i="9"/>
  <c r="Q56" i="9"/>
  <c r="P56" i="9"/>
  <c r="E56" i="9"/>
  <c r="S55" i="9"/>
  <c r="R55" i="9"/>
  <c r="Q55" i="9"/>
  <c r="P55" i="9"/>
  <c r="E55" i="9"/>
  <c r="U55" i="9" s="1"/>
  <c r="V53" i="9"/>
  <c r="O53" i="9"/>
  <c r="N53" i="9"/>
  <c r="M53" i="9"/>
  <c r="L53" i="9"/>
  <c r="K53" i="9"/>
  <c r="J53" i="9"/>
  <c r="I53" i="9"/>
  <c r="S53" i="9" s="1"/>
  <c r="H53" i="9"/>
  <c r="R53" i="9" s="1"/>
  <c r="G53" i="9"/>
  <c r="F53" i="9"/>
  <c r="C53" i="9"/>
  <c r="B53" i="9"/>
  <c r="E53" i="9" s="1"/>
  <c r="T52" i="9"/>
  <c r="S52" i="9"/>
  <c r="R52" i="9"/>
  <c r="Q52" i="9"/>
  <c r="P52" i="9"/>
  <c r="E52" i="9"/>
  <c r="U52" i="9" s="1"/>
  <c r="S51" i="9"/>
  <c r="R51" i="9"/>
  <c r="Q51" i="9"/>
  <c r="P51" i="9"/>
  <c r="T51" i="9" s="1"/>
  <c r="E51" i="9"/>
  <c r="S50" i="9"/>
  <c r="R50" i="9"/>
  <c r="Q50" i="9"/>
  <c r="P50" i="9"/>
  <c r="E50" i="9"/>
  <c r="S49" i="9"/>
  <c r="R49" i="9"/>
  <c r="Q49" i="9"/>
  <c r="P49" i="9"/>
  <c r="E49" i="9"/>
  <c r="U49" i="9" s="1"/>
  <c r="U48" i="9"/>
  <c r="S48" i="9"/>
  <c r="R48" i="9"/>
  <c r="Q48" i="9"/>
  <c r="P48" i="9"/>
  <c r="E48" i="9"/>
  <c r="T48" i="9" s="1"/>
  <c r="S47" i="9"/>
  <c r="R47" i="9"/>
  <c r="Q47" i="9"/>
  <c r="P47" i="9"/>
  <c r="E47" i="9"/>
  <c r="U47" i="9" s="1"/>
  <c r="U46" i="9"/>
  <c r="S46" i="9"/>
  <c r="R46" i="9"/>
  <c r="Q46" i="9"/>
  <c r="P46" i="9"/>
  <c r="E46" i="9"/>
  <c r="T46" i="9" s="1"/>
  <c r="T45" i="9"/>
  <c r="S45" i="9"/>
  <c r="R45" i="9"/>
  <c r="Q45" i="9"/>
  <c r="P45" i="9"/>
  <c r="E45" i="9"/>
  <c r="U45" i="9" s="1"/>
  <c r="S44" i="9"/>
  <c r="R44" i="9"/>
  <c r="Q44" i="9"/>
  <c r="P44" i="9"/>
  <c r="E44" i="9"/>
  <c r="U44" i="9" s="1"/>
  <c r="T43" i="9"/>
  <c r="S43" i="9"/>
  <c r="R43" i="9"/>
  <c r="Q43" i="9"/>
  <c r="P43" i="9"/>
  <c r="E43" i="9"/>
  <c r="U43" i="9" s="1"/>
  <c r="S42" i="9"/>
  <c r="R42" i="9"/>
  <c r="Q42" i="9"/>
  <c r="P42" i="9"/>
  <c r="E42" i="9"/>
  <c r="V40" i="9"/>
  <c r="O40" i="9"/>
  <c r="N40" i="9"/>
  <c r="M40" i="9"/>
  <c r="L40" i="9"/>
  <c r="K40" i="9"/>
  <c r="J40" i="9"/>
  <c r="I40" i="9"/>
  <c r="S40" i="9" s="1"/>
  <c r="H40" i="9"/>
  <c r="R40" i="9" s="1"/>
  <c r="G40" i="9"/>
  <c r="F40" i="9"/>
  <c r="E40" i="9"/>
  <c r="C40" i="9"/>
  <c r="B40" i="9"/>
  <c r="S39" i="9"/>
  <c r="R39" i="9"/>
  <c r="Q39" i="9"/>
  <c r="P39" i="9"/>
  <c r="E39" i="9"/>
  <c r="U39" i="9" s="1"/>
  <c r="S38" i="9"/>
  <c r="R38" i="9"/>
  <c r="Q38" i="9"/>
  <c r="P38" i="9"/>
  <c r="E38" i="9"/>
  <c r="S37" i="9"/>
  <c r="R37" i="9"/>
  <c r="Q37" i="9"/>
  <c r="P37" i="9"/>
  <c r="E37" i="9"/>
  <c r="U37" i="9" s="1"/>
  <c r="S36" i="9"/>
  <c r="R36" i="9"/>
  <c r="Q36" i="9"/>
  <c r="P36" i="9"/>
  <c r="E36" i="9"/>
  <c r="T36" i="9" s="1"/>
  <c r="S35" i="9"/>
  <c r="R35" i="9"/>
  <c r="Q35" i="9"/>
  <c r="P35" i="9"/>
  <c r="E35" i="9"/>
  <c r="T35" i="9" s="1"/>
  <c r="V33" i="9"/>
  <c r="O33" i="9"/>
  <c r="N33" i="9"/>
  <c r="M33" i="9"/>
  <c r="L33" i="9"/>
  <c r="K33" i="9"/>
  <c r="J33" i="9"/>
  <c r="I33" i="9"/>
  <c r="H33" i="9"/>
  <c r="G33" i="9"/>
  <c r="F33" i="9"/>
  <c r="C33" i="9"/>
  <c r="B33" i="9"/>
  <c r="U32" i="9"/>
  <c r="S32" i="9"/>
  <c r="R32" i="9"/>
  <c r="Q32" i="9"/>
  <c r="P32" i="9"/>
  <c r="E32" i="9"/>
  <c r="T32" i="9" s="1"/>
  <c r="V30" i="9"/>
  <c r="O30" i="9"/>
  <c r="N30" i="9"/>
  <c r="M30" i="9"/>
  <c r="L30" i="9"/>
  <c r="K30" i="9"/>
  <c r="J30" i="9"/>
  <c r="I30" i="9"/>
  <c r="S30" i="9" s="1"/>
  <c r="H30" i="9"/>
  <c r="P30" i="9" s="1"/>
  <c r="G30" i="9"/>
  <c r="F30" i="9"/>
  <c r="C30" i="9"/>
  <c r="B30" i="9"/>
  <c r="S29" i="9"/>
  <c r="R29" i="9"/>
  <c r="Q29" i="9"/>
  <c r="P29" i="9"/>
  <c r="E29" i="9"/>
  <c r="U29" i="9" s="1"/>
  <c r="S28" i="9"/>
  <c r="R28" i="9"/>
  <c r="Q28" i="9"/>
  <c r="P28" i="9"/>
  <c r="E28" i="9"/>
  <c r="T28" i="9" s="1"/>
  <c r="T27" i="9"/>
  <c r="S27" i="9"/>
  <c r="R27" i="9"/>
  <c r="Q27" i="9"/>
  <c r="P27" i="9"/>
  <c r="E27" i="9"/>
  <c r="U27" i="9" s="1"/>
  <c r="S26" i="9"/>
  <c r="R26" i="9"/>
  <c r="Q26" i="9"/>
  <c r="P26" i="9"/>
  <c r="E26" i="9"/>
  <c r="T26" i="9" s="1"/>
  <c r="V24" i="9"/>
  <c r="R24" i="9"/>
  <c r="O24" i="9"/>
  <c r="N24" i="9"/>
  <c r="M24" i="9"/>
  <c r="L24" i="9"/>
  <c r="K24" i="9"/>
  <c r="J24" i="9"/>
  <c r="I24" i="9"/>
  <c r="S24" i="9" s="1"/>
  <c r="H24" i="9"/>
  <c r="G24" i="9"/>
  <c r="F24" i="9"/>
  <c r="C24" i="9"/>
  <c r="B24" i="9"/>
  <c r="E24" i="9" s="1"/>
  <c r="S23" i="9"/>
  <c r="R23" i="9"/>
  <c r="Q23" i="9"/>
  <c r="P23" i="9"/>
  <c r="E23" i="9"/>
  <c r="S22" i="9"/>
  <c r="R22" i="9"/>
  <c r="Q22" i="9"/>
  <c r="P22" i="9"/>
  <c r="E22" i="9"/>
  <c r="T22" i="9" s="1"/>
  <c r="U21" i="9"/>
  <c r="T21" i="9"/>
  <c r="S21" i="9"/>
  <c r="R21" i="9"/>
  <c r="Q21" i="9"/>
  <c r="P21" i="9"/>
  <c r="E21" i="9"/>
  <c r="T20" i="9"/>
  <c r="S20" i="9"/>
  <c r="R20" i="9"/>
  <c r="Q20" i="9"/>
  <c r="P20" i="9"/>
  <c r="E20" i="9"/>
  <c r="U20" i="9" s="1"/>
  <c r="S19" i="9"/>
  <c r="R19" i="9"/>
  <c r="Q19" i="9"/>
  <c r="P19" i="9"/>
  <c r="E19" i="9"/>
  <c r="U19" i="9" s="1"/>
  <c r="S18" i="9"/>
  <c r="R18" i="9"/>
  <c r="Q18" i="9"/>
  <c r="P18" i="9"/>
  <c r="E18" i="9"/>
  <c r="S17" i="9"/>
  <c r="R17" i="9"/>
  <c r="Q17" i="9"/>
  <c r="P17" i="9"/>
  <c r="E17" i="9"/>
  <c r="U17" i="9" s="1"/>
  <c r="V15" i="9"/>
  <c r="O15" i="9"/>
  <c r="N15" i="9"/>
  <c r="M15" i="9"/>
  <c r="L15" i="9"/>
  <c r="K15" i="9"/>
  <c r="J15" i="9"/>
  <c r="I15" i="9"/>
  <c r="S15" i="9" s="1"/>
  <c r="H15" i="9"/>
  <c r="R15" i="9" s="1"/>
  <c r="G15" i="9"/>
  <c r="F15" i="9"/>
  <c r="C15" i="9"/>
  <c r="E15" i="9" s="1"/>
  <c r="B15" i="9"/>
  <c r="S14" i="9"/>
  <c r="R14" i="9"/>
  <c r="Q14" i="9"/>
  <c r="P14" i="9"/>
  <c r="E14" i="9"/>
  <c r="S13" i="9"/>
  <c r="R13" i="9"/>
  <c r="Q13" i="9"/>
  <c r="P13" i="9"/>
  <c r="E13" i="9"/>
  <c r="U13" i="9" s="1"/>
  <c r="U12" i="9"/>
  <c r="S12" i="9"/>
  <c r="R12" i="9"/>
  <c r="Q12" i="9"/>
  <c r="P12" i="9"/>
  <c r="E12" i="9"/>
  <c r="T12" i="9" s="1"/>
  <c r="S11" i="9"/>
  <c r="R11" i="9"/>
  <c r="Q11" i="9"/>
  <c r="P11" i="9"/>
  <c r="E11" i="9"/>
  <c r="U11" i="9" s="1"/>
  <c r="U10" i="9"/>
  <c r="S10" i="9"/>
  <c r="R10" i="9"/>
  <c r="Q10" i="9"/>
  <c r="P10" i="9"/>
  <c r="E10" i="9"/>
  <c r="T10" i="9" s="1"/>
  <c r="S9" i="9"/>
  <c r="R9" i="9"/>
  <c r="Q9" i="9"/>
  <c r="P9" i="9"/>
  <c r="E9" i="9"/>
  <c r="U9" i="9" s="1"/>
  <c r="U93" i="8"/>
  <c r="T93" i="8"/>
  <c r="S93" i="8"/>
  <c r="R93" i="8"/>
  <c r="Q93" i="8"/>
  <c r="P93" i="8"/>
  <c r="E93" i="8"/>
  <c r="S92" i="8"/>
  <c r="R92" i="8"/>
  <c r="Q92" i="8"/>
  <c r="P92" i="8"/>
  <c r="E92" i="8"/>
  <c r="S91" i="8"/>
  <c r="R91" i="8"/>
  <c r="Q91" i="8"/>
  <c r="P91" i="8"/>
  <c r="E91" i="8"/>
  <c r="S90" i="8"/>
  <c r="R90" i="8"/>
  <c r="Q90" i="8"/>
  <c r="P90" i="8"/>
  <c r="E90" i="8"/>
  <c r="U90" i="8" s="1"/>
  <c r="S89" i="8"/>
  <c r="R89" i="8"/>
  <c r="Q89" i="8"/>
  <c r="P89" i="8"/>
  <c r="E89" i="8"/>
  <c r="S88" i="8"/>
  <c r="R88" i="8"/>
  <c r="Q88" i="8"/>
  <c r="P88" i="8"/>
  <c r="E88" i="8"/>
  <c r="U88" i="8" s="1"/>
  <c r="U87" i="8"/>
  <c r="S87" i="8"/>
  <c r="R87" i="8"/>
  <c r="Q87" i="8"/>
  <c r="P87" i="8"/>
  <c r="E87" i="8"/>
  <c r="T87" i="8" s="1"/>
  <c r="S86" i="8"/>
  <c r="R86" i="8"/>
  <c r="Q86" i="8"/>
  <c r="P86" i="8"/>
  <c r="E86" i="8"/>
  <c r="U86" i="8" s="1"/>
  <c r="V72" i="8"/>
  <c r="O72" i="8"/>
  <c r="N72" i="8"/>
  <c r="M72" i="8"/>
  <c r="L72" i="8"/>
  <c r="K72" i="8"/>
  <c r="J72" i="8"/>
  <c r="I72" i="8"/>
  <c r="S72" i="8" s="1"/>
  <c r="H72" i="8"/>
  <c r="R72" i="8" s="1"/>
  <c r="G72" i="8"/>
  <c r="F72" i="8"/>
  <c r="C72" i="8"/>
  <c r="B72" i="8"/>
  <c r="E72" i="8" s="1"/>
  <c r="V71" i="8"/>
  <c r="O71" i="8"/>
  <c r="N71" i="8"/>
  <c r="M71" i="8"/>
  <c r="L71" i="8"/>
  <c r="K71" i="8"/>
  <c r="J71" i="8"/>
  <c r="I71" i="8"/>
  <c r="H71" i="8"/>
  <c r="G71" i="8"/>
  <c r="F71" i="8"/>
  <c r="C71" i="8"/>
  <c r="E71" i="8" s="1"/>
  <c r="B71" i="8"/>
  <c r="V70" i="8"/>
  <c r="O70" i="8"/>
  <c r="N70" i="8"/>
  <c r="M70" i="8"/>
  <c r="L70" i="8"/>
  <c r="K70" i="8"/>
  <c r="J70" i="8"/>
  <c r="I70" i="8"/>
  <c r="S70" i="8" s="1"/>
  <c r="H70" i="8"/>
  <c r="R70" i="8" s="1"/>
  <c r="G70" i="8"/>
  <c r="F70" i="8"/>
  <c r="C70" i="8"/>
  <c r="B70" i="8"/>
  <c r="S69" i="8"/>
  <c r="R69" i="8"/>
  <c r="Q69" i="8"/>
  <c r="P69" i="8"/>
  <c r="E69" i="8"/>
  <c r="U69" i="8" s="1"/>
  <c r="V67" i="8"/>
  <c r="O67" i="8"/>
  <c r="N67" i="8"/>
  <c r="M67" i="8"/>
  <c r="L67" i="8"/>
  <c r="K67" i="8"/>
  <c r="J67" i="8"/>
  <c r="I67" i="8"/>
  <c r="S67" i="8" s="1"/>
  <c r="H67" i="8"/>
  <c r="G67" i="8"/>
  <c r="F67" i="8"/>
  <c r="C67" i="8"/>
  <c r="B67" i="8"/>
  <c r="E67" i="8" s="1"/>
  <c r="V66" i="8"/>
  <c r="Q66" i="8"/>
  <c r="O66" i="8"/>
  <c r="N66" i="8"/>
  <c r="M66" i="8"/>
  <c r="L66" i="8"/>
  <c r="K66" i="8"/>
  <c r="J66" i="8"/>
  <c r="I66" i="8"/>
  <c r="S66" i="8" s="1"/>
  <c r="H66" i="8"/>
  <c r="R66" i="8" s="1"/>
  <c r="G66" i="8"/>
  <c r="F66" i="8"/>
  <c r="C66" i="8"/>
  <c r="B66" i="8"/>
  <c r="E66" i="8" s="1"/>
  <c r="S65" i="8"/>
  <c r="R65" i="8"/>
  <c r="Q65" i="8"/>
  <c r="P65" i="8"/>
  <c r="E65" i="8"/>
  <c r="U65" i="8" s="1"/>
  <c r="S64" i="8"/>
  <c r="R64" i="8"/>
  <c r="Q64" i="8"/>
  <c r="P64" i="8"/>
  <c r="E64" i="8"/>
  <c r="S63" i="8"/>
  <c r="R63" i="8"/>
  <c r="Q63" i="8"/>
  <c r="P63" i="8"/>
  <c r="E63" i="8"/>
  <c r="U63" i="8" s="1"/>
  <c r="S62" i="8"/>
  <c r="R62" i="8"/>
  <c r="Q62" i="8"/>
  <c r="P62" i="8"/>
  <c r="E62" i="8"/>
  <c r="U62" i="8" s="1"/>
  <c r="S61" i="8"/>
  <c r="R61" i="8"/>
  <c r="Q61" i="8"/>
  <c r="P61" i="8"/>
  <c r="E61" i="8"/>
  <c r="V59" i="8"/>
  <c r="O59" i="8"/>
  <c r="N59" i="8"/>
  <c r="M59" i="8"/>
  <c r="L59" i="8"/>
  <c r="K59" i="8"/>
  <c r="J59" i="8"/>
  <c r="I59" i="8"/>
  <c r="S59" i="8" s="1"/>
  <c r="H59" i="8"/>
  <c r="R59" i="8" s="1"/>
  <c r="G59" i="8"/>
  <c r="F59" i="8"/>
  <c r="C59" i="8"/>
  <c r="B59" i="8"/>
  <c r="S58" i="8"/>
  <c r="R58" i="8"/>
  <c r="Q58" i="8"/>
  <c r="P58" i="8"/>
  <c r="E58" i="8"/>
  <c r="U58" i="8" s="1"/>
  <c r="U57" i="8"/>
  <c r="S57" i="8"/>
  <c r="R57" i="8"/>
  <c r="Q57" i="8"/>
  <c r="P57" i="8"/>
  <c r="E57" i="8"/>
  <c r="T57" i="8" s="1"/>
  <c r="S56" i="8"/>
  <c r="R56" i="8"/>
  <c r="Q56" i="8"/>
  <c r="P56" i="8"/>
  <c r="E56" i="8"/>
  <c r="U56" i="8" s="1"/>
  <c r="U55" i="8"/>
  <c r="T55" i="8"/>
  <c r="S55" i="8"/>
  <c r="R55" i="8"/>
  <c r="Q55" i="8"/>
  <c r="P55" i="8"/>
  <c r="E55" i="8"/>
  <c r="V53" i="8"/>
  <c r="O53" i="8"/>
  <c r="N53" i="8"/>
  <c r="M53" i="8"/>
  <c r="L53" i="8"/>
  <c r="K53" i="8"/>
  <c r="J53" i="8"/>
  <c r="I53" i="8"/>
  <c r="S53" i="8" s="1"/>
  <c r="H53" i="8"/>
  <c r="R53" i="8" s="1"/>
  <c r="G53" i="8"/>
  <c r="F53" i="8"/>
  <c r="C53" i="8"/>
  <c r="B53" i="8"/>
  <c r="E53" i="8" s="1"/>
  <c r="S52" i="8"/>
  <c r="R52" i="8"/>
  <c r="Q52" i="8"/>
  <c r="P52" i="8"/>
  <c r="E52" i="8"/>
  <c r="U52" i="8" s="1"/>
  <c r="S51" i="8"/>
  <c r="R51" i="8"/>
  <c r="Q51" i="8"/>
  <c r="U51" i="8" s="1"/>
  <c r="P51" i="8"/>
  <c r="T51" i="8" s="1"/>
  <c r="E51" i="8"/>
  <c r="S50" i="8"/>
  <c r="R50" i="8"/>
  <c r="Q50" i="8"/>
  <c r="P50" i="8"/>
  <c r="E50" i="8"/>
  <c r="S49" i="8"/>
  <c r="R49" i="8"/>
  <c r="Q49" i="8"/>
  <c r="P49" i="8"/>
  <c r="E49" i="8"/>
  <c r="U49" i="8" s="1"/>
  <c r="U48" i="8"/>
  <c r="S48" i="8"/>
  <c r="R48" i="8"/>
  <c r="Q48" i="8"/>
  <c r="P48" i="8"/>
  <c r="E48" i="8"/>
  <c r="T48" i="8" s="1"/>
  <c r="S47" i="8"/>
  <c r="R47" i="8"/>
  <c r="Q47" i="8"/>
  <c r="P47" i="8"/>
  <c r="E47" i="8"/>
  <c r="U47" i="8" s="1"/>
  <c r="U46" i="8"/>
  <c r="S46" i="8"/>
  <c r="R46" i="8"/>
  <c r="Q46" i="8"/>
  <c r="P46" i="8"/>
  <c r="E46" i="8"/>
  <c r="T46" i="8" s="1"/>
  <c r="S45" i="8"/>
  <c r="R45" i="8"/>
  <c r="Q45" i="8"/>
  <c r="P45" i="8"/>
  <c r="E45" i="8"/>
  <c r="S44" i="8"/>
  <c r="R44" i="8"/>
  <c r="Q44" i="8"/>
  <c r="P44" i="8"/>
  <c r="E44" i="8"/>
  <c r="U44" i="8" s="1"/>
  <c r="T43" i="8"/>
  <c r="S43" i="8"/>
  <c r="R43" i="8"/>
  <c r="Q43" i="8"/>
  <c r="P43" i="8"/>
  <c r="E43" i="8"/>
  <c r="U43" i="8" s="1"/>
  <c r="S42" i="8"/>
  <c r="R42" i="8"/>
  <c r="Q42" i="8"/>
  <c r="P42" i="8"/>
  <c r="E42" i="8"/>
  <c r="V40" i="8"/>
  <c r="O40" i="8"/>
  <c r="N40" i="8"/>
  <c r="M40" i="8"/>
  <c r="L40" i="8"/>
  <c r="K40" i="8"/>
  <c r="J40" i="8"/>
  <c r="I40" i="8"/>
  <c r="S40" i="8" s="1"/>
  <c r="H40" i="8"/>
  <c r="R40" i="8" s="1"/>
  <c r="G40" i="8"/>
  <c r="F40" i="8"/>
  <c r="C40" i="8"/>
  <c r="B40" i="8"/>
  <c r="E40" i="8" s="1"/>
  <c r="S39" i="8"/>
  <c r="R39" i="8"/>
  <c r="Q39" i="8"/>
  <c r="P39" i="8"/>
  <c r="E39" i="8"/>
  <c r="U39" i="8" s="1"/>
  <c r="S38" i="8"/>
  <c r="R38" i="8"/>
  <c r="Q38" i="8"/>
  <c r="P38" i="8"/>
  <c r="E38" i="8"/>
  <c r="T37" i="8"/>
  <c r="S37" i="8"/>
  <c r="R37" i="8"/>
  <c r="Q37" i="8"/>
  <c r="P37" i="8"/>
  <c r="E37" i="8"/>
  <c r="U37" i="8" s="1"/>
  <c r="S36" i="8"/>
  <c r="R36" i="8"/>
  <c r="Q36" i="8"/>
  <c r="P36" i="8"/>
  <c r="E36" i="8"/>
  <c r="S35" i="8"/>
  <c r="R35" i="8"/>
  <c r="Q35" i="8"/>
  <c r="P35" i="8"/>
  <c r="E35" i="8"/>
  <c r="V33" i="8"/>
  <c r="S33" i="8"/>
  <c r="O33" i="8"/>
  <c r="N33" i="8"/>
  <c r="M33" i="8"/>
  <c r="L33" i="8"/>
  <c r="K33" i="8"/>
  <c r="J33" i="8"/>
  <c r="I33" i="8"/>
  <c r="Q33" i="8" s="1"/>
  <c r="H33" i="8"/>
  <c r="G33" i="8"/>
  <c r="F33" i="8"/>
  <c r="C33" i="8"/>
  <c r="B33" i="8"/>
  <c r="S32" i="8"/>
  <c r="R32" i="8"/>
  <c r="Q32" i="8"/>
  <c r="U32" i="8" s="1"/>
  <c r="P32" i="8"/>
  <c r="E32" i="8"/>
  <c r="T32" i="8" s="1"/>
  <c r="V30" i="8"/>
  <c r="O30" i="8"/>
  <c r="N30" i="8"/>
  <c r="M30" i="8"/>
  <c r="L30" i="8"/>
  <c r="K30" i="8"/>
  <c r="J30" i="8"/>
  <c r="I30" i="8"/>
  <c r="S30" i="8" s="1"/>
  <c r="H30" i="8"/>
  <c r="R30" i="8" s="1"/>
  <c r="G30" i="8"/>
  <c r="F30" i="8"/>
  <c r="C30" i="8"/>
  <c r="B30" i="8"/>
  <c r="E30" i="8" s="1"/>
  <c r="S29" i="8"/>
  <c r="R29" i="8"/>
  <c r="Q29" i="8"/>
  <c r="P29" i="8"/>
  <c r="E29" i="8"/>
  <c r="U29" i="8" s="1"/>
  <c r="U28" i="8"/>
  <c r="S28" i="8"/>
  <c r="R28" i="8"/>
  <c r="Q28" i="8"/>
  <c r="P28" i="8"/>
  <c r="E28" i="8"/>
  <c r="T28" i="8" s="1"/>
  <c r="U27" i="8"/>
  <c r="S27" i="8"/>
  <c r="R27" i="8"/>
  <c r="Q27" i="8"/>
  <c r="P27" i="8"/>
  <c r="E27" i="8"/>
  <c r="T27" i="8" s="1"/>
  <c r="T26" i="8"/>
  <c r="S26" i="8"/>
  <c r="R26" i="8"/>
  <c r="Q26" i="8"/>
  <c r="P26" i="8"/>
  <c r="E26" i="8"/>
  <c r="U26" i="8" s="1"/>
  <c r="V24" i="8"/>
  <c r="O24" i="8"/>
  <c r="N24" i="8"/>
  <c r="M24" i="8"/>
  <c r="L24" i="8"/>
  <c r="K24" i="8"/>
  <c r="J24" i="8"/>
  <c r="R24" i="8" s="1"/>
  <c r="I24" i="8"/>
  <c r="S24" i="8" s="1"/>
  <c r="H24" i="8"/>
  <c r="G24" i="8"/>
  <c r="F24" i="8"/>
  <c r="C24" i="8"/>
  <c r="B24" i="8"/>
  <c r="E24" i="8" s="1"/>
  <c r="S23" i="8"/>
  <c r="R23" i="8"/>
  <c r="Q23" i="8"/>
  <c r="P23" i="8"/>
  <c r="E23" i="8"/>
  <c r="U23" i="8" s="1"/>
  <c r="U22" i="8"/>
  <c r="S22" i="8"/>
  <c r="R22" i="8"/>
  <c r="Q22" i="8"/>
  <c r="P22" i="8"/>
  <c r="E22" i="8"/>
  <c r="T22" i="8" s="1"/>
  <c r="U21" i="8"/>
  <c r="T21" i="8"/>
  <c r="S21" i="8"/>
  <c r="R21" i="8"/>
  <c r="Q21" i="8"/>
  <c r="P21" i="8"/>
  <c r="E21" i="8"/>
  <c r="S20" i="8"/>
  <c r="R20" i="8"/>
  <c r="Q20" i="8"/>
  <c r="P20" i="8"/>
  <c r="E20" i="8"/>
  <c r="U20" i="8" s="1"/>
  <c r="U19" i="8"/>
  <c r="T19" i="8"/>
  <c r="S19" i="8"/>
  <c r="R19" i="8"/>
  <c r="Q19" i="8"/>
  <c r="P19" i="8"/>
  <c r="E19" i="8"/>
  <c r="S18" i="8"/>
  <c r="R18" i="8"/>
  <c r="Q18" i="8"/>
  <c r="P18" i="8"/>
  <c r="E18" i="8"/>
  <c r="T17" i="8"/>
  <c r="S17" i="8"/>
  <c r="R17" i="8"/>
  <c r="Q17" i="8"/>
  <c r="P17" i="8"/>
  <c r="E17" i="8"/>
  <c r="V15" i="8"/>
  <c r="O15" i="8"/>
  <c r="N15" i="8"/>
  <c r="M15" i="8"/>
  <c r="L15" i="8"/>
  <c r="K15" i="8"/>
  <c r="J15" i="8"/>
  <c r="I15" i="8"/>
  <c r="S15" i="8" s="1"/>
  <c r="H15" i="8"/>
  <c r="G15" i="8"/>
  <c r="F15" i="8"/>
  <c r="C15" i="8"/>
  <c r="E15" i="8" s="1"/>
  <c r="B15" i="8"/>
  <c r="S14" i="8"/>
  <c r="R14" i="8"/>
  <c r="Q14" i="8"/>
  <c r="P14" i="8"/>
  <c r="E14" i="8"/>
  <c r="T13" i="8"/>
  <c r="S13" i="8"/>
  <c r="R13" i="8"/>
  <c r="Q13" i="8"/>
  <c r="P13" i="8"/>
  <c r="E13" i="8"/>
  <c r="S12" i="8"/>
  <c r="R12" i="8"/>
  <c r="Q12" i="8"/>
  <c r="P12" i="8"/>
  <c r="E12" i="8"/>
  <c r="T12" i="8" s="1"/>
  <c r="S11" i="8"/>
  <c r="R11" i="8"/>
  <c r="Q11" i="8"/>
  <c r="P11" i="8"/>
  <c r="E11" i="8"/>
  <c r="S10" i="8"/>
  <c r="R10" i="8"/>
  <c r="Q10" i="8"/>
  <c r="U10" i="8" s="1"/>
  <c r="P10" i="8"/>
  <c r="T10" i="8" s="1"/>
  <c r="E10" i="8"/>
  <c r="U9" i="8"/>
  <c r="T9" i="8"/>
  <c r="S9" i="8"/>
  <c r="R9" i="8"/>
  <c r="Q9" i="8"/>
  <c r="P9" i="8"/>
  <c r="E9" i="8"/>
  <c r="S93" i="7"/>
  <c r="R93" i="7"/>
  <c r="Q93" i="7"/>
  <c r="P93" i="7"/>
  <c r="E93" i="7"/>
  <c r="U93" i="7" s="1"/>
  <c r="U92" i="7"/>
  <c r="T92" i="7"/>
  <c r="S92" i="7"/>
  <c r="R92" i="7"/>
  <c r="Q92" i="7"/>
  <c r="P92" i="7"/>
  <c r="E92" i="7"/>
  <c r="S91" i="7"/>
  <c r="R91" i="7"/>
  <c r="Q91" i="7"/>
  <c r="P91" i="7"/>
  <c r="E91" i="7"/>
  <c r="T90" i="7"/>
  <c r="S90" i="7"/>
  <c r="R90" i="7"/>
  <c r="Q90" i="7"/>
  <c r="P90" i="7"/>
  <c r="E90" i="7"/>
  <c r="U90" i="7" s="1"/>
  <c r="S89" i="7"/>
  <c r="R89" i="7"/>
  <c r="Q89" i="7"/>
  <c r="P89" i="7"/>
  <c r="E89" i="7"/>
  <c r="T89" i="7" s="1"/>
  <c r="S88" i="7"/>
  <c r="R88" i="7"/>
  <c r="Q88" i="7"/>
  <c r="P88" i="7"/>
  <c r="E88" i="7"/>
  <c r="S87" i="7"/>
  <c r="R87" i="7"/>
  <c r="Q87" i="7"/>
  <c r="P87" i="7"/>
  <c r="E87" i="7"/>
  <c r="U87" i="7" s="1"/>
  <c r="U86" i="7"/>
  <c r="S86" i="7"/>
  <c r="R86" i="7"/>
  <c r="Q86" i="7"/>
  <c r="P86" i="7"/>
  <c r="E86" i="7"/>
  <c r="T86" i="7" s="1"/>
  <c r="V72" i="7"/>
  <c r="O72" i="7"/>
  <c r="N72" i="7"/>
  <c r="M72" i="7"/>
  <c r="L72" i="7"/>
  <c r="K72" i="7"/>
  <c r="J72" i="7"/>
  <c r="I72" i="7"/>
  <c r="H72" i="7"/>
  <c r="R72" i="7" s="1"/>
  <c r="G72" i="7"/>
  <c r="F72" i="7"/>
  <c r="C72" i="7"/>
  <c r="B72" i="7"/>
  <c r="V71" i="7"/>
  <c r="O71" i="7"/>
  <c r="N71" i="7"/>
  <c r="M71" i="7"/>
  <c r="L71" i="7"/>
  <c r="K71" i="7"/>
  <c r="J71" i="7"/>
  <c r="I71" i="7"/>
  <c r="H71" i="7"/>
  <c r="G71" i="7"/>
  <c r="F71" i="7"/>
  <c r="C71" i="7"/>
  <c r="B71" i="7"/>
  <c r="V70" i="7"/>
  <c r="O70" i="7"/>
  <c r="N70" i="7"/>
  <c r="M70" i="7"/>
  <c r="L70" i="7"/>
  <c r="K70" i="7"/>
  <c r="J70" i="7"/>
  <c r="I70" i="7"/>
  <c r="S70" i="7" s="1"/>
  <c r="H70" i="7"/>
  <c r="G70" i="7"/>
  <c r="F70" i="7"/>
  <c r="C70" i="7"/>
  <c r="B70" i="7"/>
  <c r="S69" i="7"/>
  <c r="R69" i="7"/>
  <c r="Q69" i="7"/>
  <c r="P69" i="7"/>
  <c r="E69" i="7"/>
  <c r="V67" i="7"/>
  <c r="O67" i="7"/>
  <c r="N67" i="7"/>
  <c r="M67" i="7"/>
  <c r="L67" i="7"/>
  <c r="K67" i="7"/>
  <c r="J67" i="7"/>
  <c r="I67" i="7"/>
  <c r="H67" i="7"/>
  <c r="R67" i="7" s="1"/>
  <c r="G67" i="7"/>
  <c r="F67" i="7"/>
  <c r="E67" i="7"/>
  <c r="C67" i="7"/>
  <c r="B67" i="7"/>
  <c r="V66" i="7"/>
  <c r="O66" i="7"/>
  <c r="N66" i="7"/>
  <c r="M66" i="7"/>
  <c r="L66" i="7"/>
  <c r="K66" i="7"/>
  <c r="J66" i="7"/>
  <c r="I66" i="7"/>
  <c r="S66" i="7" s="1"/>
  <c r="H66" i="7"/>
  <c r="R66" i="7" s="1"/>
  <c r="G66" i="7"/>
  <c r="F66" i="7"/>
  <c r="C66" i="7"/>
  <c r="B66" i="7"/>
  <c r="E66" i="7" s="1"/>
  <c r="S65" i="7"/>
  <c r="R65" i="7"/>
  <c r="Q65" i="7"/>
  <c r="P65" i="7"/>
  <c r="E65" i="7"/>
  <c r="U65" i="7" s="1"/>
  <c r="S64" i="7"/>
  <c r="R64" i="7"/>
  <c r="Q64" i="7"/>
  <c r="P64" i="7"/>
  <c r="E64" i="7"/>
  <c r="U64" i="7" s="1"/>
  <c r="U63" i="7"/>
  <c r="S63" i="7"/>
  <c r="R63" i="7"/>
  <c r="Q63" i="7"/>
  <c r="P63" i="7"/>
  <c r="E63" i="7"/>
  <c r="T63" i="7" s="1"/>
  <c r="S62" i="7"/>
  <c r="R62" i="7"/>
  <c r="Q62" i="7"/>
  <c r="P62" i="7"/>
  <c r="E62" i="7"/>
  <c r="S61" i="7"/>
  <c r="R61" i="7"/>
  <c r="Q61" i="7"/>
  <c r="P61" i="7"/>
  <c r="E61" i="7"/>
  <c r="T61" i="7" s="1"/>
  <c r="V59" i="7"/>
  <c r="O59" i="7"/>
  <c r="N59" i="7"/>
  <c r="M59" i="7"/>
  <c r="L59" i="7"/>
  <c r="K59" i="7"/>
  <c r="J59" i="7"/>
  <c r="I59" i="7"/>
  <c r="S59" i="7" s="1"/>
  <c r="H59" i="7"/>
  <c r="P59" i="7" s="1"/>
  <c r="G59" i="7"/>
  <c r="F59" i="7"/>
  <c r="C59" i="7"/>
  <c r="B59" i="7"/>
  <c r="S58" i="7"/>
  <c r="R58" i="7"/>
  <c r="Q58" i="7"/>
  <c r="P58" i="7"/>
  <c r="E58" i="7"/>
  <c r="S57" i="7"/>
  <c r="R57" i="7"/>
  <c r="Q57" i="7"/>
  <c r="P57" i="7"/>
  <c r="E57" i="7"/>
  <c r="U57" i="7" s="1"/>
  <c r="S56" i="7"/>
  <c r="R56" i="7"/>
  <c r="Q56" i="7"/>
  <c r="P56" i="7"/>
  <c r="E56" i="7"/>
  <c r="T56" i="7" s="1"/>
  <c r="T55" i="7"/>
  <c r="S55" i="7"/>
  <c r="R55" i="7"/>
  <c r="Q55" i="7"/>
  <c r="P55" i="7"/>
  <c r="E55" i="7"/>
  <c r="U55" i="7" s="1"/>
  <c r="V53" i="7"/>
  <c r="O53" i="7"/>
  <c r="N53" i="7"/>
  <c r="M53" i="7"/>
  <c r="L53" i="7"/>
  <c r="K53" i="7"/>
  <c r="J53" i="7"/>
  <c r="I53" i="7"/>
  <c r="H53" i="7"/>
  <c r="R53" i="7" s="1"/>
  <c r="G53" i="7"/>
  <c r="F53" i="7"/>
  <c r="C53" i="7"/>
  <c r="B53" i="7"/>
  <c r="U52" i="7"/>
  <c r="S52" i="7"/>
  <c r="R52" i="7"/>
  <c r="Q52" i="7"/>
  <c r="P52" i="7"/>
  <c r="E52" i="7"/>
  <c r="T52" i="7" s="1"/>
  <c r="S51" i="7"/>
  <c r="R51" i="7"/>
  <c r="Q51" i="7"/>
  <c r="P51" i="7"/>
  <c r="E51" i="7"/>
  <c r="T51" i="7" s="1"/>
  <c r="U50" i="7"/>
  <c r="T50" i="7"/>
  <c r="S50" i="7"/>
  <c r="R50" i="7"/>
  <c r="Q50" i="7"/>
  <c r="P50" i="7"/>
  <c r="E50" i="7"/>
  <c r="S49" i="7"/>
  <c r="R49" i="7"/>
  <c r="Q49" i="7"/>
  <c r="P49" i="7"/>
  <c r="E49" i="7"/>
  <c r="S48" i="7"/>
  <c r="R48" i="7"/>
  <c r="Q48" i="7"/>
  <c r="P48" i="7"/>
  <c r="E48" i="7"/>
  <c r="U48" i="7" s="1"/>
  <c r="S47" i="7"/>
  <c r="R47" i="7"/>
  <c r="Q47" i="7"/>
  <c r="P47" i="7"/>
  <c r="E47" i="7"/>
  <c r="U47" i="7" s="1"/>
  <c r="S46" i="7"/>
  <c r="R46" i="7"/>
  <c r="Q46" i="7"/>
  <c r="P46" i="7"/>
  <c r="E46" i="7"/>
  <c r="S45" i="7"/>
  <c r="R45" i="7"/>
  <c r="Q45" i="7"/>
  <c r="P45" i="7"/>
  <c r="E45" i="7"/>
  <c r="U45" i="7" s="1"/>
  <c r="U44" i="7"/>
  <c r="S44" i="7"/>
  <c r="R44" i="7"/>
  <c r="Q44" i="7"/>
  <c r="P44" i="7"/>
  <c r="E44" i="7"/>
  <c r="T44" i="7" s="1"/>
  <c r="S43" i="7"/>
  <c r="R43" i="7"/>
  <c r="Q43" i="7"/>
  <c r="P43" i="7"/>
  <c r="E43" i="7"/>
  <c r="U43" i="7" s="1"/>
  <c r="S42" i="7"/>
  <c r="R42" i="7"/>
  <c r="Q42" i="7"/>
  <c r="P42" i="7"/>
  <c r="E42" i="7"/>
  <c r="V40" i="7"/>
  <c r="O40" i="7"/>
  <c r="N40" i="7"/>
  <c r="M40" i="7"/>
  <c r="L40" i="7"/>
  <c r="K40" i="7"/>
  <c r="J40" i="7"/>
  <c r="I40" i="7"/>
  <c r="S40" i="7" s="1"/>
  <c r="H40" i="7"/>
  <c r="G40" i="7"/>
  <c r="F40" i="7"/>
  <c r="C40" i="7"/>
  <c r="B40" i="7"/>
  <c r="T39" i="7"/>
  <c r="S39" i="7"/>
  <c r="R39" i="7"/>
  <c r="Q39" i="7"/>
  <c r="P39" i="7"/>
  <c r="E39" i="7"/>
  <c r="U39" i="7" s="1"/>
  <c r="S38" i="7"/>
  <c r="R38" i="7"/>
  <c r="Q38" i="7"/>
  <c r="P38" i="7"/>
  <c r="E38" i="7"/>
  <c r="T38" i="7" s="1"/>
  <c r="U37" i="7"/>
  <c r="T37" i="7"/>
  <c r="S37" i="7"/>
  <c r="R37" i="7"/>
  <c r="Q37" i="7"/>
  <c r="P37" i="7"/>
  <c r="E37" i="7"/>
  <c r="S36" i="7"/>
  <c r="R36" i="7"/>
  <c r="Q36" i="7"/>
  <c r="P36" i="7"/>
  <c r="E36" i="7"/>
  <c r="U36" i="7" s="1"/>
  <c r="S35" i="7"/>
  <c r="R35" i="7"/>
  <c r="Q35" i="7"/>
  <c r="P35" i="7"/>
  <c r="T35" i="7" s="1"/>
  <c r="E35" i="7"/>
  <c r="V33" i="7"/>
  <c r="O33" i="7"/>
  <c r="N33" i="7"/>
  <c r="M33" i="7"/>
  <c r="L33" i="7"/>
  <c r="K33" i="7"/>
  <c r="J33" i="7"/>
  <c r="I33" i="7"/>
  <c r="S33" i="7" s="1"/>
  <c r="H33" i="7"/>
  <c r="G33" i="7"/>
  <c r="F33" i="7"/>
  <c r="C33" i="7"/>
  <c r="B33" i="7"/>
  <c r="S32" i="7"/>
  <c r="R32" i="7"/>
  <c r="Q32" i="7"/>
  <c r="P32" i="7"/>
  <c r="E32" i="7"/>
  <c r="V30" i="7"/>
  <c r="O30" i="7"/>
  <c r="N30" i="7"/>
  <c r="M30" i="7"/>
  <c r="L30" i="7"/>
  <c r="K30" i="7"/>
  <c r="J30" i="7"/>
  <c r="I30" i="7"/>
  <c r="S30" i="7" s="1"/>
  <c r="H30" i="7"/>
  <c r="P30" i="7" s="1"/>
  <c r="G30" i="7"/>
  <c r="F30" i="7"/>
  <c r="E30" i="7"/>
  <c r="C30" i="7"/>
  <c r="B30" i="7"/>
  <c r="S29" i="7"/>
  <c r="R29" i="7"/>
  <c r="Q29" i="7"/>
  <c r="P29" i="7"/>
  <c r="E29" i="7"/>
  <c r="U29" i="7" s="1"/>
  <c r="S28" i="7"/>
  <c r="R28" i="7"/>
  <c r="Q28" i="7"/>
  <c r="P28" i="7"/>
  <c r="E28" i="7"/>
  <c r="U28" i="7" s="1"/>
  <c r="T27" i="7"/>
  <c r="S27" i="7"/>
  <c r="R27" i="7"/>
  <c r="Q27" i="7"/>
  <c r="P27" i="7"/>
  <c r="E27" i="7"/>
  <c r="U27" i="7" s="1"/>
  <c r="S26" i="7"/>
  <c r="R26" i="7"/>
  <c r="Q26" i="7"/>
  <c r="P26" i="7"/>
  <c r="E26" i="7"/>
  <c r="V24" i="7"/>
  <c r="O24" i="7"/>
  <c r="N24" i="7"/>
  <c r="M24" i="7"/>
  <c r="L24" i="7"/>
  <c r="K24" i="7"/>
  <c r="J24" i="7"/>
  <c r="I24" i="7"/>
  <c r="S24" i="7" s="1"/>
  <c r="H24" i="7"/>
  <c r="R24" i="7" s="1"/>
  <c r="G24" i="7"/>
  <c r="F24" i="7"/>
  <c r="E24" i="7"/>
  <c r="C24" i="7"/>
  <c r="B24" i="7"/>
  <c r="S23" i="7"/>
  <c r="R23" i="7"/>
  <c r="Q23" i="7"/>
  <c r="P23" i="7"/>
  <c r="E23" i="7"/>
  <c r="S22" i="7"/>
  <c r="R22" i="7"/>
  <c r="Q22" i="7"/>
  <c r="P22" i="7"/>
  <c r="E22" i="7"/>
  <c r="S21" i="7"/>
  <c r="R21" i="7"/>
  <c r="Q21" i="7"/>
  <c r="P21" i="7"/>
  <c r="E21" i="7"/>
  <c r="U21" i="7" s="1"/>
  <c r="U20" i="7"/>
  <c r="S20" i="7"/>
  <c r="R20" i="7"/>
  <c r="Q20" i="7"/>
  <c r="P20" i="7"/>
  <c r="E20" i="7"/>
  <c r="T20" i="7" s="1"/>
  <c r="S19" i="7"/>
  <c r="R19" i="7"/>
  <c r="Q19" i="7"/>
  <c r="P19" i="7"/>
  <c r="E19" i="7"/>
  <c r="U19" i="7" s="1"/>
  <c r="U18" i="7"/>
  <c r="S18" i="7"/>
  <c r="R18" i="7"/>
  <c r="Q18" i="7"/>
  <c r="P18" i="7"/>
  <c r="E18" i="7"/>
  <c r="T18" i="7" s="1"/>
  <c r="T17" i="7"/>
  <c r="S17" i="7"/>
  <c r="R17" i="7"/>
  <c r="Q17" i="7"/>
  <c r="P17" i="7"/>
  <c r="E17" i="7"/>
  <c r="U17" i="7" s="1"/>
  <c r="V15" i="7"/>
  <c r="O15" i="7"/>
  <c r="N15" i="7"/>
  <c r="M15" i="7"/>
  <c r="L15" i="7"/>
  <c r="K15" i="7"/>
  <c r="S15" i="7" s="1"/>
  <c r="J15" i="7"/>
  <c r="I15" i="7"/>
  <c r="H15" i="7"/>
  <c r="R15" i="7" s="1"/>
  <c r="G15" i="7"/>
  <c r="F15" i="7"/>
  <c r="C15" i="7"/>
  <c r="B15" i="7"/>
  <c r="S14" i="7"/>
  <c r="R14" i="7"/>
  <c r="Q14" i="7"/>
  <c r="U14" i="7" s="1"/>
  <c r="P14" i="7"/>
  <c r="E14" i="7"/>
  <c r="U13" i="7"/>
  <c r="T13" i="7"/>
  <c r="S13" i="7"/>
  <c r="R13" i="7"/>
  <c r="Q13" i="7"/>
  <c r="P13" i="7"/>
  <c r="E13" i="7"/>
  <c r="S12" i="7"/>
  <c r="R12" i="7"/>
  <c r="Q12" i="7"/>
  <c r="P12" i="7"/>
  <c r="E12" i="7"/>
  <c r="U12" i="7" s="1"/>
  <c r="S11" i="7"/>
  <c r="R11" i="7"/>
  <c r="Q11" i="7"/>
  <c r="P11" i="7"/>
  <c r="E11" i="7"/>
  <c r="S10" i="7"/>
  <c r="R10" i="7"/>
  <c r="Q10" i="7"/>
  <c r="P10" i="7"/>
  <c r="E10" i="7"/>
  <c r="S9" i="7"/>
  <c r="R9" i="7"/>
  <c r="Q9" i="7"/>
  <c r="P9" i="7"/>
  <c r="E9" i="7"/>
  <c r="T9" i="7" s="1"/>
  <c r="U93" i="6"/>
  <c r="S93" i="6"/>
  <c r="R93" i="6"/>
  <c r="Q93" i="6"/>
  <c r="P93" i="6"/>
  <c r="E93" i="6"/>
  <c r="T93" i="6" s="1"/>
  <c r="S92" i="6"/>
  <c r="R92" i="6"/>
  <c r="Q92" i="6"/>
  <c r="P92" i="6"/>
  <c r="E92" i="6"/>
  <c r="U92" i="6" s="1"/>
  <c r="U91" i="6"/>
  <c r="S91" i="6"/>
  <c r="R91" i="6"/>
  <c r="Q91" i="6"/>
  <c r="P91" i="6"/>
  <c r="E91" i="6"/>
  <c r="T91" i="6" s="1"/>
  <c r="T90" i="6"/>
  <c r="S90" i="6"/>
  <c r="R90" i="6"/>
  <c r="Q90" i="6"/>
  <c r="P90" i="6"/>
  <c r="E90" i="6"/>
  <c r="U90" i="6" s="1"/>
  <c r="S89" i="6"/>
  <c r="R89" i="6"/>
  <c r="Q89" i="6"/>
  <c r="P89" i="6"/>
  <c r="E89" i="6"/>
  <c r="U89" i="6" s="1"/>
  <c r="S88" i="6"/>
  <c r="R88" i="6"/>
  <c r="Q88" i="6"/>
  <c r="P88" i="6"/>
  <c r="E88" i="6"/>
  <c r="U88" i="6" s="1"/>
  <c r="S87" i="6"/>
  <c r="R87" i="6"/>
  <c r="Q87" i="6"/>
  <c r="P87" i="6"/>
  <c r="E87" i="6"/>
  <c r="S86" i="6"/>
  <c r="R86" i="6"/>
  <c r="Q86" i="6"/>
  <c r="P86" i="6"/>
  <c r="E86" i="6"/>
  <c r="U86" i="6" s="1"/>
  <c r="V72" i="6"/>
  <c r="O72" i="6"/>
  <c r="N72" i="6"/>
  <c r="M72" i="6"/>
  <c r="L72" i="6"/>
  <c r="K72" i="6"/>
  <c r="J72" i="6"/>
  <c r="I72" i="6"/>
  <c r="H72" i="6"/>
  <c r="G72" i="6"/>
  <c r="F72" i="6"/>
  <c r="C72" i="6"/>
  <c r="B72" i="6"/>
  <c r="V71" i="6"/>
  <c r="O71" i="6"/>
  <c r="N71" i="6"/>
  <c r="M71" i="6"/>
  <c r="L71" i="6"/>
  <c r="K71" i="6"/>
  <c r="J71" i="6"/>
  <c r="I71" i="6"/>
  <c r="S71" i="6" s="1"/>
  <c r="H71" i="6"/>
  <c r="R71" i="6" s="1"/>
  <c r="G71" i="6"/>
  <c r="F71" i="6"/>
  <c r="C71" i="6"/>
  <c r="E71" i="6" s="1"/>
  <c r="B71" i="6"/>
  <c r="V70" i="6"/>
  <c r="O70" i="6"/>
  <c r="N70" i="6"/>
  <c r="M70" i="6"/>
  <c r="L70" i="6"/>
  <c r="K70" i="6"/>
  <c r="S70" i="6" s="1"/>
  <c r="J70" i="6"/>
  <c r="I70" i="6"/>
  <c r="H70" i="6"/>
  <c r="R70" i="6" s="1"/>
  <c r="G70" i="6"/>
  <c r="F70" i="6"/>
  <c r="C70" i="6"/>
  <c r="B70" i="6"/>
  <c r="S69" i="6"/>
  <c r="R69" i="6"/>
  <c r="Q69" i="6"/>
  <c r="U69" i="6" s="1"/>
  <c r="P69" i="6"/>
  <c r="E69" i="6"/>
  <c r="V67" i="6"/>
  <c r="O67" i="6"/>
  <c r="N67" i="6"/>
  <c r="M67" i="6"/>
  <c r="L67" i="6"/>
  <c r="K67" i="6"/>
  <c r="J67" i="6"/>
  <c r="I67" i="6"/>
  <c r="H67" i="6"/>
  <c r="P67" i="6" s="1"/>
  <c r="G67" i="6"/>
  <c r="F67" i="6"/>
  <c r="C67" i="6"/>
  <c r="B67" i="6"/>
  <c r="V66" i="6"/>
  <c r="O66" i="6"/>
  <c r="N66" i="6"/>
  <c r="M66" i="6"/>
  <c r="L66" i="6"/>
  <c r="K66" i="6"/>
  <c r="J66" i="6"/>
  <c r="I66" i="6"/>
  <c r="H66" i="6"/>
  <c r="G66" i="6"/>
  <c r="F66" i="6"/>
  <c r="C66" i="6"/>
  <c r="B66" i="6"/>
  <c r="E66" i="6" s="1"/>
  <c r="S65" i="6"/>
  <c r="R65" i="6"/>
  <c r="Q65" i="6"/>
  <c r="P65" i="6"/>
  <c r="E65" i="6"/>
  <c r="S64" i="6"/>
  <c r="R64" i="6"/>
  <c r="Q64" i="6"/>
  <c r="P64" i="6"/>
  <c r="E64" i="6"/>
  <c r="T64" i="6" s="1"/>
  <c r="T63" i="6"/>
  <c r="S63" i="6"/>
  <c r="R63" i="6"/>
  <c r="Q63" i="6"/>
  <c r="P63" i="6"/>
  <c r="E63" i="6"/>
  <c r="U63" i="6" s="1"/>
  <c r="S62" i="6"/>
  <c r="R62" i="6"/>
  <c r="Q62" i="6"/>
  <c r="P62" i="6"/>
  <c r="E62" i="6"/>
  <c r="T62" i="6" s="1"/>
  <c r="U61" i="6"/>
  <c r="T61" i="6"/>
  <c r="S61" i="6"/>
  <c r="R61" i="6"/>
  <c r="Q61" i="6"/>
  <c r="P61" i="6"/>
  <c r="E61" i="6"/>
  <c r="V59" i="6"/>
  <c r="O59" i="6"/>
  <c r="N59" i="6"/>
  <c r="M59" i="6"/>
  <c r="L59" i="6"/>
  <c r="K59" i="6"/>
  <c r="J59" i="6"/>
  <c r="I59" i="6"/>
  <c r="S59" i="6" s="1"/>
  <c r="H59" i="6"/>
  <c r="R59" i="6" s="1"/>
  <c r="G59" i="6"/>
  <c r="F59" i="6"/>
  <c r="C59" i="6"/>
  <c r="B59" i="6"/>
  <c r="E59" i="6" s="1"/>
  <c r="S58" i="6"/>
  <c r="R58" i="6"/>
  <c r="Q58" i="6"/>
  <c r="P58" i="6"/>
  <c r="E58" i="6"/>
  <c r="T58" i="6" s="1"/>
  <c r="S57" i="6"/>
  <c r="R57" i="6"/>
  <c r="Q57" i="6"/>
  <c r="P57" i="6"/>
  <c r="E57" i="6"/>
  <c r="U57" i="6" s="1"/>
  <c r="S56" i="6"/>
  <c r="R56" i="6"/>
  <c r="Q56" i="6"/>
  <c r="P56" i="6"/>
  <c r="E56" i="6"/>
  <c r="U56" i="6" s="1"/>
  <c r="S55" i="6"/>
  <c r="R55" i="6"/>
  <c r="Q55" i="6"/>
  <c r="P55" i="6"/>
  <c r="E55" i="6"/>
  <c r="U55" i="6" s="1"/>
  <c r="V53" i="6"/>
  <c r="O53" i="6"/>
  <c r="N53" i="6"/>
  <c r="M53" i="6"/>
  <c r="L53" i="6"/>
  <c r="K53" i="6"/>
  <c r="J53" i="6"/>
  <c r="I53" i="6"/>
  <c r="S53" i="6" s="1"/>
  <c r="H53" i="6"/>
  <c r="R53" i="6" s="1"/>
  <c r="G53" i="6"/>
  <c r="F53" i="6"/>
  <c r="C53" i="6"/>
  <c r="B53" i="6"/>
  <c r="S52" i="6"/>
  <c r="R52" i="6"/>
  <c r="Q52" i="6"/>
  <c r="P52" i="6"/>
  <c r="E52" i="6"/>
  <c r="U52" i="6" s="1"/>
  <c r="S51" i="6"/>
  <c r="R51" i="6"/>
  <c r="Q51" i="6"/>
  <c r="P51" i="6"/>
  <c r="E51" i="6"/>
  <c r="U51" i="6" s="1"/>
  <c r="S50" i="6"/>
  <c r="R50" i="6"/>
  <c r="Q50" i="6"/>
  <c r="P50" i="6"/>
  <c r="E50" i="6"/>
  <c r="S49" i="6"/>
  <c r="R49" i="6"/>
  <c r="Q49" i="6"/>
  <c r="P49" i="6"/>
  <c r="E49" i="6"/>
  <c r="S48" i="6"/>
  <c r="R48" i="6"/>
  <c r="Q48" i="6"/>
  <c r="P48" i="6"/>
  <c r="E48" i="6"/>
  <c r="T48" i="6" s="1"/>
  <c r="T47" i="6"/>
  <c r="S47" i="6"/>
  <c r="R47" i="6"/>
  <c r="Q47" i="6"/>
  <c r="P47" i="6"/>
  <c r="E47" i="6"/>
  <c r="U47" i="6" s="1"/>
  <c r="S46" i="6"/>
  <c r="R46" i="6"/>
  <c r="Q46" i="6"/>
  <c r="P46" i="6"/>
  <c r="E46" i="6"/>
  <c r="T46" i="6" s="1"/>
  <c r="S45" i="6"/>
  <c r="R45" i="6"/>
  <c r="Q45" i="6"/>
  <c r="P45" i="6"/>
  <c r="E45" i="6"/>
  <c r="S44" i="6"/>
  <c r="R44" i="6"/>
  <c r="Q44" i="6"/>
  <c r="P44" i="6"/>
  <c r="E44" i="6"/>
  <c r="T43" i="6"/>
  <c r="S43" i="6"/>
  <c r="R43" i="6"/>
  <c r="Q43" i="6"/>
  <c r="P43" i="6"/>
  <c r="E43" i="6"/>
  <c r="U43" i="6" s="1"/>
  <c r="S42" i="6"/>
  <c r="R42" i="6"/>
  <c r="Q42" i="6"/>
  <c r="P42" i="6"/>
  <c r="E42" i="6"/>
  <c r="V40" i="6"/>
  <c r="O40" i="6"/>
  <c r="N40" i="6"/>
  <c r="M40" i="6"/>
  <c r="L40" i="6"/>
  <c r="K40" i="6"/>
  <c r="J40" i="6"/>
  <c r="I40" i="6"/>
  <c r="H40" i="6"/>
  <c r="G40" i="6"/>
  <c r="F40" i="6"/>
  <c r="C40" i="6"/>
  <c r="E40" i="6" s="1"/>
  <c r="B40" i="6"/>
  <c r="S39" i="6"/>
  <c r="R39" i="6"/>
  <c r="Q39" i="6"/>
  <c r="P39" i="6"/>
  <c r="E39" i="6"/>
  <c r="S38" i="6"/>
  <c r="R38" i="6"/>
  <c r="Q38" i="6"/>
  <c r="P38" i="6"/>
  <c r="E38" i="6"/>
  <c r="S37" i="6"/>
  <c r="R37" i="6"/>
  <c r="Q37" i="6"/>
  <c r="P37" i="6"/>
  <c r="E37" i="6"/>
  <c r="U37" i="6" s="1"/>
  <c r="U36" i="6"/>
  <c r="S36" i="6"/>
  <c r="R36" i="6"/>
  <c r="Q36" i="6"/>
  <c r="P36" i="6"/>
  <c r="E36" i="6"/>
  <c r="T36" i="6" s="1"/>
  <c r="S35" i="6"/>
  <c r="R35" i="6"/>
  <c r="Q35" i="6"/>
  <c r="P35" i="6"/>
  <c r="E35" i="6"/>
  <c r="U35" i="6" s="1"/>
  <c r="V33" i="6"/>
  <c r="O33" i="6"/>
  <c r="N33" i="6"/>
  <c r="M33" i="6"/>
  <c r="L33" i="6"/>
  <c r="K33" i="6"/>
  <c r="J33" i="6"/>
  <c r="I33" i="6"/>
  <c r="H33" i="6"/>
  <c r="G33" i="6"/>
  <c r="F33" i="6"/>
  <c r="C33" i="6"/>
  <c r="E33" i="6" s="1"/>
  <c r="B33" i="6"/>
  <c r="U32" i="6"/>
  <c r="S32" i="6"/>
  <c r="R32" i="6"/>
  <c r="Q32" i="6"/>
  <c r="P32" i="6"/>
  <c r="E32" i="6"/>
  <c r="T32" i="6" s="1"/>
  <c r="V30" i="6"/>
  <c r="O30" i="6"/>
  <c r="N30" i="6"/>
  <c r="M30" i="6"/>
  <c r="L30" i="6"/>
  <c r="K30" i="6"/>
  <c r="J30" i="6"/>
  <c r="I30" i="6"/>
  <c r="S30" i="6" s="1"/>
  <c r="H30" i="6"/>
  <c r="R30" i="6" s="1"/>
  <c r="G30" i="6"/>
  <c r="F30" i="6"/>
  <c r="C30" i="6"/>
  <c r="B30" i="6"/>
  <c r="E30" i="6" s="1"/>
  <c r="S29" i="6"/>
  <c r="R29" i="6"/>
  <c r="Q29" i="6"/>
  <c r="P29" i="6"/>
  <c r="E29" i="6"/>
  <c r="S28" i="6"/>
  <c r="R28" i="6"/>
  <c r="Q28" i="6"/>
  <c r="P28" i="6"/>
  <c r="E28" i="6"/>
  <c r="T28" i="6" s="1"/>
  <c r="T27" i="6"/>
  <c r="S27" i="6"/>
  <c r="R27" i="6"/>
  <c r="Q27" i="6"/>
  <c r="P27" i="6"/>
  <c r="E27" i="6"/>
  <c r="U27" i="6" s="1"/>
  <c r="S26" i="6"/>
  <c r="R26" i="6"/>
  <c r="Q26" i="6"/>
  <c r="P26" i="6"/>
  <c r="E26" i="6"/>
  <c r="T26" i="6" s="1"/>
  <c r="V24" i="6"/>
  <c r="O24" i="6"/>
  <c r="N24" i="6"/>
  <c r="M24" i="6"/>
  <c r="L24" i="6"/>
  <c r="K24" i="6"/>
  <c r="J24" i="6"/>
  <c r="I24" i="6"/>
  <c r="S24" i="6" s="1"/>
  <c r="H24" i="6"/>
  <c r="G24" i="6"/>
  <c r="F24" i="6"/>
  <c r="C24" i="6"/>
  <c r="B24" i="6"/>
  <c r="E24" i="6" s="1"/>
  <c r="S23" i="6"/>
  <c r="R23" i="6"/>
  <c r="Q23" i="6"/>
  <c r="P23" i="6"/>
  <c r="E23" i="6"/>
  <c r="U23" i="6" s="1"/>
  <c r="U22" i="6"/>
  <c r="S22" i="6"/>
  <c r="R22" i="6"/>
  <c r="Q22" i="6"/>
  <c r="P22" i="6"/>
  <c r="E22" i="6"/>
  <c r="T22" i="6" s="1"/>
  <c r="S21" i="6"/>
  <c r="R21" i="6"/>
  <c r="Q21" i="6"/>
  <c r="P21" i="6"/>
  <c r="E21" i="6"/>
  <c r="U21" i="6" s="1"/>
  <c r="S20" i="6"/>
  <c r="R20" i="6"/>
  <c r="Q20" i="6"/>
  <c r="P20" i="6"/>
  <c r="E20" i="6"/>
  <c r="U20" i="6" s="1"/>
  <c r="U19" i="6"/>
  <c r="T19" i="6"/>
  <c r="S19" i="6"/>
  <c r="R19" i="6"/>
  <c r="Q19" i="6"/>
  <c r="P19" i="6"/>
  <c r="E19" i="6"/>
  <c r="S18" i="6"/>
  <c r="R18" i="6"/>
  <c r="Q18" i="6"/>
  <c r="P18" i="6"/>
  <c r="E18" i="6"/>
  <c r="S17" i="6"/>
  <c r="R17" i="6"/>
  <c r="Q17" i="6"/>
  <c r="P17" i="6"/>
  <c r="E17" i="6"/>
  <c r="V15" i="6"/>
  <c r="O15" i="6"/>
  <c r="N15" i="6"/>
  <c r="M15" i="6"/>
  <c r="L15" i="6"/>
  <c r="K15" i="6"/>
  <c r="J15" i="6"/>
  <c r="R15" i="6" s="1"/>
  <c r="I15" i="6"/>
  <c r="S15" i="6" s="1"/>
  <c r="H15" i="6"/>
  <c r="G15" i="6"/>
  <c r="F15" i="6"/>
  <c r="C15" i="6"/>
  <c r="E15" i="6" s="1"/>
  <c r="B15" i="6"/>
  <c r="S14" i="6"/>
  <c r="R14" i="6"/>
  <c r="Q14" i="6"/>
  <c r="P14" i="6"/>
  <c r="E14" i="6"/>
  <c r="S13" i="6"/>
  <c r="R13" i="6"/>
  <c r="Q13" i="6"/>
  <c r="P13" i="6"/>
  <c r="E13" i="6"/>
  <c r="S12" i="6"/>
  <c r="R12" i="6"/>
  <c r="Q12" i="6"/>
  <c r="P12" i="6"/>
  <c r="E12" i="6"/>
  <c r="T12" i="6" s="1"/>
  <c r="T11" i="6"/>
  <c r="S11" i="6"/>
  <c r="R11" i="6"/>
  <c r="Q11" i="6"/>
  <c r="P11" i="6"/>
  <c r="E11" i="6"/>
  <c r="U11" i="6" s="1"/>
  <c r="S10" i="6"/>
  <c r="R10" i="6"/>
  <c r="Q10" i="6"/>
  <c r="U10" i="6" s="1"/>
  <c r="P10" i="6"/>
  <c r="E10" i="6"/>
  <c r="S9" i="6"/>
  <c r="R9" i="6"/>
  <c r="Q9" i="6"/>
  <c r="P9" i="6"/>
  <c r="E9" i="6"/>
  <c r="U9" i="6" s="1"/>
  <c r="S93" i="5"/>
  <c r="R93" i="5"/>
  <c r="Q93" i="5"/>
  <c r="P93" i="5"/>
  <c r="E93" i="5"/>
  <c r="U93" i="5" s="1"/>
  <c r="U92" i="5"/>
  <c r="S92" i="5"/>
  <c r="R92" i="5"/>
  <c r="Q92" i="5"/>
  <c r="P92" i="5"/>
  <c r="E92" i="5"/>
  <c r="T92" i="5" s="1"/>
  <c r="S91" i="5"/>
  <c r="R91" i="5"/>
  <c r="Q91" i="5"/>
  <c r="P91" i="5"/>
  <c r="E91" i="5"/>
  <c r="S90" i="5"/>
  <c r="R90" i="5"/>
  <c r="Q90" i="5"/>
  <c r="P90" i="5"/>
  <c r="E90" i="5"/>
  <c r="U90" i="5" s="1"/>
  <c r="U89" i="5"/>
  <c r="S89" i="5"/>
  <c r="R89" i="5"/>
  <c r="Q89" i="5"/>
  <c r="P89" i="5"/>
  <c r="E89" i="5"/>
  <c r="T89" i="5" s="1"/>
  <c r="S88" i="5"/>
  <c r="R88" i="5"/>
  <c r="Q88" i="5"/>
  <c r="P88" i="5"/>
  <c r="E88" i="5"/>
  <c r="U88" i="5" s="1"/>
  <c r="S87" i="5"/>
  <c r="R87" i="5"/>
  <c r="Q87" i="5"/>
  <c r="P87" i="5"/>
  <c r="E87" i="5"/>
  <c r="S86" i="5"/>
  <c r="R86" i="5"/>
  <c r="Q86" i="5"/>
  <c r="P86" i="5"/>
  <c r="E86" i="5"/>
  <c r="U86" i="5" s="1"/>
  <c r="V72" i="5"/>
  <c r="O72" i="5"/>
  <c r="N72" i="5"/>
  <c r="M72" i="5"/>
  <c r="L72" i="5"/>
  <c r="K72" i="5"/>
  <c r="J72" i="5"/>
  <c r="I72" i="5"/>
  <c r="H72" i="5"/>
  <c r="G72" i="5"/>
  <c r="F72" i="5"/>
  <c r="C72" i="5"/>
  <c r="B72" i="5"/>
  <c r="E72" i="5" s="1"/>
  <c r="V71" i="5"/>
  <c r="O71" i="5"/>
  <c r="N71" i="5"/>
  <c r="M71" i="5"/>
  <c r="L71" i="5"/>
  <c r="K71" i="5"/>
  <c r="J71" i="5"/>
  <c r="I71" i="5"/>
  <c r="H71" i="5"/>
  <c r="R71" i="5" s="1"/>
  <c r="G71" i="5"/>
  <c r="F71" i="5"/>
  <c r="C71" i="5"/>
  <c r="E71" i="5" s="1"/>
  <c r="B71" i="5"/>
  <c r="V70" i="5"/>
  <c r="O70" i="5"/>
  <c r="N70" i="5"/>
  <c r="M70" i="5"/>
  <c r="L70" i="5"/>
  <c r="K70" i="5"/>
  <c r="J70" i="5"/>
  <c r="I70" i="5"/>
  <c r="H70" i="5"/>
  <c r="G70" i="5"/>
  <c r="F70" i="5"/>
  <c r="C70" i="5"/>
  <c r="B70" i="5"/>
  <c r="S69" i="5"/>
  <c r="R69" i="5"/>
  <c r="Q69" i="5"/>
  <c r="P69" i="5"/>
  <c r="E69" i="5"/>
  <c r="V67" i="5"/>
  <c r="O67" i="5"/>
  <c r="N67" i="5"/>
  <c r="M67" i="5"/>
  <c r="L67" i="5"/>
  <c r="K67" i="5"/>
  <c r="J67" i="5"/>
  <c r="I67" i="5"/>
  <c r="H67" i="5"/>
  <c r="G67" i="5"/>
  <c r="F67" i="5"/>
  <c r="C67" i="5"/>
  <c r="B67" i="5"/>
  <c r="V66" i="5"/>
  <c r="O66" i="5"/>
  <c r="N66" i="5"/>
  <c r="M66" i="5"/>
  <c r="L66" i="5"/>
  <c r="K66" i="5"/>
  <c r="J66" i="5"/>
  <c r="I66" i="5"/>
  <c r="S66" i="5" s="1"/>
  <c r="H66" i="5"/>
  <c r="G66" i="5"/>
  <c r="F66" i="5"/>
  <c r="C66" i="5"/>
  <c r="B66" i="5"/>
  <c r="E66" i="5" s="1"/>
  <c r="S65" i="5"/>
  <c r="R65" i="5"/>
  <c r="Q65" i="5"/>
  <c r="P65" i="5"/>
  <c r="E65" i="5"/>
  <c r="U65" i="5" s="1"/>
  <c r="S64" i="5"/>
  <c r="R64" i="5"/>
  <c r="Q64" i="5"/>
  <c r="P64" i="5"/>
  <c r="E64" i="5"/>
  <c r="U64" i="5" s="1"/>
  <c r="U63" i="5"/>
  <c r="T63" i="5"/>
  <c r="S63" i="5"/>
  <c r="R63" i="5"/>
  <c r="Q63" i="5"/>
  <c r="P63" i="5"/>
  <c r="E63" i="5"/>
  <c r="S62" i="5"/>
  <c r="R62" i="5"/>
  <c r="Q62" i="5"/>
  <c r="P62" i="5"/>
  <c r="E62" i="5"/>
  <c r="T61" i="5"/>
  <c r="S61" i="5"/>
  <c r="R61" i="5"/>
  <c r="Q61" i="5"/>
  <c r="P61" i="5"/>
  <c r="E61" i="5"/>
  <c r="V59" i="5"/>
  <c r="O59" i="5"/>
  <c r="N59" i="5"/>
  <c r="M59" i="5"/>
  <c r="L59" i="5"/>
  <c r="K59" i="5"/>
  <c r="J59" i="5"/>
  <c r="I59" i="5"/>
  <c r="S59" i="5" s="1"/>
  <c r="H59" i="5"/>
  <c r="R59" i="5" s="1"/>
  <c r="G59" i="5"/>
  <c r="F59" i="5"/>
  <c r="C59" i="5"/>
  <c r="B59" i="5"/>
  <c r="S58" i="5"/>
  <c r="R58" i="5"/>
  <c r="Q58" i="5"/>
  <c r="P58" i="5"/>
  <c r="E58" i="5"/>
  <c r="T57" i="5"/>
  <c r="S57" i="5"/>
  <c r="R57" i="5"/>
  <c r="Q57" i="5"/>
  <c r="P57" i="5"/>
  <c r="E57" i="5"/>
  <c r="U57" i="5" s="1"/>
  <c r="S56" i="5"/>
  <c r="R56" i="5"/>
  <c r="Q56" i="5"/>
  <c r="P56" i="5"/>
  <c r="E56" i="5"/>
  <c r="T56" i="5" s="1"/>
  <c r="S55" i="5"/>
  <c r="R55" i="5"/>
  <c r="Q55" i="5"/>
  <c r="P55" i="5"/>
  <c r="E55" i="5"/>
  <c r="V53" i="5"/>
  <c r="O53" i="5"/>
  <c r="N53" i="5"/>
  <c r="M53" i="5"/>
  <c r="L53" i="5"/>
  <c r="K53" i="5"/>
  <c r="J53" i="5"/>
  <c r="I53" i="5"/>
  <c r="Q53" i="5" s="1"/>
  <c r="H53" i="5"/>
  <c r="G53" i="5"/>
  <c r="F53" i="5"/>
  <c r="C53" i="5"/>
  <c r="B53" i="5"/>
  <c r="S52" i="5"/>
  <c r="R52" i="5"/>
  <c r="Q52" i="5"/>
  <c r="P52" i="5"/>
  <c r="E52" i="5"/>
  <c r="T52" i="5" s="1"/>
  <c r="T51" i="5"/>
  <c r="S51" i="5"/>
  <c r="R51" i="5"/>
  <c r="Q51" i="5"/>
  <c r="P51" i="5"/>
  <c r="E51" i="5"/>
  <c r="U51" i="5" s="1"/>
  <c r="S50" i="5"/>
  <c r="R50" i="5"/>
  <c r="Q50" i="5"/>
  <c r="P50" i="5"/>
  <c r="E50" i="5"/>
  <c r="T50" i="5" s="1"/>
  <c r="T49" i="5"/>
  <c r="S49" i="5"/>
  <c r="R49" i="5"/>
  <c r="Q49" i="5"/>
  <c r="P49" i="5"/>
  <c r="E49" i="5"/>
  <c r="U49" i="5" s="1"/>
  <c r="S48" i="5"/>
  <c r="R48" i="5"/>
  <c r="Q48" i="5"/>
  <c r="P48" i="5"/>
  <c r="E48" i="5"/>
  <c r="U48" i="5" s="1"/>
  <c r="U47" i="5"/>
  <c r="T47" i="5"/>
  <c r="S47" i="5"/>
  <c r="R47" i="5"/>
  <c r="Q47" i="5"/>
  <c r="P47" i="5"/>
  <c r="E47" i="5"/>
  <c r="S46" i="5"/>
  <c r="R46" i="5"/>
  <c r="Q46" i="5"/>
  <c r="P46" i="5"/>
  <c r="E46" i="5"/>
  <c r="T45" i="5"/>
  <c r="S45" i="5"/>
  <c r="R45" i="5"/>
  <c r="Q45" i="5"/>
  <c r="P45" i="5"/>
  <c r="E45" i="5"/>
  <c r="U45" i="5" s="1"/>
  <c r="S44" i="5"/>
  <c r="R44" i="5"/>
  <c r="Q44" i="5"/>
  <c r="P44" i="5"/>
  <c r="E44" i="5"/>
  <c r="T44" i="5" s="1"/>
  <c r="S43" i="5"/>
  <c r="R43" i="5"/>
  <c r="Q43" i="5"/>
  <c r="P43" i="5"/>
  <c r="E43" i="5"/>
  <c r="S42" i="5"/>
  <c r="R42" i="5"/>
  <c r="Q42" i="5"/>
  <c r="P42" i="5"/>
  <c r="E42" i="5"/>
  <c r="T42" i="5" s="1"/>
  <c r="V40" i="5"/>
  <c r="O40" i="5"/>
  <c r="N40" i="5"/>
  <c r="M40" i="5"/>
  <c r="L40" i="5"/>
  <c r="K40" i="5"/>
  <c r="J40" i="5"/>
  <c r="I40" i="5"/>
  <c r="S40" i="5" s="1"/>
  <c r="H40" i="5"/>
  <c r="P40" i="5" s="1"/>
  <c r="G40" i="5"/>
  <c r="F40" i="5"/>
  <c r="C40" i="5"/>
  <c r="B40" i="5"/>
  <c r="T39" i="5"/>
  <c r="S39" i="5"/>
  <c r="R39" i="5"/>
  <c r="Q39" i="5"/>
  <c r="P39" i="5"/>
  <c r="E39" i="5"/>
  <c r="U39" i="5" s="1"/>
  <c r="S38" i="5"/>
  <c r="R38" i="5"/>
  <c r="Q38" i="5"/>
  <c r="P38" i="5"/>
  <c r="E38" i="5"/>
  <c r="T38" i="5" s="1"/>
  <c r="S37" i="5"/>
  <c r="R37" i="5"/>
  <c r="Q37" i="5"/>
  <c r="P37" i="5"/>
  <c r="E37" i="5"/>
  <c r="U37" i="5" s="1"/>
  <c r="S36" i="5"/>
  <c r="R36" i="5"/>
  <c r="Q36" i="5"/>
  <c r="P36" i="5"/>
  <c r="E36" i="5"/>
  <c r="S35" i="5"/>
  <c r="R35" i="5"/>
  <c r="Q35" i="5"/>
  <c r="P35" i="5"/>
  <c r="E35" i="5"/>
  <c r="U35" i="5" s="1"/>
  <c r="V33" i="5"/>
  <c r="O33" i="5"/>
  <c r="N33" i="5"/>
  <c r="M33" i="5"/>
  <c r="L33" i="5"/>
  <c r="K33" i="5"/>
  <c r="J33" i="5"/>
  <c r="I33" i="5"/>
  <c r="H33" i="5"/>
  <c r="R33" i="5" s="1"/>
  <c r="G33" i="5"/>
  <c r="F33" i="5"/>
  <c r="C33" i="5"/>
  <c r="B33" i="5"/>
  <c r="S32" i="5"/>
  <c r="R32" i="5"/>
  <c r="Q32" i="5"/>
  <c r="P32" i="5"/>
  <c r="E32" i="5"/>
  <c r="V30" i="5"/>
  <c r="O30" i="5"/>
  <c r="N30" i="5"/>
  <c r="M30" i="5"/>
  <c r="L30" i="5"/>
  <c r="K30" i="5"/>
  <c r="J30" i="5"/>
  <c r="I30" i="5"/>
  <c r="S30" i="5" s="1"/>
  <c r="H30" i="5"/>
  <c r="G30" i="5"/>
  <c r="F30" i="5"/>
  <c r="C30" i="5"/>
  <c r="E30" i="5" s="1"/>
  <c r="B30" i="5"/>
  <c r="S29" i="5"/>
  <c r="R29" i="5"/>
  <c r="Q29" i="5"/>
  <c r="P29" i="5"/>
  <c r="E29" i="5"/>
  <c r="U29" i="5" s="1"/>
  <c r="S28" i="5"/>
  <c r="R28" i="5"/>
  <c r="Q28" i="5"/>
  <c r="P28" i="5"/>
  <c r="E28" i="5"/>
  <c r="U28" i="5" s="1"/>
  <c r="S27" i="5"/>
  <c r="R27" i="5"/>
  <c r="Q27" i="5"/>
  <c r="P27" i="5"/>
  <c r="E27" i="5"/>
  <c r="U27" i="5" s="1"/>
  <c r="S26" i="5"/>
  <c r="R26" i="5"/>
  <c r="Q26" i="5"/>
  <c r="P26" i="5"/>
  <c r="E26" i="5"/>
  <c r="V24" i="5"/>
  <c r="O24" i="5"/>
  <c r="N24" i="5"/>
  <c r="M24" i="5"/>
  <c r="L24" i="5"/>
  <c r="K24" i="5"/>
  <c r="J24" i="5"/>
  <c r="I24" i="5"/>
  <c r="S24" i="5" s="1"/>
  <c r="H24" i="5"/>
  <c r="G24" i="5"/>
  <c r="F24" i="5"/>
  <c r="C24" i="5"/>
  <c r="B24" i="5"/>
  <c r="E24" i="5" s="1"/>
  <c r="U23" i="5"/>
  <c r="S23" i="5"/>
  <c r="R23" i="5"/>
  <c r="Q23" i="5"/>
  <c r="P23" i="5"/>
  <c r="E23" i="5"/>
  <c r="T23" i="5" s="1"/>
  <c r="S22" i="5"/>
  <c r="R22" i="5"/>
  <c r="Q22" i="5"/>
  <c r="P22" i="5"/>
  <c r="E22" i="5"/>
  <c r="T21" i="5"/>
  <c r="S21" i="5"/>
  <c r="R21" i="5"/>
  <c r="Q21" i="5"/>
  <c r="P21" i="5"/>
  <c r="E21" i="5"/>
  <c r="U21" i="5" s="1"/>
  <c r="S20" i="5"/>
  <c r="R20" i="5"/>
  <c r="Q20" i="5"/>
  <c r="P20" i="5"/>
  <c r="E20" i="5"/>
  <c r="T19" i="5"/>
  <c r="S19" i="5"/>
  <c r="R19" i="5"/>
  <c r="Q19" i="5"/>
  <c r="P19" i="5"/>
  <c r="E19" i="5"/>
  <c r="U19" i="5" s="1"/>
  <c r="S18" i="5"/>
  <c r="R18" i="5"/>
  <c r="Q18" i="5"/>
  <c r="P18" i="5"/>
  <c r="E18" i="5"/>
  <c r="T18" i="5" s="1"/>
  <c r="S17" i="5"/>
  <c r="R17" i="5"/>
  <c r="Q17" i="5"/>
  <c r="P17" i="5"/>
  <c r="E17" i="5"/>
  <c r="U17" i="5" s="1"/>
  <c r="V15" i="5"/>
  <c r="O15" i="5"/>
  <c r="N15" i="5"/>
  <c r="M15" i="5"/>
  <c r="L15" i="5"/>
  <c r="K15" i="5"/>
  <c r="J15" i="5"/>
  <c r="I15" i="5"/>
  <c r="Q15" i="5" s="1"/>
  <c r="H15" i="5"/>
  <c r="G15" i="5"/>
  <c r="F15" i="5"/>
  <c r="E15" i="5"/>
  <c r="C15" i="5"/>
  <c r="B15" i="5"/>
  <c r="U14" i="5"/>
  <c r="S14" i="5"/>
  <c r="R14" i="5"/>
  <c r="Q14" i="5"/>
  <c r="P14" i="5"/>
  <c r="E14" i="5"/>
  <c r="T14" i="5" s="1"/>
  <c r="S13" i="5"/>
  <c r="R13" i="5"/>
  <c r="Q13" i="5"/>
  <c r="P13" i="5"/>
  <c r="E13" i="5"/>
  <c r="S12" i="5"/>
  <c r="R12" i="5"/>
  <c r="Q12" i="5"/>
  <c r="P12" i="5"/>
  <c r="E12" i="5"/>
  <c r="U11" i="5"/>
  <c r="T11" i="5"/>
  <c r="S11" i="5"/>
  <c r="R11" i="5"/>
  <c r="Q11" i="5"/>
  <c r="P11" i="5"/>
  <c r="E11" i="5"/>
  <c r="S10" i="5"/>
  <c r="R10" i="5"/>
  <c r="Q10" i="5"/>
  <c r="P10" i="5"/>
  <c r="E10" i="5"/>
  <c r="U10" i="5" s="1"/>
  <c r="T9" i="5"/>
  <c r="S9" i="5"/>
  <c r="R9" i="5"/>
  <c r="Q9" i="5"/>
  <c r="P9" i="5"/>
  <c r="E9" i="5"/>
  <c r="S93" i="4"/>
  <c r="R93" i="4"/>
  <c r="Q93" i="4"/>
  <c r="P93" i="4"/>
  <c r="E93" i="4"/>
  <c r="T92" i="4"/>
  <c r="S92" i="4"/>
  <c r="R92" i="4"/>
  <c r="Q92" i="4"/>
  <c r="P92" i="4"/>
  <c r="E92" i="4"/>
  <c r="U92" i="4" s="1"/>
  <c r="S91" i="4"/>
  <c r="R91" i="4"/>
  <c r="Q91" i="4"/>
  <c r="P91" i="4"/>
  <c r="E91" i="4"/>
  <c r="T90" i="4"/>
  <c r="S90" i="4"/>
  <c r="R90" i="4"/>
  <c r="Q90" i="4"/>
  <c r="P90" i="4"/>
  <c r="E90" i="4"/>
  <c r="U90" i="4" s="1"/>
  <c r="S89" i="4"/>
  <c r="R89" i="4"/>
  <c r="Q89" i="4"/>
  <c r="P89" i="4"/>
  <c r="E89" i="4"/>
  <c r="U88" i="4"/>
  <c r="T88" i="4"/>
  <c r="S88" i="4"/>
  <c r="R88" i="4"/>
  <c r="Q88" i="4"/>
  <c r="P88" i="4"/>
  <c r="E88" i="4"/>
  <c r="S87" i="4"/>
  <c r="R87" i="4"/>
  <c r="Q87" i="4"/>
  <c r="P87" i="4"/>
  <c r="E87" i="4"/>
  <c r="T86" i="4"/>
  <c r="S86" i="4"/>
  <c r="R86" i="4"/>
  <c r="Q86" i="4"/>
  <c r="P86" i="4"/>
  <c r="E86" i="4"/>
  <c r="U86" i="4" s="1"/>
  <c r="V72" i="4"/>
  <c r="O72" i="4"/>
  <c r="N72" i="4"/>
  <c r="M72" i="4"/>
  <c r="L72" i="4"/>
  <c r="K72" i="4"/>
  <c r="J72" i="4"/>
  <c r="I72" i="4"/>
  <c r="H72" i="4"/>
  <c r="G72" i="4"/>
  <c r="F72" i="4"/>
  <c r="C72" i="4"/>
  <c r="B72" i="4"/>
  <c r="V71" i="4"/>
  <c r="O71" i="4"/>
  <c r="N71" i="4"/>
  <c r="M71" i="4"/>
  <c r="L71" i="4"/>
  <c r="K71" i="4"/>
  <c r="J71" i="4"/>
  <c r="I71" i="4"/>
  <c r="Q71" i="4" s="1"/>
  <c r="H71" i="4"/>
  <c r="R71" i="4" s="1"/>
  <c r="G71" i="4"/>
  <c r="F71" i="4"/>
  <c r="C71" i="4"/>
  <c r="B71" i="4"/>
  <c r="V70" i="4"/>
  <c r="O70" i="4"/>
  <c r="N70" i="4"/>
  <c r="M70" i="4"/>
  <c r="L70" i="4"/>
  <c r="K70" i="4"/>
  <c r="J70" i="4"/>
  <c r="I70" i="4"/>
  <c r="H70" i="4"/>
  <c r="R70" i="4" s="1"/>
  <c r="G70" i="4"/>
  <c r="F70" i="4"/>
  <c r="C70" i="4"/>
  <c r="E70" i="4" s="1"/>
  <c r="B70" i="4"/>
  <c r="U69" i="4"/>
  <c r="S69" i="4"/>
  <c r="R69" i="4"/>
  <c r="Q69" i="4"/>
  <c r="P69" i="4"/>
  <c r="E69" i="4"/>
  <c r="T69" i="4" s="1"/>
  <c r="V67" i="4"/>
  <c r="O67" i="4"/>
  <c r="N67" i="4"/>
  <c r="M67" i="4"/>
  <c r="L67" i="4"/>
  <c r="K67" i="4"/>
  <c r="J67" i="4"/>
  <c r="I67" i="4"/>
  <c r="H67" i="4"/>
  <c r="G67" i="4"/>
  <c r="F67" i="4"/>
  <c r="C67" i="4"/>
  <c r="B67" i="4"/>
  <c r="V66" i="4"/>
  <c r="O66" i="4"/>
  <c r="N66" i="4"/>
  <c r="M66" i="4"/>
  <c r="L66" i="4"/>
  <c r="K66" i="4"/>
  <c r="J66" i="4"/>
  <c r="I66" i="4"/>
  <c r="H66" i="4"/>
  <c r="P66" i="4" s="1"/>
  <c r="G66" i="4"/>
  <c r="F66" i="4"/>
  <c r="E66" i="4"/>
  <c r="C66" i="4"/>
  <c r="B66" i="4"/>
  <c r="S65" i="4"/>
  <c r="R65" i="4"/>
  <c r="Q65" i="4"/>
  <c r="P65" i="4"/>
  <c r="E65" i="4"/>
  <c r="T65" i="4" s="1"/>
  <c r="T64" i="4"/>
  <c r="S64" i="4"/>
  <c r="R64" i="4"/>
  <c r="Q64" i="4"/>
  <c r="P64" i="4"/>
  <c r="E64" i="4"/>
  <c r="U64" i="4" s="1"/>
  <c r="S63" i="4"/>
  <c r="R63" i="4"/>
  <c r="Q63" i="4"/>
  <c r="P63" i="4"/>
  <c r="E63" i="4"/>
  <c r="S62" i="4"/>
  <c r="R62" i="4"/>
  <c r="Q62" i="4"/>
  <c r="P62" i="4"/>
  <c r="E62" i="4"/>
  <c r="U62" i="4" s="1"/>
  <c r="U61" i="4"/>
  <c r="S61" i="4"/>
  <c r="R61" i="4"/>
  <c r="Q61" i="4"/>
  <c r="P61" i="4"/>
  <c r="E61" i="4"/>
  <c r="V59" i="4"/>
  <c r="O59" i="4"/>
  <c r="N59" i="4"/>
  <c r="M59" i="4"/>
  <c r="L59" i="4"/>
  <c r="K59" i="4"/>
  <c r="J59" i="4"/>
  <c r="I59" i="4"/>
  <c r="S59" i="4" s="1"/>
  <c r="H59" i="4"/>
  <c r="G59" i="4"/>
  <c r="F59" i="4"/>
  <c r="C59" i="4"/>
  <c r="B59" i="4"/>
  <c r="S58" i="4"/>
  <c r="R58" i="4"/>
  <c r="Q58" i="4"/>
  <c r="P58" i="4"/>
  <c r="E58" i="4"/>
  <c r="U58" i="4" s="1"/>
  <c r="U57" i="4"/>
  <c r="S57" i="4"/>
  <c r="R57" i="4"/>
  <c r="Q57" i="4"/>
  <c r="P57" i="4"/>
  <c r="E57" i="4"/>
  <c r="T57" i="4" s="1"/>
  <c r="S56" i="4"/>
  <c r="R56" i="4"/>
  <c r="Q56" i="4"/>
  <c r="P56" i="4"/>
  <c r="E56" i="4"/>
  <c r="U56" i="4" s="1"/>
  <c r="S55" i="4"/>
  <c r="R55" i="4"/>
  <c r="Q55" i="4"/>
  <c r="P55" i="4"/>
  <c r="E55" i="4"/>
  <c r="U55" i="4" s="1"/>
  <c r="V53" i="4"/>
  <c r="O53" i="4"/>
  <c r="N53" i="4"/>
  <c r="M53" i="4"/>
  <c r="L53" i="4"/>
  <c r="K53" i="4"/>
  <c r="J53" i="4"/>
  <c r="I53" i="4"/>
  <c r="S53" i="4" s="1"/>
  <c r="H53" i="4"/>
  <c r="G53" i="4"/>
  <c r="F53" i="4"/>
  <c r="E53" i="4"/>
  <c r="C53" i="4"/>
  <c r="B53" i="4"/>
  <c r="T52" i="4"/>
  <c r="S52" i="4"/>
  <c r="R52" i="4"/>
  <c r="Q52" i="4"/>
  <c r="P52" i="4"/>
  <c r="E52" i="4"/>
  <c r="U52" i="4" s="1"/>
  <c r="S51" i="4"/>
  <c r="R51" i="4"/>
  <c r="Q51" i="4"/>
  <c r="P51" i="4"/>
  <c r="E51" i="4"/>
  <c r="U51" i="4" s="1"/>
  <c r="S50" i="4"/>
  <c r="R50" i="4"/>
  <c r="Q50" i="4"/>
  <c r="P50" i="4"/>
  <c r="E50" i="4"/>
  <c r="U50" i="4" s="1"/>
  <c r="S49" i="4"/>
  <c r="R49" i="4"/>
  <c r="Q49" i="4"/>
  <c r="P49" i="4"/>
  <c r="E49" i="4"/>
  <c r="T49" i="4" s="1"/>
  <c r="T48" i="4"/>
  <c r="S48" i="4"/>
  <c r="R48" i="4"/>
  <c r="Q48" i="4"/>
  <c r="P48" i="4"/>
  <c r="E48" i="4"/>
  <c r="U48" i="4" s="1"/>
  <c r="S47" i="4"/>
  <c r="R47" i="4"/>
  <c r="Q47" i="4"/>
  <c r="P47" i="4"/>
  <c r="E47" i="4"/>
  <c r="S46" i="4"/>
  <c r="R46" i="4"/>
  <c r="Q46" i="4"/>
  <c r="P46" i="4"/>
  <c r="E46" i="4"/>
  <c r="U46" i="4" s="1"/>
  <c r="U45" i="4"/>
  <c r="S45" i="4"/>
  <c r="R45" i="4"/>
  <c r="Q45" i="4"/>
  <c r="P45" i="4"/>
  <c r="E45" i="4"/>
  <c r="T45" i="4" s="1"/>
  <c r="S44" i="4"/>
  <c r="R44" i="4"/>
  <c r="Q44" i="4"/>
  <c r="P44" i="4"/>
  <c r="E44" i="4"/>
  <c r="U44" i="4" s="1"/>
  <c r="S43" i="4"/>
  <c r="R43" i="4"/>
  <c r="Q43" i="4"/>
  <c r="P43" i="4"/>
  <c r="E43" i="4"/>
  <c r="U43" i="4" s="1"/>
  <c r="U42" i="4"/>
  <c r="S42" i="4"/>
  <c r="R42" i="4"/>
  <c r="Q42" i="4"/>
  <c r="P42" i="4"/>
  <c r="E42" i="4"/>
  <c r="T42" i="4" s="1"/>
  <c r="V40" i="4"/>
  <c r="O40" i="4"/>
  <c r="N40" i="4"/>
  <c r="M40" i="4"/>
  <c r="L40" i="4"/>
  <c r="K40" i="4"/>
  <c r="J40" i="4"/>
  <c r="I40" i="4"/>
  <c r="H40" i="4"/>
  <c r="R40" i="4" s="1"/>
  <c r="G40" i="4"/>
  <c r="F40" i="4"/>
  <c r="C40" i="4"/>
  <c r="B40" i="4"/>
  <c r="S39" i="4"/>
  <c r="R39" i="4"/>
  <c r="Q39" i="4"/>
  <c r="P39" i="4"/>
  <c r="E39" i="4"/>
  <c r="U39" i="4" s="1"/>
  <c r="T38" i="4"/>
  <c r="S38" i="4"/>
  <c r="R38" i="4"/>
  <c r="Q38" i="4"/>
  <c r="P38" i="4"/>
  <c r="E38" i="4"/>
  <c r="U37" i="4"/>
  <c r="S37" i="4"/>
  <c r="R37" i="4"/>
  <c r="Q37" i="4"/>
  <c r="P37" i="4"/>
  <c r="E37" i="4"/>
  <c r="T37" i="4" s="1"/>
  <c r="S36" i="4"/>
  <c r="R36" i="4"/>
  <c r="Q36" i="4"/>
  <c r="P36" i="4"/>
  <c r="E36" i="4"/>
  <c r="U36" i="4" s="1"/>
  <c r="S35" i="4"/>
  <c r="R35" i="4"/>
  <c r="Q35" i="4"/>
  <c r="P35" i="4"/>
  <c r="E35" i="4"/>
  <c r="V33" i="4"/>
  <c r="O33" i="4"/>
  <c r="N33" i="4"/>
  <c r="M33" i="4"/>
  <c r="L33" i="4"/>
  <c r="K33" i="4"/>
  <c r="J33" i="4"/>
  <c r="I33" i="4"/>
  <c r="H33" i="4"/>
  <c r="G33" i="4"/>
  <c r="F33" i="4"/>
  <c r="C33" i="4"/>
  <c r="B33" i="4"/>
  <c r="S32" i="4"/>
  <c r="R32" i="4"/>
  <c r="Q32" i="4"/>
  <c r="P32" i="4"/>
  <c r="T32" i="4" s="1"/>
  <c r="E32" i="4"/>
  <c r="U32" i="4" s="1"/>
  <c r="V30" i="4"/>
  <c r="O30" i="4"/>
  <c r="N30" i="4"/>
  <c r="M30" i="4"/>
  <c r="L30" i="4"/>
  <c r="K30" i="4"/>
  <c r="J30" i="4"/>
  <c r="R30" i="4" s="1"/>
  <c r="I30" i="4"/>
  <c r="S30" i="4" s="1"/>
  <c r="H30" i="4"/>
  <c r="G30" i="4"/>
  <c r="F30" i="4"/>
  <c r="E30" i="4"/>
  <c r="C30" i="4"/>
  <c r="B30" i="4"/>
  <c r="U29" i="4"/>
  <c r="T29" i="4"/>
  <c r="S29" i="4"/>
  <c r="R29" i="4"/>
  <c r="Q29" i="4"/>
  <c r="P29" i="4"/>
  <c r="E29" i="4"/>
  <c r="S28" i="4"/>
  <c r="R28" i="4"/>
  <c r="Q28" i="4"/>
  <c r="P28" i="4"/>
  <c r="E28" i="4"/>
  <c r="U28" i="4" s="1"/>
  <c r="S27" i="4"/>
  <c r="R27" i="4"/>
  <c r="Q27" i="4"/>
  <c r="P27" i="4"/>
  <c r="E27" i="4"/>
  <c r="S26" i="4"/>
  <c r="R26" i="4"/>
  <c r="Q26" i="4"/>
  <c r="P26" i="4"/>
  <c r="E26" i="4"/>
  <c r="U26" i="4" s="1"/>
  <c r="V24" i="4"/>
  <c r="O24" i="4"/>
  <c r="N24" i="4"/>
  <c r="M24" i="4"/>
  <c r="L24" i="4"/>
  <c r="K24" i="4"/>
  <c r="J24" i="4"/>
  <c r="I24" i="4"/>
  <c r="H24" i="4"/>
  <c r="R24" i="4" s="1"/>
  <c r="G24" i="4"/>
  <c r="F24" i="4"/>
  <c r="C24" i="4"/>
  <c r="B24" i="4"/>
  <c r="S23" i="4"/>
  <c r="R23" i="4"/>
  <c r="Q23" i="4"/>
  <c r="P23" i="4"/>
  <c r="E23" i="4"/>
  <c r="S22" i="4"/>
  <c r="R22" i="4"/>
  <c r="Q22" i="4"/>
  <c r="P22" i="4"/>
  <c r="E22" i="4"/>
  <c r="U22" i="4" s="1"/>
  <c r="S21" i="4"/>
  <c r="R21" i="4"/>
  <c r="Q21" i="4"/>
  <c r="P21" i="4"/>
  <c r="E21" i="4"/>
  <c r="T21" i="4" s="1"/>
  <c r="S20" i="4"/>
  <c r="R20" i="4"/>
  <c r="Q20" i="4"/>
  <c r="P20" i="4"/>
  <c r="E20" i="4"/>
  <c r="U20" i="4" s="1"/>
  <c r="S19" i="4"/>
  <c r="R19" i="4"/>
  <c r="Q19" i="4"/>
  <c r="P19" i="4"/>
  <c r="E19" i="4"/>
  <c r="U19" i="4" s="1"/>
  <c r="S18" i="4"/>
  <c r="R18" i="4"/>
  <c r="Q18" i="4"/>
  <c r="P18" i="4"/>
  <c r="E18" i="4"/>
  <c r="U18" i="4" s="1"/>
  <c r="S17" i="4"/>
  <c r="R17" i="4"/>
  <c r="Q17" i="4"/>
  <c r="P17" i="4"/>
  <c r="E17" i="4"/>
  <c r="U17" i="4" s="1"/>
  <c r="V15" i="4"/>
  <c r="O15" i="4"/>
  <c r="N15" i="4"/>
  <c r="M15" i="4"/>
  <c r="L15" i="4"/>
  <c r="K15" i="4"/>
  <c r="J15" i="4"/>
  <c r="R15" i="4" s="1"/>
  <c r="I15" i="4"/>
  <c r="Q15" i="4" s="1"/>
  <c r="H15" i="4"/>
  <c r="G15" i="4"/>
  <c r="F15" i="4"/>
  <c r="C15" i="4"/>
  <c r="B15" i="4"/>
  <c r="E15" i="4" s="1"/>
  <c r="T14" i="4"/>
  <c r="S14" i="4"/>
  <c r="R14" i="4"/>
  <c r="Q14" i="4"/>
  <c r="P14" i="4"/>
  <c r="E14" i="4"/>
  <c r="U14" i="4" s="1"/>
  <c r="T13" i="4"/>
  <c r="S13" i="4"/>
  <c r="R13" i="4"/>
  <c r="Q13" i="4"/>
  <c r="U13" i="4" s="1"/>
  <c r="P13" i="4"/>
  <c r="E13" i="4"/>
  <c r="S12" i="4"/>
  <c r="R12" i="4"/>
  <c r="Q12" i="4"/>
  <c r="P12" i="4"/>
  <c r="E12" i="4"/>
  <c r="U12" i="4" s="1"/>
  <c r="S11" i="4"/>
  <c r="R11" i="4"/>
  <c r="Q11" i="4"/>
  <c r="P11" i="4"/>
  <c r="E11" i="4"/>
  <c r="S10" i="4"/>
  <c r="R10" i="4"/>
  <c r="Q10" i="4"/>
  <c r="P10" i="4"/>
  <c r="E10" i="4"/>
  <c r="S9" i="4"/>
  <c r="R9" i="4"/>
  <c r="Q9" i="4"/>
  <c r="P9" i="4"/>
  <c r="E9" i="4"/>
  <c r="U9" i="4" s="1"/>
  <c r="T93" i="3"/>
  <c r="S93" i="3"/>
  <c r="R93" i="3"/>
  <c r="Q93" i="3"/>
  <c r="P93" i="3"/>
  <c r="E93" i="3"/>
  <c r="U93" i="3" s="1"/>
  <c r="S92" i="3"/>
  <c r="R92" i="3"/>
  <c r="Q92" i="3"/>
  <c r="P92" i="3"/>
  <c r="E92" i="3"/>
  <c r="U92" i="3" s="1"/>
  <c r="T91" i="3"/>
  <c r="S91" i="3"/>
  <c r="R91" i="3"/>
  <c r="Q91" i="3"/>
  <c r="P91" i="3"/>
  <c r="E91" i="3"/>
  <c r="U91" i="3" s="1"/>
  <c r="S90" i="3"/>
  <c r="R90" i="3"/>
  <c r="Q90" i="3"/>
  <c r="P90" i="3"/>
  <c r="E90" i="3"/>
  <c r="U90" i="3" s="1"/>
  <c r="S89" i="3"/>
  <c r="R89" i="3"/>
  <c r="Q89" i="3"/>
  <c r="P89" i="3"/>
  <c r="E89" i="3"/>
  <c r="U89" i="3" s="1"/>
  <c r="S88" i="3"/>
  <c r="R88" i="3"/>
  <c r="Q88" i="3"/>
  <c r="P88" i="3"/>
  <c r="E88" i="3"/>
  <c r="S87" i="3"/>
  <c r="R87" i="3"/>
  <c r="Q87" i="3"/>
  <c r="P87" i="3"/>
  <c r="E87" i="3"/>
  <c r="U87" i="3" s="1"/>
  <c r="S86" i="3"/>
  <c r="R86" i="3"/>
  <c r="Q86" i="3"/>
  <c r="P86" i="3"/>
  <c r="E86" i="3"/>
  <c r="T86" i="3" s="1"/>
  <c r="V72" i="3"/>
  <c r="O72" i="3"/>
  <c r="N72" i="3"/>
  <c r="M72" i="3"/>
  <c r="L72" i="3"/>
  <c r="K72" i="3"/>
  <c r="J72" i="3"/>
  <c r="I72" i="3"/>
  <c r="H72" i="3"/>
  <c r="G72" i="3"/>
  <c r="F72" i="3"/>
  <c r="C72" i="3"/>
  <c r="B72" i="3"/>
  <c r="E72" i="3" s="1"/>
  <c r="V71" i="3"/>
  <c r="O71" i="3"/>
  <c r="N71" i="3"/>
  <c r="M71" i="3"/>
  <c r="L71" i="3"/>
  <c r="K71" i="3"/>
  <c r="J71" i="3"/>
  <c r="I71" i="3"/>
  <c r="S71" i="3" s="1"/>
  <c r="H71" i="3"/>
  <c r="R71" i="3" s="1"/>
  <c r="G71" i="3"/>
  <c r="F71" i="3"/>
  <c r="E71" i="3"/>
  <c r="C71" i="3"/>
  <c r="B71" i="3"/>
  <c r="V70" i="3"/>
  <c r="O70" i="3"/>
  <c r="N70" i="3"/>
  <c r="M70" i="3"/>
  <c r="L70" i="3"/>
  <c r="K70" i="3"/>
  <c r="J70" i="3"/>
  <c r="I70" i="3"/>
  <c r="S70" i="3" s="1"/>
  <c r="H70" i="3"/>
  <c r="P70" i="3" s="1"/>
  <c r="G70" i="3"/>
  <c r="F70" i="3"/>
  <c r="C70" i="3"/>
  <c r="B70" i="3"/>
  <c r="S69" i="3"/>
  <c r="R69" i="3"/>
  <c r="Q69" i="3"/>
  <c r="P69" i="3"/>
  <c r="E69" i="3"/>
  <c r="U69" i="3" s="1"/>
  <c r="V67" i="3"/>
  <c r="O67" i="3"/>
  <c r="N67" i="3"/>
  <c r="M67" i="3"/>
  <c r="L67" i="3"/>
  <c r="K67" i="3"/>
  <c r="J67" i="3"/>
  <c r="I67" i="3"/>
  <c r="H67" i="3"/>
  <c r="G67" i="3"/>
  <c r="F67" i="3"/>
  <c r="C67" i="3"/>
  <c r="B67" i="3"/>
  <c r="E67" i="3" s="1"/>
  <c r="V66" i="3"/>
  <c r="O66" i="3"/>
  <c r="N66" i="3"/>
  <c r="M66" i="3"/>
  <c r="L66" i="3"/>
  <c r="K66" i="3"/>
  <c r="J66" i="3"/>
  <c r="I66" i="3"/>
  <c r="H66" i="3"/>
  <c r="R66" i="3" s="1"/>
  <c r="G66" i="3"/>
  <c r="F66" i="3"/>
  <c r="C66" i="3"/>
  <c r="B66" i="3"/>
  <c r="E66" i="3" s="1"/>
  <c r="S65" i="3"/>
  <c r="R65" i="3"/>
  <c r="Q65" i="3"/>
  <c r="P65" i="3"/>
  <c r="E65" i="3"/>
  <c r="T65" i="3" s="1"/>
  <c r="S64" i="3"/>
  <c r="R64" i="3"/>
  <c r="Q64" i="3"/>
  <c r="P64" i="3"/>
  <c r="E64" i="3"/>
  <c r="U64" i="3" s="1"/>
  <c r="S63" i="3"/>
  <c r="R63" i="3"/>
  <c r="Q63" i="3"/>
  <c r="P63" i="3"/>
  <c r="E63" i="3"/>
  <c r="U63" i="3" s="1"/>
  <c r="S62" i="3"/>
  <c r="R62" i="3"/>
  <c r="Q62" i="3"/>
  <c r="P62" i="3"/>
  <c r="E62" i="3"/>
  <c r="U62" i="3" s="1"/>
  <c r="T61" i="3"/>
  <c r="S61" i="3"/>
  <c r="R61" i="3"/>
  <c r="Q61" i="3"/>
  <c r="P61" i="3"/>
  <c r="E61" i="3"/>
  <c r="U61" i="3" s="1"/>
  <c r="V59" i="3"/>
  <c r="O59" i="3"/>
  <c r="N59" i="3"/>
  <c r="M59" i="3"/>
  <c r="L59" i="3"/>
  <c r="K59" i="3"/>
  <c r="J59" i="3"/>
  <c r="I59" i="3"/>
  <c r="Q59" i="3" s="1"/>
  <c r="H59" i="3"/>
  <c r="G59" i="3"/>
  <c r="F59" i="3"/>
  <c r="C59" i="3"/>
  <c r="B59" i="3"/>
  <c r="E59" i="3" s="1"/>
  <c r="S58" i="3"/>
  <c r="R58" i="3"/>
  <c r="Q58" i="3"/>
  <c r="P58" i="3"/>
  <c r="E58" i="3"/>
  <c r="U58" i="3" s="1"/>
  <c r="S57" i="3"/>
  <c r="R57" i="3"/>
  <c r="Q57" i="3"/>
  <c r="P57" i="3"/>
  <c r="E57" i="3"/>
  <c r="U57" i="3" s="1"/>
  <c r="T56" i="3"/>
  <c r="S56" i="3"/>
  <c r="R56" i="3"/>
  <c r="Q56" i="3"/>
  <c r="P56" i="3"/>
  <c r="E56" i="3"/>
  <c r="U56" i="3" s="1"/>
  <c r="S55" i="3"/>
  <c r="R55" i="3"/>
  <c r="Q55" i="3"/>
  <c r="P55" i="3"/>
  <c r="E55" i="3"/>
  <c r="V53" i="3"/>
  <c r="O53" i="3"/>
  <c r="N53" i="3"/>
  <c r="M53" i="3"/>
  <c r="L53" i="3"/>
  <c r="K53" i="3"/>
  <c r="J53" i="3"/>
  <c r="I53" i="3"/>
  <c r="S53" i="3" s="1"/>
  <c r="H53" i="3"/>
  <c r="R53" i="3" s="1"/>
  <c r="G53" i="3"/>
  <c r="F53" i="3"/>
  <c r="C53" i="3"/>
  <c r="E53" i="3" s="1"/>
  <c r="B53" i="3"/>
  <c r="S52" i="3"/>
  <c r="R52" i="3"/>
  <c r="Q52" i="3"/>
  <c r="P52" i="3"/>
  <c r="E52" i="3"/>
  <c r="U52" i="3" s="1"/>
  <c r="S51" i="3"/>
  <c r="R51" i="3"/>
  <c r="Q51" i="3"/>
  <c r="P51" i="3"/>
  <c r="E51" i="3"/>
  <c r="S50" i="3"/>
  <c r="R50" i="3"/>
  <c r="Q50" i="3"/>
  <c r="P50" i="3"/>
  <c r="E50" i="3"/>
  <c r="U50" i="3" s="1"/>
  <c r="S49" i="3"/>
  <c r="R49" i="3"/>
  <c r="Q49" i="3"/>
  <c r="P49" i="3"/>
  <c r="E49" i="3"/>
  <c r="T49" i="3" s="1"/>
  <c r="S48" i="3"/>
  <c r="R48" i="3"/>
  <c r="Q48" i="3"/>
  <c r="P48" i="3"/>
  <c r="E48" i="3"/>
  <c r="U48" i="3" s="1"/>
  <c r="S47" i="3"/>
  <c r="R47" i="3"/>
  <c r="Q47" i="3"/>
  <c r="P47" i="3"/>
  <c r="E47" i="3"/>
  <c r="U47" i="3" s="1"/>
  <c r="S46" i="3"/>
  <c r="R46" i="3"/>
  <c r="Q46" i="3"/>
  <c r="P46" i="3"/>
  <c r="E46" i="3"/>
  <c r="U46" i="3" s="1"/>
  <c r="S45" i="3"/>
  <c r="R45" i="3"/>
  <c r="Q45" i="3"/>
  <c r="P45" i="3"/>
  <c r="E45" i="3"/>
  <c r="U45" i="3" s="1"/>
  <c r="T44" i="3"/>
  <c r="S44" i="3"/>
  <c r="R44" i="3"/>
  <c r="Q44" i="3"/>
  <c r="P44" i="3"/>
  <c r="E44" i="3"/>
  <c r="U44" i="3" s="1"/>
  <c r="S43" i="3"/>
  <c r="R43" i="3"/>
  <c r="Q43" i="3"/>
  <c r="P43" i="3"/>
  <c r="E43" i="3"/>
  <c r="S42" i="3"/>
  <c r="R42" i="3"/>
  <c r="Q42" i="3"/>
  <c r="P42" i="3"/>
  <c r="E42" i="3"/>
  <c r="U42" i="3" s="1"/>
  <c r="V40" i="3"/>
  <c r="S40" i="3"/>
  <c r="O40" i="3"/>
  <c r="N40" i="3"/>
  <c r="M40" i="3"/>
  <c r="L40" i="3"/>
  <c r="K40" i="3"/>
  <c r="J40" i="3"/>
  <c r="I40" i="3"/>
  <c r="H40" i="3"/>
  <c r="R40" i="3" s="1"/>
  <c r="G40" i="3"/>
  <c r="F40" i="3"/>
  <c r="C40" i="3"/>
  <c r="E40" i="3" s="1"/>
  <c r="B40" i="3"/>
  <c r="S39" i="3"/>
  <c r="R39" i="3"/>
  <c r="Q39" i="3"/>
  <c r="P39" i="3"/>
  <c r="E39" i="3"/>
  <c r="S38" i="3"/>
  <c r="R38" i="3"/>
  <c r="Q38" i="3"/>
  <c r="P38" i="3"/>
  <c r="E38" i="3"/>
  <c r="U38" i="3" s="1"/>
  <c r="U37" i="3"/>
  <c r="S37" i="3"/>
  <c r="R37" i="3"/>
  <c r="Q37" i="3"/>
  <c r="P37" i="3"/>
  <c r="E37" i="3"/>
  <c r="T37" i="3" s="1"/>
  <c r="T36" i="3"/>
  <c r="S36" i="3"/>
  <c r="R36" i="3"/>
  <c r="Q36" i="3"/>
  <c r="P36" i="3"/>
  <c r="E36" i="3"/>
  <c r="U36" i="3" s="1"/>
  <c r="S35" i="3"/>
  <c r="R35" i="3"/>
  <c r="Q35" i="3"/>
  <c r="P35" i="3"/>
  <c r="E35" i="3"/>
  <c r="U35" i="3" s="1"/>
  <c r="V33" i="3"/>
  <c r="O33" i="3"/>
  <c r="N33" i="3"/>
  <c r="M33" i="3"/>
  <c r="L33" i="3"/>
  <c r="K33" i="3"/>
  <c r="J33" i="3"/>
  <c r="R33" i="3" s="1"/>
  <c r="I33" i="3"/>
  <c r="Q33" i="3" s="1"/>
  <c r="H33" i="3"/>
  <c r="G33" i="3"/>
  <c r="F33" i="3"/>
  <c r="C33" i="3"/>
  <c r="B33" i="3"/>
  <c r="S32" i="3"/>
  <c r="R32" i="3"/>
  <c r="Q32" i="3"/>
  <c r="P32" i="3"/>
  <c r="E32" i="3"/>
  <c r="U32" i="3" s="1"/>
  <c r="V30" i="3"/>
  <c r="S30" i="3"/>
  <c r="O30" i="3"/>
  <c r="N30" i="3"/>
  <c r="M30" i="3"/>
  <c r="L30" i="3"/>
  <c r="K30" i="3"/>
  <c r="J30" i="3"/>
  <c r="R30" i="3" s="1"/>
  <c r="I30" i="3"/>
  <c r="H30" i="3"/>
  <c r="G30" i="3"/>
  <c r="F30" i="3"/>
  <c r="E30" i="3"/>
  <c r="C30" i="3"/>
  <c r="B30" i="3"/>
  <c r="U29" i="3"/>
  <c r="S29" i="3"/>
  <c r="R29" i="3"/>
  <c r="Q29" i="3"/>
  <c r="P29" i="3"/>
  <c r="E29" i="3"/>
  <c r="T29" i="3" s="1"/>
  <c r="S28" i="3"/>
  <c r="R28" i="3"/>
  <c r="Q28" i="3"/>
  <c r="P28" i="3"/>
  <c r="E28" i="3"/>
  <c r="U28" i="3" s="1"/>
  <c r="S27" i="3"/>
  <c r="R27" i="3"/>
  <c r="Q27" i="3"/>
  <c r="P27" i="3"/>
  <c r="E27" i="3"/>
  <c r="U27" i="3" s="1"/>
  <c r="T26" i="3"/>
  <c r="S26" i="3"/>
  <c r="R26" i="3"/>
  <c r="Q26" i="3"/>
  <c r="P26" i="3"/>
  <c r="E26" i="3"/>
  <c r="U26" i="3" s="1"/>
  <c r="V24" i="3"/>
  <c r="O24" i="3"/>
  <c r="N24" i="3"/>
  <c r="M24" i="3"/>
  <c r="L24" i="3"/>
  <c r="K24" i="3"/>
  <c r="J24" i="3"/>
  <c r="I24" i="3"/>
  <c r="Q24" i="3" s="1"/>
  <c r="H24" i="3"/>
  <c r="R24" i="3" s="1"/>
  <c r="G24" i="3"/>
  <c r="F24" i="3"/>
  <c r="C24" i="3"/>
  <c r="B24" i="3"/>
  <c r="E24" i="3" s="1"/>
  <c r="S23" i="3"/>
  <c r="R23" i="3"/>
  <c r="Q23" i="3"/>
  <c r="P23" i="3"/>
  <c r="E23" i="3"/>
  <c r="U23" i="3" s="1"/>
  <c r="U22" i="3"/>
  <c r="T22" i="3"/>
  <c r="S22" i="3"/>
  <c r="R22" i="3"/>
  <c r="Q22" i="3"/>
  <c r="P22" i="3"/>
  <c r="E22" i="3"/>
  <c r="S21" i="3"/>
  <c r="R21" i="3"/>
  <c r="Q21" i="3"/>
  <c r="P21" i="3"/>
  <c r="E21" i="3"/>
  <c r="U21" i="3" s="1"/>
  <c r="S20" i="3"/>
  <c r="R20" i="3"/>
  <c r="Q20" i="3"/>
  <c r="P20" i="3"/>
  <c r="E20" i="3"/>
  <c r="U20" i="3" s="1"/>
  <c r="S19" i="3"/>
  <c r="R19" i="3"/>
  <c r="Q19" i="3"/>
  <c r="P19" i="3"/>
  <c r="E19" i="3"/>
  <c r="S18" i="3"/>
  <c r="R18" i="3"/>
  <c r="Q18" i="3"/>
  <c r="P18" i="3"/>
  <c r="E18" i="3"/>
  <c r="U18" i="3" s="1"/>
  <c r="S17" i="3"/>
  <c r="R17" i="3"/>
  <c r="Q17" i="3"/>
  <c r="P17" i="3"/>
  <c r="E17" i="3"/>
  <c r="T17" i="3" s="1"/>
  <c r="V15" i="3"/>
  <c r="O15" i="3"/>
  <c r="N15" i="3"/>
  <c r="M15" i="3"/>
  <c r="L15" i="3"/>
  <c r="K15" i="3"/>
  <c r="J15" i="3"/>
  <c r="R15" i="3" s="1"/>
  <c r="I15" i="3"/>
  <c r="H15" i="3"/>
  <c r="G15" i="3"/>
  <c r="F15" i="3"/>
  <c r="C15" i="3"/>
  <c r="B15" i="3"/>
  <c r="E15" i="3" s="1"/>
  <c r="S14" i="3"/>
  <c r="R14" i="3"/>
  <c r="Q14" i="3"/>
  <c r="P14" i="3"/>
  <c r="E14" i="3"/>
  <c r="U14" i="3" s="1"/>
  <c r="S13" i="3"/>
  <c r="R13" i="3"/>
  <c r="Q13" i="3"/>
  <c r="P13" i="3"/>
  <c r="E13" i="3"/>
  <c r="T12" i="3"/>
  <c r="S12" i="3"/>
  <c r="R12" i="3"/>
  <c r="Q12" i="3"/>
  <c r="P12" i="3"/>
  <c r="E12" i="3"/>
  <c r="U12" i="3" s="1"/>
  <c r="S11" i="3"/>
  <c r="R11" i="3"/>
  <c r="Q11" i="3"/>
  <c r="P11" i="3"/>
  <c r="E11" i="3"/>
  <c r="U11" i="3" s="1"/>
  <c r="S10" i="3"/>
  <c r="R10" i="3"/>
  <c r="Q10" i="3"/>
  <c r="P10" i="3"/>
  <c r="E10" i="3"/>
  <c r="U10" i="3" s="1"/>
  <c r="T9" i="3"/>
  <c r="S9" i="3"/>
  <c r="R9" i="3"/>
  <c r="Q9" i="3"/>
  <c r="P9" i="3"/>
  <c r="E9" i="3"/>
  <c r="U9" i="3" s="1"/>
  <c r="T93" i="2"/>
  <c r="S93" i="2"/>
  <c r="R93" i="2"/>
  <c r="Q93" i="2"/>
  <c r="P93" i="2"/>
  <c r="E93" i="2"/>
  <c r="U93" i="2" s="1"/>
  <c r="S92" i="2"/>
  <c r="R92" i="2"/>
  <c r="Q92" i="2"/>
  <c r="P92" i="2"/>
  <c r="E92" i="2"/>
  <c r="S91" i="2"/>
  <c r="R91" i="2"/>
  <c r="Q91" i="2"/>
  <c r="P91" i="2"/>
  <c r="E91" i="2"/>
  <c r="U91" i="2" s="1"/>
  <c r="U90" i="2"/>
  <c r="S90" i="2"/>
  <c r="R90" i="2"/>
  <c r="Q90" i="2"/>
  <c r="P90" i="2"/>
  <c r="E90" i="2"/>
  <c r="T90" i="2" s="1"/>
  <c r="S89" i="2"/>
  <c r="R89" i="2"/>
  <c r="Q89" i="2"/>
  <c r="P89" i="2"/>
  <c r="E89" i="2"/>
  <c r="U89" i="2" s="1"/>
  <c r="S88" i="2"/>
  <c r="R88" i="2"/>
  <c r="Q88" i="2"/>
  <c r="P88" i="2"/>
  <c r="E88" i="2"/>
  <c r="U88" i="2" s="1"/>
  <c r="T87" i="2"/>
  <c r="S87" i="2"/>
  <c r="R87" i="2"/>
  <c r="Q87" i="2"/>
  <c r="P87" i="2"/>
  <c r="E87" i="2"/>
  <c r="U87" i="2" s="1"/>
  <c r="U86" i="2"/>
  <c r="S86" i="2"/>
  <c r="R86" i="2"/>
  <c r="Q86" i="2"/>
  <c r="P86" i="2"/>
  <c r="E86" i="2"/>
  <c r="T86" i="2" s="1"/>
  <c r="V72" i="2"/>
  <c r="O72" i="2"/>
  <c r="N72" i="2"/>
  <c r="M72" i="2"/>
  <c r="L72" i="2"/>
  <c r="K72" i="2"/>
  <c r="J72" i="2"/>
  <c r="I72" i="2"/>
  <c r="H72" i="2"/>
  <c r="G72" i="2"/>
  <c r="F72" i="2"/>
  <c r="C72" i="2"/>
  <c r="B72" i="2"/>
  <c r="E72" i="2" s="1"/>
  <c r="V71" i="2"/>
  <c r="R71" i="2"/>
  <c r="O71" i="2"/>
  <c r="N71" i="2"/>
  <c r="M71" i="2"/>
  <c r="L71" i="2"/>
  <c r="K71" i="2"/>
  <c r="J71" i="2"/>
  <c r="I71" i="2"/>
  <c r="S71" i="2" s="1"/>
  <c r="H71" i="2"/>
  <c r="G71" i="2"/>
  <c r="F71" i="2"/>
  <c r="C71" i="2"/>
  <c r="B71" i="2"/>
  <c r="E71" i="2" s="1"/>
  <c r="V70" i="2"/>
  <c r="O70" i="2"/>
  <c r="N70" i="2"/>
  <c r="M70" i="2"/>
  <c r="L70" i="2"/>
  <c r="K70" i="2"/>
  <c r="J70" i="2"/>
  <c r="I70" i="2"/>
  <c r="H70" i="2"/>
  <c r="G70" i="2"/>
  <c r="F70" i="2"/>
  <c r="C70" i="2"/>
  <c r="B70" i="2"/>
  <c r="E70" i="2" s="1"/>
  <c r="S69" i="2"/>
  <c r="R69" i="2"/>
  <c r="Q69" i="2"/>
  <c r="P69" i="2"/>
  <c r="E69" i="2"/>
  <c r="U69" i="2" s="1"/>
  <c r="V67" i="2"/>
  <c r="O67" i="2"/>
  <c r="N67" i="2"/>
  <c r="M67" i="2"/>
  <c r="L67" i="2"/>
  <c r="K67" i="2"/>
  <c r="J67" i="2"/>
  <c r="I67" i="2"/>
  <c r="H67" i="2"/>
  <c r="R67" i="2" s="1"/>
  <c r="G67" i="2"/>
  <c r="F67" i="2"/>
  <c r="C67" i="2"/>
  <c r="B67" i="2"/>
  <c r="V66" i="2"/>
  <c r="O66" i="2"/>
  <c r="N66" i="2"/>
  <c r="M66" i="2"/>
  <c r="L66" i="2"/>
  <c r="K66" i="2"/>
  <c r="J66" i="2"/>
  <c r="I66" i="2"/>
  <c r="S66" i="2" s="1"/>
  <c r="H66" i="2"/>
  <c r="G66" i="2"/>
  <c r="F66" i="2"/>
  <c r="C66" i="2"/>
  <c r="B66" i="2"/>
  <c r="E66" i="2" s="1"/>
  <c r="T65" i="2"/>
  <c r="S65" i="2"/>
  <c r="R65" i="2"/>
  <c r="Q65" i="2"/>
  <c r="P65" i="2"/>
  <c r="E65" i="2"/>
  <c r="U65" i="2" s="1"/>
  <c r="S64" i="2"/>
  <c r="R64" i="2"/>
  <c r="Q64" i="2"/>
  <c r="P64" i="2"/>
  <c r="E64" i="2"/>
  <c r="U64" i="2" s="1"/>
  <c r="S63" i="2"/>
  <c r="R63" i="2"/>
  <c r="Q63" i="2"/>
  <c r="P63" i="2"/>
  <c r="E63" i="2"/>
  <c r="S62" i="2"/>
  <c r="R62" i="2"/>
  <c r="Q62" i="2"/>
  <c r="P62" i="2"/>
  <c r="E62" i="2"/>
  <c r="U62" i="2" s="1"/>
  <c r="S61" i="2"/>
  <c r="R61" i="2"/>
  <c r="Q61" i="2"/>
  <c r="P61" i="2"/>
  <c r="E61" i="2"/>
  <c r="U61" i="2" s="1"/>
  <c r="V59" i="2"/>
  <c r="O59" i="2"/>
  <c r="N59" i="2"/>
  <c r="M59" i="2"/>
  <c r="L59" i="2"/>
  <c r="K59" i="2"/>
  <c r="J59" i="2"/>
  <c r="I59" i="2"/>
  <c r="H59" i="2"/>
  <c r="G59" i="2"/>
  <c r="F59" i="2"/>
  <c r="C59" i="2"/>
  <c r="B59" i="2"/>
  <c r="E59" i="2" s="1"/>
  <c r="S58" i="2"/>
  <c r="R58" i="2"/>
  <c r="Q58" i="2"/>
  <c r="P58" i="2"/>
  <c r="E58" i="2"/>
  <c r="U58" i="2" s="1"/>
  <c r="S57" i="2"/>
  <c r="R57" i="2"/>
  <c r="Q57" i="2"/>
  <c r="P57" i="2"/>
  <c r="E57" i="2"/>
  <c r="T57" i="2" s="1"/>
  <c r="S56" i="2"/>
  <c r="R56" i="2"/>
  <c r="Q56" i="2"/>
  <c r="P56" i="2"/>
  <c r="E56" i="2"/>
  <c r="U56" i="2" s="1"/>
  <c r="S55" i="2"/>
  <c r="R55" i="2"/>
  <c r="Q55" i="2"/>
  <c r="P55" i="2"/>
  <c r="E55" i="2"/>
  <c r="U55" i="2" s="1"/>
  <c r="V53" i="2"/>
  <c r="O53" i="2"/>
  <c r="N53" i="2"/>
  <c r="M53" i="2"/>
  <c r="L53" i="2"/>
  <c r="K53" i="2"/>
  <c r="J53" i="2"/>
  <c r="I53" i="2"/>
  <c r="S53" i="2" s="1"/>
  <c r="H53" i="2"/>
  <c r="G53" i="2"/>
  <c r="F53" i="2"/>
  <c r="C53" i="2"/>
  <c r="B53" i="2"/>
  <c r="S52" i="2"/>
  <c r="R52" i="2"/>
  <c r="Q52" i="2"/>
  <c r="P52" i="2"/>
  <c r="E52" i="2"/>
  <c r="U52" i="2" s="1"/>
  <c r="S51" i="2"/>
  <c r="R51" i="2"/>
  <c r="Q51" i="2"/>
  <c r="P51" i="2"/>
  <c r="E51" i="2"/>
  <c r="U51" i="2" s="1"/>
  <c r="T50" i="2"/>
  <c r="S50" i="2"/>
  <c r="R50" i="2"/>
  <c r="Q50" i="2"/>
  <c r="P50" i="2"/>
  <c r="E50" i="2"/>
  <c r="U50" i="2" s="1"/>
  <c r="U49" i="2"/>
  <c r="S49" i="2"/>
  <c r="R49" i="2"/>
  <c r="Q49" i="2"/>
  <c r="P49" i="2"/>
  <c r="E49" i="2"/>
  <c r="T49" i="2" s="1"/>
  <c r="T48" i="2"/>
  <c r="S48" i="2"/>
  <c r="R48" i="2"/>
  <c r="Q48" i="2"/>
  <c r="P48" i="2"/>
  <c r="E48" i="2"/>
  <c r="U48" i="2" s="1"/>
  <c r="S47" i="2"/>
  <c r="R47" i="2"/>
  <c r="Q47" i="2"/>
  <c r="P47" i="2"/>
  <c r="E47" i="2"/>
  <c r="S46" i="2"/>
  <c r="R46" i="2"/>
  <c r="Q46" i="2"/>
  <c r="P46" i="2"/>
  <c r="E46" i="2"/>
  <c r="U46" i="2" s="1"/>
  <c r="U45" i="2"/>
  <c r="S45" i="2"/>
  <c r="R45" i="2"/>
  <c r="Q45" i="2"/>
  <c r="P45" i="2"/>
  <c r="E45" i="2"/>
  <c r="T45" i="2" s="1"/>
  <c r="T44" i="2"/>
  <c r="S44" i="2"/>
  <c r="R44" i="2"/>
  <c r="Q44" i="2"/>
  <c r="P44" i="2"/>
  <c r="E44" i="2"/>
  <c r="U44" i="2" s="1"/>
  <c r="S43" i="2"/>
  <c r="R43" i="2"/>
  <c r="Q43" i="2"/>
  <c r="P43" i="2"/>
  <c r="E43" i="2"/>
  <c r="U43" i="2" s="1"/>
  <c r="U42" i="2"/>
  <c r="S42" i="2"/>
  <c r="R42" i="2"/>
  <c r="Q42" i="2"/>
  <c r="P42" i="2"/>
  <c r="E42" i="2"/>
  <c r="T42" i="2" s="1"/>
  <c r="V40" i="2"/>
  <c r="S40" i="2"/>
  <c r="O40" i="2"/>
  <c r="N40" i="2"/>
  <c r="M40" i="2"/>
  <c r="L40" i="2"/>
  <c r="K40" i="2"/>
  <c r="J40" i="2"/>
  <c r="I40" i="2"/>
  <c r="H40" i="2"/>
  <c r="R40" i="2" s="1"/>
  <c r="G40" i="2"/>
  <c r="F40" i="2"/>
  <c r="C40" i="2"/>
  <c r="B40" i="2"/>
  <c r="E40" i="2" s="1"/>
  <c r="S39" i="2"/>
  <c r="R39" i="2"/>
  <c r="Q39" i="2"/>
  <c r="P39" i="2"/>
  <c r="E39" i="2"/>
  <c r="U39" i="2" s="1"/>
  <c r="S38" i="2"/>
  <c r="R38" i="2"/>
  <c r="Q38" i="2"/>
  <c r="P38" i="2"/>
  <c r="E38" i="2"/>
  <c r="U38" i="2" s="1"/>
  <c r="T37" i="2"/>
  <c r="S37" i="2"/>
  <c r="R37" i="2"/>
  <c r="Q37" i="2"/>
  <c r="P37" i="2"/>
  <c r="E37" i="2"/>
  <c r="U37" i="2" s="1"/>
  <c r="S36" i="2"/>
  <c r="R36" i="2"/>
  <c r="Q36" i="2"/>
  <c r="P36" i="2"/>
  <c r="E36" i="2"/>
  <c r="U36" i="2" s="1"/>
  <c r="S35" i="2"/>
  <c r="R35" i="2"/>
  <c r="Q35" i="2"/>
  <c r="P35" i="2"/>
  <c r="E35" i="2"/>
  <c r="V33" i="2"/>
  <c r="O33" i="2"/>
  <c r="N33" i="2"/>
  <c r="M33" i="2"/>
  <c r="L33" i="2"/>
  <c r="K33" i="2"/>
  <c r="J33" i="2"/>
  <c r="I33" i="2"/>
  <c r="H33" i="2"/>
  <c r="R33" i="2" s="1"/>
  <c r="G33" i="2"/>
  <c r="F33" i="2"/>
  <c r="C33" i="2"/>
  <c r="B33" i="2"/>
  <c r="E33" i="2" s="1"/>
  <c r="S32" i="2"/>
  <c r="R32" i="2"/>
  <c r="Q32" i="2"/>
  <c r="P32" i="2"/>
  <c r="E32" i="2"/>
  <c r="U32" i="2" s="1"/>
  <c r="V30" i="2"/>
  <c r="O30" i="2"/>
  <c r="N30" i="2"/>
  <c r="M30" i="2"/>
  <c r="L30" i="2"/>
  <c r="K30" i="2"/>
  <c r="J30" i="2"/>
  <c r="R30" i="2" s="1"/>
  <c r="I30" i="2"/>
  <c r="S30" i="2" s="1"/>
  <c r="H30" i="2"/>
  <c r="G30" i="2"/>
  <c r="F30" i="2"/>
  <c r="C30" i="2"/>
  <c r="B30" i="2"/>
  <c r="E30" i="2" s="1"/>
  <c r="S29" i="2"/>
  <c r="R29" i="2"/>
  <c r="Q29" i="2"/>
  <c r="U29" i="2" s="1"/>
  <c r="P29" i="2"/>
  <c r="T29" i="2" s="1"/>
  <c r="E29" i="2"/>
  <c r="T28" i="2"/>
  <c r="S28" i="2"/>
  <c r="R28" i="2"/>
  <c r="Q28" i="2"/>
  <c r="P28" i="2"/>
  <c r="E28" i="2"/>
  <c r="U28" i="2" s="1"/>
  <c r="S27" i="2"/>
  <c r="R27" i="2"/>
  <c r="Q27" i="2"/>
  <c r="P27" i="2"/>
  <c r="E27" i="2"/>
  <c r="S26" i="2"/>
  <c r="R26" i="2"/>
  <c r="Q26" i="2"/>
  <c r="P26" i="2"/>
  <c r="E26" i="2"/>
  <c r="U26" i="2" s="1"/>
  <c r="V24" i="2"/>
  <c r="O24" i="2"/>
  <c r="N24" i="2"/>
  <c r="M24" i="2"/>
  <c r="L24" i="2"/>
  <c r="K24" i="2"/>
  <c r="J24" i="2"/>
  <c r="I24" i="2"/>
  <c r="S24" i="2" s="1"/>
  <c r="H24" i="2"/>
  <c r="R24" i="2" s="1"/>
  <c r="G24" i="2"/>
  <c r="F24" i="2"/>
  <c r="C24" i="2"/>
  <c r="B24" i="2"/>
  <c r="S23" i="2"/>
  <c r="R23" i="2"/>
  <c r="Q23" i="2"/>
  <c r="P23" i="2"/>
  <c r="E23" i="2"/>
  <c r="S22" i="2"/>
  <c r="R22" i="2"/>
  <c r="Q22" i="2"/>
  <c r="P22" i="2"/>
  <c r="E22" i="2"/>
  <c r="U22" i="2" s="1"/>
  <c r="U21" i="2"/>
  <c r="S21" i="2"/>
  <c r="R21" i="2"/>
  <c r="Q21" i="2"/>
  <c r="P21" i="2"/>
  <c r="E21" i="2"/>
  <c r="T21" i="2" s="1"/>
  <c r="S20" i="2"/>
  <c r="R20" i="2"/>
  <c r="Q20" i="2"/>
  <c r="P20" i="2"/>
  <c r="E20" i="2"/>
  <c r="U20" i="2" s="1"/>
  <c r="S19" i="2"/>
  <c r="R19" i="2"/>
  <c r="Q19" i="2"/>
  <c r="P19" i="2"/>
  <c r="E19" i="2"/>
  <c r="U19" i="2" s="1"/>
  <c r="U18" i="2"/>
  <c r="T18" i="2"/>
  <c r="S18" i="2"/>
  <c r="R18" i="2"/>
  <c r="Q18" i="2"/>
  <c r="P18" i="2"/>
  <c r="E18" i="2"/>
  <c r="S17" i="2"/>
  <c r="R17" i="2"/>
  <c r="Q17" i="2"/>
  <c r="P17" i="2"/>
  <c r="E17" i="2"/>
  <c r="U17" i="2" s="1"/>
  <c r="V15" i="2"/>
  <c r="O15" i="2"/>
  <c r="N15" i="2"/>
  <c r="M15" i="2"/>
  <c r="L15" i="2"/>
  <c r="K15" i="2"/>
  <c r="J15" i="2"/>
  <c r="R15" i="2" s="1"/>
  <c r="I15" i="2"/>
  <c r="H15" i="2"/>
  <c r="G15" i="2"/>
  <c r="F15" i="2"/>
  <c r="C15" i="2"/>
  <c r="B15" i="2"/>
  <c r="E15" i="2" s="1"/>
  <c r="T14" i="2"/>
  <c r="S14" i="2"/>
  <c r="R14" i="2"/>
  <c r="Q14" i="2"/>
  <c r="P14" i="2"/>
  <c r="E14" i="2"/>
  <c r="U14" i="2" s="1"/>
  <c r="U13" i="2"/>
  <c r="S13" i="2"/>
  <c r="R13" i="2"/>
  <c r="Q13" i="2"/>
  <c r="P13" i="2"/>
  <c r="E13" i="2"/>
  <c r="T13" i="2" s="1"/>
  <c r="T12" i="2"/>
  <c r="S12" i="2"/>
  <c r="R12" i="2"/>
  <c r="Q12" i="2"/>
  <c r="P12" i="2"/>
  <c r="E12" i="2"/>
  <c r="U12" i="2" s="1"/>
  <c r="S11" i="2"/>
  <c r="R11" i="2"/>
  <c r="Q11" i="2"/>
  <c r="P11" i="2"/>
  <c r="E11" i="2"/>
  <c r="S10" i="2"/>
  <c r="R10" i="2"/>
  <c r="Q10" i="2"/>
  <c r="P10" i="2"/>
  <c r="E10" i="2"/>
  <c r="U10" i="2" s="1"/>
  <c r="U9" i="2"/>
  <c r="S9" i="2"/>
  <c r="R9" i="2"/>
  <c r="Q9" i="2"/>
  <c r="P9" i="2"/>
  <c r="E9" i="2"/>
  <c r="S93" i="1"/>
  <c r="R93" i="1"/>
  <c r="Q93" i="1"/>
  <c r="P93" i="1"/>
  <c r="E93" i="1"/>
  <c r="U93" i="1" s="1"/>
  <c r="S92" i="1"/>
  <c r="R92" i="1"/>
  <c r="Q92" i="1"/>
  <c r="P92" i="1"/>
  <c r="E92" i="1"/>
  <c r="U92" i="1" s="1"/>
  <c r="U91" i="1"/>
  <c r="S91" i="1"/>
  <c r="R91" i="1"/>
  <c r="Q91" i="1"/>
  <c r="P91" i="1"/>
  <c r="E91" i="1"/>
  <c r="T91" i="1" s="1"/>
  <c r="T90" i="1"/>
  <c r="S90" i="1"/>
  <c r="R90" i="1"/>
  <c r="Q90" i="1"/>
  <c r="P90" i="1"/>
  <c r="E90" i="1"/>
  <c r="U90" i="1" s="1"/>
  <c r="S89" i="1"/>
  <c r="R89" i="1"/>
  <c r="Q89" i="1"/>
  <c r="P89" i="1"/>
  <c r="E89" i="1"/>
  <c r="U89" i="1" s="1"/>
  <c r="S88" i="1"/>
  <c r="R88" i="1"/>
  <c r="Q88" i="1"/>
  <c r="P88" i="1"/>
  <c r="E88" i="1"/>
  <c r="S87" i="1"/>
  <c r="R87" i="1"/>
  <c r="Q87" i="1"/>
  <c r="P87" i="1"/>
  <c r="E87" i="1"/>
  <c r="U87" i="1" s="1"/>
  <c r="S86" i="1"/>
  <c r="R86" i="1"/>
  <c r="Q86" i="1"/>
  <c r="P86" i="1"/>
  <c r="E86" i="1"/>
  <c r="T86" i="1" s="1"/>
  <c r="V72" i="1"/>
  <c r="O72" i="1"/>
  <c r="N72" i="1"/>
  <c r="M72" i="1"/>
  <c r="L72" i="1"/>
  <c r="K72" i="1"/>
  <c r="S72" i="1" s="1"/>
  <c r="J72" i="1"/>
  <c r="I72" i="1"/>
  <c r="H72" i="1"/>
  <c r="G72" i="1"/>
  <c r="F72" i="1"/>
  <c r="C72" i="1"/>
  <c r="B72" i="1"/>
  <c r="V71" i="1"/>
  <c r="O71" i="1"/>
  <c r="N71" i="1"/>
  <c r="M71" i="1"/>
  <c r="L71" i="1"/>
  <c r="K71" i="1"/>
  <c r="J71" i="1"/>
  <c r="I71" i="1"/>
  <c r="H71" i="1"/>
  <c r="G71" i="1"/>
  <c r="F71" i="1"/>
  <c r="E71" i="1"/>
  <c r="C71" i="1"/>
  <c r="B71" i="1"/>
  <c r="V70" i="1"/>
  <c r="O70" i="1"/>
  <c r="N70" i="1"/>
  <c r="M70" i="1"/>
  <c r="L70" i="1"/>
  <c r="K70" i="1"/>
  <c r="J70" i="1"/>
  <c r="R70" i="1" s="1"/>
  <c r="I70" i="1"/>
  <c r="Q70" i="1" s="1"/>
  <c r="H70" i="1"/>
  <c r="G70" i="1"/>
  <c r="F70" i="1"/>
  <c r="C70" i="1"/>
  <c r="B70" i="1"/>
  <c r="E70" i="1" s="1"/>
  <c r="S69" i="1"/>
  <c r="R69" i="1"/>
  <c r="Q69" i="1"/>
  <c r="P69" i="1"/>
  <c r="T69" i="1" s="1"/>
  <c r="E69" i="1"/>
  <c r="U69" i="1" s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V66" i="1"/>
  <c r="O66" i="1"/>
  <c r="N66" i="1"/>
  <c r="M66" i="1"/>
  <c r="L66" i="1"/>
  <c r="K66" i="1"/>
  <c r="S66" i="1" s="1"/>
  <c r="J66" i="1"/>
  <c r="I66" i="1"/>
  <c r="H66" i="1"/>
  <c r="P66" i="1" s="1"/>
  <c r="G66" i="1"/>
  <c r="F66" i="1"/>
  <c r="C66" i="1"/>
  <c r="B66" i="1"/>
  <c r="E66" i="1" s="1"/>
  <c r="U65" i="1"/>
  <c r="S65" i="1"/>
  <c r="R65" i="1"/>
  <c r="Q65" i="1"/>
  <c r="P65" i="1"/>
  <c r="E65" i="1"/>
  <c r="S64" i="1"/>
  <c r="R64" i="1"/>
  <c r="Q64" i="1"/>
  <c r="P64" i="1"/>
  <c r="E64" i="1"/>
  <c r="U64" i="1" s="1"/>
  <c r="S63" i="1"/>
  <c r="R63" i="1"/>
  <c r="Q63" i="1"/>
  <c r="P63" i="1"/>
  <c r="E63" i="1"/>
  <c r="U63" i="1" s="1"/>
  <c r="T62" i="1"/>
  <c r="S62" i="1"/>
  <c r="R62" i="1"/>
  <c r="Q62" i="1"/>
  <c r="P62" i="1"/>
  <c r="E62" i="1"/>
  <c r="U62" i="1" s="1"/>
  <c r="U61" i="1"/>
  <c r="S61" i="1"/>
  <c r="R61" i="1"/>
  <c r="Q61" i="1"/>
  <c r="P61" i="1"/>
  <c r="E61" i="1"/>
  <c r="T61" i="1" s="1"/>
  <c r="V59" i="1"/>
  <c r="O59" i="1"/>
  <c r="N59" i="1"/>
  <c r="M59" i="1"/>
  <c r="L59" i="1"/>
  <c r="K59" i="1"/>
  <c r="J59" i="1"/>
  <c r="I59" i="1"/>
  <c r="S59" i="1" s="1"/>
  <c r="H59" i="1"/>
  <c r="R59" i="1" s="1"/>
  <c r="G59" i="1"/>
  <c r="F59" i="1"/>
  <c r="C59" i="1"/>
  <c r="B59" i="1"/>
  <c r="E59" i="1" s="1"/>
  <c r="T58" i="1"/>
  <c r="S58" i="1"/>
  <c r="R58" i="1"/>
  <c r="Q58" i="1"/>
  <c r="P58" i="1"/>
  <c r="E58" i="1"/>
  <c r="U58" i="1" s="1"/>
  <c r="U57" i="1"/>
  <c r="S57" i="1"/>
  <c r="R57" i="1"/>
  <c r="Q57" i="1"/>
  <c r="P57" i="1"/>
  <c r="E57" i="1"/>
  <c r="T57" i="1" s="1"/>
  <c r="T56" i="1"/>
  <c r="S56" i="1"/>
  <c r="R56" i="1"/>
  <c r="Q56" i="1"/>
  <c r="P56" i="1"/>
  <c r="E56" i="1"/>
  <c r="U56" i="1" s="1"/>
  <c r="S55" i="1"/>
  <c r="R55" i="1"/>
  <c r="Q55" i="1"/>
  <c r="P55" i="1"/>
  <c r="E55" i="1"/>
  <c r="V53" i="1"/>
  <c r="O53" i="1"/>
  <c r="N53" i="1"/>
  <c r="M53" i="1"/>
  <c r="L53" i="1"/>
  <c r="K53" i="1"/>
  <c r="J53" i="1"/>
  <c r="I53" i="1"/>
  <c r="H53" i="1"/>
  <c r="G53" i="1"/>
  <c r="F53" i="1"/>
  <c r="C53" i="1"/>
  <c r="B53" i="1"/>
  <c r="T52" i="1"/>
  <c r="S52" i="1"/>
  <c r="R52" i="1"/>
  <c r="Q52" i="1"/>
  <c r="P52" i="1"/>
  <c r="E52" i="1"/>
  <c r="U52" i="1" s="1"/>
  <c r="S51" i="1"/>
  <c r="R51" i="1"/>
  <c r="Q51" i="1"/>
  <c r="P51" i="1"/>
  <c r="E51" i="1"/>
  <c r="S50" i="1"/>
  <c r="R50" i="1"/>
  <c r="Q50" i="1"/>
  <c r="P50" i="1"/>
  <c r="E50" i="1"/>
  <c r="U50" i="1" s="1"/>
  <c r="U49" i="1"/>
  <c r="S49" i="1"/>
  <c r="R49" i="1"/>
  <c r="Q49" i="1"/>
  <c r="P49" i="1"/>
  <c r="E49" i="1"/>
  <c r="T49" i="1" s="1"/>
  <c r="T48" i="1"/>
  <c r="S48" i="1"/>
  <c r="R48" i="1"/>
  <c r="Q48" i="1"/>
  <c r="P48" i="1"/>
  <c r="E48" i="1"/>
  <c r="U48" i="1" s="1"/>
  <c r="S47" i="1"/>
  <c r="R47" i="1"/>
  <c r="Q47" i="1"/>
  <c r="P47" i="1"/>
  <c r="E47" i="1"/>
  <c r="U47" i="1" s="1"/>
  <c r="U46" i="1"/>
  <c r="S46" i="1"/>
  <c r="R46" i="1"/>
  <c r="Q46" i="1"/>
  <c r="P46" i="1"/>
  <c r="E46" i="1"/>
  <c r="T46" i="1" s="1"/>
  <c r="S45" i="1"/>
  <c r="R45" i="1"/>
  <c r="Q45" i="1"/>
  <c r="P45" i="1"/>
  <c r="E45" i="1"/>
  <c r="U45" i="1" s="1"/>
  <c r="S44" i="1"/>
  <c r="R44" i="1"/>
  <c r="Q44" i="1"/>
  <c r="P44" i="1"/>
  <c r="E44" i="1"/>
  <c r="U44" i="1" s="1"/>
  <c r="S43" i="1"/>
  <c r="R43" i="1"/>
  <c r="Q43" i="1"/>
  <c r="P43" i="1"/>
  <c r="E43" i="1"/>
  <c r="S42" i="1"/>
  <c r="R42" i="1"/>
  <c r="Q42" i="1"/>
  <c r="P42" i="1"/>
  <c r="E42" i="1"/>
  <c r="U42" i="1" s="1"/>
  <c r="V40" i="1"/>
  <c r="O40" i="1"/>
  <c r="N40" i="1"/>
  <c r="M40" i="1"/>
  <c r="L40" i="1"/>
  <c r="K40" i="1"/>
  <c r="S40" i="1" s="1"/>
  <c r="J40" i="1"/>
  <c r="I40" i="1"/>
  <c r="H40" i="1"/>
  <c r="R40" i="1" s="1"/>
  <c r="G40" i="1"/>
  <c r="F40" i="1"/>
  <c r="C40" i="1"/>
  <c r="B40" i="1"/>
  <c r="S39" i="1"/>
  <c r="R39" i="1"/>
  <c r="Q39" i="1"/>
  <c r="P39" i="1"/>
  <c r="E39" i="1"/>
  <c r="S38" i="1"/>
  <c r="R38" i="1"/>
  <c r="Q38" i="1"/>
  <c r="P38" i="1"/>
  <c r="E38" i="1"/>
  <c r="U37" i="1"/>
  <c r="S37" i="1"/>
  <c r="R37" i="1"/>
  <c r="Q37" i="1"/>
  <c r="P37" i="1"/>
  <c r="E37" i="1"/>
  <c r="T37" i="1" s="1"/>
  <c r="T36" i="1"/>
  <c r="S36" i="1"/>
  <c r="R36" i="1"/>
  <c r="Q36" i="1"/>
  <c r="P36" i="1"/>
  <c r="E36" i="1"/>
  <c r="S35" i="1"/>
  <c r="R35" i="1"/>
  <c r="Q35" i="1"/>
  <c r="P35" i="1"/>
  <c r="E35" i="1"/>
  <c r="V33" i="1"/>
  <c r="O33" i="1"/>
  <c r="N33" i="1"/>
  <c r="M33" i="1"/>
  <c r="L33" i="1"/>
  <c r="K33" i="1"/>
  <c r="J33" i="1"/>
  <c r="I33" i="1"/>
  <c r="H33" i="1"/>
  <c r="G33" i="1"/>
  <c r="F33" i="1"/>
  <c r="C33" i="1"/>
  <c r="B33" i="1"/>
  <c r="S32" i="1"/>
  <c r="R32" i="1"/>
  <c r="Q32" i="1"/>
  <c r="P32" i="1"/>
  <c r="E32" i="1"/>
  <c r="V30" i="1"/>
  <c r="O30" i="1"/>
  <c r="N30" i="1"/>
  <c r="M30" i="1"/>
  <c r="L30" i="1"/>
  <c r="K30" i="1"/>
  <c r="J30" i="1"/>
  <c r="I30" i="1"/>
  <c r="H30" i="1"/>
  <c r="R30" i="1" s="1"/>
  <c r="G30" i="1"/>
  <c r="F30" i="1"/>
  <c r="C30" i="1"/>
  <c r="B30" i="1"/>
  <c r="U29" i="1"/>
  <c r="S29" i="1"/>
  <c r="R29" i="1"/>
  <c r="Q29" i="1"/>
  <c r="P29" i="1"/>
  <c r="E29" i="1"/>
  <c r="S28" i="1"/>
  <c r="R28" i="1"/>
  <c r="Q28" i="1"/>
  <c r="P28" i="1"/>
  <c r="E28" i="1"/>
  <c r="S27" i="1"/>
  <c r="R27" i="1"/>
  <c r="Q27" i="1"/>
  <c r="P27" i="1"/>
  <c r="E27" i="1"/>
  <c r="T27" i="1" s="1"/>
  <c r="U26" i="1"/>
  <c r="S26" i="1"/>
  <c r="R26" i="1"/>
  <c r="Q26" i="1"/>
  <c r="P26" i="1"/>
  <c r="E26" i="1"/>
  <c r="T26" i="1" s="1"/>
  <c r="V24" i="1"/>
  <c r="S24" i="1"/>
  <c r="O24" i="1"/>
  <c r="N24" i="1"/>
  <c r="M24" i="1"/>
  <c r="L24" i="1"/>
  <c r="K24" i="1"/>
  <c r="J24" i="1"/>
  <c r="I24" i="1"/>
  <c r="H24" i="1"/>
  <c r="P24" i="1" s="1"/>
  <c r="G24" i="1"/>
  <c r="F24" i="1"/>
  <c r="C24" i="1"/>
  <c r="B24" i="1"/>
  <c r="U23" i="1"/>
  <c r="S23" i="1"/>
  <c r="R23" i="1"/>
  <c r="Q23" i="1"/>
  <c r="P23" i="1"/>
  <c r="E23" i="1"/>
  <c r="T23" i="1" s="1"/>
  <c r="U22" i="1"/>
  <c r="T22" i="1"/>
  <c r="S22" i="1"/>
  <c r="R22" i="1"/>
  <c r="Q22" i="1"/>
  <c r="P22" i="1"/>
  <c r="E22" i="1"/>
  <c r="S21" i="1"/>
  <c r="R21" i="1"/>
  <c r="Q21" i="1"/>
  <c r="P21" i="1"/>
  <c r="E21" i="1"/>
  <c r="U21" i="1" s="1"/>
  <c r="S20" i="1"/>
  <c r="R20" i="1"/>
  <c r="Q20" i="1"/>
  <c r="P20" i="1"/>
  <c r="E20" i="1"/>
  <c r="U20" i="1" s="1"/>
  <c r="S19" i="1"/>
  <c r="R19" i="1"/>
  <c r="Q19" i="1"/>
  <c r="P19" i="1"/>
  <c r="E19" i="1"/>
  <c r="S18" i="1"/>
  <c r="R18" i="1"/>
  <c r="Q18" i="1"/>
  <c r="P18" i="1"/>
  <c r="E18" i="1"/>
  <c r="T18" i="1" s="1"/>
  <c r="S17" i="1"/>
  <c r="R17" i="1"/>
  <c r="Q17" i="1"/>
  <c r="U17" i="1" s="1"/>
  <c r="P17" i="1"/>
  <c r="E17" i="1"/>
  <c r="T17" i="1" s="1"/>
  <c r="V15" i="1"/>
  <c r="O15" i="1"/>
  <c r="N15" i="1"/>
  <c r="M15" i="1"/>
  <c r="L15" i="1"/>
  <c r="K15" i="1"/>
  <c r="J15" i="1"/>
  <c r="I15" i="1"/>
  <c r="S15" i="1" s="1"/>
  <c r="H15" i="1"/>
  <c r="R15" i="1" s="1"/>
  <c r="G15" i="1"/>
  <c r="F15" i="1"/>
  <c r="C15" i="1"/>
  <c r="E15" i="1" s="1"/>
  <c r="B15" i="1"/>
  <c r="S14" i="1"/>
  <c r="R14" i="1"/>
  <c r="Q14" i="1"/>
  <c r="P14" i="1"/>
  <c r="E14" i="1"/>
  <c r="T14" i="1" s="1"/>
  <c r="S13" i="1"/>
  <c r="R13" i="1"/>
  <c r="Q13" i="1"/>
  <c r="P13" i="1"/>
  <c r="E13" i="1"/>
  <c r="U13" i="1" s="1"/>
  <c r="S12" i="1"/>
  <c r="R12" i="1"/>
  <c r="Q12" i="1"/>
  <c r="P12" i="1"/>
  <c r="E12" i="1"/>
  <c r="T12" i="1" s="1"/>
  <c r="T11" i="1"/>
  <c r="S11" i="1"/>
  <c r="R11" i="1"/>
  <c r="Q11" i="1"/>
  <c r="P11" i="1"/>
  <c r="E11" i="1"/>
  <c r="U11" i="1" s="1"/>
  <c r="S10" i="1"/>
  <c r="R10" i="1"/>
  <c r="Q10" i="1"/>
  <c r="P10" i="1"/>
  <c r="E10" i="1"/>
  <c r="U10" i="1" s="1"/>
  <c r="U9" i="1"/>
  <c r="S9" i="1"/>
  <c r="R9" i="1"/>
  <c r="Q9" i="1"/>
  <c r="P9" i="1"/>
  <c r="E9" i="1"/>
  <c r="T9" i="1" s="1"/>
  <c r="T18" i="10" l="1"/>
  <c r="U18" i="10"/>
  <c r="S33" i="1"/>
  <c r="Q40" i="1"/>
  <c r="T32" i="2"/>
  <c r="P15" i="3"/>
  <c r="T46" i="3"/>
  <c r="T58" i="3"/>
  <c r="T64" i="3"/>
  <c r="T90" i="3"/>
  <c r="T18" i="4"/>
  <c r="S33" i="4"/>
  <c r="U38" i="4"/>
  <c r="Q40" i="4"/>
  <c r="T44" i="4"/>
  <c r="Q53" i="4"/>
  <c r="S66" i="4"/>
  <c r="U39" i="6"/>
  <c r="T39" i="6"/>
  <c r="U65" i="6"/>
  <c r="T65" i="6"/>
  <c r="U11" i="7"/>
  <c r="T11" i="7"/>
  <c r="U11" i="8"/>
  <c r="T11" i="8"/>
  <c r="U64" i="8"/>
  <c r="T64" i="8"/>
  <c r="U92" i="8"/>
  <c r="T92" i="8"/>
  <c r="U47" i="11"/>
  <c r="T47" i="11"/>
  <c r="U35" i="12"/>
  <c r="T35" i="12"/>
  <c r="T50" i="10"/>
  <c r="U50" i="10"/>
  <c r="U102" i="8"/>
  <c r="T102" i="8"/>
  <c r="T10" i="1"/>
  <c r="R24" i="1"/>
  <c r="E30" i="1"/>
  <c r="T30" i="1" s="1"/>
  <c r="U38" i="1"/>
  <c r="U86" i="1"/>
  <c r="T89" i="1"/>
  <c r="T17" i="2"/>
  <c r="T38" i="2"/>
  <c r="P66" i="2"/>
  <c r="R66" i="2"/>
  <c r="P70" i="2"/>
  <c r="R70" i="2"/>
  <c r="P71" i="2"/>
  <c r="Q71" i="2"/>
  <c r="T89" i="2"/>
  <c r="T13" i="3"/>
  <c r="Q15" i="3"/>
  <c r="T28" i="3"/>
  <c r="P33" i="3"/>
  <c r="T33" i="3" s="1"/>
  <c r="T45" i="3"/>
  <c r="T57" i="3"/>
  <c r="T69" i="3"/>
  <c r="T12" i="4"/>
  <c r="T17" i="4"/>
  <c r="Q33" i="5"/>
  <c r="S33" i="5"/>
  <c r="U55" i="5"/>
  <c r="T55" i="5"/>
  <c r="U49" i="7"/>
  <c r="T49" i="7"/>
  <c r="T89" i="8"/>
  <c r="U89" i="8"/>
  <c r="U19" i="11"/>
  <c r="T19" i="11"/>
  <c r="U63" i="11"/>
  <c r="T63" i="11"/>
  <c r="R53" i="1"/>
  <c r="R67" i="1"/>
  <c r="T93" i="1"/>
  <c r="Q24" i="2"/>
  <c r="S33" i="2"/>
  <c r="Q70" i="2"/>
  <c r="S70" i="2"/>
  <c r="S33" i="3"/>
  <c r="U49" i="3"/>
  <c r="T52" i="3"/>
  <c r="U86" i="3"/>
  <c r="T89" i="3"/>
  <c r="U10" i="4"/>
  <c r="U21" i="4"/>
  <c r="Q24" i="4"/>
  <c r="S24" i="4"/>
  <c r="T50" i="4"/>
  <c r="T91" i="4"/>
  <c r="U91" i="4"/>
  <c r="T20" i="5"/>
  <c r="U20" i="5"/>
  <c r="T87" i="5"/>
  <c r="U87" i="5"/>
  <c r="U45" i="6"/>
  <c r="T45" i="6"/>
  <c r="U23" i="9"/>
  <c r="T23" i="9"/>
  <c r="U56" i="11"/>
  <c r="T56" i="11"/>
  <c r="T99" i="9"/>
  <c r="U99" i="9"/>
  <c r="E24" i="1"/>
  <c r="E33" i="1"/>
  <c r="E40" i="1"/>
  <c r="T44" i="1"/>
  <c r="S53" i="1"/>
  <c r="P15" i="2"/>
  <c r="S15" i="3"/>
  <c r="Q40" i="3"/>
  <c r="E70" i="3"/>
  <c r="P15" i="4"/>
  <c r="E33" i="4"/>
  <c r="E40" i="4"/>
  <c r="T87" i="4"/>
  <c r="U87" i="4"/>
  <c r="U17" i="6"/>
  <c r="T17" i="6"/>
  <c r="U88" i="7"/>
  <c r="T88" i="7"/>
  <c r="T21" i="1"/>
  <c r="T45" i="1"/>
  <c r="R66" i="1"/>
  <c r="T20" i="2"/>
  <c r="T36" i="2"/>
  <c r="U57" i="2"/>
  <c r="T64" i="2"/>
  <c r="T10" i="3"/>
  <c r="T21" i="3"/>
  <c r="T32" i="3"/>
  <c r="T48" i="3"/>
  <c r="T62" i="3"/>
  <c r="T20" i="4"/>
  <c r="U49" i="4"/>
  <c r="U13" i="6"/>
  <c r="T13" i="6"/>
  <c r="U23" i="7"/>
  <c r="T23" i="7"/>
  <c r="T36" i="8"/>
  <c r="U36" i="8"/>
  <c r="U12" i="10"/>
  <c r="T12" i="10"/>
  <c r="U91" i="11"/>
  <c r="T91" i="11"/>
  <c r="U62" i="12"/>
  <c r="T62" i="12"/>
  <c r="U101" i="12"/>
  <c r="T101" i="12"/>
  <c r="U97" i="9"/>
  <c r="T97" i="9"/>
  <c r="U49" i="6"/>
  <c r="T49" i="6"/>
  <c r="T66" i="9"/>
  <c r="U61" i="9"/>
  <c r="T61" i="9"/>
  <c r="U18" i="1"/>
  <c r="U28" i="1"/>
  <c r="Q30" i="1"/>
  <c r="R71" i="1"/>
  <c r="Q40" i="2"/>
  <c r="Q66" i="3"/>
  <c r="S66" i="3"/>
  <c r="S72" i="3"/>
  <c r="Q67" i="4"/>
  <c r="T93" i="4"/>
  <c r="U93" i="4"/>
  <c r="U43" i="5"/>
  <c r="T43" i="5"/>
  <c r="T42" i="7"/>
  <c r="U42" i="7"/>
  <c r="U55" i="10"/>
  <c r="T55" i="10"/>
  <c r="U88" i="10"/>
  <c r="T88" i="10"/>
  <c r="U26" i="11"/>
  <c r="T26" i="11"/>
  <c r="R70" i="3"/>
  <c r="P30" i="1"/>
  <c r="U36" i="1"/>
  <c r="Q66" i="1"/>
  <c r="U12" i="1"/>
  <c r="T28" i="1"/>
  <c r="U32" i="1"/>
  <c r="E53" i="1"/>
  <c r="E67" i="1"/>
  <c r="S70" i="1"/>
  <c r="S71" i="1"/>
  <c r="E72" i="1"/>
  <c r="S15" i="2"/>
  <c r="E24" i="2"/>
  <c r="U24" i="2" s="1"/>
  <c r="P30" i="2"/>
  <c r="T52" i="2"/>
  <c r="T56" i="2"/>
  <c r="U13" i="3"/>
  <c r="U17" i="3"/>
  <c r="T20" i="3"/>
  <c r="S24" i="3"/>
  <c r="Q30" i="3"/>
  <c r="U30" i="3" s="1"/>
  <c r="E33" i="3"/>
  <c r="S59" i="3"/>
  <c r="U65" i="3"/>
  <c r="S67" i="3"/>
  <c r="R72" i="3"/>
  <c r="S15" i="4"/>
  <c r="T36" i="4"/>
  <c r="T56" i="4"/>
  <c r="S71" i="4"/>
  <c r="U29" i="6"/>
  <c r="T29" i="6"/>
  <c r="U45" i="8"/>
  <c r="T45" i="8"/>
  <c r="R30" i="9"/>
  <c r="U71" i="12"/>
  <c r="T71" i="12"/>
  <c r="T99" i="10"/>
  <c r="U99" i="10"/>
  <c r="R30" i="7"/>
  <c r="E33" i="7"/>
  <c r="E24" i="11"/>
  <c r="E30" i="11"/>
  <c r="R33" i="11"/>
  <c r="E71" i="11"/>
  <c r="T71" i="11" s="1"/>
  <c r="E15" i="12"/>
  <c r="E70" i="12"/>
  <c r="T109" i="2"/>
  <c r="R33" i="4"/>
  <c r="E59" i="4"/>
  <c r="R66" i="4"/>
  <c r="Q70" i="4"/>
  <c r="S70" i="4"/>
  <c r="E72" i="4"/>
  <c r="T10" i="5"/>
  <c r="S15" i="5"/>
  <c r="U18" i="5"/>
  <c r="T35" i="5"/>
  <c r="U52" i="5"/>
  <c r="E70" i="5"/>
  <c r="R72" i="5"/>
  <c r="T37" i="6"/>
  <c r="T57" i="6"/>
  <c r="P66" i="6"/>
  <c r="R66" i="6"/>
  <c r="S67" i="6"/>
  <c r="T69" i="6"/>
  <c r="T14" i="7"/>
  <c r="T21" i="7"/>
  <c r="T29" i="7"/>
  <c r="E40" i="7"/>
  <c r="T47" i="7"/>
  <c r="U56" i="7"/>
  <c r="E70" i="7"/>
  <c r="P71" i="7"/>
  <c r="R71" i="7"/>
  <c r="S72" i="7"/>
  <c r="R33" i="8"/>
  <c r="U35" i="8"/>
  <c r="T47" i="8"/>
  <c r="P24" i="9"/>
  <c r="Q24" i="9"/>
  <c r="U26" i="9"/>
  <c r="E33" i="9"/>
  <c r="T44" i="9"/>
  <c r="E59" i="9"/>
  <c r="T63" i="9"/>
  <c r="S71" i="9"/>
  <c r="U91" i="9"/>
  <c r="U20" i="10"/>
  <c r="T23" i="10"/>
  <c r="E30" i="10"/>
  <c r="U35" i="10"/>
  <c r="Q33" i="11"/>
  <c r="U106" i="8"/>
  <c r="T113" i="6"/>
  <c r="T27" i="5"/>
  <c r="E33" i="5"/>
  <c r="U44" i="5"/>
  <c r="U56" i="5"/>
  <c r="T88" i="5"/>
  <c r="U26" i="6"/>
  <c r="U46" i="6"/>
  <c r="U62" i="6"/>
  <c r="Q66" i="6"/>
  <c r="S66" i="6"/>
  <c r="T86" i="6"/>
  <c r="U38" i="7"/>
  <c r="T43" i="7"/>
  <c r="Q71" i="7"/>
  <c r="S71" i="7"/>
  <c r="U89" i="7"/>
  <c r="U12" i="8"/>
  <c r="T19" i="9"/>
  <c r="U36" i="9"/>
  <c r="T39" i="9"/>
  <c r="T57" i="9"/>
  <c r="Q66" i="9"/>
  <c r="T90" i="9"/>
  <c r="U14" i="10"/>
  <c r="T19" i="10"/>
  <c r="T27" i="10"/>
  <c r="E70" i="10"/>
  <c r="P71" i="10"/>
  <c r="R71" i="10"/>
  <c r="U28" i="11"/>
  <c r="U48" i="11"/>
  <c r="T51" i="11"/>
  <c r="T58" i="11"/>
  <c r="E70" i="11"/>
  <c r="U93" i="11"/>
  <c r="T11" i="12"/>
  <c r="T17" i="12"/>
  <c r="E33" i="12"/>
  <c r="U42" i="12"/>
  <c r="T45" i="12"/>
  <c r="T90" i="12"/>
  <c r="T113" i="4"/>
  <c r="P30" i="5"/>
  <c r="R30" i="5"/>
  <c r="Q71" i="5"/>
  <c r="U71" i="5" s="1"/>
  <c r="P24" i="6"/>
  <c r="R24" i="6"/>
  <c r="P40" i="6"/>
  <c r="R40" i="6"/>
  <c r="T51" i="6"/>
  <c r="Q70" i="6"/>
  <c r="U70" i="6" s="1"/>
  <c r="Q15" i="7"/>
  <c r="R33" i="7"/>
  <c r="U13" i="8"/>
  <c r="U17" i="8"/>
  <c r="P24" i="8"/>
  <c r="Q24" i="8"/>
  <c r="E33" i="8"/>
  <c r="E30" i="9"/>
  <c r="S70" i="9"/>
  <c r="U56" i="10"/>
  <c r="T63" i="10"/>
  <c r="Q71" i="10"/>
  <c r="S33" i="11"/>
  <c r="E53" i="11"/>
  <c r="T57" i="11"/>
  <c r="U64" i="11"/>
  <c r="T92" i="11"/>
  <c r="R30" i="12"/>
  <c r="U58" i="12"/>
  <c r="U63" i="12"/>
  <c r="R66" i="12"/>
  <c r="T110" i="11"/>
  <c r="U107" i="10"/>
  <c r="T101" i="4"/>
  <c r="T103" i="4"/>
  <c r="E40" i="5"/>
  <c r="P66" i="5"/>
  <c r="R66" i="5"/>
  <c r="P70" i="5"/>
  <c r="R70" i="5"/>
  <c r="Q40" i="6"/>
  <c r="S40" i="6"/>
  <c r="E67" i="6"/>
  <c r="E72" i="7"/>
  <c r="R15" i="8"/>
  <c r="E70" i="8"/>
  <c r="P33" i="9"/>
  <c r="R33" i="9"/>
  <c r="P40" i="10"/>
  <c r="P24" i="11"/>
  <c r="Q24" i="11"/>
  <c r="E33" i="11"/>
  <c r="U33" i="11" s="1"/>
  <c r="E59" i="11"/>
  <c r="U65" i="11"/>
  <c r="R15" i="12"/>
  <c r="E59" i="12"/>
  <c r="P70" i="12"/>
  <c r="Q70" i="12"/>
  <c r="E72" i="12"/>
  <c r="T100" i="11"/>
  <c r="P24" i="5"/>
  <c r="R24" i="5"/>
  <c r="U38" i="5"/>
  <c r="U50" i="5"/>
  <c r="S70" i="5"/>
  <c r="T9" i="6"/>
  <c r="P33" i="6"/>
  <c r="R33" i="6"/>
  <c r="T35" i="6"/>
  <c r="T88" i="6"/>
  <c r="T92" i="6"/>
  <c r="T19" i="7"/>
  <c r="P40" i="7"/>
  <c r="R40" i="7"/>
  <c r="U51" i="7"/>
  <c r="T65" i="7"/>
  <c r="T87" i="7"/>
  <c r="T23" i="8"/>
  <c r="T39" i="8"/>
  <c r="Q40" i="8"/>
  <c r="T49" i="8"/>
  <c r="T63" i="8"/>
  <c r="P71" i="8"/>
  <c r="R71" i="8"/>
  <c r="T11" i="9"/>
  <c r="U24" i="9"/>
  <c r="U28" i="9"/>
  <c r="Q33" i="9"/>
  <c r="S33" i="9"/>
  <c r="T47" i="9"/>
  <c r="T55" i="9"/>
  <c r="U69" i="9"/>
  <c r="R72" i="9"/>
  <c r="T88" i="9"/>
  <c r="T17" i="10"/>
  <c r="S40" i="10"/>
  <c r="T49" i="10"/>
  <c r="R70" i="10"/>
  <c r="T87" i="10"/>
  <c r="U12" i="11"/>
  <c r="S15" i="11"/>
  <c r="T46" i="11"/>
  <c r="T55" i="11"/>
  <c r="T62" i="11"/>
  <c r="R66" i="11"/>
  <c r="E79" i="8"/>
  <c r="U97" i="7"/>
  <c r="E24" i="4"/>
  <c r="U24" i="4" s="1"/>
  <c r="T28" i="4"/>
  <c r="P30" i="4"/>
  <c r="S40" i="4"/>
  <c r="U65" i="4"/>
  <c r="S72" i="4"/>
  <c r="U13" i="5"/>
  <c r="R15" i="5"/>
  <c r="U42" i="5"/>
  <c r="T90" i="5"/>
  <c r="T10" i="6"/>
  <c r="U12" i="6"/>
  <c r="T23" i="6"/>
  <c r="U28" i="6"/>
  <c r="Q33" i="6"/>
  <c r="U33" i="6" s="1"/>
  <c r="S33" i="6"/>
  <c r="U48" i="6"/>
  <c r="T55" i="6"/>
  <c r="U64" i="6"/>
  <c r="E70" i="6"/>
  <c r="E15" i="7"/>
  <c r="U35" i="7"/>
  <c r="T45" i="7"/>
  <c r="R70" i="7"/>
  <c r="E71" i="7"/>
  <c r="U71" i="7" s="1"/>
  <c r="T29" i="8"/>
  <c r="T35" i="8"/>
  <c r="Q71" i="8"/>
  <c r="T88" i="8"/>
  <c r="U22" i="9"/>
  <c r="U51" i="9"/>
  <c r="Q59" i="9"/>
  <c r="E70" i="9"/>
  <c r="S72" i="9"/>
  <c r="U93" i="9"/>
  <c r="T11" i="10"/>
  <c r="R40" i="10"/>
  <c r="Q70" i="10"/>
  <c r="E71" i="10"/>
  <c r="U13" i="11"/>
  <c r="T32" i="11"/>
  <c r="U36" i="11"/>
  <c r="Q66" i="11"/>
  <c r="R33" i="12"/>
  <c r="T39" i="12"/>
  <c r="U50" i="12"/>
  <c r="U102" i="5"/>
  <c r="E53" i="12"/>
  <c r="U47" i="12"/>
  <c r="R72" i="12"/>
  <c r="E67" i="12"/>
  <c r="P67" i="12"/>
  <c r="T67" i="12" s="1"/>
  <c r="R67" i="12"/>
  <c r="Q67" i="12"/>
  <c r="S67" i="12"/>
  <c r="M112" i="12"/>
  <c r="S112" i="12" s="1"/>
  <c r="U104" i="12"/>
  <c r="P67" i="11"/>
  <c r="R67" i="11"/>
  <c r="E72" i="11"/>
  <c r="E67" i="11"/>
  <c r="U108" i="11"/>
  <c r="T99" i="11"/>
  <c r="U101" i="11"/>
  <c r="S95" i="11"/>
  <c r="P53" i="10"/>
  <c r="R53" i="10"/>
  <c r="Q53" i="10"/>
  <c r="S53" i="10"/>
  <c r="Q59" i="10"/>
  <c r="R67" i="10"/>
  <c r="S67" i="10"/>
  <c r="E72" i="10"/>
  <c r="M112" i="10"/>
  <c r="S112" i="10" s="1"/>
  <c r="U108" i="10"/>
  <c r="Q67" i="9"/>
  <c r="E72" i="9"/>
  <c r="E67" i="9"/>
  <c r="P67" i="9"/>
  <c r="U58" i="9"/>
  <c r="R67" i="9"/>
  <c r="T105" i="9"/>
  <c r="U107" i="9"/>
  <c r="E79" i="9"/>
  <c r="Q72" i="8"/>
  <c r="T58" i="8"/>
  <c r="E59" i="8"/>
  <c r="U59" i="8" s="1"/>
  <c r="R67" i="8"/>
  <c r="T96" i="8"/>
  <c r="U98" i="8"/>
  <c r="T110" i="8"/>
  <c r="E53" i="7"/>
  <c r="Q53" i="7"/>
  <c r="S53" i="7"/>
  <c r="R59" i="7"/>
  <c r="E59" i="7"/>
  <c r="T59" i="7" s="1"/>
  <c r="T57" i="7"/>
  <c r="S67" i="7"/>
  <c r="T103" i="7"/>
  <c r="U105" i="7"/>
  <c r="T110" i="7"/>
  <c r="E53" i="6"/>
  <c r="R67" i="6"/>
  <c r="E72" i="6"/>
  <c r="Q59" i="6"/>
  <c r="Q72" i="6"/>
  <c r="R72" i="6"/>
  <c r="U58" i="6"/>
  <c r="S72" i="6"/>
  <c r="T105" i="6"/>
  <c r="U103" i="6"/>
  <c r="T110" i="6"/>
  <c r="E67" i="5"/>
  <c r="E53" i="5"/>
  <c r="P53" i="5"/>
  <c r="R53" i="5"/>
  <c r="P67" i="5"/>
  <c r="Q72" i="5"/>
  <c r="Q67" i="5"/>
  <c r="R67" i="5"/>
  <c r="S72" i="5"/>
  <c r="S67" i="5"/>
  <c r="T96" i="5"/>
  <c r="T109" i="5"/>
  <c r="R95" i="5"/>
  <c r="T107" i="5"/>
  <c r="S95" i="5"/>
  <c r="T101" i="5"/>
  <c r="T99" i="5"/>
  <c r="U103" i="5"/>
  <c r="P53" i="4"/>
  <c r="R53" i="4"/>
  <c r="R72" i="4"/>
  <c r="E67" i="4"/>
  <c r="P59" i="4"/>
  <c r="R59" i="4"/>
  <c r="S67" i="4"/>
  <c r="R95" i="4"/>
  <c r="T109" i="4"/>
  <c r="R67" i="3"/>
  <c r="Q67" i="3"/>
  <c r="P72" i="3"/>
  <c r="P59" i="3"/>
  <c r="R59" i="3"/>
  <c r="U100" i="3"/>
  <c r="U102" i="3"/>
  <c r="M112" i="3"/>
  <c r="S112" i="3" s="1"/>
  <c r="U110" i="3"/>
  <c r="U108" i="3"/>
  <c r="E53" i="2"/>
  <c r="P53" i="2"/>
  <c r="R53" i="2"/>
  <c r="E67" i="2"/>
  <c r="Q72" i="2"/>
  <c r="U72" i="2" s="1"/>
  <c r="Q67" i="2"/>
  <c r="U67" i="2" s="1"/>
  <c r="S67" i="2"/>
  <c r="R72" i="2"/>
  <c r="P72" i="2"/>
  <c r="S72" i="2"/>
  <c r="P59" i="2"/>
  <c r="R59" i="2"/>
  <c r="Q59" i="2"/>
  <c r="S59" i="2"/>
  <c r="U101" i="2"/>
  <c r="U99" i="2"/>
  <c r="S95" i="2"/>
  <c r="T104" i="2"/>
  <c r="T106" i="2"/>
  <c r="R72" i="1"/>
  <c r="S67" i="1"/>
  <c r="P72" i="1"/>
  <c r="P59" i="1"/>
  <c r="T102" i="1"/>
  <c r="T104" i="1"/>
  <c r="T100" i="1"/>
  <c r="U98" i="1"/>
  <c r="U30" i="1"/>
  <c r="U71" i="3"/>
  <c r="T71" i="3"/>
  <c r="P40" i="4"/>
  <c r="U42" i="11"/>
  <c r="T42" i="11"/>
  <c r="U11" i="2"/>
  <c r="T11" i="2"/>
  <c r="Q67" i="1"/>
  <c r="U88" i="1"/>
  <c r="T88" i="1"/>
  <c r="U63" i="2"/>
  <c r="T63" i="2"/>
  <c r="Q72" i="3"/>
  <c r="U72" i="3" s="1"/>
  <c r="U59" i="4"/>
  <c r="T59" i="4"/>
  <c r="U69" i="5"/>
  <c r="T69" i="5"/>
  <c r="P67" i="1"/>
  <c r="U70" i="1"/>
  <c r="T70" i="1"/>
  <c r="U23" i="2"/>
  <c r="T23" i="2"/>
  <c r="U27" i="2"/>
  <c r="T27" i="2"/>
  <c r="U24" i="3"/>
  <c r="T24" i="3"/>
  <c r="U51" i="3"/>
  <c r="T51" i="3"/>
  <c r="U62" i="7"/>
  <c r="T62" i="7"/>
  <c r="P15" i="1"/>
  <c r="U19" i="1"/>
  <c r="T19" i="1"/>
  <c r="U39" i="3"/>
  <c r="T39" i="3"/>
  <c r="U53" i="3"/>
  <c r="T53" i="3"/>
  <c r="U43" i="3"/>
  <c r="T43" i="3"/>
  <c r="U55" i="3"/>
  <c r="T55" i="3"/>
  <c r="U63" i="4"/>
  <c r="T63" i="4"/>
  <c r="P70" i="4"/>
  <c r="U26" i="7"/>
  <c r="T26" i="7"/>
  <c r="U40" i="1"/>
  <c r="T35" i="1"/>
  <c r="U33" i="3"/>
  <c r="T24" i="1"/>
  <c r="Q15" i="1"/>
  <c r="U15" i="1" s="1"/>
  <c r="U51" i="1"/>
  <c r="T51" i="1"/>
  <c r="P53" i="1"/>
  <c r="Q59" i="1"/>
  <c r="U40" i="2"/>
  <c r="T40" i="2"/>
  <c r="U35" i="2"/>
  <c r="T35" i="2"/>
  <c r="U70" i="2"/>
  <c r="T70" i="2"/>
  <c r="U92" i="2"/>
  <c r="T92" i="2"/>
  <c r="U19" i="3"/>
  <c r="T19" i="3"/>
  <c r="U59" i="3"/>
  <c r="T59" i="3"/>
  <c r="Q70" i="3"/>
  <c r="U11" i="4"/>
  <c r="T11" i="4"/>
  <c r="U89" i="4"/>
  <c r="T89" i="4"/>
  <c r="U14" i="1"/>
  <c r="T20" i="1"/>
  <c r="T29" i="1"/>
  <c r="P33" i="1"/>
  <c r="T33" i="1" s="1"/>
  <c r="Q33" i="1"/>
  <c r="U33" i="1" s="1"/>
  <c r="U35" i="1"/>
  <c r="Q72" i="1"/>
  <c r="U88" i="3"/>
  <c r="T88" i="3"/>
  <c r="U23" i="4"/>
  <c r="T23" i="4"/>
  <c r="U27" i="4"/>
  <c r="T27" i="4"/>
  <c r="T13" i="1"/>
  <c r="U27" i="1"/>
  <c r="T53" i="1"/>
  <c r="U43" i="1"/>
  <c r="T43" i="1"/>
  <c r="U55" i="1"/>
  <c r="T55" i="1"/>
  <c r="T64" i="1"/>
  <c r="P70" i="1"/>
  <c r="P71" i="1"/>
  <c r="T71" i="1" s="1"/>
  <c r="Q15" i="2"/>
  <c r="U15" i="2" s="1"/>
  <c r="P40" i="2"/>
  <c r="U47" i="2"/>
  <c r="T47" i="2"/>
  <c r="Q53" i="2"/>
  <c r="P24" i="3"/>
  <c r="P30" i="3"/>
  <c r="P67" i="3"/>
  <c r="Q59" i="4"/>
  <c r="Q24" i="1"/>
  <c r="U24" i="1" s="1"/>
  <c r="T32" i="1"/>
  <c r="U39" i="1"/>
  <c r="T39" i="1"/>
  <c r="U59" i="1"/>
  <c r="T59" i="1"/>
  <c r="T65" i="1"/>
  <c r="U59" i="2"/>
  <c r="T59" i="2"/>
  <c r="P66" i="3"/>
  <c r="U70" i="3"/>
  <c r="T70" i="3"/>
  <c r="U40" i="4"/>
  <c r="T40" i="4"/>
  <c r="U35" i="4"/>
  <c r="T35" i="4"/>
  <c r="U47" i="4"/>
  <c r="T47" i="4"/>
  <c r="U59" i="6"/>
  <c r="T59" i="6"/>
  <c r="S30" i="1"/>
  <c r="R33" i="1"/>
  <c r="T47" i="1"/>
  <c r="T63" i="1"/>
  <c r="T92" i="1"/>
  <c r="T19" i="2"/>
  <c r="T39" i="2"/>
  <c r="T43" i="2"/>
  <c r="T51" i="2"/>
  <c r="T55" i="2"/>
  <c r="T88" i="2"/>
  <c r="T11" i="3"/>
  <c r="T23" i="3"/>
  <c r="T27" i="3"/>
  <c r="T35" i="3"/>
  <c r="T47" i="3"/>
  <c r="T63" i="3"/>
  <c r="T92" i="3"/>
  <c r="T19" i="4"/>
  <c r="T39" i="4"/>
  <c r="T43" i="4"/>
  <c r="T51" i="4"/>
  <c r="T55" i="4"/>
  <c r="P72" i="4"/>
  <c r="T72" i="4" s="1"/>
  <c r="Q72" i="4"/>
  <c r="U72" i="4" s="1"/>
  <c r="U12" i="5"/>
  <c r="T12" i="5"/>
  <c r="U26" i="5"/>
  <c r="T26" i="5"/>
  <c r="Q40" i="5"/>
  <c r="E59" i="5"/>
  <c r="Q24" i="6"/>
  <c r="Q30" i="6"/>
  <c r="T33" i="6"/>
  <c r="U38" i="6"/>
  <c r="T38" i="6"/>
  <c r="U44" i="6"/>
  <c r="Q67" i="6"/>
  <c r="Q40" i="7"/>
  <c r="U40" i="7" s="1"/>
  <c r="P72" i="7"/>
  <c r="T72" i="7" s="1"/>
  <c r="U24" i="8"/>
  <c r="T24" i="8"/>
  <c r="U30" i="8"/>
  <c r="T30" i="8"/>
  <c r="P33" i="8"/>
  <c r="U42" i="8"/>
  <c r="T42" i="8"/>
  <c r="U50" i="8"/>
  <c r="T50" i="8"/>
  <c r="T72" i="2"/>
  <c r="T15" i="2"/>
  <c r="U66" i="2"/>
  <c r="T66" i="2"/>
  <c r="U67" i="4"/>
  <c r="U15" i="4"/>
  <c r="T15" i="4"/>
  <c r="T66" i="4"/>
  <c r="P71" i="4"/>
  <c r="P53" i="7"/>
  <c r="T53" i="7" s="1"/>
  <c r="U87" i="9"/>
  <c r="T87" i="9"/>
  <c r="Q30" i="2"/>
  <c r="P33" i="2"/>
  <c r="T33" i="2" s="1"/>
  <c r="Q66" i="2"/>
  <c r="T30" i="3"/>
  <c r="P53" i="3"/>
  <c r="P71" i="3"/>
  <c r="Q30" i="4"/>
  <c r="U30" i="4" s="1"/>
  <c r="P33" i="4"/>
  <c r="T33" i="4" s="1"/>
  <c r="Q66" i="4"/>
  <c r="U66" i="4" s="1"/>
  <c r="U24" i="5"/>
  <c r="T24" i="5"/>
  <c r="U33" i="5"/>
  <c r="U46" i="5"/>
  <c r="T46" i="5"/>
  <c r="U14" i="6"/>
  <c r="T14" i="6"/>
  <c r="U18" i="6"/>
  <c r="T18" i="6"/>
  <c r="U24" i="7"/>
  <c r="T24" i="7"/>
  <c r="U91" i="7"/>
  <c r="T91" i="7"/>
  <c r="U14" i="8"/>
  <c r="T14" i="8"/>
  <c r="U18" i="8"/>
  <c r="T18" i="8"/>
  <c r="U97" i="12"/>
  <c r="T97" i="12"/>
  <c r="Q53" i="1"/>
  <c r="U53" i="1" s="1"/>
  <c r="U53" i="2"/>
  <c r="T53" i="2"/>
  <c r="P67" i="2"/>
  <c r="T67" i="2" s="1"/>
  <c r="U71" i="2"/>
  <c r="T71" i="2"/>
  <c r="U40" i="3"/>
  <c r="T40" i="3"/>
  <c r="P40" i="3"/>
  <c r="Q53" i="3"/>
  <c r="Q71" i="3"/>
  <c r="P24" i="4"/>
  <c r="Q33" i="4"/>
  <c r="U33" i="4" s="1"/>
  <c r="U53" i="4"/>
  <c r="T53" i="4"/>
  <c r="P67" i="4"/>
  <c r="T67" i="4" s="1"/>
  <c r="R67" i="4"/>
  <c r="U58" i="5"/>
  <c r="T58" i="5"/>
  <c r="P15" i="6"/>
  <c r="U30" i="6"/>
  <c r="T30" i="6"/>
  <c r="U50" i="6"/>
  <c r="T50" i="6"/>
  <c r="P59" i="6"/>
  <c r="P70" i="6"/>
  <c r="T70" i="6" s="1"/>
  <c r="U46" i="7"/>
  <c r="T46" i="7"/>
  <c r="Q67" i="7"/>
  <c r="U67" i="7" s="1"/>
  <c r="U69" i="7"/>
  <c r="T69" i="7"/>
  <c r="P15" i="8"/>
  <c r="T15" i="8" s="1"/>
  <c r="P40" i="1"/>
  <c r="T40" i="1" s="1"/>
  <c r="U22" i="5"/>
  <c r="T22" i="5"/>
  <c r="P59" i="5"/>
  <c r="U62" i="5"/>
  <c r="T62" i="5"/>
  <c r="U91" i="5"/>
  <c r="T91" i="5"/>
  <c r="U24" i="6"/>
  <c r="T24" i="6"/>
  <c r="U42" i="6"/>
  <c r="T42" i="6"/>
  <c r="U10" i="7"/>
  <c r="T10" i="7"/>
  <c r="P15" i="7"/>
  <c r="T15" i="7" s="1"/>
  <c r="U59" i="7"/>
  <c r="P70" i="7"/>
  <c r="T70" i="7" s="1"/>
  <c r="U33" i="8"/>
  <c r="T33" i="8"/>
  <c r="T59" i="8"/>
  <c r="U70" i="11"/>
  <c r="T70" i="11"/>
  <c r="Q71" i="1"/>
  <c r="U71" i="1" s="1"/>
  <c r="P24" i="2"/>
  <c r="Q33" i="2"/>
  <c r="U33" i="2" s="1"/>
  <c r="U72" i="1"/>
  <c r="T72" i="1"/>
  <c r="U67" i="1"/>
  <c r="T67" i="1"/>
  <c r="T15" i="1"/>
  <c r="T38" i="1"/>
  <c r="T42" i="1"/>
  <c r="T50" i="1"/>
  <c r="U66" i="1"/>
  <c r="T66" i="1"/>
  <c r="T87" i="1"/>
  <c r="T10" i="2"/>
  <c r="T22" i="2"/>
  <c r="T26" i="2"/>
  <c r="T46" i="2"/>
  <c r="T58" i="2"/>
  <c r="T62" i="2"/>
  <c r="T69" i="2"/>
  <c r="T91" i="2"/>
  <c r="U15" i="3"/>
  <c r="T15" i="3"/>
  <c r="U67" i="3"/>
  <c r="T67" i="3"/>
  <c r="T72" i="3"/>
  <c r="T14" i="3"/>
  <c r="T18" i="3"/>
  <c r="T38" i="3"/>
  <c r="T42" i="3"/>
  <c r="T50" i="3"/>
  <c r="U66" i="3"/>
  <c r="T66" i="3"/>
  <c r="T87" i="3"/>
  <c r="T10" i="4"/>
  <c r="T22" i="4"/>
  <c r="T26" i="4"/>
  <c r="T46" i="4"/>
  <c r="T58" i="4"/>
  <c r="T62" i="4"/>
  <c r="E71" i="4"/>
  <c r="P15" i="5"/>
  <c r="T15" i="5" s="1"/>
  <c r="U32" i="5"/>
  <c r="T70" i="5"/>
  <c r="P72" i="5"/>
  <c r="T72" i="5" s="1"/>
  <c r="U87" i="6"/>
  <c r="T87" i="6"/>
  <c r="U22" i="7"/>
  <c r="T22" i="7"/>
  <c r="U32" i="7"/>
  <c r="Q30" i="8"/>
  <c r="U38" i="8"/>
  <c r="T38" i="8"/>
  <c r="S67" i="11"/>
  <c r="Q67" i="11"/>
  <c r="U67" i="11" s="1"/>
  <c r="T9" i="2"/>
  <c r="U30" i="2"/>
  <c r="T30" i="2"/>
  <c r="T61" i="2"/>
  <c r="T9" i="4"/>
  <c r="T30" i="4"/>
  <c r="T61" i="4"/>
  <c r="U70" i="4"/>
  <c r="T70" i="4"/>
  <c r="Q24" i="5"/>
  <c r="U36" i="5"/>
  <c r="P71" i="5"/>
  <c r="T71" i="5" s="1"/>
  <c r="P72" i="6"/>
  <c r="T72" i="6" s="1"/>
  <c r="Q24" i="7"/>
  <c r="U58" i="7"/>
  <c r="T58" i="7"/>
  <c r="U72" i="5"/>
  <c r="U67" i="5"/>
  <c r="T67" i="5"/>
  <c r="U15" i="5"/>
  <c r="R40" i="5"/>
  <c r="S53" i="5"/>
  <c r="U66" i="5"/>
  <c r="T66" i="5"/>
  <c r="S71" i="5"/>
  <c r="U15" i="7"/>
  <c r="U66" i="7"/>
  <c r="T66" i="7"/>
  <c r="P66" i="7"/>
  <c r="Q72" i="7"/>
  <c r="U72" i="7" s="1"/>
  <c r="U66" i="8"/>
  <c r="T66" i="8"/>
  <c r="U61" i="8"/>
  <c r="T61" i="8"/>
  <c r="U18" i="9"/>
  <c r="T18" i="9"/>
  <c r="Q30" i="9"/>
  <c r="U38" i="9"/>
  <c r="T38" i="9"/>
  <c r="U10" i="10"/>
  <c r="T10" i="10"/>
  <c r="U58" i="10"/>
  <c r="T58" i="10"/>
  <c r="U62" i="10"/>
  <c r="T62" i="10"/>
  <c r="P72" i="10"/>
  <c r="T72" i="10" s="1"/>
  <c r="T13" i="5"/>
  <c r="T17" i="5"/>
  <c r="T29" i="5"/>
  <c r="Q30" i="5"/>
  <c r="P33" i="5"/>
  <c r="T33" i="5" s="1"/>
  <c r="T37" i="5"/>
  <c r="T65" i="5"/>
  <c r="Q66" i="5"/>
  <c r="T86" i="5"/>
  <c r="T21" i="6"/>
  <c r="P53" i="6"/>
  <c r="P71" i="6"/>
  <c r="T71" i="6" s="1"/>
  <c r="Q30" i="7"/>
  <c r="P33" i="7"/>
  <c r="T33" i="7" s="1"/>
  <c r="Q66" i="7"/>
  <c r="P53" i="8"/>
  <c r="T53" i="8" s="1"/>
  <c r="U71" i="8"/>
  <c r="T71" i="8"/>
  <c r="U14" i="9"/>
  <c r="T14" i="9"/>
  <c r="U33" i="9"/>
  <c r="T33" i="9"/>
  <c r="U42" i="9"/>
  <c r="T42" i="9"/>
  <c r="U50" i="9"/>
  <c r="T50" i="9"/>
  <c r="U24" i="10"/>
  <c r="T24" i="10"/>
  <c r="U24" i="11"/>
  <c r="T24" i="11"/>
  <c r="U24" i="12"/>
  <c r="T24" i="12"/>
  <c r="T28" i="5"/>
  <c r="T32" i="5"/>
  <c r="T36" i="5"/>
  <c r="U53" i="5"/>
  <c r="T53" i="5"/>
  <c r="T48" i="5"/>
  <c r="T64" i="5"/>
  <c r="T93" i="5"/>
  <c r="T20" i="6"/>
  <c r="U40" i="6"/>
  <c r="T40" i="6"/>
  <c r="T44" i="6"/>
  <c r="T52" i="6"/>
  <c r="Q53" i="6"/>
  <c r="U53" i="6" s="1"/>
  <c r="T56" i="6"/>
  <c r="Q71" i="6"/>
  <c r="U71" i="6" s="1"/>
  <c r="T89" i="6"/>
  <c r="T12" i="7"/>
  <c r="P24" i="7"/>
  <c r="T28" i="7"/>
  <c r="T32" i="7"/>
  <c r="Q33" i="7"/>
  <c r="U33" i="7" s="1"/>
  <c r="T36" i="7"/>
  <c r="U53" i="7"/>
  <c r="T48" i="7"/>
  <c r="T64" i="7"/>
  <c r="P67" i="7"/>
  <c r="T67" i="7" s="1"/>
  <c r="T93" i="7"/>
  <c r="T20" i="8"/>
  <c r="U40" i="8"/>
  <c r="P40" i="8"/>
  <c r="T40" i="8" s="1"/>
  <c r="T44" i="8"/>
  <c r="T52" i="8"/>
  <c r="Q53" i="8"/>
  <c r="T56" i="8"/>
  <c r="T62" i="8"/>
  <c r="T69" i="8"/>
  <c r="U91" i="8"/>
  <c r="T91" i="8"/>
  <c r="U59" i="9"/>
  <c r="T59" i="9"/>
  <c r="U70" i="10"/>
  <c r="U91" i="10"/>
  <c r="T91" i="10"/>
  <c r="U50" i="11"/>
  <c r="T50" i="11"/>
  <c r="P59" i="11"/>
  <c r="P15" i="12"/>
  <c r="S59" i="12"/>
  <c r="Q59" i="12"/>
  <c r="P66" i="8"/>
  <c r="P67" i="8"/>
  <c r="T67" i="8" s="1"/>
  <c r="U70" i="8"/>
  <c r="T70" i="8"/>
  <c r="P72" i="8"/>
  <c r="U30" i="9"/>
  <c r="T30" i="9"/>
  <c r="P15" i="10"/>
  <c r="T15" i="10" s="1"/>
  <c r="U46" i="10"/>
  <c r="T46" i="10"/>
  <c r="U18" i="11"/>
  <c r="T18" i="11"/>
  <c r="P70" i="11"/>
  <c r="T24" i="9"/>
  <c r="Q59" i="5"/>
  <c r="Q70" i="5"/>
  <c r="U70" i="5" s="1"/>
  <c r="U72" i="6"/>
  <c r="U67" i="6"/>
  <c r="U15" i="6"/>
  <c r="T67" i="6"/>
  <c r="T15" i="6"/>
  <c r="Q15" i="6"/>
  <c r="P30" i="6"/>
  <c r="U66" i="6"/>
  <c r="T66" i="6"/>
  <c r="Q59" i="7"/>
  <c r="Q70" i="7"/>
  <c r="U70" i="7" s="1"/>
  <c r="U72" i="8"/>
  <c r="T72" i="8"/>
  <c r="Q15" i="8"/>
  <c r="U15" i="8" s="1"/>
  <c r="P30" i="8"/>
  <c r="U22" i="10"/>
  <c r="T22" i="10"/>
  <c r="U69" i="10"/>
  <c r="T69" i="10"/>
  <c r="U14" i="11"/>
  <c r="T14" i="11"/>
  <c r="U87" i="11"/>
  <c r="T87" i="11"/>
  <c r="U22" i="12"/>
  <c r="T22" i="12"/>
  <c r="U49" i="12"/>
  <c r="T49" i="12"/>
  <c r="U30" i="5"/>
  <c r="T30" i="5"/>
  <c r="U30" i="7"/>
  <c r="T30" i="7"/>
  <c r="P59" i="8"/>
  <c r="P70" i="9"/>
  <c r="U26" i="10"/>
  <c r="T26" i="10"/>
  <c r="U38" i="11"/>
  <c r="T38" i="11"/>
  <c r="U26" i="12"/>
  <c r="T26" i="12"/>
  <c r="U9" i="5"/>
  <c r="U40" i="5"/>
  <c r="T40" i="5"/>
  <c r="U61" i="5"/>
  <c r="T53" i="6"/>
  <c r="U9" i="7"/>
  <c r="T40" i="7"/>
  <c r="U61" i="7"/>
  <c r="U53" i="8"/>
  <c r="Q59" i="8"/>
  <c r="T65" i="8"/>
  <c r="P59" i="9"/>
  <c r="U30" i="10"/>
  <c r="T30" i="10"/>
  <c r="U59" i="10"/>
  <c r="T59" i="10"/>
  <c r="U71" i="10"/>
  <c r="T71" i="10"/>
  <c r="Q30" i="11"/>
  <c r="U30" i="11" s="1"/>
  <c r="U59" i="11"/>
  <c r="T59" i="11"/>
  <c r="U10" i="12"/>
  <c r="T10" i="12"/>
  <c r="S71" i="8"/>
  <c r="U35" i="9"/>
  <c r="Q70" i="9"/>
  <c r="Q15" i="10"/>
  <c r="U15" i="10" s="1"/>
  <c r="P30" i="10"/>
  <c r="U66" i="10"/>
  <c r="T66" i="10"/>
  <c r="P66" i="10"/>
  <c r="Q72" i="10"/>
  <c r="U72" i="10" s="1"/>
  <c r="Q59" i="11"/>
  <c r="Q70" i="11"/>
  <c r="U67" i="12"/>
  <c r="T15" i="12"/>
  <c r="Q15" i="12"/>
  <c r="U15" i="12" s="1"/>
  <c r="P30" i="12"/>
  <c r="T30" i="12" s="1"/>
  <c r="U52" i="12"/>
  <c r="T52" i="12"/>
  <c r="U56" i="12"/>
  <c r="T56" i="12"/>
  <c r="U102" i="7"/>
  <c r="T102" i="7"/>
  <c r="U102" i="6"/>
  <c r="T102" i="6"/>
  <c r="T86" i="8"/>
  <c r="T9" i="9"/>
  <c r="P53" i="9"/>
  <c r="T53" i="9" s="1"/>
  <c r="P71" i="9"/>
  <c r="T71" i="9" s="1"/>
  <c r="Q30" i="10"/>
  <c r="P33" i="10"/>
  <c r="T33" i="10" s="1"/>
  <c r="Q66" i="10"/>
  <c r="P53" i="11"/>
  <c r="P71" i="11"/>
  <c r="Q30" i="12"/>
  <c r="U30" i="12" s="1"/>
  <c r="P33" i="12"/>
  <c r="T33" i="12" s="1"/>
  <c r="P53" i="12"/>
  <c r="P40" i="9"/>
  <c r="T40" i="9" s="1"/>
  <c r="Q53" i="9"/>
  <c r="U53" i="9" s="1"/>
  <c r="Q71" i="9"/>
  <c r="U71" i="9" s="1"/>
  <c r="P24" i="10"/>
  <c r="Q33" i="10"/>
  <c r="U33" i="10" s="1"/>
  <c r="U53" i="10"/>
  <c r="T53" i="10"/>
  <c r="P67" i="10"/>
  <c r="T67" i="10" s="1"/>
  <c r="U40" i="11"/>
  <c r="T40" i="11"/>
  <c r="P40" i="11"/>
  <c r="Q53" i="11"/>
  <c r="Q71" i="11"/>
  <c r="P24" i="12"/>
  <c r="Q33" i="12"/>
  <c r="U33" i="12" s="1"/>
  <c r="U44" i="12"/>
  <c r="T44" i="12"/>
  <c r="U48" i="12"/>
  <c r="T48" i="12"/>
  <c r="U59" i="12"/>
  <c r="T59" i="12"/>
  <c r="S95" i="4"/>
  <c r="M112" i="4"/>
  <c r="S112" i="4" s="1"/>
  <c r="U99" i="3"/>
  <c r="T99" i="3"/>
  <c r="Q67" i="8"/>
  <c r="U67" i="8" s="1"/>
  <c r="P70" i="8"/>
  <c r="P15" i="9"/>
  <c r="Q40" i="9"/>
  <c r="U40" i="9" s="1"/>
  <c r="P72" i="9"/>
  <c r="T72" i="9" s="1"/>
  <c r="Q24" i="10"/>
  <c r="P59" i="10"/>
  <c r="Q67" i="10"/>
  <c r="U67" i="10" s="1"/>
  <c r="P70" i="10"/>
  <c r="T70" i="10" s="1"/>
  <c r="P15" i="11"/>
  <c r="T15" i="11" s="1"/>
  <c r="Q40" i="11"/>
  <c r="P72" i="11"/>
  <c r="T72" i="11" s="1"/>
  <c r="Q24" i="12"/>
  <c r="U70" i="12"/>
  <c r="T70" i="12"/>
  <c r="U101" i="10"/>
  <c r="T101" i="10"/>
  <c r="U98" i="2"/>
  <c r="T98" i="2"/>
  <c r="Q70" i="8"/>
  <c r="U67" i="9"/>
  <c r="T67" i="9"/>
  <c r="Q15" i="9"/>
  <c r="U15" i="9" s="1"/>
  <c r="U66" i="9"/>
  <c r="P66" i="9"/>
  <c r="Q72" i="9"/>
  <c r="U72" i="9" s="1"/>
  <c r="T67" i="11"/>
  <c r="Q15" i="11"/>
  <c r="U15" i="11" s="1"/>
  <c r="P30" i="11"/>
  <c r="T30" i="11" s="1"/>
  <c r="U66" i="11"/>
  <c r="P66" i="11"/>
  <c r="T66" i="11" s="1"/>
  <c r="Q72" i="11"/>
  <c r="U72" i="11" s="1"/>
  <c r="U64" i="12"/>
  <c r="T64" i="12"/>
  <c r="T15" i="9"/>
  <c r="T90" i="8"/>
  <c r="T13" i="9"/>
  <c r="T17" i="9"/>
  <c r="T29" i="9"/>
  <c r="T37" i="9"/>
  <c r="T49" i="9"/>
  <c r="T65" i="9"/>
  <c r="T86" i="9"/>
  <c r="T9" i="10"/>
  <c r="T21" i="10"/>
  <c r="T45" i="10"/>
  <c r="T57" i="10"/>
  <c r="T61" i="10"/>
  <c r="T90" i="10"/>
  <c r="T13" i="11"/>
  <c r="T17" i="11"/>
  <c r="T29" i="11"/>
  <c r="T37" i="11"/>
  <c r="T49" i="11"/>
  <c r="T65" i="11"/>
  <c r="T86" i="11"/>
  <c r="T9" i="12"/>
  <c r="T21" i="12"/>
  <c r="S66" i="12"/>
  <c r="Q66" i="12"/>
  <c r="U66" i="12" s="1"/>
  <c r="U109" i="10"/>
  <c r="T109" i="10"/>
  <c r="E95" i="2"/>
  <c r="T95" i="2" s="1"/>
  <c r="U96" i="2"/>
  <c r="T96" i="2"/>
  <c r="U9" i="10"/>
  <c r="U40" i="10"/>
  <c r="T40" i="10"/>
  <c r="U61" i="10"/>
  <c r="U53" i="11"/>
  <c r="T53" i="11"/>
  <c r="U9" i="12"/>
  <c r="U40" i="12"/>
  <c r="Q40" i="12"/>
  <c r="P59" i="12"/>
  <c r="T65" i="12"/>
  <c r="P71" i="12"/>
  <c r="U86" i="12"/>
  <c r="T86" i="12"/>
  <c r="U104" i="9"/>
  <c r="T104" i="9"/>
  <c r="U107" i="3"/>
  <c r="T107" i="3"/>
  <c r="E79" i="5"/>
  <c r="P40" i="12"/>
  <c r="T40" i="12" s="1"/>
  <c r="Q53" i="12"/>
  <c r="U61" i="12"/>
  <c r="Q71" i="12"/>
  <c r="T89" i="12"/>
  <c r="E79" i="12"/>
  <c r="T99" i="12"/>
  <c r="T103" i="12"/>
  <c r="T109" i="12"/>
  <c r="T102" i="11"/>
  <c r="U113" i="11"/>
  <c r="E95" i="8"/>
  <c r="T95" i="8" s="1"/>
  <c r="L112" i="7"/>
  <c r="R112" i="7" s="1"/>
  <c r="T53" i="12"/>
  <c r="T43" i="12"/>
  <c r="T51" i="12"/>
  <c r="T55" i="12"/>
  <c r="P72" i="12"/>
  <c r="T72" i="12" s="1"/>
  <c r="T88" i="12"/>
  <c r="U53" i="12"/>
  <c r="P66" i="12"/>
  <c r="T66" i="12" s="1"/>
  <c r="Q72" i="12"/>
  <c r="U72" i="12" s="1"/>
  <c r="T87" i="12"/>
  <c r="E79" i="10"/>
  <c r="E79" i="4"/>
  <c r="E79" i="3"/>
  <c r="U103" i="1"/>
  <c r="T107" i="1"/>
  <c r="T109" i="1"/>
  <c r="U109" i="11"/>
  <c r="T98" i="9"/>
  <c r="T106" i="9"/>
  <c r="U113" i="9"/>
  <c r="U104" i="7"/>
  <c r="T106" i="7"/>
  <c r="U104" i="6"/>
  <c r="T100" i="4"/>
  <c r="T108" i="4"/>
  <c r="T97" i="3"/>
  <c r="T105" i="3"/>
  <c r="U97" i="1"/>
  <c r="U105" i="1"/>
  <c r="T113" i="1"/>
  <c r="T108" i="12"/>
  <c r="T98" i="10"/>
  <c r="T106" i="10"/>
  <c r="S95" i="9"/>
  <c r="T100" i="9"/>
  <c r="T108" i="9"/>
  <c r="U105" i="8"/>
  <c r="T107" i="8"/>
  <c r="U96" i="7"/>
  <c r="T98" i="7"/>
  <c r="U96" i="6"/>
  <c r="U110" i="5"/>
  <c r="T98" i="4"/>
  <c r="T106" i="4"/>
  <c r="U101" i="3"/>
  <c r="T93" i="12"/>
  <c r="E79" i="6"/>
  <c r="E79" i="2"/>
  <c r="U102" i="12"/>
  <c r="T106" i="12"/>
  <c r="T97" i="11"/>
  <c r="T104" i="10"/>
  <c r="U97" i="8"/>
  <c r="T99" i="8"/>
  <c r="E95" i="7"/>
  <c r="T95" i="7" s="1"/>
  <c r="T109" i="6"/>
  <c r="U102" i="4"/>
  <c r="E79" i="1"/>
  <c r="U110" i="12"/>
  <c r="T113" i="12"/>
  <c r="U103" i="11"/>
  <c r="U100" i="10"/>
  <c r="U107" i="2"/>
  <c r="U98" i="5"/>
  <c r="T98" i="5"/>
  <c r="R95" i="3"/>
  <c r="L112" i="3"/>
  <c r="R112" i="3" s="1"/>
  <c r="E112" i="2"/>
  <c r="U95" i="2"/>
  <c r="R95" i="10"/>
  <c r="L112" i="10"/>
  <c r="R112" i="10" s="1"/>
  <c r="U102" i="9"/>
  <c r="T102" i="9"/>
  <c r="R95" i="9"/>
  <c r="L112" i="9"/>
  <c r="R112" i="9" s="1"/>
  <c r="U110" i="9"/>
  <c r="T110" i="9"/>
  <c r="S95" i="7"/>
  <c r="M112" i="7"/>
  <c r="S112" i="7" s="1"/>
  <c r="T96" i="12"/>
  <c r="E95" i="12"/>
  <c r="T105" i="11"/>
  <c r="T107" i="11"/>
  <c r="U95" i="8"/>
  <c r="E95" i="1"/>
  <c r="T99" i="1"/>
  <c r="L112" i="1"/>
  <c r="R112" i="1" s="1"/>
  <c r="U96" i="11"/>
  <c r="T96" i="11"/>
  <c r="E95" i="11"/>
  <c r="T101" i="7"/>
  <c r="T109" i="7"/>
  <c r="U103" i="2"/>
  <c r="T103" i="2"/>
  <c r="T101" i="1"/>
  <c r="T106" i="1"/>
  <c r="M112" i="1"/>
  <c r="S112" i="1" s="1"/>
  <c r="T105" i="12"/>
  <c r="T107" i="12"/>
  <c r="U104" i="11"/>
  <c r="T104" i="11"/>
  <c r="U103" i="10"/>
  <c r="T103" i="10"/>
  <c r="S95" i="8"/>
  <c r="U101" i="8"/>
  <c r="T101" i="8"/>
  <c r="U109" i="8"/>
  <c r="T109" i="8"/>
  <c r="T100" i="6"/>
  <c r="T108" i="6"/>
  <c r="U96" i="3"/>
  <c r="T96" i="3"/>
  <c r="E95" i="3"/>
  <c r="U104" i="3"/>
  <c r="T104" i="3"/>
  <c r="T96" i="1"/>
  <c r="R95" i="12"/>
  <c r="U96" i="12"/>
  <c r="T98" i="12"/>
  <c r="T100" i="12"/>
  <c r="T98" i="11"/>
  <c r="T97" i="10"/>
  <c r="U113" i="10"/>
  <c r="U100" i="7"/>
  <c r="T100" i="7"/>
  <c r="U108" i="7"/>
  <c r="T108" i="7"/>
  <c r="E95" i="6"/>
  <c r="S95" i="6"/>
  <c r="M112" i="6"/>
  <c r="S112" i="6" s="1"/>
  <c r="U97" i="4"/>
  <c r="T97" i="4"/>
  <c r="U105" i="4"/>
  <c r="T105" i="4"/>
  <c r="T108" i="1"/>
  <c r="R95" i="11"/>
  <c r="T106" i="11"/>
  <c r="E95" i="10"/>
  <c r="U96" i="10"/>
  <c r="T105" i="10"/>
  <c r="U96" i="9"/>
  <c r="E95" i="9"/>
  <c r="T103" i="9"/>
  <c r="T103" i="8"/>
  <c r="U99" i="6"/>
  <c r="T99" i="6"/>
  <c r="U107" i="6"/>
  <c r="T107" i="6"/>
  <c r="U106" i="5"/>
  <c r="T106" i="5"/>
  <c r="U113" i="3"/>
  <c r="E95" i="4"/>
  <c r="T109" i="3"/>
  <c r="T100" i="2"/>
  <c r="T108" i="2"/>
  <c r="T113" i="2"/>
  <c r="T100" i="5"/>
  <c r="T108" i="5"/>
  <c r="T99" i="4"/>
  <c r="T107" i="4"/>
  <c r="T98" i="3"/>
  <c r="T106" i="3"/>
  <c r="T97" i="2"/>
  <c r="T105" i="2"/>
  <c r="T102" i="10"/>
  <c r="T110" i="10"/>
  <c r="T101" i="9"/>
  <c r="T109" i="9"/>
  <c r="T100" i="8"/>
  <c r="T108" i="8"/>
  <c r="T113" i="8"/>
  <c r="T99" i="7"/>
  <c r="T107" i="7"/>
  <c r="T98" i="6"/>
  <c r="T106" i="6"/>
  <c r="T97" i="5"/>
  <c r="T105" i="5"/>
  <c r="T96" i="4"/>
  <c r="T104" i="4"/>
  <c r="T103" i="3"/>
  <c r="T102" i="2"/>
  <c r="T110" i="2"/>
  <c r="L112" i="2"/>
  <c r="R112" i="2" s="1"/>
  <c r="E95" i="5"/>
  <c r="T24" i="2" l="1"/>
  <c r="T70" i="9"/>
  <c r="U71" i="11"/>
  <c r="T24" i="4"/>
  <c r="U70" i="9"/>
  <c r="T33" i="11"/>
  <c r="T71" i="7"/>
  <c r="U71" i="4"/>
  <c r="T71" i="4"/>
  <c r="U59" i="5"/>
  <c r="T59" i="5"/>
  <c r="E112" i="7"/>
  <c r="E112" i="8"/>
  <c r="T112" i="8" s="1"/>
  <c r="U95" i="7"/>
  <c r="E112" i="10"/>
  <c r="T95" i="10"/>
  <c r="U95" i="10"/>
  <c r="T95" i="11"/>
  <c r="U95" i="11"/>
  <c r="E112" i="11"/>
  <c r="U112" i="7"/>
  <c r="T112" i="7"/>
  <c r="T95" i="12"/>
  <c r="E112" i="12"/>
  <c r="U95" i="12"/>
  <c r="U112" i="2"/>
  <c r="T112" i="2"/>
  <c r="U95" i="3"/>
  <c r="T95" i="3"/>
  <c r="E112" i="3"/>
  <c r="T95" i="1"/>
  <c r="E112" i="1"/>
  <c r="U95" i="1"/>
  <c r="T95" i="4"/>
  <c r="E112" i="4"/>
  <c r="U95" i="4"/>
  <c r="U95" i="5"/>
  <c r="T95" i="5"/>
  <c r="E112" i="5"/>
  <c r="U95" i="6"/>
  <c r="E112" i="6"/>
  <c r="T95" i="6"/>
  <c r="U95" i="9"/>
  <c r="T95" i="9"/>
  <c r="E112" i="9"/>
  <c r="U112" i="8" l="1"/>
  <c r="U112" i="3"/>
  <c r="T112" i="3"/>
  <c r="T112" i="11"/>
  <c r="U112" i="11"/>
  <c r="U112" i="4"/>
  <c r="T112" i="4"/>
  <c r="T112" i="5"/>
  <c r="U112" i="5"/>
  <c r="U112" i="1"/>
  <c r="T112" i="1"/>
  <c r="T112" i="12"/>
  <c r="U112" i="12"/>
  <c r="U112" i="6"/>
  <c r="T112" i="6"/>
  <c r="U112" i="9"/>
  <c r="T112" i="9"/>
  <c r="U112" i="10"/>
  <c r="T112" i="10"/>
</calcChain>
</file>

<file path=xl/sharedStrings.xml><?xml version="1.0" encoding="utf-8"?>
<sst xmlns="http://schemas.openxmlformats.org/spreadsheetml/2006/main" count="2784" uniqueCount="136">
  <si>
    <t>Figures Finalised as at 2024/01/26</t>
  </si>
  <si>
    <t/>
  </si>
  <si>
    <t>2nd Quarter Ended 31 December 2023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</si>
  <si>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</si>
  <si>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</si>
  <si>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</si>
  <si>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</si>
  <si>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</si>
  <si>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</si>
  <si>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</si>
  <si>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</si>
  <si>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</si>
  <si>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</si>
  <si>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</si>
  <si>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</si>
  <si>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5 of 2022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</si>
  <si>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</si>
  <si>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</si>
  <si>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</si>
  <si>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</si>
  <si>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</si>
  <si>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</si>
  <si>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</si>
  <si>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</si>
  <si>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</si>
  <si>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</si>
  <si>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</si>
  <si>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</si>
  <si>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</si>
  <si>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</si>
  <si>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</si>
  <si>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</si>
  <si>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</si>
  <si>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</si>
  <si>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</si>
  <si>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</si>
  <si>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</si>
  <si>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</si>
  <si>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</si>
  <si>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</si>
  <si>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</si>
  <si>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</si>
  <si>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</si>
  <si>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</si>
  <si>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</si>
  <si>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</si>
  <si>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</si>
  <si>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</si>
  <si>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</si>
  <si>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</si>
  <si>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</si>
  <si>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</si>
  <si>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</si>
  <si>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</si>
  <si>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</si>
  <si>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</si>
  <si>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</si>
  <si>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</si>
  <si>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</si>
  <si>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</si>
  <si>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</si>
  <si>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</si>
  <si>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</si>
  <si>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</si>
  <si>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</si>
  <si>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</si>
  <si>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</si>
  <si>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</si>
  <si>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</si>
  <si>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</si>
  <si>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</si>
  <si>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</si>
  <si>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</si>
  <si>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</si>
  <si>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</si>
  <si>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</si>
  <si>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</si>
  <si>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</si>
  <si>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</si>
  <si>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</si>
  <si>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</si>
  <si>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</si>
  <si>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</si>
  <si>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</si>
  <si>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</si>
  <si>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</si>
  <si>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</si>
  <si>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</si>
  <si>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</si>
  <si>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</si>
  <si>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</si>
  <si>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</si>
  <si>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</si>
  <si>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</si>
  <si>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</si>
  <si>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</si>
  <si>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</si>
  <si>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</si>
  <si>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</si>
  <si>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</si>
  <si>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</si>
  <si>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</si>
  <si>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</si>
  <si>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</si>
  <si>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</si>
  <si>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</si>
  <si>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</si>
  <si>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</si>
  <si>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</si>
  <si>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</si>
  <si>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</si>
  <si>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GAUTENG: SEDIBENG (DC42)</t>
  </si>
  <si>
    <t>GAUTENG: WEST RAND (DC48)</t>
  </si>
  <si>
    <t>GAUTENG: CITY OF EKURHULENI (EKU)</t>
  </si>
  <si>
    <t>GAUTENG: EMFULENI (GT421)</t>
  </si>
  <si>
    <t>GAUTENG: MIDVAAL (GT422)</t>
  </si>
  <si>
    <t>GAUTENG: LESEDI (GT423)</t>
  </si>
  <si>
    <t>GAUTENG: MOGALE CITY (GT481)</t>
  </si>
  <si>
    <t>GAUTENG: MERAFONG CITY (GT484)</t>
  </si>
  <si>
    <t>GAUTENG: RAND WEST CITY (GT485)</t>
  </si>
  <si>
    <t>GAUTENG: CITY OF JOHANNESBURG (JHB)</t>
  </si>
  <si>
    <t>GAUTENG: CITY OF TSHWANE (TSH)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</si>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</sst>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204782000</v>
      </c>
      <c r="C9" s="92"/>
      <c r="D9" s="92"/>
      <c r="E9" s="92">
        <f>$B9       +$C9       +$D9</f>
        <v>204782000</v>
      </c>
      <c r="F9" s="93">
        <v>204782000</v>
      </c>
      <c r="G9" s="94">
        <v>109770000</v>
      </c>
      <c r="H9" s="93">
        <v>17932000</v>
      </c>
      <c r="I9" s="94">
        <v>17931682</v>
      </c>
      <c r="J9" s="93">
        <v>36547000</v>
      </c>
      <c r="K9" s="94">
        <v>22209239</v>
      </c>
      <c r="L9" s="93"/>
      <c r="M9" s="94"/>
      <c r="N9" s="93"/>
      <c r="O9" s="94"/>
      <c r="P9" s="93">
        <f>$H9       +$J9       +$L9       +$N9</f>
        <v>54479000</v>
      </c>
      <c r="Q9" s="94">
        <f>$I9       +$K9       +$M9       +$O9</f>
        <v>40140921</v>
      </c>
      <c r="R9" s="48">
        <f>IF(($H9       =0),0,((($J9       -$H9       )/$H9       )*100))</f>
        <v>103.80883337051081</v>
      </c>
      <c r="S9" s="49">
        <f>IF(($I9       =0),0,((($K9       -$I9       )/$I9       )*100))</f>
        <v>23.854744914615374</v>
      </c>
      <c r="T9" s="48">
        <f>IF(($E9       =0),0,(($P9       /$E9       )*100))</f>
        <v>26.603412409293785</v>
      </c>
      <c r="U9" s="50">
        <f>IF(($E9       =0),0,(($Q9       /$E9       )*100))</f>
        <v>19.601781894893104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19350000</v>
      </c>
      <c r="C10" s="92"/>
      <c r="D10" s="92"/>
      <c r="E10" s="92">
        <f t="shared" ref="E10:E15" si="0">$B10      +$C10      +$D10</f>
        <v>19350000</v>
      </c>
      <c r="F10" s="93">
        <v>19350000</v>
      </c>
      <c r="G10" s="94">
        <v>19350000</v>
      </c>
      <c r="H10" s="93">
        <v>4075000</v>
      </c>
      <c r="I10" s="94">
        <v>1254707</v>
      </c>
      <c r="J10" s="93">
        <v>4660000</v>
      </c>
      <c r="K10" s="94">
        <v>1429261</v>
      </c>
      <c r="L10" s="93"/>
      <c r="M10" s="94"/>
      <c r="N10" s="93"/>
      <c r="O10" s="94"/>
      <c r="P10" s="93">
        <f t="shared" ref="P10:P15" si="1">$H10      +$J10      +$L10      +$N10</f>
        <v>8735000</v>
      </c>
      <c r="Q10" s="94">
        <f t="shared" ref="Q10:Q15" si="2">$I10      +$K10      +$M10      +$O10</f>
        <v>2683968</v>
      </c>
      <c r="R10" s="48">
        <f t="shared" ref="R10:R15" si="3">IF(($H10      =0),0,((($J10      -$H10      )/$H10      )*100))</f>
        <v>14.355828220858896</v>
      </c>
      <c r="S10" s="49">
        <f t="shared" ref="S10:S15" si="4">IF(($I10      =0),0,((($K10      -$I10      )/$I10      )*100))</f>
        <v>13.911933224250761</v>
      </c>
      <c r="T10" s="48">
        <f t="shared" ref="T10:T14" si="5">IF(($E10      =0),0,(($P10      /$E10      )*100))</f>
        <v>45.142118863049099</v>
      </c>
      <c r="U10" s="50">
        <f t="shared" ref="U10:U14" si="6">IF(($E10      =0),0,(($Q10      /$E10      )*100))</f>
        <v>13.870635658914729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6000000</v>
      </c>
      <c r="C11" s="92"/>
      <c r="D11" s="92"/>
      <c r="E11" s="92">
        <f t="shared" si="0"/>
        <v>6000000</v>
      </c>
      <c r="F11" s="93">
        <v>6000000</v>
      </c>
      <c r="G11" s="94">
        <v>3000000</v>
      </c>
      <c r="H11" s="93">
        <v>1739000</v>
      </c>
      <c r="I11" s="94">
        <v>885684</v>
      </c>
      <c r="J11" s="93">
        <v>1244000</v>
      </c>
      <c r="K11" s="94">
        <v>1245813</v>
      </c>
      <c r="L11" s="93"/>
      <c r="M11" s="94"/>
      <c r="N11" s="93"/>
      <c r="O11" s="94"/>
      <c r="P11" s="93">
        <f t="shared" si="1"/>
        <v>2983000</v>
      </c>
      <c r="Q11" s="94">
        <f t="shared" si="2"/>
        <v>2131497</v>
      </c>
      <c r="R11" s="48">
        <f t="shared" si="3"/>
        <v>-28.464634847613574</v>
      </c>
      <c r="S11" s="49">
        <f t="shared" si="4"/>
        <v>40.661116154294305</v>
      </c>
      <c r="T11" s="48">
        <f t="shared" si="5"/>
        <v>49.716666666666661</v>
      </c>
      <c r="U11" s="50">
        <f t="shared" si="6"/>
        <v>35.524949999999997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632204000</v>
      </c>
      <c r="C13" s="92"/>
      <c r="D13" s="92"/>
      <c r="E13" s="92">
        <f t="shared" si="0"/>
        <v>632204000</v>
      </c>
      <c r="F13" s="93">
        <v>632204000</v>
      </c>
      <c r="G13" s="94">
        <v>440201000</v>
      </c>
      <c r="H13" s="93">
        <v>54853000</v>
      </c>
      <c r="I13" s="94">
        <v>18060815</v>
      </c>
      <c r="J13" s="93">
        <v>120016000</v>
      </c>
      <c r="K13" s="94">
        <v>86568417</v>
      </c>
      <c r="L13" s="93"/>
      <c r="M13" s="94"/>
      <c r="N13" s="93"/>
      <c r="O13" s="94"/>
      <c r="P13" s="93">
        <f t="shared" si="1"/>
        <v>174869000</v>
      </c>
      <c r="Q13" s="94">
        <f t="shared" si="2"/>
        <v>104629232</v>
      </c>
      <c r="R13" s="48">
        <f t="shared" si="3"/>
        <v>118.79569029952783</v>
      </c>
      <c r="S13" s="49">
        <f t="shared" si="4"/>
        <v>379.31622687016062</v>
      </c>
      <c r="T13" s="48">
        <f t="shared" si="5"/>
        <v>27.660217271640171</v>
      </c>
      <c r="U13" s="50">
        <f t="shared" si="6"/>
        <v>16.549916166300751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6200000</v>
      </c>
      <c r="C14" s="92"/>
      <c r="D14" s="92"/>
      <c r="E14" s="92">
        <f t="shared" si="0"/>
        <v>6200000</v>
      </c>
      <c r="F14" s="93">
        <v>6200000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868536000</v>
      </c>
      <c r="C15" s="95">
        <f>SUM(C9:C14)</f>
        <v>0</v>
      </c>
      <c r="D15" s="95"/>
      <c r="E15" s="95">
        <f t="shared" si="0"/>
        <v>868536000</v>
      </c>
      <c r="F15" s="96">
        <f t="shared" ref="F15:O15" si="7">SUM(F9:F14)</f>
        <v>868536000</v>
      </c>
      <c r="G15" s="97">
        <f t="shared" si="7"/>
        <v>572321000</v>
      </c>
      <c r="H15" s="96">
        <f t="shared" si="7"/>
        <v>78599000</v>
      </c>
      <c r="I15" s="97">
        <f t="shared" si="7"/>
        <v>38132888</v>
      </c>
      <c r="J15" s="96">
        <f t="shared" si="7"/>
        <v>162467000</v>
      </c>
      <c r="K15" s="97">
        <f t="shared" si="7"/>
        <v>111452730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241066000</v>
      </c>
      <c r="Q15" s="97">
        <f t="shared" si="2"/>
        <v>149585618</v>
      </c>
      <c r="R15" s="52">
        <f t="shared" si="3"/>
        <v>106.70364762910469</v>
      </c>
      <c r="S15" s="53">
        <f t="shared" si="4"/>
        <v>192.27455838120625</v>
      </c>
      <c r="T15" s="52">
        <f>IF((SUM($E9:$E13))=0,0,(P15/(SUM($E9:$E13))*100))</f>
        <v>27.954996660234528</v>
      </c>
      <c r="U15" s="54">
        <f>IF((SUM($E9:$E13))=0,0,(Q15/(SUM($E9:$E13))*100))</f>
        <v>17.346558418064419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158007000</v>
      </c>
      <c r="C17" s="92"/>
      <c r="D17" s="92"/>
      <c r="E17" s="92">
        <f t="shared" ref="E17:E24" si="8">$B17      +$C17      +$D17</f>
        <v>158007000</v>
      </c>
      <c r="F17" s="93">
        <v>158007000</v>
      </c>
      <c r="G17" s="94">
        <v>94804000</v>
      </c>
      <c r="H17" s="93">
        <v>6579000</v>
      </c>
      <c r="I17" s="94"/>
      <c r="J17" s="93">
        <v>67526000</v>
      </c>
      <c r="K17" s="94"/>
      <c r="L17" s="93"/>
      <c r="M17" s="94"/>
      <c r="N17" s="93"/>
      <c r="O17" s="94"/>
      <c r="P17" s="93">
        <f t="shared" ref="P17:P24" si="9">$H17      +$J17      +$L17      +$N17</f>
        <v>74105000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926.38698890408864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46.899820894011022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55200000</v>
      </c>
      <c r="C20" s="92"/>
      <c r="D20" s="92"/>
      <c r="E20" s="92">
        <f t="shared" si="8"/>
        <v>55200000</v>
      </c>
      <c r="F20" s="93">
        <v>55200000</v>
      </c>
      <c r="G20" s="94">
        <v>55200000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213207000</v>
      </c>
      <c r="C24" s="95">
        <f>SUM(C17:C23)</f>
        <v>0</v>
      </c>
      <c r="D24" s="95"/>
      <c r="E24" s="95">
        <f t="shared" si="8"/>
        <v>213207000</v>
      </c>
      <c r="F24" s="96">
        <f t="shared" ref="F24:O24" si="15">SUM(F17:F23)</f>
        <v>213207000</v>
      </c>
      <c r="G24" s="97">
        <f t="shared" si="15"/>
        <v>150004000</v>
      </c>
      <c r="H24" s="96">
        <f t="shared" si="15"/>
        <v>6579000</v>
      </c>
      <c r="I24" s="97">
        <f t="shared" si="15"/>
        <v>0</v>
      </c>
      <c r="J24" s="96">
        <f t="shared" si="15"/>
        <v>67526000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74105000</v>
      </c>
      <c r="Q24" s="97">
        <f t="shared" si="10"/>
        <v>0</v>
      </c>
      <c r="R24" s="52">
        <f t="shared" si="11"/>
        <v>926.38698890408864</v>
      </c>
      <c r="S24" s="53">
        <f t="shared" si="12"/>
        <v>0</v>
      </c>
      <c r="T24" s="52">
        <f>IF(($E24-$E19-$E23)   =0,0,($P24   /($E24-$E19-$E23)   )*100)</f>
        <v>34.757301589535047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2831055000</v>
      </c>
      <c r="C28" s="92"/>
      <c r="D28" s="92"/>
      <c r="E28" s="92">
        <f>$B28      +$C28      +$D28</f>
        <v>2831055000</v>
      </c>
      <c r="F28" s="93">
        <v>2831055000</v>
      </c>
      <c r="G28" s="94">
        <v>1385271000</v>
      </c>
      <c r="H28" s="93">
        <v>132554000</v>
      </c>
      <c r="I28" s="94">
        <v>57680241</v>
      </c>
      <c r="J28" s="93">
        <v>432747000</v>
      </c>
      <c r="K28" s="94">
        <v>126118325</v>
      </c>
      <c r="L28" s="93"/>
      <c r="M28" s="94"/>
      <c r="N28" s="93"/>
      <c r="O28" s="94"/>
      <c r="P28" s="93">
        <f>$H28      +$J28      +$L28      +$N28</f>
        <v>565301000</v>
      </c>
      <c r="Q28" s="94">
        <f>$I28      +$K28      +$M28      +$O28</f>
        <v>183798566</v>
      </c>
      <c r="R28" s="48">
        <f>IF(($H28      =0),0,((($J28      -$H28      )/$H28      )*100))</f>
        <v>226.46845813781553</v>
      </c>
      <c r="S28" s="49">
        <f>IF(($I28      =0),0,((($K28      -$I28      )/$I28      )*100))</f>
        <v>118.65082879941504</v>
      </c>
      <c r="T28" s="48">
        <f>IF(($E28      =0),0,(($P28      /$E28      )*100))</f>
        <v>19.967856505790245</v>
      </c>
      <c r="U28" s="50">
        <f>IF(($E28      =0),0,(($Q28      /$E28      )*100))</f>
        <v>6.4922287274531936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5402000</v>
      </c>
      <c r="C29" s="92"/>
      <c r="D29" s="92"/>
      <c r="E29" s="92">
        <f>$B29      +$C29      +$D29</f>
        <v>5402000</v>
      </c>
      <c r="F29" s="93">
        <v>5402000</v>
      </c>
      <c r="G29" s="94">
        <v>3781000</v>
      </c>
      <c r="H29" s="93">
        <v>925000</v>
      </c>
      <c r="I29" s="94">
        <v>406975</v>
      </c>
      <c r="J29" s="93">
        <v>1813000</v>
      </c>
      <c r="K29" s="94">
        <v>945356</v>
      </c>
      <c r="L29" s="93"/>
      <c r="M29" s="94"/>
      <c r="N29" s="93"/>
      <c r="O29" s="94"/>
      <c r="P29" s="93">
        <f>$H29      +$J29      +$L29      +$N29</f>
        <v>2738000</v>
      </c>
      <c r="Q29" s="94">
        <f>$I29      +$K29      +$M29      +$O29</f>
        <v>1352331</v>
      </c>
      <c r="R29" s="48">
        <f>IF(($H29      =0),0,((($J29      -$H29      )/$H29      )*100))</f>
        <v>96</v>
      </c>
      <c r="S29" s="49">
        <f>IF(($I29      =0),0,((($K29      -$I29      )/$I29      )*100))</f>
        <v>132.28846980772775</v>
      </c>
      <c r="T29" s="48">
        <f>IF(($E29      =0),0,(($P29      /$E29      )*100))</f>
        <v>50.684931506849317</v>
      </c>
      <c r="U29" s="50">
        <f>IF(($E29      =0),0,(($Q29      /$E29      )*100))</f>
        <v>25.033894853757864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2836457000</v>
      </c>
      <c r="C30" s="95">
        <f>SUM(C26:C29)</f>
        <v>0</v>
      </c>
      <c r="D30" s="95"/>
      <c r="E30" s="95">
        <f>$B30      +$C30      +$D30</f>
        <v>2836457000</v>
      </c>
      <c r="F30" s="96">
        <f t="shared" ref="F30:O30" si="16">SUM(F26:F29)</f>
        <v>2836457000</v>
      </c>
      <c r="G30" s="97">
        <f t="shared" si="16"/>
        <v>1389052000</v>
      </c>
      <c r="H30" s="96">
        <f t="shared" si="16"/>
        <v>133479000</v>
      </c>
      <c r="I30" s="97">
        <f t="shared" si="16"/>
        <v>58087216</v>
      </c>
      <c r="J30" s="96">
        <f t="shared" si="16"/>
        <v>434560000</v>
      </c>
      <c r="K30" s="97">
        <f t="shared" si="16"/>
        <v>127063681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568039000</v>
      </c>
      <c r="Q30" s="97">
        <f>$I30      +$K30      +$M30      +$O30</f>
        <v>185150897</v>
      </c>
      <c r="R30" s="52">
        <f>IF(($H30      =0),0,((($J30      -$H30      )/$H30      )*100))</f>
        <v>225.56432097933009</v>
      </c>
      <c r="S30" s="53">
        <f>IF(($I30      =0),0,((($K30      -$I30      )/$I30      )*100))</f>
        <v>118.74637786049172</v>
      </c>
      <c r="T30" s="52">
        <f>IF($E30   =0,0,($P30   /$E30   )*100)</f>
        <v>20.026356824728879</v>
      </c>
      <c r="U30" s="54">
        <f>IF($E30   =0,0,($Q30   /$E30   )*100)</f>
        <v>6.5275411190791885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82481000</v>
      </c>
      <c r="C32" s="92"/>
      <c r="D32" s="92"/>
      <c r="E32" s="92">
        <f>$B32      +$C32      +$D32</f>
        <v>82481000</v>
      </c>
      <c r="F32" s="93">
        <v>82481000</v>
      </c>
      <c r="G32" s="94">
        <v>56690000</v>
      </c>
      <c r="H32" s="93">
        <v>15835000</v>
      </c>
      <c r="I32" s="94">
        <v>5070788</v>
      </c>
      <c r="J32" s="93">
        <v>20622000</v>
      </c>
      <c r="K32" s="94">
        <v>13080867</v>
      </c>
      <c r="L32" s="93"/>
      <c r="M32" s="94"/>
      <c r="N32" s="93"/>
      <c r="O32" s="94"/>
      <c r="P32" s="93">
        <f>$H32      +$J32      +$L32      +$N32</f>
        <v>36457000</v>
      </c>
      <c r="Q32" s="94">
        <f>$I32      +$K32      +$M32      +$O32</f>
        <v>18151655</v>
      </c>
      <c r="R32" s="48">
        <f>IF(($H32      =0),0,((($J32      -$H32      )/$H32      )*100))</f>
        <v>30.230502052415538</v>
      </c>
      <c r="S32" s="49">
        <f>IF(($I32      =0),0,((($K32      -$I32      )/$I32      )*100))</f>
        <v>157.96517227697154</v>
      </c>
      <c r="T32" s="48">
        <f>IF(($E32      =0),0,(($P32      /$E32      )*100))</f>
        <v>44.200482535371783</v>
      </c>
      <c r="U32" s="50">
        <f>IF(($E32      =0),0,(($Q32      /$E32      )*100))</f>
        <v>22.007074356518473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82481000</v>
      </c>
      <c r="C33" s="95">
        <f>C32</f>
        <v>0</v>
      </c>
      <c r="D33" s="95"/>
      <c r="E33" s="95">
        <f>$B33      +$C33      +$D33</f>
        <v>82481000</v>
      </c>
      <c r="F33" s="96">
        <f t="shared" ref="F33:O33" si="17">F32</f>
        <v>82481000</v>
      </c>
      <c r="G33" s="97">
        <f t="shared" si="17"/>
        <v>56690000</v>
      </c>
      <c r="H33" s="96">
        <f t="shared" si="17"/>
        <v>15835000</v>
      </c>
      <c r="I33" s="97">
        <f t="shared" si="17"/>
        <v>5070788</v>
      </c>
      <c r="J33" s="96">
        <f t="shared" si="17"/>
        <v>20622000</v>
      </c>
      <c r="K33" s="97">
        <f t="shared" si="17"/>
        <v>13080867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36457000</v>
      </c>
      <c r="Q33" s="97">
        <f>$I33      +$K33      +$M33      +$O33</f>
        <v>18151655</v>
      </c>
      <c r="R33" s="52">
        <f>IF(($H33      =0),0,((($J33      -$H33      )/$H33      )*100))</f>
        <v>30.230502052415538</v>
      </c>
      <c r="S33" s="53">
        <f>IF(($I33      =0),0,((($K33      -$I33      )/$I33      )*100))</f>
        <v>157.96517227697154</v>
      </c>
      <c r="T33" s="52">
        <f>IF($E33   =0,0,($P33   /$E33   )*100)</f>
        <v>44.200482535371783</v>
      </c>
      <c r="U33" s="54">
        <f>IF($E33   =0,0,($Q33   /$E33   )*100)</f>
        <v>22.007074356518473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158872000</v>
      </c>
      <c r="C35" s="92"/>
      <c r="D35" s="92"/>
      <c r="E35" s="92">
        <f t="shared" ref="E35:E40" si="18">$B35      +$C35      +$D35</f>
        <v>158872000</v>
      </c>
      <c r="F35" s="93">
        <v>158872000</v>
      </c>
      <c r="G35" s="94">
        <v>102597000</v>
      </c>
      <c r="H35" s="93">
        <v>13500000</v>
      </c>
      <c r="I35" s="94">
        <v>15155895</v>
      </c>
      <c r="J35" s="93">
        <v>25435000</v>
      </c>
      <c r="K35" s="94">
        <v>42288649</v>
      </c>
      <c r="L35" s="93"/>
      <c r="M35" s="94"/>
      <c r="N35" s="93"/>
      <c r="O35" s="94"/>
      <c r="P35" s="93">
        <f t="shared" ref="P35:P40" si="19">$H35      +$J35      +$L35      +$N35</f>
        <v>38935000</v>
      </c>
      <c r="Q35" s="94">
        <f t="shared" ref="Q35:Q40" si="20">$I35      +$K35      +$M35      +$O35</f>
        <v>57444544</v>
      </c>
      <c r="R35" s="48">
        <f t="shared" ref="R35:R40" si="21">IF(($H35      =0),0,((($J35      -$H35      )/$H35      )*100))</f>
        <v>88.407407407407419</v>
      </c>
      <c r="S35" s="49">
        <f t="shared" ref="S35:S40" si="22">IF(($I35      =0),0,((($K35      -$I35      )/$I35      )*100))</f>
        <v>179.02442580923133</v>
      </c>
      <c r="T35" s="48">
        <f t="shared" ref="T35:T39" si="23">IF(($E35      =0),0,(($P35      /$E35      )*100))</f>
        <v>24.507150410393272</v>
      </c>
      <c r="U35" s="50">
        <f t="shared" ref="U35:U39" si="24">IF(($E35      =0),0,(($Q35      /$E35      )*100))</f>
        <v>36.157752152676373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137089000</v>
      </c>
      <c r="C36" s="92"/>
      <c r="D36" s="92"/>
      <c r="E36" s="92">
        <f t="shared" si="18"/>
        <v>137089000</v>
      </c>
      <c r="F36" s="93">
        <v>137089000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20000000</v>
      </c>
      <c r="C38" s="92"/>
      <c r="D38" s="92"/>
      <c r="E38" s="92">
        <f t="shared" si="18"/>
        <v>20000000</v>
      </c>
      <c r="F38" s="93">
        <v>20000000</v>
      </c>
      <c r="G38" s="94">
        <v>10000000</v>
      </c>
      <c r="H38" s="93">
        <v>52000</v>
      </c>
      <c r="I38" s="94">
        <v>53164</v>
      </c>
      <c r="J38" s="93">
        <v>2700000</v>
      </c>
      <c r="K38" s="94">
        <v>2429860</v>
      </c>
      <c r="L38" s="93"/>
      <c r="M38" s="94"/>
      <c r="N38" s="93"/>
      <c r="O38" s="94"/>
      <c r="P38" s="93">
        <f t="shared" si="19"/>
        <v>2752000</v>
      </c>
      <c r="Q38" s="94">
        <f t="shared" si="20"/>
        <v>2483024</v>
      </c>
      <c r="R38" s="48">
        <f t="shared" si="21"/>
        <v>5092.3076923076924</v>
      </c>
      <c r="S38" s="49">
        <f t="shared" si="22"/>
        <v>4470.4988337973064</v>
      </c>
      <c r="T38" s="48">
        <f t="shared" si="23"/>
        <v>13.76</v>
      </c>
      <c r="U38" s="50">
        <f t="shared" si="24"/>
        <v>12.41512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315961000</v>
      </c>
      <c r="C40" s="95">
        <f>SUM(C35:C39)</f>
        <v>0</v>
      </c>
      <c r="D40" s="95"/>
      <c r="E40" s="95">
        <f t="shared" si="18"/>
        <v>315961000</v>
      </c>
      <c r="F40" s="96">
        <f t="shared" ref="F40:O40" si="25">SUM(F35:F39)</f>
        <v>315961000</v>
      </c>
      <c r="G40" s="97">
        <f t="shared" si="25"/>
        <v>112597000</v>
      </c>
      <c r="H40" s="96">
        <f t="shared" si="25"/>
        <v>13552000</v>
      </c>
      <c r="I40" s="97">
        <f t="shared" si="25"/>
        <v>15209059</v>
      </c>
      <c r="J40" s="96">
        <f t="shared" si="25"/>
        <v>28135000</v>
      </c>
      <c r="K40" s="97">
        <f t="shared" si="25"/>
        <v>44718509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41687000</v>
      </c>
      <c r="Q40" s="97">
        <f t="shared" si="20"/>
        <v>59927568</v>
      </c>
      <c r="R40" s="52">
        <f t="shared" si="21"/>
        <v>107.60773317591499</v>
      </c>
      <c r="S40" s="53">
        <f t="shared" si="22"/>
        <v>194.02548178687451</v>
      </c>
      <c r="T40" s="52">
        <f>IF((+$E35+$E38) =0,0,(P40   /(+$E35+$E38) )*100)</f>
        <v>23.305492195536473</v>
      </c>
      <c r="U40" s="54">
        <f>IF((+$E35+$E38) =0,0,(Q40   /(+$E35+$E38) )*100)</f>
        <v>33.503045753387902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751944000</v>
      </c>
      <c r="C44" s="92"/>
      <c r="D44" s="92"/>
      <c r="E44" s="92">
        <f t="shared" si="26"/>
        <v>751944000</v>
      </c>
      <c r="F44" s="93">
        <v>751944000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194766000</v>
      </c>
      <c r="C51" s="92"/>
      <c r="D51" s="92"/>
      <c r="E51" s="92">
        <f t="shared" si="26"/>
        <v>194766000</v>
      </c>
      <c r="F51" s="93">
        <v>194766000</v>
      </c>
      <c r="G51" s="94">
        <v>74766000</v>
      </c>
      <c r="H51" s="93">
        <v>1447000</v>
      </c>
      <c r="I51" s="94">
        <v>236692</v>
      </c>
      <c r="J51" s="93">
        <v>32286000</v>
      </c>
      <c r="K51" s="94">
        <v>29364515</v>
      </c>
      <c r="L51" s="93"/>
      <c r="M51" s="94"/>
      <c r="N51" s="93"/>
      <c r="O51" s="94"/>
      <c r="P51" s="93">
        <f t="shared" si="27"/>
        <v>33733000</v>
      </c>
      <c r="Q51" s="94">
        <f t="shared" si="28"/>
        <v>29601207</v>
      </c>
      <c r="R51" s="48">
        <f t="shared" si="29"/>
        <v>2131.237042156185</v>
      </c>
      <c r="S51" s="49">
        <f t="shared" si="30"/>
        <v>12306.213560238622</v>
      </c>
      <c r="T51" s="48">
        <f t="shared" si="31"/>
        <v>17.319758068656746</v>
      </c>
      <c r="U51" s="50">
        <f t="shared" si="32"/>
        <v>15.19834416684637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946710000</v>
      </c>
      <c r="C53" s="95">
        <f>SUM(C42:C52)</f>
        <v>0</v>
      </c>
      <c r="D53" s="95"/>
      <c r="E53" s="95">
        <f t="shared" si="26"/>
        <v>946710000</v>
      </c>
      <c r="F53" s="96">
        <f t="shared" ref="F53:O53" si="33">SUM(F42:F52)</f>
        <v>946710000</v>
      </c>
      <c r="G53" s="97">
        <f t="shared" si="33"/>
        <v>74766000</v>
      </c>
      <c r="H53" s="96">
        <f t="shared" si="33"/>
        <v>1447000</v>
      </c>
      <c r="I53" s="97">
        <f t="shared" si="33"/>
        <v>236692</v>
      </c>
      <c r="J53" s="96">
        <f t="shared" si="33"/>
        <v>32286000</v>
      </c>
      <c r="K53" s="97">
        <f t="shared" si="33"/>
        <v>29364515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33733000</v>
      </c>
      <c r="Q53" s="97">
        <f t="shared" si="28"/>
        <v>29601207</v>
      </c>
      <c r="R53" s="52">
        <f t="shared" si="29"/>
        <v>2131.237042156185</v>
      </c>
      <c r="S53" s="53">
        <f t="shared" si="30"/>
        <v>12306.213560238622</v>
      </c>
      <c r="T53" s="52">
        <f>IF((+$E43+$E45+$E47+$E48+$E51) =0,0,(P53   /(+$E43+$E45+$E47+$E48+$E51) )*100)</f>
        <v>17.319758068656746</v>
      </c>
      <c r="U53" s="54">
        <f>IF((+$E43+$E45+$E47+$E48+$E51) =0,0,(Q53   /(+$E43+$E45+$E47+$E48+$E51) )*100)</f>
        <v>15.19834416684637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2096123000</v>
      </c>
      <c r="C65" s="92"/>
      <c r="D65" s="92"/>
      <c r="E65" s="92">
        <f t="shared" si="35"/>
        <v>2096123000</v>
      </c>
      <c r="F65" s="93">
        <v>2096123000</v>
      </c>
      <c r="G65" s="94">
        <v>1816754000</v>
      </c>
      <c r="H65" s="93">
        <v>293952000</v>
      </c>
      <c r="I65" s="94">
        <v>129490898</v>
      </c>
      <c r="J65" s="93">
        <v>392915000</v>
      </c>
      <c r="K65" s="94">
        <v>239451018</v>
      </c>
      <c r="L65" s="93"/>
      <c r="M65" s="94"/>
      <c r="N65" s="93"/>
      <c r="O65" s="94"/>
      <c r="P65" s="93">
        <f t="shared" si="36"/>
        <v>686867000</v>
      </c>
      <c r="Q65" s="94">
        <f t="shared" si="37"/>
        <v>368941916</v>
      </c>
      <c r="R65" s="48">
        <f t="shared" si="38"/>
        <v>33.666380905726108</v>
      </c>
      <c r="S65" s="49">
        <f t="shared" si="39"/>
        <v>84.917258045426479</v>
      </c>
      <c r="T65" s="48">
        <f t="shared" si="40"/>
        <v>32.768449179747563</v>
      </c>
      <c r="U65" s="50">
        <f t="shared" si="41"/>
        <v>17.601157756486618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2096123000</v>
      </c>
      <c r="C66" s="95">
        <f>SUM(C61:C65)</f>
        <v>0</v>
      </c>
      <c r="D66" s="95"/>
      <c r="E66" s="95">
        <f t="shared" si="35"/>
        <v>2096123000</v>
      </c>
      <c r="F66" s="96">
        <f t="shared" ref="F66:O66" si="42">SUM(F61:F65)</f>
        <v>2096123000</v>
      </c>
      <c r="G66" s="97">
        <f t="shared" si="42"/>
        <v>1816754000</v>
      </c>
      <c r="H66" s="96">
        <f t="shared" si="42"/>
        <v>293952000</v>
      </c>
      <c r="I66" s="97">
        <f t="shared" si="42"/>
        <v>129490898</v>
      </c>
      <c r="J66" s="96">
        <f t="shared" si="42"/>
        <v>392915000</v>
      </c>
      <c r="K66" s="97">
        <f t="shared" si="42"/>
        <v>239451018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686867000</v>
      </c>
      <c r="Q66" s="97">
        <f t="shared" si="37"/>
        <v>368941916</v>
      </c>
      <c r="R66" s="52">
        <f t="shared" si="38"/>
        <v>33.666380905726108</v>
      </c>
      <c r="S66" s="53">
        <f t="shared" si="39"/>
        <v>84.917258045426479</v>
      </c>
      <c r="T66" s="52">
        <f>IF((+$E61+$E63+$E64++$E65) =0,0,(P66   /(+$E61+$E63+$E64+$E65) )*100)</f>
        <v>32.768449179747563</v>
      </c>
      <c r="U66" s="54">
        <f>IF((+$E61+$E63+$E65) =0,0,(Q66  /(+$E61+$E63+$E65) )*100)</f>
        <v>17.601157756486618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7359475000</v>
      </c>
      <c r="C67" s="104">
        <f>SUM(C9:C14,C17:C23,C26:C29,C32,C35:C39,C42:C52,C55:C58,C61:C65)</f>
        <v>0</v>
      </c>
      <c r="D67" s="104"/>
      <c r="E67" s="104">
        <f t="shared" si="35"/>
        <v>7359475000</v>
      </c>
      <c r="F67" s="105">
        <f t="shared" ref="F67:O67" si="43">SUM(F9:F14,F17:F23,F26:F29,F32,F35:F39,F42:F52,F55:F58,F61:F65)</f>
        <v>7359475000</v>
      </c>
      <c r="G67" s="106">
        <f t="shared" si="43"/>
        <v>4172184000</v>
      </c>
      <c r="H67" s="105">
        <f t="shared" si="43"/>
        <v>543443000</v>
      </c>
      <c r="I67" s="106">
        <f t="shared" si="43"/>
        <v>246227541</v>
      </c>
      <c r="J67" s="105">
        <f t="shared" si="43"/>
        <v>1138511000</v>
      </c>
      <c r="K67" s="106">
        <f t="shared" si="43"/>
        <v>565131320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1681954000</v>
      </c>
      <c r="Q67" s="106">
        <f t="shared" si="37"/>
        <v>811358861</v>
      </c>
      <c r="R67" s="61">
        <f t="shared" si="38"/>
        <v>109.49961633510783</v>
      </c>
      <c r="S67" s="62">
        <f t="shared" si="39"/>
        <v>129.51588506502608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26.019353854636012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12.551492673077524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459753000</v>
      </c>
      <c r="C69" s="92"/>
      <c r="D69" s="92"/>
      <c r="E69" s="92">
        <f>$B69      +$C69      +$D69</f>
        <v>459753000</v>
      </c>
      <c r="F69" s="93">
        <v>459753000</v>
      </c>
      <c r="G69" s="94">
        <v>213118000</v>
      </c>
      <c r="H69" s="93">
        <v>89302000</v>
      </c>
      <c r="I69" s="94">
        <v>44242777</v>
      </c>
      <c r="J69" s="93">
        <v>72839000</v>
      </c>
      <c r="K69" s="94">
        <v>69530270</v>
      </c>
      <c r="L69" s="93"/>
      <c r="M69" s="94"/>
      <c r="N69" s="93"/>
      <c r="O69" s="94"/>
      <c r="P69" s="93">
        <f>$H69      +$J69      +$L69      +$N69</f>
        <v>162141000</v>
      </c>
      <c r="Q69" s="94">
        <f>$I69      +$K69      +$M69      +$O69</f>
        <v>113773047</v>
      </c>
      <c r="R69" s="48">
        <f>IF(($H69      =0),0,((($J69      -$H69      )/$H69      )*100))</f>
        <v>-18.435197419990594</v>
      </c>
      <c r="S69" s="49">
        <f>IF(($I69      =0),0,((($K69      -$I69      )/$I69      )*100))</f>
        <v>57.156206537397061</v>
      </c>
      <c r="T69" s="48">
        <f>IF(($E69      =0),0,(($P69      /$E69      )*100))</f>
        <v>35.266980313342167</v>
      </c>
      <c r="U69" s="50">
        <f>IF(($E69      =0),0,(($Q69      /$E69      )*100))</f>
        <v>24.746558913155543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459753000</v>
      </c>
      <c r="C70" s="101">
        <f>C69</f>
        <v>0</v>
      </c>
      <c r="D70" s="101"/>
      <c r="E70" s="101">
        <f>$B70      +$C70      +$D70</f>
        <v>459753000</v>
      </c>
      <c r="F70" s="102">
        <f t="shared" ref="F70:O70" si="44">F69</f>
        <v>459753000</v>
      </c>
      <c r="G70" s="103">
        <f t="shared" si="44"/>
        <v>213118000</v>
      </c>
      <c r="H70" s="102">
        <f t="shared" si="44"/>
        <v>89302000</v>
      </c>
      <c r="I70" s="103">
        <f t="shared" si="44"/>
        <v>44242777</v>
      </c>
      <c r="J70" s="102">
        <f t="shared" si="44"/>
        <v>72839000</v>
      </c>
      <c r="K70" s="103">
        <f t="shared" si="44"/>
        <v>69530270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162141000</v>
      </c>
      <c r="Q70" s="103">
        <f>$I70      +$K70      +$M70      +$O70</f>
        <v>113773047</v>
      </c>
      <c r="R70" s="57">
        <f>IF(($H70      =0),0,((($J70      -$H70      )/$H70      )*100))</f>
        <v>-18.435197419990594</v>
      </c>
      <c r="S70" s="58">
        <f>IF(($I70      =0),0,((($K70      -$I70      )/$I70      )*100))</f>
        <v>57.156206537397061</v>
      </c>
      <c r="T70" s="57">
        <f>IF($E70   =0,0,($P70   /$E70   )*100)</f>
        <v>35.266980313342167</v>
      </c>
      <c r="U70" s="59">
        <f>IF($E70   =0,0,($Q70   /$E70 )*100)</f>
        <v>24.746558913155543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459753000</v>
      </c>
      <c r="C71" s="104">
        <f>C69</f>
        <v>0</v>
      </c>
      <c r="D71" s="104"/>
      <c r="E71" s="104">
        <f>$B71      +$C71      +$D71</f>
        <v>459753000</v>
      </c>
      <c r="F71" s="105">
        <f t="shared" ref="F71:O71" si="45">F69</f>
        <v>459753000</v>
      </c>
      <c r="G71" s="106">
        <f t="shared" si="45"/>
        <v>213118000</v>
      </c>
      <c r="H71" s="105">
        <f t="shared" si="45"/>
        <v>89302000</v>
      </c>
      <c r="I71" s="106">
        <f t="shared" si="45"/>
        <v>44242777</v>
      </c>
      <c r="J71" s="105">
        <f t="shared" si="45"/>
        <v>72839000</v>
      </c>
      <c r="K71" s="106">
        <f t="shared" si="45"/>
        <v>69530270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162141000</v>
      </c>
      <c r="Q71" s="106">
        <f>$I71      +$K71      +$M71      +$O71</f>
        <v>113773047</v>
      </c>
      <c r="R71" s="61">
        <f>IF(($H71      =0),0,((($J71      -$H71      )/$H71      )*100))</f>
        <v>-18.435197419990594</v>
      </c>
      <c r="S71" s="62">
        <f>IF(($I71      =0),0,((($K71      -$I71      )/$I71      )*100))</f>
        <v>57.156206537397061</v>
      </c>
      <c r="T71" s="61">
        <f>IF($E71   =0,0,($P71   /$E71   )*100)</f>
        <v>35.266980313342167</v>
      </c>
      <c r="U71" s="65">
        <f>IF($E71   =0,0,($Q71   /$E71   )*100)</f>
        <v>24.746558913155543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7819228000</v>
      </c>
      <c r="C72" s="104">
        <f>SUM(C9:C14,C17:C23,C26:C29,C32,C35:C39,C42:C52,C55:C58,C61:C65,C69)</f>
        <v>0</v>
      </c>
      <c r="D72" s="104"/>
      <c r="E72" s="104">
        <f>$B72      +$C72      +$D72</f>
        <v>7819228000</v>
      </c>
      <c r="F72" s="105">
        <f t="shared" ref="F72:O72" si="46">SUM(F9:F14,F17:F23,F26:F29,F32,F35:F39,F42:F52,F55:F58,F61:F65,F69)</f>
        <v>7819228000</v>
      </c>
      <c r="G72" s="106">
        <f t="shared" si="46"/>
        <v>4385302000</v>
      </c>
      <c r="H72" s="105">
        <f t="shared" si="46"/>
        <v>632745000</v>
      </c>
      <c r="I72" s="106">
        <f t="shared" si="46"/>
        <v>290470318</v>
      </c>
      <c r="J72" s="105">
        <f t="shared" si="46"/>
        <v>1211350000</v>
      </c>
      <c r="K72" s="106">
        <f t="shared" si="46"/>
        <v>634661590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1844095000</v>
      </c>
      <c r="Q72" s="106">
        <f>$I72      +$K72      +$M72      +$O72</f>
        <v>925131908</v>
      </c>
      <c r="R72" s="61">
        <f>IF(($H72      =0),0,((($J72      -$H72      )/$H72      )*100))</f>
        <v>91.443630530466464</v>
      </c>
      <c r="S72" s="62">
        <f>IF(($I72      =0),0,((($K72      -$I72      )/$I72      )*100))</f>
        <v>118.4944728156355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26.633395893555672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13.361244599396734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YiP0PqBBHbBgnzdWOx/FANmZ3CK71eBaWEZczpDxXHSX8AZgHIKU4THpf1fGRhaLBdyyOeuDBAfgJe83uDc8yQ==" saltValue="Qv7lMK3CpxPsG474RB4nM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2300000</v>
      </c>
      <c r="C10" s="92"/>
      <c r="D10" s="92"/>
      <c r="E10" s="92">
        <f t="shared" ref="E10:E15" si="0">$B10      +$C10      +$D10</f>
        <v>2300000</v>
      </c>
      <c r="F10" s="93">
        <v>2300000</v>
      </c>
      <c r="G10" s="94">
        <v>2300000</v>
      </c>
      <c r="H10" s="93">
        <v>78000</v>
      </c>
      <c r="I10" s="94">
        <v>52223</v>
      </c>
      <c r="J10" s="93">
        <v>1124000</v>
      </c>
      <c r="K10" s="94">
        <v>138113</v>
      </c>
      <c r="L10" s="93"/>
      <c r="M10" s="94"/>
      <c r="N10" s="93"/>
      <c r="O10" s="94"/>
      <c r="P10" s="93">
        <f t="shared" ref="P10:P15" si="1">$H10      +$J10      +$L10      +$N10</f>
        <v>1202000</v>
      </c>
      <c r="Q10" s="94">
        <f t="shared" ref="Q10:Q15" si="2">$I10      +$K10      +$M10      +$O10</f>
        <v>190336</v>
      </c>
      <c r="R10" s="48">
        <f t="shared" ref="R10:R15" si="3">IF(($H10      =0),0,((($J10      -$H10      )/$H10      )*100))</f>
        <v>1341.0256410256411</v>
      </c>
      <c r="S10" s="49">
        <f t="shared" ref="S10:S15" si="4">IF(($I10      =0),0,((($K10      -$I10      )/$I10      )*100))</f>
        <v>164.46776324607933</v>
      </c>
      <c r="T10" s="48">
        <f t="shared" ref="T10:T14" si="5">IF(($E10      =0),0,(($P10      /$E10      )*100))</f>
        <v>52.260869565217391</v>
      </c>
      <c r="U10" s="50">
        <f t="shared" ref="U10:U14" si="6">IF(($E10      =0),0,(($Q10      /$E10      )*100))</f>
        <v>8.2754782608695656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2300000</v>
      </c>
      <c r="C15" s="95">
        <f>SUM(C9:C14)</f>
        <v>0</v>
      </c>
      <c r="D15" s="95"/>
      <c r="E15" s="95">
        <f t="shared" si="0"/>
        <v>2300000</v>
      </c>
      <c r="F15" s="96">
        <f t="shared" ref="F15:O15" si="7">SUM(F9:F14)</f>
        <v>2300000</v>
      </c>
      <c r="G15" s="97">
        <f t="shared" si="7"/>
        <v>2300000</v>
      </c>
      <c r="H15" s="96">
        <f t="shared" si="7"/>
        <v>78000</v>
      </c>
      <c r="I15" s="97">
        <f t="shared" si="7"/>
        <v>52223</v>
      </c>
      <c r="J15" s="96">
        <f t="shared" si="7"/>
        <v>1124000</v>
      </c>
      <c r="K15" s="97">
        <f t="shared" si="7"/>
        <v>138113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1202000</v>
      </c>
      <c r="Q15" s="97">
        <f t="shared" si="2"/>
        <v>190336</v>
      </c>
      <c r="R15" s="52">
        <f t="shared" si="3"/>
        <v>1341.0256410256411</v>
      </c>
      <c r="S15" s="53">
        <f t="shared" si="4"/>
        <v>164.46776324607933</v>
      </c>
      <c r="T15" s="52">
        <f>IF((SUM($E9:$E13))=0,0,(P15/(SUM($E9:$E13))*100))</f>
        <v>52.260869565217391</v>
      </c>
      <c r="U15" s="54">
        <f>IF((SUM($E9:$E13))=0,0,(Q15/(SUM($E9:$E13))*100))</f>
        <v>8.2754782608695656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2699000</v>
      </c>
      <c r="C32" s="92"/>
      <c r="D32" s="92"/>
      <c r="E32" s="92">
        <f>$B32      +$C32      +$D32</f>
        <v>2699000</v>
      </c>
      <c r="F32" s="93">
        <v>2699000</v>
      </c>
      <c r="G32" s="94">
        <v>1889000</v>
      </c>
      <c r="H32" s="93">
        <v>746000</v>
      </c>
      <c r="I32" s="94"/>
      <c r="J32" s="93">
        <v>1072000</v>
      </c>
      <c r="K32" s="94">
        <v>2392814</v>
      </c>
      <c r="L32" s="93"/>
      <c r="M32" s="94"/>
      <c r="N32" s="93"/>
      <c r="O32" s="94"/>
      <c r="P32" s="93">
        <f>$H32      +$J32      +$L32      +$N32</f>
        <v>1818000</v>
      </c>
      <c r="Q32" s="94">
        <f>$I32      +$K32      +$M32      +$O32</f>
        <v>2392814</v>
      </c>
      <c r="R32" s="48">
        <f>IF(($H32      =0),0,((($J32      -$H32      )/$H32      )*100))</f>
        <v>43.699731903485258</v>
      </c>
      <c r="S32" s="49">
        <f>IF(($I32      =0),0,((($K32      -$I32      )/$I32      )*100))</f>
        <v>0</v>
      </c>
      <c r="T32" s="48">
        <f>IF(($E32      =0),0,(($P32      /$E32      )*100))</f>
        <v>67.358280844757317</v>
      </c>
      <c r="U32" s="50">
        <f>IF(($E32      =0),0,(($Q32      /$E32      )*100))</f>
        <v>88.655576139310853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2699000</v>
      </c>
      <c r="C33" s="95">
        <f>C32</f>
        <v>0</v>
      </c>
      <c r="D33" s="95"/>
      <c r="E33" s="95">
        <f>$B33      +$C33      +$D33</f>
        <v>2699000</v>
      </c>
      <c r="F33" s="96">
        <f t="shared" ref="F33:O33" si="17">F32</f>
        <v>2699000</v>
      </c>
      <c r="G33" s="97">
        <f t="shared" si="17"/>
        <v>1889000</v>
      </c>
      <c r="H33" s="96">
        <f t="shared" si="17"/>
        <v>746000</v>
      </c>
      <c r="I33" s="97">
        <f t="shared" si="17"/>
        <v>0</v>
      </c>
      <c r="J33" s="96">
        <f t="shared" si="17"/>
        <v>1072000</v>
      </c>
      <c r="K33" s="97">
        <f t="shared" si="17"/>
        <v>2392814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1818000</v>
      </c>
      <c r="Q33" s="97">
        <f>$I33      +$K33      +$M33      +$O33</f>
        <v>2392814</v>
      </c>
      <c r="R33" s="52">
        <f>IF(($H33      =0),0,((($J33      -$H33      )/$H33      )*100))</f>
        <v>43.699731903485258</v>
      </c>
      <c r="S33" s="53">
        <f>IF(($I33      =0),0,((($K33      -$I33      )/$I33      )*100))</f>
        <v>0</v>
      </c>
      <c r="T33" s="52">
        <f>IF($E33   =0,0,($P33   /$E33   )*100)</f>
        <v>67.358280844757317</v>
      </c>
      <c r="U33" s="54">
        <f>IF($E33   =0,0,($Q33   /$E33   )*100)</f>
        <v>88.655576139310853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58000000</v>
      </c>
      <c r="C35" s="92"/>
      <c r="D35" s="92"/>
      <c r="E35" s="92">
        <f t="shared" ref="E35:E40" si="18">$B35      +$C35      +$D35</f>
        <v>58000000</v>
      </c>
      <c r="F35" s="93">
        <v>58000000</v>
      </c>
      <c r="G35" s="94">
        <v>42500000</v>
      </c>
      <c r="H35" s="93">
        <v>13500000</v>
      </c>
      <c r="I35" s="94">
        <v>15155895</v>
      </c>
      <c r="J35" s="93">
        <v>11500000</v>
      </c>
      <c r="K35" s="94">
        <v>22281171</v>
      </c>
      <c r="L35" s="93"/>
      <c r="M35" s="94"/>
      <c r="N35" s="93"/>
      <c r="O35" s="94"/>
      <c r="P35" s="93">
        <f t="shared" ref="P35:P40" si="19">$H35      +$J35      +$L35      +$N35</f>
        <v>25000000</v>
      </c>
      <c r="Q35" s="94">
        <f t="shared" ref="Q35:Q40" si="20">$I35      +$K35      +$M35      +$O35</f>
        <v>37437066</v>
      </c>
      <c r="R35" s="48">
        <f t="shared" ref="R35:R40" si="21">IF(($H35      =0),0,((($J35      -$H35      )/$H35      )*100))</f>
        <v>-14.814814814814813</v>
      </c>
      <c r="S35" s="49">
        <f t="shared" ref="S35:S40" si="22">IF(($I35      =0),0,((($K35      -$I35      )/$I35      )*100))</f>
        <v>47.013231485174579</v>
      </c>
      <c r="T35" s="48">
        <f t="shared" ref="T35:T39" si="23">IF(($E35      =0),0,(($P35      /$E35      )*100))</f>
        <v>43.103448275862064</v>
      </c>
      <c r="U35" s="50">
        <f t="shared" ref="U35:U39" si="24">IF(($E35      =0),0,(($Q35      /$E35      )*100))</f>
        <v>64.546665517241379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1497000</v>
      </c>
      <c r="C36" s="92"/>
      <c r="D36" s="92"/>
      <c r="E36" s="92">
        <f t="shared" si="18"/>
        <v>1497000</v>
      </c>
      <c r="F36" s="93">
        <v>1497000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3000000</v>
      </c>
      <c r="H38" s="93"/>
      <c r="I38" s="94"/>
      <c r="J38" s="93">
        <v>491000</v>
      </c>
      <c r="K38" s="94">
        <v>2376544</v>
      </c>
      <c r="L38" s="93"/>
      <c r="M38" s="94"/>
      <c r="N38" s="93"/>
      <c r="O38" s="94"/>
      <c r="P38" s="93">
        <f t="shared" si="19"/>
        <v>491000</v>
      </c>
      <c r="Q38" s="94">
        <f t="shared" si="20"/>
        <v>2376544</v>
      </c>
      <c r="R38" s="48">
        <f t="shared" si="21"/>
        <v>0</v>
      </c>
      <c r="S38" s="49">
        <f t="shared" si="22"/>
        <v>0</v>
      </c>
      <c r="T38" s="48">
        <f t="shared" si="23"/>
        <v>12.275</v>
      </c>
      <c r="U38" s="50">
        <f t="shared" si="24"/>
        <v>59.413600000000002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63497000</v>
      </c>
      <c r="C40" s="95">
        <f>SUM(C35:C39)</f>
        <v>0</v>
      </c>
      <c r="D40" s="95"/>
      <c r="E40" s="95">
        <f t="shared" si="18"/>
        <v>63497000</v>
      </c>
      <c r="F40" s="96">
        <f t="shared" ref="F40:O40" si="25">SUM(F35:F39)</f>
        <v>63497000</v>
      </c>
      <c r="G40" s="97">
        <f t="shared" si="25"/>
        <v>45500000</v>
      </c>
      <c r="H40" s="96">
        <f t="shared" si="25"/>
        <v>13500000</v>
      </c>
      <c r="I40" s="97">
        <f t="shared" si="25"/>
        <v>15155895</v>
      </c>
      <c r="J40" s="96">
        <f t="shared" si="25"/>
        <v>11991000</v>
      </c>
      <c r="K40" s="97">
        <f t="shared" si="25"/>
        <v>24657715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25491000</v>
      </c>
      <c r="Q40" s="97">
        <f t="shared" si="20"/>
        <v>39813610</v>
      </c>
      <c r="R40" s="52">
        <f t="shared" si="21"/>
        <v>-11.177777777777779</v>
      </c>
      <c r="S40" s="53">
        <f t="shared" si="22"/>
        <v>62.693889077484378</v>
      </c>
      <c r="T40" s="52">
        <f>IF((+$E35+$E38) =0,0,(P40   /(+$E35+$E38) )*100)</f>
        <v>41.11451612903226</v>
      </c>
      <c r="U40" s="54">
        <f>IF((+$E35+$E38) =0,0,(Q40   /(+$E35+$E38) )*100)</f>
        <v>64.215500000000006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68658000</v>
      </c>
      <c r="C51" s="92"/>
      <c r="D51" s="92"/>
      <c r="E51" s="92">
        <f t="shared" si="26"/>
        <v>68658000</v>
      </c>
      <c r="F51" s="93">
        <v>68658000</v>
      </c>
      <c r="G51" s="94">
        <v>18658000</v>
      </c>
      <c r="H51" s="93"/>
      <c r="I51" s="94"/>
      <c r="J51" s="93">
        <v>6416000</v>
      </c>
      <c r="K51" s="94">
        <v>18772964</v>
      </c>
      <c r="L51" s="93"/>
      <c r="M51" s="94"/>
      <c r="N51" s="93"/>
      <c r="O51" s="94"/>
      <c r="P51" s="93">
        <f t="shared" si="27"/>
        <v>6416000</v>
      </c>
      <c r="Q51" s="94">
        <f t="shared" si="28"/>
        <v>18772964</v>
      </c>
      <c r="R51" s="48">
        <f t="shared" si="29"/>
        <v>0</v>
      </c>
      <c r="S51" s="49">
        <f t="shared" si="30"/>
        <v>0</v>
      </c>
      <c r="T51" s="48">
        <f t="shared" si="31"/>
        <v>9.3448687698447372</v>
      </c>
      <c r="U51" s="50">
        <f t="shared" si="32"/>
        <v>27.342718983949432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68658000</v>
      </c>
      <c r="C53" s="95">
        <f>SUM(C42:C52)</f>
        <v>0</v>
      </c>
      <c r="D53" s="95"/>
      <c r="E53" s="95">
        <f t="shared" si="26"/>
        <v>68658000</v>
      </c>
      <c r="F53" s="96">
        <f t="shared" ref="F53:O53" si="33">SUM(F42:F52)</f>
        <v>68658000</v>
      </c>
      <c r="G53" s="97">
        <f t="shared" si="33"/>
        <v>18658000</v>
      </c>
      <c r="H53" s="96">
        <f t="shared" si="33"/>
        <v>0</v>
      </c>
      <c r="I53" s="97">
        <f t="shared" si="33"/>
        <v>0</v>
      </c>
      <c r="J53" s="96">
        <f t="shared" si="33"/>
        <v>6416000</v>
      </c>
      <c r="K53" s="97">
        <f t="shared" si="33"/>
        <v>18772964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6416000</v>
      </c>
      <c r="Q53" s="97">
        <f t="shared" si="28"/>
        <v>18772964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9.3448687698447372</v>
      </c>
      <c r="U53" s="54">
        <f>IF((+$E43+$E45+$E47+$E48+$E51) =0,0,(Q53   /(+$E43+$E45+$E47+$E48+$E51) )*100)</f>
        <v>27.342718983949432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137154000</v>
      </c>
      <c r="C67" s="104">
        <f>SUM(C9:C14,C17:C23,C26:C29,C32,C35:C39,C42:C52,C55:C58,C61:C65)</f>
        <v>0</v>
      </c>
      <c r="D67" s="104"/>
      <c r="E67" s="104">
        <f t="shared" si="35"/>
        <v>137154000</v>
      </c>
      <c r="F67" s="105">
        <f t="shared" ref="F67:O67" si="43">SUM(F9:F14,F17:F23,F26:F29,F32,F35:F39,F42:F52,F55:F58,F61:F65)</f>
        <v>137154000</v>
      </c>
      <c r="G67" s="106">
        <f t="shared" si="43"/>
        <v>68347000</v>
      </c>
      <c r="H67" s="105">
        <f t="shared" si="43"/>
        <v>14324000</v>
      </c>
      <c r="I67" s="106">
        <f t="shared" si="43"/>
        <v>15208118</v>
      </c>
      <c r="J67" s="105">
        <f t="shared" si="43"/>
        <v>20603000</v>
      </c>
      <c r="K67" s="106">
        <f t="shared" si="43"/>
        <v>45961606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34927000</v>
      </c>
      <c r="Q67" s="106">
        <f t="shared" si="37"/>
        <v>61169724</v>
      </c>
      <c r="R67" s="61">
        <f t="shared" si="38"/>
        <v>43.835520804244624</v>
      </c>
      <c r="S67" s="62">
        <f t="shared" si="39"/>
        <v>202.21757879574577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25.746551965619176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45.091461553771644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109164000</v>
      </c>
      <c r="C69" s="92"/>
      <c r="D69" s="92"/>
      <c r="E69" s="92">
        <f>$B69      +$C69      +$D69</f>
        <v>109164000</v>
      </c>
      <c r="F69" s="93">
        <v>109164000</v>
      </c>
      <c r="G69" s="94">
        <v>82424000</v>
      </c>
      <c r="H69" s="93">
        <v>58900000</v>
      </c>
      <c r="I69" s="94">
        <v>25221409</v>
      </c>
      <c r="J69" s="93">
        <v>21496000</v>
      </c>
      <c r="K69" s="94">
        <v>52544932</v>
      </c>
      <c r="L69" s="93"/>
      <c r="M69" s="94"/>
      <c r="N69" s="93"/>
      <c r="O69" s="94"/>
      <c r="P69" s="93">
        <f>$H69      +$J69      +$L69      +$N69</f>
        <v>80396000</v>
      </c>
      <c r="Q69" s="94">
        <f>$I69      +$K69      +$M69      +$O69</f>
        <v>77766341</v>
      </c>
      <c r="R69" s="48">
        <f>IF(($H69      =0),0,((($J69      -$H69      )/$H69      )*100))</f>
        <v>-63.504244482173178</v>
      </c>
      <c r="S69" s="49">
        <f>IF(($I69      =0),0,((($K69      -$I69      )/$I69      )*100))</f>
        <v>108.33464141515647</v>
      </c>
      <c r="T69" s="48">
        <f>IF(($E69      =0),0,(($P69      /$E69      )*100))</f>
        <v>73.64698985013375</v>
      </c>
      <c r="U69" s="50">
        <f>IF(($E69      =0),0,(($Q69      /$E69      )*100))</f>
        <v>71.238083067677991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109164000</v>
      </c>
      <c r="C70" s="101">
        <f>C69</f>
        <v>0</v>
      </c>
      <c r="D70" s="101"/>
      <c r="E70" s="101">
        <f>$B70      +$C70      +$D70</f>
        <v>109164000</v>
      </c>
      <c r="F70" s="102">
        <f t="shared" ref="F70:O70" si="44">F69</f>
        <v>109164000</v>
      </c>
      <c r="G70" s="103">
        <f t="shared" si="44"/>
        <v>82424000</v>
      </c>
      <c r="H70" s="102">
        <f t="shared" si="44"/>
        <v>58900000</v>
      </c>
      <c r="I70" s="103">
        <f t="shared" si="44"/>
        <v>25221409</v>
      </c>
      <c r="J70" s="102">
        <f t="shared" si="44"/>
        <v>21496000</v>
      </c>
      <c r="K70" s="103">
        <f t="shared" si="44"/>
        <v>52544932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80396000</v>
      </c>
      <c r="Q70" s="103">
        <f>$I70      +$K70      +$M70      +$O70</f>
        <v>77766341</v>
      </c>
      <c r="R70" s="57">
        <f>IF(($H70      =0),0,((($J70      -$H70      )/$H70      )*100))</f>
        <v>-63.504244482173178</v>
      </c>
      <c r="S70" s="58">
        <f>IF(($I70      =0),0,((($K70      -$I70      )/$I70      )*100))</f>
        <v>108.33464141515647</v>
      </c>
      <c r="T70" s="57">
        <f>IF($E70   =0,0,($P70   /$E70   )*100)</f>
        <v>73.64698985013375</v>
      </c>
      <c r="U70" s="59">
        <f>IF($E70   =0,0,($Q70   /$E70 )*100)</f>
        <v>71.238083067677991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109164000</v>
      </c>
      <c r="C71" s="104">
        <f>C69</f>
        <v>0</v>
      </c>
      <c r="D71" s="104"/>
      <c r="E71" s="104">
        <f>$B71      +$C71      +$D71</f>
        <v>109164000</v>
      </c>
      <c r="F71" s="105">
        <f t="shared" ref="F71:O71" si="45">F69</f>
        <v>109164000</v>
      </c>
      <c r="G71" s="106">
        <f t="shared" si="45"/>
        <v>82424000</v>
      </c>
      <c r="H71" s="105">
        <f t="shared" si="45"/>
        <v>58900000</v>
      </c>
      <c r="I71" s="106">
        <f t="shared" si="45"/>
        <v>25221409</v>
      </c>
      <c r="J71" s="105">
        <f t="shared" si="45"/>
        <v>21496000</v>
      </c>
      <c r="K71" s="106">
        <f t="shared" si="45"/>
        <v>52544932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80396000</v>
      </c>
      <c r="Q71" s="106">
        <f>$I71      +$K71      +$M71      +$O71</f>
        <v>77766341</v>
      </c>
      <c r="R71" s="61">
        <f>IF(($H71      =0),0,((($J71      -$H71      )/$H71      )*100))</f>
        <v>-63.504244482173178</v>
      </c>
      <c r="S71" s="62">
        <f>IF(($I71      =0),0,((($K71      -$I71      )/$I71      )*100))</f>
        <v>108.33464141515647</v>
      </c>
      <c r="T71" s="61">
        <f>IF($E71   =0,0,($P71   /$E71   )*100)</f>
        <v>73.64698985013375</v>
      </c>
      <c r="U71" s="65">
        <f>IF($E71   =0,0,($Q71   /$E71   )*100)</f>
        <v>71.238083067677991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246318000</v>
      </c>
      <c r="C72" s="104">
        <f>SUM(C9:C14,C17:C23,C26:C29,C32,C35:C39,C42:C52,C55:C58,C61:C65,C69)</f>
        <v>0</v>
      </c>
      <c r="D72" s="104"/>
      <c r="E72" s="104">
        <f>$B72      +$C72      +$D72</f>
        <v>246318000</v>
      </c>
      <c r="F72" s="105">
        <f t="shared" ref="F72:O72" si="46">SUM(F9:F14,F17:F23,F26:F29,F32,F35:F39,F42:F52,F55:F58,F61:F65,F69)</f>
        <v>246318000</v>
      </c>
      <c r="G72" s="106">
        <f t="shared" si="46"/>
        <v>150771000</v>
      </c>
      <c r="H72" s="105">
        <f t="shared" si="46"/>
        <v>73224000</v>
      </c>
      <c r="I72" s="106">
        <f t="shared" si="46"/>
        <v>40429527</v>
      </c>
      <c r="J72" s="105">
        <f t="shared" si="46"/>
        <v>42099000</v>
      </c>
      <c r="K72" s="106">
        <f t="shared" si="46"/>
        <v>98506538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115323000</v>
      </c>
      <c r="Q72" s="106">
        <f>$I72      +$K72      +$M72      +$O72</f>
        <v>138936065</v>
      </c>
      <c r="R72" s="61">
        <f>IF(($H72      =0),0,((($J72      -$H72      )/$H72      )*100))</f>
        <v>-42.506555227794166</v>
      </c>
      <c r="S72" s="62">
        <f>IF(($I72      =0),0,((($K72      -$I72      )/$I72      )*100))</f>
        <v>143.64998878171392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47.105027754971999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56.750060248099629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7xytuuQdPOuqQQhUvstmkO3r+7tG/BNbCXm1cXkCcRPfizNogh2outlR4/w0DvCDdjV33/tHPNCVbjX2iH/Ahw==" saltValue="wsy5nttPiwuQWkft6Tgnx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55000000</v>
      </c>
      <c r="C9" s="92"/>
      <c r="D9" s="92"/>
      <c r="E9" s="92">
        <f>$B9       +$C9       +$D9</f>
        <v>55000000</v>
      </c>
      <c r="F9" s="93">
        <v>55000000</v>
      </c>
      <c r="G9" s="94">
        <v>20000000</v>
      </c>
      <c r="H9" s="93"/>
      <c r="I9" s="94"/>
      <c r="J9" s="93">
        <v>9982000</v>
      </c>
      <c r="K9" s="94"/>
      <c r="L9" s="93"/>
      <c r="M9" s="94"/>
      <c r="N9" s="93"/>
      <c r="O9" s="94"/>
      <c r="P9" s="93">
        <f>$H9       +$J9       +$L9       +$N9</f>
        <v>9982000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18.149090909090908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249000</v>
      </c>
      <c r="I10" s="94">
        <v>250011</v>
      </c>
      <c r="J10" s="93">
        <v>249000</v>
      </c>
      <c r="K10" s="94">
        <v>249923</v>
      </c>
      <c r="L10" s="93"/>
      <c r="M10" s="94"/>
      <c r="N10" s="93"/>
      <c r="O10" s="94"/>
      <c r="P10" s="93">
        <f t="shared" ref="P10:P15" si="1">$H10      +$J10      +$L10      +$N10</f>
        <v>498000</v>
      </c>
      <c r="Q10" s="94">
        <f t="shared" ref="Q10:Q15" si="2">$I10      +$K10      +$M10      +$O10</f>
        <v>499934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-3.51984512681442E-2</v>
      </c>
      <c r="T10" s="48">
        <f t="shared" ref="T10:T14" si="5">IF(($E10      =0),0,(($P10      /$E10      )*100))</f>
        <v>49.8</v>
      </c>
      <c r="U10" s="50">
        <f t="shared" ref="U10:U14" si="6">IF(($E10      =0),0,(($Q10      /$E10      )*100))</f>
        <v>49.993400000000001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6000000</v>
      </c>
      <c r="C11" s="92"/>
      <c r="D11" s="92"/>
      <c r="E11" s="92">
        <f t="shared" si="0"/>
        <v>6000000</v>
      </c>
      <c r="F11" s="93">
        <v>6000000</v>
      </c>
      <c r="G11" s="94">
        <v>3000000</v>
      </c>
      <c r="H11" s="93">
        <v>1739000</v>
      </c>
      <c r="I11" s="94">
        <v>885684</v>
      </c>
      <c r="J11" s="93">
        <v>1244000</v>
      </c>
      <c r="K11" s="94">
        <v>1245813</v>
      </c>
      <c r="L11" s="93"/>
      <c r="M11" s="94"/>
      <c r="N11" s="93"/>
      <c r="O11" s="94"/>
      <c r="P11" s="93">
        <f t="shared" si="1"/>
        <v>2983000</v>
      </c>
      <c r="Q11" s="94">
        <f t="shared" si="2"/>
        <v>2131497</v>
      </c>
      <c r="R11" s="48">
        <f t="shared" si="3"/>
        <v>-28.464634847613574</v>
      </c>
      <c r="S11" s="49">
        <f t="shared" si="4"/>
        <v>40.661116154294305</v>
      </c>
      <c r="T11" s="48">
        <f t="shared" si="5"/>
        <v>49.716666666666661</v>
      </c>
      <c r="U11" s="50">
        <f t="shared" si="6"/>
        <v>35.524949999999997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134799000</v>
      </c>
      <c r="C13" s="92"/>
      <c r="D13" s="92"/>
      <c r="E13" s="92">
        <f t="shared" si="0"/>
        <v>134799000</v>
      </c>
      <c r="F13" s="93">
        <v>134799000</v>
      </c>
      <c r="G13" s="94">
        <v>66289000</v>
      </c>
      <c r="H13" s="93">
        <v>8541000</v>
      </c>
      <c r="I13" s="94">
        <v>7528000</v>
      </c>
      <c r="J13" s="93">
        <v>27685000</v>
      </c>
      <c r="K13" s="94">
        <v>5970000</v>
      </c>
      <c r="L13" s="93"/>
      <c r="M13" s="94"/>
      <c r="N13" s="93"/>
      <c r="O13" s="94"/>
      <c r="P13" s="93">
        <f t="shared" si="1"/>
        <v>36226000</v>
      </c>
      <c r="Q13" s="94">
        <f t="shared" si="2"/>
        <v>13498000</v>
      </c>
      <c r="R13" s="48">
        <f t="shared" si="3"/>
        <v>224.14237208757757</v>
      </c>
      <c r="S13" s="49">
        <f t="shared" si="4"/>
        <v>-20.696068012752391</v>
      </c>
      <c r="T13" s="48">
        <f t="shared" si="5"/>
        <v>26.874086603016345</v>
      </c>
      <c r="U13" s="50">
        <f t="shared" si="6"/>
        <v>10.013427399313052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500000</v>
      </c>
      <c r="C14" s="92"/>
      <c r="D14" s="92"/>
      <c r="E14" s="92">
        <f t="shared" si="0"/>
        <v>500000</v>
      </c>
      <c r="F14" s="93">
        <v>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197299000</v>
      </c>
      <c r="C15" s="95">
        <f>SUM(C9:C14)</f>
        <v>0</v>
      </c>
      <c r="D15" s="95"/>
      <c r="E15" s="95">
        <f t="shared" si="0"/>
        <v>197299000</v>
      </c>
      <c r="F15" s="96">
        <f t="shared" ref="F15:O15" si="7">SUM(F9:F14)</f>
        <v>197299000</v>
      </c>
      <c r="G15" s="97">
        <f t="shared" si="7"/>
        <v>90289000</v>
      </c>
      <c r="H15" s="96">
        <f t="shared" si="7"/>
        <v>10529000</v>
      </c>
      <c r="I15" s="97">
        <f t="shared" si="7"/>
        <v>8663695</v>
      </c>
      <c r="J15" s="96">
        <f t="shared" si="7"/>
        <v>39160000</v>
      </c>
      <c r="K15" s="97">
        <f t="shared" si="7"/>
        <v>7465736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49689000</v>
      </c>
      <c r="Q15" s="97">
        <f t="shared" si="2"/>
        <v>16129431</v>
      </c>
      <c r="R15" s="52">
        <f t="shared" si="3"/>
        <v>271.92515908443346</v>
      </c>
      <c r="S15" s="53">
        <f t="shared" si="4"/>
        <v>-13.827345030036261</v>
      </c>
      <c r="T15" s="52">
        <f>IF((SUM($E9:$E13))=0,0,(P15/(SUM($E9:$E13))*100))</f>
        <v>25.24860390550765</v>
      </c>
      <c r="U15" s="54">
        <f>IF((SUM($E9:$E13))=0,0,(Q15/(SUM($E9:$E13))*100))</f>
        <v>8.1958907311520885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55200000</v>
      </c>
      <c r="C20" s="92"/>
      <c r="D20" s="92"/>
      <c r="E20" s="92">
        <f t="shared" si="8"/>
        <v>55200000</v>
      </c>
      <c r="F20" s="93">
        <v>55200000</v>
      </c>
      <c r="G20" s="94">
        <v>55200000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55200000</v>
      </c>
      <c r="C24" s="95">
        <f>SUM(C17:C23)</f>
        <v>0</v>
      </c>
      <c r="D24" s="95"/>
      <c r="E24" s="95">
        <f t="shared" si="8"/>
        <v>55200000</v>
      </c>
      <c r="F24" s="96">
        <f t="shared" ref="F24:O24" si="15">SUM(F17:F23)</f>
        <v>55200000</v>
      </c>
      <c r="G24" s="97">
        <f t="shared" si="15"/>
        <v>55200000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1227523000</v>
      </c>
      <c r="C28" s="92"/>
      <c r="D28" s="92"/>
      <c r="E28" s="92">
        <f>$B28      +$C28      +$D28</f>
        <v>1227523000</v>
      </c>
      <c r="F28" s="93">
        <v>1227523000</v>
      </c>
      <c r="G28" s="94">
        <v>662861000</v>
      </c>
      <c r="H28" s="93">
        <v>30600000</v>
      </c>
      <c r="I28" s="94">
        <v>24493000</v>
      </c>
      <c r="J28" s="93">
        <v>57894000</v>
      </c>
      <c r="K28" s="94">
        <v>58074000</v>
      </c>
      <c r="L28" s="93"/>
      <c r="M28" s="94"/>
      <c r="N28" s="93"/>
      <c r="O28" s="94"/>
      <c r="P28" s="93">
        <f>$H28      +$J28      +$L28      +$N28</f>
        <v>88494000</v>
      </c>
      <c r="Q28" s="94">
        <f>$I28      +$K28      +$M28      +$O28</f>
        <v>82567000</v>
      </c>
      <c r="R28" s="48">
        <f>IF(($H28      =0),0,((($J28      -$H28      )/$H28      )*100))</f>
        <v>89.196078431372555</v>
      </c>
      <c r="S28" s="49">
        <f>IF(($I28      =0),0,((($K28      -$I28      )/$I28      )*100))</f>
        <v>137.10447883068633</v>
      </c>
      <c r="T28" s="48">
        <f>IF(($E28      =0),0,(($P28      /$E28      )*100))</f>
        <v>7.2091520892072891</v>
      </c>
      <c r="U28" s="50">
        <f>IF(($E28      =0),0,(($Q28      /$E28      )*100))</f>
        <v>6.7263098125248968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1227523000</v>
      </c>
      <c r="C30" s="95">
        <f>SUM(C26:C29)</f>
        <v>0</v>
      </c>
      <c r="D30" s="95"/>
      <c r="E30" s="95">
        <f>$B30      +$C30      +$D30</f>
        <v>1227523000</v>
      </c>
      <c r="F30" s="96">
        <f t="shared" ref="F30:O30" si="16">SUM(F26:F29)</f>
        <v>1227523000</v>
      </c>
      <c r="G30" s="97">
        <f t="shared" si="16"/>
        <v>662861000</v>
      </c>
      <c r="H30" s="96">
        <f t="shared" si="16"/>
        <v>30600000</v>
      </c>
      <c r="I30" s="97">
        <f t="shared" si="16"/>
        <v>24493000</v>
      </c>
      <c r="J30" s="96">
        <f t="shared" si="16"/>
        <v>57894000</v>
      </c>
      <c r="K30" s="97">
        <f t="shared" si="16"/>
        <v>58074000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88494000</v>
      </c>
      <c r="Q30" s="97">
        <f>$I30      +$K30      +$M30      +$O30</f>
        <v>82567000</v>
      </c>
      <c r="R30" s="52">
        <f>IF(($H30      =0),0,((($J30      -$H30      )/$H30      )*100))</f>
        <v>89.196078431372555</v>
      </c>
      <c r="S30" s="53">
        <f>IF(($I30      =0),0,((($K30      -$I30      )/$I30      )*100))</f>
        <v>137.10447883068633</v>
      </c>
      <c r="T30" s="52">
        <f>IF($E30   =0,0,($P30   /$E30   )*100)</f>
        <v>7.2091520892072891</v>
      </c>
      <c r="U30" s="54">
        <f>IF($E30   =0,0,($Q30   /$E30   )*100)</f>
        <v>6.7263098125248968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13978000</v>
      </c>
      <c r="C32" s="92"/>
      <c r="D32" s="92"/>
      <c r="E32" s="92">
        <f>$B32      +$C32      +$D32</f>
        <v>13978000</v>
      </c>
      <c r="F32" s="93">
        <v>13978000</v>
      </c>
      <c r="G32" s="94">
        <v>9784000</v>
      </c>
      <c r="H32" s="93">
        <v>1894000</v>
      </c>
      <c r="I32" s="94">
        <v>1893666</v>
      </c>
      <c r="J32" s="93">
        <v>4537000</v>
      </c>
      <c r="K32" s="94">
        <v>4537000</v>
      </c>
      <c r="L32" s="93"/>
      <c r="M32" s="94"/>
      <c r="N32" s="93"/>
      <c r="O32" s="94"/>
      <c r="P32" s="93">
        <f>$H32      +$J32      +$L32      +$N32</f>
        <v>6431000</v>
      </c>
      <c r="Q32" s="94">
        <f>$I32      +$K32      +$M32      +$O32</f>
        <v>6430666</v>
      </c>
      <c r="R32" s="48">
        <f>IF(($H32      =0),0,((($J32      -$H32      )/$H32      )*100))</f>
        <v>139.54593453009502</v>
      </c>
      <c r="S32" s="49">
        <f>IF(($I32      =0),0,((($K32      -$I32      )/$I32      )*100))</f>
        <v>139.58818503368599</v>
      </c>
      <c r="T32" s="48">
        <f>IF(($E32      =0),0,(($P32      /$E32      )*100))</f>
        <v>46.008012591214765</v>
      </c>
      <c r="U32" s="50">
        <f>IF(($E32      =0),0,(($Q32      /$E32      )*100))</f>
        <v>46.005623122048931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13978000</v>
      </c>
      <c r="C33" s="95">
        <f>C32</f>
        <v>0</v>
      </c>
      <c r="D33" s="95"/>
      <c r="E33" s="95">
        <f>$B33      +$C33      +$D33</f>
        <v>13978000</v>
      </c>
      <c r="F33" s="96">
        <f t="shared" ref="F33:O33" si="17">F32</f>
        <v>13978000</v>
      </c>
      <c r="G33" s="97">
        <f t="shared" si="17"/>
        <v>9784000</v>
      </c>
      <c r="H33" s="96">
        <f t="shared" si="17"/>
        <v>1894000</v>
      </c>
      <c r="I33" s="97">
        <f t="shared" si="17"/>
        <v>1893666</v>
      </c>
      <c r="J33" s="96">
        <f t="shared" si="17"/>
        <v>4537000</v>
      </c>
      <c r="K33" s="97">
        <f t="shared" si="17"/>
        <v>4537000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6431000</v>
      </c>
      <c r="Q33" s="97">
        <f>$I33      +$K33      +$M33      +$O33</f>
        <v>6430666</v>
      </c>
      <c r="R33" s="52">
        <f>IF(($H33      =0),0,((($J33      -$H33      )/$H33      )*100))</f>
        <v>139.54593453009502</v>
      </c>
      <c r="S33" s="53">
        <f>IF(($I33      =0),0,((($K33      -$I33      )/$I33      )*100))</f>
        <v>139.58818503368599</v>
      </c>
      <c r="T33" s="52">
        <f>IF($E33   =0,0,($P33   /$E33   )*100)</f>
        <v>46.008012591214765</v>
      </c>
      <c r="U33" s="54">
        <f>IF($E33   =0,0,($Q33   /$E33   )*100)</f>
        <v>46.005623122048931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28498000</v>
      </c>
      <c r="C36" s="92"/>
      <c r="D36" s="92"/>
      <c r="E36" s="92">
        <f t="shared" si="18"/>
        <v>28498000</v>
      </c>
      <c r="F36" s="93">
        <v>28498000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28498000</v>
      </c>
      <c r="C40" s="95">
        <f>SUM(C35:C39)</f>
        <v>0</v>
      </c>
      <c r="D40" s="95"/>
      <c r="E40" s="95">
        <f t="shared" si="18"/>
        <v>28498000</v>
      </c>
      <c r="F40" s="96">
        <f t="shared" ref="F40:O40" si="25">SUM(F35:F39)</f>
        <v>28498000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715075000</v>
      </c>
      <c r="C65" s="92"/>
      <c r="D65" s="92"/>
      <c r="E65" s="92">
        <f t="shared" si="35"/>
        <v>715075000</v>
      </c>
      <c r="F65" s="93">
        <v>715075000</v>
      </c>
      <c r="G65" s="94">
        <v>789155000</v>
      </c>
      <c r="H65" s="93">
        <v>43889000</v>
      </c>
      <c r="I65" s="94">
        <v>6941831</v>
      </c>
      <c r="J65" s="93">
        <v>124912000</v>
      </c>
      <c r="K65" s="94">
        <v>93005084</v>
      </c>
      <c r="L65" s="93"/>
      <c r="M65" s="94"/>
      <c r="N65" s="93"/>
      <c r="O65" s="94"/>
      <c r="P65" s="93">
        <f t="shared" si="36"/>
        <v>168801000</v>
      </c>
      <c r="Q65" s="94">
        <f t="shared" si="37"/>
        <v>99946915</v>
      </c>
      <c r="R65" s="48">
        <f t="shared" si="38"/>
        <v>184.60889972430451</v>
      </c>
      <c r="S65" s="49">
        <f t="shared" si="39"/>
        <v>1239.7774160736556</v>
      </c>
      <c r="T65" s="48">
        <f t="shared" si="40"/>
        <v>23.606055308883683</v>
      </c>
      <c r="U65" s="50">
        <f t="shared" si="41"/>
        <v>13.977123378666573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715075000</v>
      </c>
      <c r="C66" s="95">
        <f>SUM(C61:C65)</f>
        <v>0</v>
      </c>
      <c r="D66" s="95"/>
      <c r="E66" s="95">
        <f t="shared" si="35"/>
        <v>715075000</v>
      </c>
      <c r="F66" s="96">
        <f t="shared" ref="F66:O66" si="42">SUM(F61:F65)</f>
        <v>715075000</v>
      </c>
      <c r="G66" s="97">
        <f t="shared" si="42"/>
        <v>789155000</v>
      </c>
      <c r="H66" s="96">
        <f t="shared" si="42"/>
        <v>43889000</v>
      </c>
      <c r="I66" s="97">
        <f t="shared" si="42"/>
        <v>6941831</v>
      </c>
      <c r="J66" s="96">
        <f t="shared" si="42"/>
        <v>124912000</v>
      </c>
      <c r="K66" s="97">
        <f t="shared" si="42"/>
        <v>93005084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168801000</v>
      </c>
      <c r="Q66" s="97">
        <f t="shared" si="37"/>
        <v>99946915</v>
      </c>
      <c r="R66" s="52">
        <f t="shared" si="38"/>
        <v>184.60889972430451</v>
      </c>
      <c r="S66" s="53">
        <f t="shared" si="39"/>
        <v>1239.7774160736556</v>
      </c>
      <c r="T66" s="52">
        <f>IF((+$E61+$E63+$E64++$E65) =0,0,(P66   /(+$E61+$E63+$E64+$E65) )*100)</f>
        <v>23.606055308883683</v>
      </c>
      <c r="U66" s="54">
        <f>IF((+$E61+$E63+$E65) =0,0,(Q66  /(+$E61+$E63+$E65) )*100)</f>
        <v>13.977123378666573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2237573000</v>
      </c>
      <c r="C67" s="104">
        <f>SUM(C9:C14,C17:C23,C26:C29,C32,C35:C39,C42:C52,C55:C58,C61:C65)</f>
        <v>0</v>
      </c>
      <c r="D67" s="104"/>
      <c r="E67" s="104">
        <f t="shared" si="35"/>
        <v>2237573000</v>
      </c>
      <c r="F67" s="105">
        <f t="shared" ref="F67:O67" si="43">SUM(F9:F14,F17:F23,F26:F29,F32,F35:F39,F42:F52,F55:F58,F61:F65)</f>
        <v>2237573000</v>
      </c>
      <c r="G67" s="106">
        <f t="shared" si="43"/>
        <v>1607289000</v>
      </c>
      <c r="H67" s="105">
        <f t="shared" si="43"/>
        <v>86912000</v>
      </c>
      <c r="I67" s="106">
        <f t="shared" si="43"/>
        <v>41992192</v>
      </c>
      <c r="J67" s="105">
        <f t="shared" si="43"/>
        <v>226503000</v>
      </c>
      <c r="K67" s="106">
        <f t="shared" si="43"/>
        <v>163081820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313415000</v>
      </c>
      <c r="Q67" s="106">
        <f t="shared" si="37"/>
        <v>205074012</v>
      </c>
      <c r="R67" s="61">
        <f t="shared" si="38"/>
        <v>160.61188328424154</v>
      </c>
      <c r="S67" s="62">
        <f t="shared" si="39"/>
        <v>288.36224600992489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14.190824400348642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9.2853542216134848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2237573000</v>
      </c>
      <c r="C72" s="104">
        <f>SUM(C9:C14,C17:C23,C26:C29,C32,C35:C39,C42:C52,C55:C58,C61:C65,C69)</f>
        <v>0</v>
      </c>
      <c r="D72" s="104"/>
      <c r="E72" s="104">
        <f>$B72      +$C72      +$D72</f>
        <v>2237573000</v>
      </c>
      <c r="F72" s="105">
        <f t="shared" ref="F72:O72" si="46">SUM(F9:F14,F17:F23,F26:F29,F32,F35:F39,F42:F52,F55:F58,F61:F65,F69)</f>
        <v>2237573000</v>
      </c>
      <c r="G72" s="106">
        <f t="shared" si="46"/>
        <v>1607289000</v>
      </c>
      <c r="H72" s="105">
        <f t="shared" si="46"/>
        <v>86912000</v>
      </c>
      <c r="I72" s="106">
        <f t="shared" si="46"/>
        <v>41992192</v>
      </c>
      <c r="J72" s="105">
        <f t="shared" si="46"/>
        <v>226503000</v>
      </c>
      <c r="K72" s="106">
        <f t="shared" si="46"/>
        <v>163081820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313415000</v>
      </c>
      <c r="Q72" s="106">
        <f>$I72      +$K72      +$M72      +$O72</f>
        <v>205074012</v>
      </c>
      <c r="R72" s="61">
        <f>IF(($H72      =0),0,((($J72      -$H72      )/$H72      )*100))</f>
        <v>160.61188328424154</v>
      </c>
      <c r="S72" s="62">
        <f>IF(($I72      =0),0,((($K72      -$I72      )/$I72      )*100))</f>
        <v>288.36224600992489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14.190824400348642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9.2853542216134848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T9PzE+9gPBOYmXCXQholprPhyDiaPgYsfHVxK5UMzwXscZraH8gNT578ikSHR+CFjqUgCiV6dWlSdaC7qXDWXg==" saltValue="8URMd8vKluFKkZuxxu+LE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62000000</v>
      </c>
      <c r="C9" s="92"/>
      <c r="D9" s="92"/>
      <c r="E9" s="92">
        <f>$B9       +$C9       +$D9</f>
        <v>62000000</v>
      </c>
      <c r="F9" s="93">
        <v>62000000</v>
      </c>
      <c r="G9" s="94">
        <v>30950000</v>
      </c>
      <c r="H9" s="93"/>
      <c r="I9" s="94"/>
      <c r="J9" s="93">
        <v>4356000</v>
      </c>
      <c r="K9" s="94"/>
      <c r="L9" s="93"/>
      <c r="M9" s="94"/>
      <c r="N9" s="93"/>
      <c r="O9" s="94"/>
      <c r="P9" s="93">
        <f>$H9       +$J9       +$L9       +$N9</f>
        <v>4356000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7.0258064516129037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/>
      <c r="I10" s="94"/>
      <c r="J10" s="93">
        <v>146000</v>
      </c>
      <c r="K10" s="94"/>
      <c r="L10" s="93"/>
      <c r="M10" s="94"/>
      <c r="N10" s="93"/>
      <c r="O10" s="94"/>
      <c r="P10" s="93">
        <f t="shared" ref="P10:P15" si="1">$H10      +$J10      +$L10      +$N10</f>
        <v>146000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6.6363636363636358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155465000</v>
      </c>
      <c r="C13" s="92"/>
      <c r="D13" s="92"/>
      <c r="E13" s="92">
        <f t="shared" si="0"/>
        <v>155465000</v>
      </c>
      <c r="F13" s="93">
        <v>155465000</v>
      </c>
      <c r="G13" s="94">
        <v>83342000</v>
      </c>
      <c r="H13" s="93">
        <v>7094000</v>
      </c>
      <c r="I13" s="94"/>
      <c r="J13" s="93">
        <v>19127000</v>
      </c>
      <c r="K13" s="94"/>
      <c r="L13" s="93"/>
      <c r="M13" s="94"/>
      <c r="N13" s="93"/>
      <c r="O13" s="94"/>
      <c r="P13" s="93">
        <f t="shared" si="1"/>
        <v>26221000</v>
      </c>
      <c r="Q13" s="94">
        <f t="shared" si="2"/>
        <v>0</v>
      </c>
      <c r="R13" s="48">
        <f t="shared" si="3"/>
        <v>169.62221595714689</v>
      </c>
      <c r="S13" s="49">
        <f t="shared" si="4"/>
        <v>0</v>
      </c>
      <c r="T13" s="48">
        <f t="shared" si="5"/>
        <v>16.866175666548742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1000000</v>
      </c>
      <c r="C14" s="92"/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220665000</v>
      </c>
      <c r="C15" s="95">
        <f>SUM(C9:C14)</f>
        <v>0</v>
      </c>
      <c r="D15" s="95"/>
      <c r="E15" s="95">
        <f t="shared" si="0"/>
        <v>220665000</v>
      </c>
      <c r="F15" s="96">
        <f t="shared" ref="F15:O15" si="7">SUM(F9:F14)</f>
        <v>220665000</v>
      </c>
      <c r="G15" s="97">
        <f t="shared" si="7"/>
        <v>116492000</v>
      </c>
      <c r="H15" s="96">
        <f t="shared" si="7"/>
        <v>7094000</v>
      </c>
      <c r="I15" s="97">
        <f t="shared" si="7"/>
        <v>0</v>
      </c>
      <c r="J15" s="96">
        <f t="shared" si="7"/>
        <v>23629000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30723000</v>
      </c>
      <c r="Q15" s="97">
        <f t="shared" si="2"/>
        <v>0</v>
      </c>
      <c r="R15" s="52">
        <f t="shared" si="3"/>
        <v>233.08429658866649</v>
      </c>
      <c r="S15" s="53">
        <f t="shared" si="4"/>
        <v>0</v>
      </c>
      <c r="T15" s="52">
        <f>IF((SUM($E9:$E13))=0,0,(P15/(SUM($E9:$E13))*100))</f>
        <v>13.986297316368107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830319000</v>
      </c>
      <c r="C28" s="92"/>
      <c r="D28" s="92"/>
      <c r="E28" s="92">
        <f>$B28      +$C28      +$D28</f>
        <v>830319000</v>
      </c>
      <c r="F28" s="93">
        <v>830319000</v>
      </c>
      <c r="G28" s="94">
        <v>380095000</v>
      </c>
      <c r="H28" s="93">
        <v>36373000</v>
      </c>
      <c r="I28" s="94"/>
      <c r="J28" s="93">
        <v>210811000</v>
      </c>
      <c r="K28" s="94"/>
      <c r="L28" s="93"/>
      <c r="M28" s="94"/>
      <c r="N28" s="93"/>
      <c r="O28" s="94"/>
      <c r="P28" s="93">
        <f>$H28      +$J28      +$L28      +$N28</f>
        <v>247184000</v>
      </c>
      <c r="Q28" s="94">
        <f>$I28      +$K28      +$M28      +$O28</f>
        <v>0</v>
      </c>
      <c r="R28" s="48">
        <f>IF(($H28      =0),0,((($J28      -$H28      )/$H28      )*100))</f>
        <v>479.58100789046824</v>
      </c>
      <c r="S28" s="49">
        <f>IF(($I28      =0),0,((($K28      -$I28      )/$I28      )*100))</f>
        <v>0</v>
      </c>
      <c r="T28" s="48">
        <f>IF(($E28      =0),0,(($P28      /$E28      )*100))</f>
        <v>29.76976318740147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830319000</v>
      </c>
      <c r="C30" s="95">
        <f>SUM(C26:C29)</f>
        <v>0</v>
      </c>
      <c r="D30" s="95"/>
      <c r="E30" s="95">
        <f>$B30      +$C30      +$D30</f>
        <v>830319000</v>
      </c>
      <c r="F30" s="96">
        <f t="shared" ref="F30:O30" si="16">SUM(F26:F29)</f>
        <v>830319000</v>
      </c>
      <c r="G30" s="97">
        <f t="shared" si="16"/>
        <v>380095000</v>
      </c>
      <c r="H30" s="96">
        <f t="shared" si="16"/>
        <v>36373000</v>
      </c>
      <c r="I30" s="97">
        <f t="shared" si="16"/>
        <v>0</v>
      </c>
      <c r="J30" s="96">
        <f t="shared" si="16"/>
        <v>210811000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247184000</v>
      </c>
      <c r="Q30" s="97">
        <f>$I30      +$K30      +$M30      +$O30</f>
        <v>0</v>
      </c>
      <c r="R30" s="52">
        <f>IF(($H30      =0),0,((($J30      -$H30      )/$H30      )*100))</f>
        <v>479.58100789046824</v>
      </c>
      <c r="S30" s="53">
        <f>IF(($I30      =0),0,((($K30      -$I30      )/$I30      )*100))</f>
        <v>0</v>
      </c>
      <c r="T30" s="52">
        <f>IF($E30   =0,0,($P30   /$E30   )*100)</f>
        <v>29.76976318740147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16502000</v>
      </c>
      <c r="C32" s="92"/>
      <c r="D32" s="92"/>
      <c r="E32" s="92">
        <f>$B32      +$C32      +$D32</f>
        <v>16502000</v>
      </c>
      <c r="F32" s="93">
        <v>16502000</v>
      </c>
      <c r="G32" s="94">
        <v>11551000</v>
      </c>
      <c r="H32" s="93">
        <v>4125000</v>
      </c>
      <c r="I32" s="94"/>
      <c r="J32" s="93">
        <v>7422000</v>
      </c>
      <c r="K32" s="94"/>
      <c r="L32" s="93"/>
      <c r="M32" s="94"/>
      <c r="N32" s="93"/>
      <c r="O32" s="94"/>
      <c r="P32" s="93">
        <f>$H32      +$J32      +$L32      +$N32</f>
        <v>11547000</v>
      </c>
      <c r="Q32" s="94">
        <f>$I32      +$K32      +$M32      +$O32</f>
        <v>0</v>
      </c>
      <c r="R32" s="48">
        <f>IF(($H32      =0),0,((($J32      -$H32      )/$H32      )*100))</f>
        <v>79.927272727272722</v>
      </c>
      <c r="S32" s="49">
        <f>IF(($I32      =0),0,((($K32      -$I32      )/$I32      )*100))</f>
        <v>0</v>
      </c>
      <c r="T32" s="48">
        <f>IF(($E32      =0),0,(($P32      /$E32      )*100))</f>
        <v>69.973336565264816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16502000</v>
      </c>
      <c r="C33" s="95">
        <f>C32</f>
        <v>0</v>
      </c>
      <c r="D33" s="95"/>
      <c r="E33" s="95">
        <f>$B33      +$C33      +$D33</f>
        <v>16502000</v>
      </c>
      <c r="F33" s="96">
        <f t="shared" ref="F33:O33" si="17">F32</f>
        <v>16502000</v>
      </c>
      <c r="G33" s="97">
        <f t="shared" si="17"/>
        <v>11551000</v>
      </c>
      <c r="H33" s="96">
        <f t="shared" si="17"/>
        <v>4125000</v>
      </c>
      <c r="I33" s="97">
        <f t="shared" si="17"/>
        <v>0</v>
      </c>
      <c r="J33" s="96">
        <f t="shared" si="17"/>
        <v>7422000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11547000</v>
      </c>
      <c r="Q33" s="97">
        <f>$I33      +$K33      +$M33      +$O33</f>
        <v>0</v>
      </c>
      <c r="R33" s="52">
        <f>IF(($H33      =0),0,((($J33      -$H33      )/$H33      )*100))</f>
        <v>79.927272727272722</v>
      </c>
      <c r="S33" s="53">
        <f>IF(($I33      =0),0,((($K33      -$I33      )/$I33      )*100))</f>
        <v>0</v>
      </c>
      <c r="T33" s="52">
        <f>IF($E33   =0,0,($P33   /$E33   )*100)</f>
        <v>69.973336565264816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26901000</v>
      </c>
      <c r="C36" s="92"/>
      <c r="D36" s="92"/>
      <c r="E36" s="92">
        <f t="shared" si="18"/>
        <v>26901000</v>
      </c>
      <c r="F36" s="93">
        <v>26901000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8000000</v>
      </c>
      <c r="C38" s="92"/>
      <c r="D38" s="92"/>
      <c r="E38" s="92">
        <f t="shared" si="18"/>
        <v>8000000</v>
      </c>
      <c r="F38" s="93">
        <v>8000000</v>
      </c>
      <c r="G38" s="94">
        <v>2000000</v>
      </c>
      <c r="H38" s="93"/>
      <c r="I38" s="94"/>
      <c r="J38" s="93">
        <v>2175000</v>
      </c>
      <c r="K38" s="94"/>
      <c r="L38" s="93"/>
      <c r="M38" s="94"/>
      <c r="N38" s="93"/>
      <c r="O38" s="94"/>
      <c r="P38" s="93">
        <f t="shared" si="19"/>
        <v>2175000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27.187499999999996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34901000</v>
      </c>
      <c r="C40" s="95">
        <f>SUM(C35:C39)</f>
        <v>0</v>
      </c>
      <c r="D40" s="95"/>
      <c r="E40" s="95">
        <f t="shared" si="18"/>
        <v>34901000</v>
      </c>
      <c r="F40" s="96">
        <f t="shared" ref="F40:O40" si="25">SUM(F35:F39)</f>
        <v>34901000</v>
      </c>
      <c r="G40" s="97">
        <f t="shared" si="25"/>
        <v>2000000</v>
      </c>
      <c r="H40" s="96">
        <f t="shared" si="25"/>
        <v>0</v>
      </c>
      <c r="I40" s="97">
        <f t="shared" si="25"/>
        <v>0</v>
      </c>
      <c r="J40" s="96">
        <f t="shared" si="25"/>
        <v>2175000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2175000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27.187499999999996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619851000</v>
      </c>
      <c r="C65" s="92"/>
      <c r="D65" s="92"/>
      <c r="E65" s="92">
        <f t="shared" si="35"/>
        <v>619851000</v>
      </c>
      <c r="F65" s="93">
        <v>619851000</v>
      </c>
      <c r="G65" s="94">
        <v>489360000</v>
      </c>
      <c r="H65" s="93">
        <v>23535000</v>
      </c>
      <c r="I65" s="94"/>
      <c r="J65" s="93">
        <v>121557000</v>
      </c>
      <c r="K65" s="94"/>
      <c r="L65" s="93"/>
      <c r="M65" s="94"/>
      <c r="N65" s="93"/>
      <c r="O65" s="94"/>
      <c r="P65" s="93">
        <f t="shared" si="36"/>
        <v>145092000</v>
      </c>
      <c r="Q65" s="94">
        <f t="shared" si="37"/>
        <v>0</v>
      </c>
      <c r="R65" s="48">
        <f t="shared" si="38"/>
        <v>416.4945825366475</v>
      </c>
      <c r="S65" s="49">
        <f t="shared" si="39"/>
        <v>0</v>
      </c>
      <c r="T65" s="48">
        <f t="shared" si="40"/>
        <v>23.407560849300879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619851000</v>
      </c>
      <c r="C66" s="95">
        <f>SUM(C61:C65)</f>
        <v>0</v>
      </c>
      <c r="D66" s="95"/>
      <c r="E66" s="95">
        <f t="shared" si="35"/>
        <v>619851000</v>
      </c>
      <c r="F66" s="96">
        <f t="shared" ref="F66:O66" si="42">SUM(F61:F65)</f>
        <v>619851000</v>
      </c>
      <c r="G66" s="97">
        <f t="shared" si="42"/>
        <v>489360000</v>
      </c>
      <c r="H66" s="96">
        <f t="shared" si="42"/>
        <v>23535000</v>
      </c>
      <c r="I66" s="97">
        <f t="shared" si="42"/>
        <v>0</v>
      </c>
      <c r="J66" s="96">
        <f t="shared" si="42"/>
        <v>121557000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145092000</v>
      </c>
      <c r="Q66" s="97">
        <f t="shared" si="37"/>
        <v>0</v>
      </c>
      <c r="R66" s="52">
        <f t="shared" si="38"/>
        <v>416.4945825366475</v>
      </c>
      <c r="S66" s="53">
        <f t="shared" si="39"/>
        <v>0</v>
      </c>
      <c r="T66" s="52">
        <f>IF((+$E61+$E63+$E64++$E65) =0,0,(P66   /(+$E61+$E63+$E64+$E65) )*100)</f>
        <v>23.407560849300879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1722238000</v>
      </c>
      <c r="C67" s="104">
        <f>SUM(C9:C14,C17:C23,C26:C29,C32,C35:C39,C42:C52,C55:C58,C61:C65)</f>
        <v>0</v>
      </c>
      <c r="D67" s="104"/>
      <c r="E67" s="104">
        <f t="shared" si="35"/>
        <v>1722238000</v>
      </c>
      <c r="F67" s="105">
        <f t="shared" ref="F67:O67" si="43">SUM(F9:F14,F17:F23,F26:F29,F32,F35:F39,F42:F52,F55:F58,F61:F65)</f>
        <v>1722238000</v>
      </c>
      <c r="G67" s="106">
        <f t="shared" si="43"/>
        <v>999498000</v>
      </c>
      <c r="H67" s="105">
        <f t="shared" si="43"/>
        <v>71127000</v>
      </c>
      <c r="I67" s="106">
        <f t="shared" si="43"/>
        <v>0</v>
      </c>
      <c r="J67" s="105">
        <f t="shared" si="43"/>
        <v>365594000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436721000</v>
      </c>
      <c r="Q67" s="106">
        <f t="shared" si="37"/>
        <v>0</v>
      </c>
      <c r="R67" s="61">
        <f t="shared" si="38"/>
        <v>414.00171524175062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25.775332770281238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1722238000</v>
      </c>
      <c r="C72" s="104">
        <f>SUM(C9:C14,C17:C23,C26:C29,C32,C35:C39,C42:C52,C55:C58,C61:C65,C69)</f>
        <v>0</v>
      </c>
      <c r="D72" s="104"/>
      <c r="E72" s="104">
        <f>$B72      +$C72      +$D72</f>
        <v>1722238000</v>
      </c>
      <c r="F72" s="105">
        <f t="shared" ref="F72:O72" si="46">SUM(F9:F14,F17:F23,F26:F29,F32,F35:F39,F42:F52,F55:F58,F61:F65,F69)</f>
        <v>1722238000</v>
      </c>
      <c r="G72" s="106">
        <f t="shared" si="46"/>
        <v>999498000</v>
      </c>
      <c r="H72" s="105">
        <f t="shared" si="46"/>
        <v>71127000</v>
      </c>
      <c r="I72" s="106">
        <f t="shared" si="46"/>
        <v>0</v>
      </c>
      <c r="J72" s="105">
        <f t="shared" si="46"/>
        <v>365594000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436721000</v>
      </c>
      <c r="Q72" s="106">
        <f>$I72      +$K72      +$M72      +$O72</f>
        <v>0</v>
      </c>
      <c r="R72" s="61">
        <f>IF(($H72      =0),0,((($J72      -$H72      )/$H72      )*100))</f>
        <v>414.00171524175062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25.775332770281238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O12uWsarvScppHJiGl5e0iMb6euZXmFwxfypSuyqnhfu7Ij6C7b4JVqX7VbnlC9/zbUhcgRy/oBM/NCvm54mbw==" saltValue="7VGST0tY+I4hWNWEcfODd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1400000</v>
      </c>
      <c r="C10" s="92"/>
      <c r="D10" s="92"/>
      <c r="E10" s="92">
        <f t="shared" ref="E10:E15" si="0">$B10      +$C10      +$D10</f>
        <v>1400000</v>
      </c>
      <c r="F10" s="93">
        <v>1400000</v>
      </c>
      <c r="G10" s="94">
        <v>1400000</v>
      </c>
      <c r="H10" s="93">
        <v>377000</v>
      </c>
      <c r="I10" s="94">
        <v>377287</v>
      </c>
      <c r="J10" s="93">
        <v>84000</v>
      </c>
      <c r="K10" s="94">
        <v>84874</v>
      </c>
      <c r="L10" s="93"/>
      <c r="M10" s="94"/>
      <c r="N10" s="93"/>
      <c r="O10" s="94"/>
      <c r="P10" s="93">
        <f t="shared" ref="P10:P15" si="1">$H10      +$J10      +$L10      +$N10</f>
        <v>461000</v>
      </c>
      <c r="Q10" s="94">
        <f t="shared" ref="Q10:Q15" si="2">$I10      +$K10      +$M10      +$O10</f>
        <v>462161</v>
      </c>
      <c r="R10" s="48">
        <f t="shared" ref="R10:R15" si="3">IF(($H10      =0),0,((($J10      -$H10      )/$H10      )*100))</f>
        <v>-77.718832891246677</v>
      </c>
      <c r="S10" s="49">
        <f t="shared" ref="S10:S15" si="4">IF(($I10      =0),0,((($K10      -$I10      )/$I10      )*100))</f>
        <v>-77.50412815707935</v>
      </c>
      <c r="T10" s="48">
        <f t="shared" ref="T10:T14" si="5">IF(($E10      =0),0,(($P10      /$E10      )*100))</f>
        <v>32.928571428571431</v>
      </c>
      <c r="U10" s="50">
        <f t="shared" ref="U10:U14" si="6">IF(($E10      =0),0,(($Q10      /$E10      )*100))</f>
        <v>33.011499999999998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1400000</v>
      </c>
      <c r="C15" s="95">
        <f>SUM(C9:C14)</f>
        <v>0</v>
      </c>
      <c r="D15" s="95"/>
      <c r="E15" s="95">
        <f t="shared" si="0"/>
        <v>1400000</v>
      </c>
      <c r="F15" s="96">
        <f t="shared" ref="F15:O15" si="7">SUM(F9:F14)</f>
        <v>1400000</v>
      </c>
      <c r="G15" s="97">
        <f t="shared" si="7"/>
        <v>1400000</v>
      </c>
      <c r="H15" s="96">
        <f t="shared" si="7"/>
        <v>377000</v>
      </c>
      <c r="I15" s="97">
        <f t="shared" si="7"/>
        <v>377287</v>
      </c>
      <c r="J15" s="96">
        <f t="shared" si="7"/>
        <v>84000</v>
      </c>
      <c r="K15" s="97">
        <f t="shared" si="7"/>
        <v>84874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461000</v>
      </c>
      <c r="Q15" s="97">
        <f t="shared" si="2"/>
        <v>462161</v>
      </c>
      <c r="R15" s="52">
        <f t="shared" si="3"/>
        <v>-77.718832891246677</v>
      </c>
      <c r="S15" s="53">
        <f t="shared" si="4"/>
        <v>-77.50412815707935</v>
      </c>
      <c r="T15" s="52">
        <f>IF((SUM($E9:$E13))=0,0,(P15/(SUM($E9:$E13))*100))</f>
        <v>32.928571428571431</v>
      </c>
      <c r="U15" s="54">
        <f>IF((SUM($E9:$E13))=0,0,(Q15/(SUM($E9:$E13))*100))</f>
        <v>33.011499999999998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2616000</v>
      </c>
      <c r="C29" s="92"/>
      <c r="D29" s="92"/>
      <c r="E29" s="92">
        <f>$B29      +$C29      +$D29</f>
        <v>2616000</v>
      </c>
      <c r="F29" s="93">
        <v>2616000</v>
      </c>
      <c r="G29" s="94">
        <v>1831000</v>
      </c>
      <c r="H29" s="93">
        <v>407000</v>
      </c>
      <c r="I29" s="94">
        <v>406975</v>
      </c>
      <c r="J29" s="93">
        <v>945000</v>
      </c>
      <c r="K29" s="94">
        <v>945356</v>
      </c>
      <c r="L29" s="93"/>
      <c r="M29" s="94"/>
      <c r="N29" s="93"/>
      <c r="O29" s="94"/>
      <c r="P29" s="93">
        <f>$H29      +$J29      +$L29      +$N29</f>
        <v>1352000</v>
      </c>
      <c r="Q29" s="94">
        <f>$I29      +$K29      +$M29      +$O29</f>
        <v>1352331</v>
      </c>
      <c r="R29" s="48">
        <f>IF(($H29      =0),0,((($J29      -$H29      )/$H29      )*100))</f>
        <v>132.18673218673217</v>
      </c>
      <c r="S29" s="49">
        <f>IF(($I29      =0),0,((($K29      -$I29      )/$I29      )*100))</f>
        <v>132.28846980772775</v>
      </c>
      <c r="T29" s="48">
        <f>IF(($E29      =0),0,(($P29      /$E29      )*100))</f>
        <v>51.681957186544345</v>
      </c>
      <c r="U29" s="50">
        <f>IF(($E29      =0),0,(($Q29      /$E29      )*100))</f>
        <v>51.694610091743122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2616000</v>
      </c>
      <c r="C30" s="95">
        <f>SUM(C26:C29)</f>
        <v>0</v>
      </c>
      <c r="D30" s="95"/>
      <c r="E30" s="95">
        <f>$B30      +$C30      +$D30</f>
        <v>2616000</v>
      </c>
      <c r="F30" s="96">
        <f t="shared" ref="F30:O30" si="16">SUM(F26:F29)</f>
        <v>2616000</v>
      </c>
      <c r="G30" s="97">
        <f t="shared" si="16"/>
        <v>1831000</v>
      </c>
      <c r="H30" s="96">
        <f t="shared" si="16"/>
        <v>407000</v>
      </c>
      <c r="I30" s="97">
        <f t="shared" si="16"/>
        <v>406975</v>
      </c>
      <c r="J30" s="96">
        <f t="shared" si="16"/>
        <v>945000</v>
      </c>
      <c r="K30" s="97">
        <f t="shared" si="16"/>
        <v>945356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1352000</v>
      </c>
      <c r="Q30" s="97">
        <f>$I30      +$K30      +$M30      +$O30</f>
        <v>1352331</v>
      </c>
      <c r="R30" s="52">
        <f>IF(($H30      =0),0,((($J30      -$H30      )/$H30      )*100))</f>
        <v>132.18673218673217</v>
      </c>
      <c r="S30" s="53">
        <f>IF(($I30      =0),0,((($K30      -$I30      )/$I30      )*100))</f>
        <v>132.28846980772775</v>
      </c>
      <c r="T30" s="52">
        <f>IF($E30   =0,0,($P30   /$E30   )*100)</f>
        <v>51.681957186544345</v>
      </c>
      <c r="U30" s="54">
        <f>IF($E30   =0,0,($Q30   /$E30   )*100)</f>
        <v>51.694610091743122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1079000</v>
      </c>
      <c r="C32" s="92"/>
      <c r="D32" s="92"/>
      <c r="E32" s="92">
        <f>$B32      +$C32      +$D32</f>
        <v>1079000</v>
      </c>
      <c r="F32" s="93">
        <v>1079000</v>
      </c>
      <c r="G32" s="94">
        <v>270000</v>
      </c>
      <c r="H32" s="93"/>
      <c r="I32" s="94">
        <v>59106</v>
      </c>
      <c r="J32" s="93">
        <v>177000</v>
      </c>
      <c r="K32" s="94">
        <v>324212</v>
      </c>
      <c r="L32" s="93"/>
      <c r="M32" s="94"/>
      <c r="N32" s="93"/>
      <c r="O32" s="94"/>
      <c r="P32" s="93">
        <f>$H32      +$J32      +$L32      +$N32</f>
        <v>177000</v>
      </c>
      <c r="Q32" s="94">
        <f>$I32      +$K32      +$M32      +$O32</f>
        <v>383318</v>
      </c>
      <c r="R32" s="48">
        <f>IF(($H32      =0),0,((($J32      -$H32      )/$H32      )*100))</f>
        <v>0</v>
      </c>
      <c r="S32" s="49">
        <f>IF(($I32      =0),0,((($K32      -$I32      )/$I32      )*100))</f>
        <v>448.52637634081145</v>
      </c>
      <c r="T32" s="48">
        <f>IF(($E32      =0),0,(($P32      /$E32      )*100))</f>
        <v>16.404077849860982</v>
      </c>
      <c r="U32" s="50">
        <f>IF(($E32      =0),0,(($Q32      /$E32      )*100))</f>
        <v>35.525301204819279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1079000</v>
      </c>
      <c r="C33" s="95">
        <f>C32</f>
        <v>0</v>
      </c>
      <c r="D33" s="95"/>
      <c r="E33" s="95">
        <f>$B33      +$C33      +$D33</f>
        <v>1079000</v>
      </c>
      <c r="F33" s="96">
        <f t="shared" ref="F33:O33" si="17">F32</f>
        <v>1079000</v>
      </c>
      <c r="G33" s="97">
        <f t="shared" si="17"/>
        <v>270000</v>
      </c>
      <c r="H33" s="96">
        <f t="shared" si="17"/>
        <v>0</v>
      </c>
      <c r="I33" s="97">
        <f t="shared" si="17"/>
        <v>59106</v>
      </c>
      <c r="J33" s="96">
        <f t="shared" si="17"/>
        <v>177000</v>
      </c>
      <c r="K33" s="97">
        <f t="shared" si="17"/>
        <v>324212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177000</v>
      </c>
      <c r="Q33" s="97">
        <f>$I33      +$K33      +$M33      +$O33</f>
        <v>383318</v>
      </c>
      <c r="R33" s="52">
        <f>IF(($H33      =0),0,((($J33      -$H33      )/$H33      )*100))</f>
        <v>0</v>
      </c>
      <c r="S33" s="53">
        <f>IF(($I33      =0),0,((($K33      -$I33      )/$I33      )*100))</f>
        <v>448.52637634081145</v>
      </c>
      <c r="T33" s="52">
        <f>IF($E33   =0,0,($P33   /$E33   )*100)</f>
        <v>16.404077849860982</v>
      </c>
      <c r="U33" s="54">
        <f>IF($E33   =0,0,($Q33   /$E33   )*100)</f>
        <v>35.525301204819279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5095000</v>
      </c>
      <c r="C67" s="104">
        <f>SUM(C9:C14,C17:C23,C26:C29,C32,C35:C39,C42:C52,C55:C58,C61:C65)</f>
        <v>0</v>
      </c>
      <c r="D67" s="104"/>
      <c r="E67" s="104">
        <f t="shared" si="35"/>
        <v>5095000</v>
      </c>
      <c r="F67" s="105">
        <f t="shared" ref="F67:O67" si="43">SUM(F9:F14,F17:F23,F26:F29,F32,F35:F39,F42:F52,F55:F58,F61:F65)</f>
        <v>5095000</v>
      </c>
      <c r="G67" s="106">
        <f t="shared" si="43"/>
        <v>3501000</v>
      </c>
      <c r="H67" s="105">
        <f t="shared" si="43"/>
        <v>784000</v>
      </c>
      <c r="I67" s="106">
        <f t="shared" si="43"/>
        <v>843368</v>
      </c>
      <c r="J67" s="105">
        <f t="shared" si="43"/>
        <v>1206000</v>
      </c>
      <c r="K67" s="106">
        <f t="shared" si="43"/>
        <v>1354442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1990000</v>
      </c>
      <c r="Q67" s="106">
        <f t="shared" si="37"/>
        <v>2197810</v>
      </c>
      <c r="R67" s="61">
        <f t="shared" si="38"/>
        <v>53.826530612244895</v>
      </c>
      <c r="S67" s="62">
        <f t="shared" si="39"/>
        <v>60.599169046015497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39.057899901864573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43.136604514229639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5095000</v>
      </c>
      <c r="C72" s="104">
        <f>SUM(C9:C14,C17:C23,C26:C29,C32,C35:C39,C42:C52,C55:C58,C61:C65,C69)</f>
        <v>0</v>
      </c>
      <c r="D72" s="104"/>
      <c r="E72" s="104">
        <f>$B72      +$C72      +$D72</f>
        <v>5095000</v>
      </c>
      <c r="F72" s="105">
        <f t="shared" ref="F72:O72" si="46">SUM(F9:F14,F17:F23,F26:F29,F32,F35:F39,F42:F52,F55:F58,F61:F65,F69)</f>
        <v>5095000</v>
      </c>
      <c r="G72" s="106">
        <f t="shared" si="46"/>
        <v>3501000</v>
      </c>
      <c r="H72" s="105">
        <f t="shared" si="46"/>
        <v>784000</v>
      </c>
      <c r="I72" s="106">
        <f t="shared" si="46"/>
        <v>843368</v>
      </c>
      <c r="J72" s="105">
        <f t="shared" si="46"/>
        <v>1206000</v>
      </c>
      <c r="K72" s="106">
        <f t="shared" si="46"/>
        <v>1354442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1990000</v>
      </c>
      <c r="Q72" s="106">
        <f>$I72      +$K72      +$M72      +$O72</f>
        <v>2197810</v>
      </c>
      <c r="R72" s="61">
        <f>IF(($H72      =0),0,((($J72      -$H72      )/$H72      )*100))</f>
        <v>53.826530612244895</v>
      </c>
      <c r="S72" s="62">
        <f>IF(($I72      =0),0,((($K72      -$I72      )/$I72      )*100))</f>
        <v>60.599169046015497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39.057899901864573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43.136604514229639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1vUKKM4BbO0yVnNRMHPKSiyEBZO0hykUOQJeKSWwLseltRljJZh0FjC0DO+Un4uwEK4vXe47Fgwgu0GbFAG2Pw==" saltValue="qeTeQG3aTpLFzUaS363os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1200000</v>
      </c>
      <c r="C10" s="92"/>
      <c r="D10" s="92"/>
      <c r="E10" s="92">
        <f t="shared" ref="E10:E15" si="0">$B10      +$C10      +$D10</f>
        <v>1200000</v>
      </c>
      <c r="F10" s="93">
        <v>1200000</v>
      </c>
      <c r="G10" s="94">
        <v>1200000</v>
      </c>
      <c r="H10" s="93"/>
      <c r="I10" s="94">
        <v>214260</v>
      </c>
      <c r="J10" s="93">
        <v>524000</v>
      </c>
      <c r="K10" s="94">
        <v>212827</v>
      </c>
      <c r="L10" s="93"/>
      <c r="M10" s="94"/>
      <c r="N10" s="93"/>
      <c r="O10" s="94"/>
      <c r="P10" s="93">
        <f t="shared" ref="P10:P15" si="1">$H10      +$J10      +$L10      +$N10</f>
        <v>524000</v>
      </c>
      <c r="Q10" s="94">
        <f t="shared" ref="Q10:Q15" si="2">$I10      +$K10      +$M10      +$O10</f>
        <v>427087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-0.66881359096424897</v>
      </c>
      <c r="T10" s="48">
        <f t="shared" ref="T10:T14" si="5">IF(($E10      =0),0,(($P10      /$E10      )*100))</f>
        <v>43.666666666666664</v>
      </c>
      <c r="U10" s="50">
        <f t="shared" ref="U10:U14" si="6">IF(($E10      =0),0,(($Q10      /$E10      )*100))</f>
        <v>35.590583333333328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70000000</v>
      </c>
      <c r="C13" s="92"/>
      <c r="D13" s="92"/>
      <c r="E13" s="92">
        <f t="shared" si="0"/>
        <v>70000000</v>
      </c>
      <c r="F13" s="93">
        <v>70000000</v>
      </c>
      <c r="G13" s="94">
        <v>70000000</v>
      </c>
      <c r="H13" s="93">
        <v>1863000</v>
      </c>
      <c r="I13" s="94">
        <v>139300</v>
      </c>
      <c r="J13" s="93">
        <v>26805000</v>
      </c>
      <c r="K13" s="94">
        <v>30554982</v>
      </c>
      <c r="L13" s="93"/>
      <c r="M13" s="94"/>
      <c r="N13" s="93"/>
      <c r="O13" s="94"/>
      <c r="P13" s="93">
        <f t="shared" si="1"/>
        <v>28668000</v>
      </c>
      <c r="Q13" s="94">
        <f t="shared" si="2"/>
        <v>30694282</v>
      </c>
      <c r="R13" s="48">
        <f t="shared" si="3"/>
        <v>1338.8083735909825</v>
      </c>
      <c r="S13" s="49">
        <f t="shared" si="4"/>
        <v>21834.660445082558</v>
      </c>
      <c r="T13" s="48">
        <f t="shared" si="5"/>
        <v>40.954285714285717</v>
      </c>
      <c r="U13" s="50">
        <f t="shared" si="6"/>
        <v>43.848974285714284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71300000</v>
      </c>
      <c r="C15" s="95">
        <f>SUM(C9:C14)</f>
        <v>0</v>
      </c>
      <c r="D15" s="95"/>
      <c r="E15" s="95">
        <f t="shared" si="0"/>
        <v>71300000</v>
      </c>
      <c r="F15" s="96">
        <f t="shared" ref="F15:O15" si="7">SUM(F9:F14)</f>
        <v>71300000</v>
      </c>
      <c r="G15" s="97">
        <f t="shared" si="7"/>
        <v>71200000</v>
      </c>
      <c r="H15" s="96">
        <f t="shared" si="7"/>
        <v>1863000</v>
      </c>
      <c r="I15" s="97">
        <f t="shared" si="7"/>
        <v>353560</v>
      </c>
      <c r="J15" s="96">
        <f t="shared" si="7"/>
        <v>27329000</v>
      </c>
      <c r="K15" s="97">
        <f t="shared" si="7"/>
        <v>30767809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29192000</v>
      </c>
      <c r="Q15" s="97">
        <f t="shared" si="2"/>
        <v>31121369</v>
      </c>
      <c r="R15" s="52">
        <f t="shared" si="3"/>
        <v>1366.9350509930221</v>
      </c>
      <c r="S15" s="53">
        <f t="shared" si="4"/>
        <v>8602.2878719312139</v>
      </c>
      <c r="T15" s="52">
        <f>IF((SUM($E9:$E13))=0,0,(P15/(SUM($E9:$E13))*100))</f>
        <v>41</v>
      </c>
      <c r="U15" s="54">
        <f>IF((SUM($E9:$E13))=0,0,(Q15/(SUM($E9:$E13))*100))</f>
        <v>43.709787921348315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2786000</v>
      </c>
      <c r="C29" s="92"/>
      <c r="D29" s="92"/>
      <c r="E29" s="92">
        <f>$B29      +$C29      +$D29</f>
        <v>2786000</v>
      </c>
      <c r="F29" s="93">
        <v>2786000</v>
      </c>
      <c r="G29" s="94">
        <v>1950000</v>
      </c>
      <c r="H29" s="93">
        <v>518000</v>
      </c>
      <c r="I29" s="94"/>
      <c r="J29" s="93">
        <v>868000</v>
      </c>
      <c r="K29" s="94"/>
      <c r="L29" s="93"/>
      <c r="M29" s="94"/>
      <c r="N29" s="93"/>
      <c r="O29" s="94"/>
      <c r="P29" s="93">
        <f>$H29      +$J29      +$L29      +$N29</f>
        <v>1386000</v>
      </c>
      <c r="Q29" s="94">
        <f>$I29      +$K29      +$M29      +$O29</f>
        <v>0</v>
      </c>
      <c r="R29" s="48">
        <f>IF(($H29      =0),0,((($J29      -$H29      )/$H29      )*100))</f>
        <v>67.567567567567565</v>
      </c>
      <c r="S29" s="49">
        <f>IF(($I29      =0),0,((($K29      -$I29      )/$I29      )*100))</f>
        <v>0</v>
      </c>
      <c r="T29" s="48">
        <f>IF(($E29      =0),0,(($P29      /$E29      )*100))</f>
        <v>49.748743718592962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2786000</v>
      </c>
      <c r="C30" s="95">
        <f>SUM(C26:C29)</f>
        <v>0</v>
      </c>
      <c r="D30" s="95"/>
      <c r="E30" s="95">
        <f>$B30      +$C30      +$D30</f>
        <v>2786000</v>
      </c>
      <c r="F30" s="96">
        <f t="shared" ref="F30:O30" si="16">SUM(F26:F29)</f>
        <v>2786000</v>
      </c>
      <c r="G30" s="97">
        <f t="shared" si="16"/>
        <v>1950000</v>
      </c>
      <c r="H30" s="96">
        <f t="shared" si="16"/>
        <v>518000</v>
      </c>
      <c r="I30" s="97">
        <f t="shared" si="16"/>
        <v>0</v>
      </c>
      <c r="J30" s="96">
        <f t="shared" si="16"/>
        <v>868000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1386000</v>
      </c>
      <c r="Q30" s="97">
        <f>$I30      +$K30      +$M30      +$O30</f>
        <v>0</v>
      </c>
      <c r="R30" s="52">
        <f>IF(($H30      =0),0,((($J30      -$H30      )/$H30      )*100))</f>
        <v>67.567567567567565</v>
      </c>
      <c r="S30" s="53">
        <f>IF(($I30      =0),0,((($K30      -$I30      )/$I30      )*100))</f>
        <v>0</v>
      </c>
      <c r="T30" s="52">
        <f>IF($E30   =0,0,($P30   /$E30   )*100)</f>
        <v>49.748743718592962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1203000</v>
      </c>
      <c r="C32" s="92"/>
      <c r="D32" s="92"/>
      <c r="E32" s="92">
        <f>$B32      +$C32      +$D32</f>
        <v>1203000</v>
      </c>
      <c r="F32" s="93">
        <v>1203000</v>
      </c>
      <c r="G32" s="94">
        <v>842000</v>
      </c>
      <c r="H32" s="93">
        <v>291000</v>
      </c>
      <c r="I32" s="94">
        <v>290574</v>
      </c>
      <c r="J32" s="93">
        <v>450000</v>
      </c>
      <c r="K32" s="94">
        <v>437971</v>
      </c>
      <c r="L32" s="93"/>
      <c r="M32" s="94"/>
      <c r="N32" s="93"/>
      <c r="O32" s="94"/>
      <c r="P32" s="93">
        <f>$H32      +$J32      +$L32      +$N32</f>
        <v>741000</v>
      </c>
      <c r="Q32" s="94">
        <f>$I32      +$K32      +$M32      +$O32</f>
        <v>728545</v>
      </c>
      <c r="R32" s="48">
        <f>IF(($H32      =0),0,((($J32      -$H32      )/$H32      )*100))</f>
        <v>54.639175257731956</v>
      </c>
      <c r="S32" s="49">
        <f>IF(($I32      =0),0,((($K32      -$I32      )/$I32      )*100))</f>
        <v>50.726148932801976</v>
      </c>
      <c r="T32" s="48">
        <f>IF(($E32      =0),0,(($P32      /$E32      )*100))</f>
        <v>61.596009975062351</v>
      </c>
      <c r="U32" s="50">
        <f>IF(($E32      =0),0,(($Q32      /$E32      )*100))</f>
        <v>60.560681629260181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1203000</v>
      </c>
      <c r="C33" s="95">
        <f>C32</f>
        <v>0</v>
      </c>
      <c r="D33" s="95"/>
      <c r="E33" s="95">
        <f>$B33      +$C33      +$D33</f>
        <v>1203000</v>
      </c>
      <c r="F33" s="96">
        <f t="shared" ref="F33:O33" si="17">F32</f>
        <v>1203000</v>
      </c>
      <c r="G33" s="97">
        <f t="shared" si="17"/>
        <v>842000</v>
      </c>
      <c r="H33" s="96">
        <f t="shared" si="17"/>
        <v>291000</v>
      </c>
      <c r="I33" s="97">
        <f t="shared" si="17"/>
        <v>290574</v>
      </c>
      <c r="J33" s="96">
        <f t="shared" si="17"/>
        <v>450000</v>
      </c>
      <c r="K33" s="97">
        <f t="shared" si="17"/>
        <v>437971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741000</v>
      </c>
      <c r="Q33" s="97">
        <f>$I33      +$K33      +$M33      +$O33</f>
        <v>728545</v>
      </c>
      <c r="R33" s="52">
        <f>IF(($H33      =0),0,((($J33      -$H33      )/$H33      )*100))</f>
        <v>54.639175257731956</v>
      </c>
      <c r="S33" s="53">
        <f>IF(($I33      =0),0,((($K33      -$I33      )/$I33      )*100))</f>
        <v>50.726148932801976</v>
      </c>
      <c r="T33" s="52">
        <f>IF($E33   =0,0,($P33   /$E33   )*100)</f>
        <v>61.596009975062351</v>
      </c>
      <c r="U33" s="54">
        <f>IF($E33   =0,0,($Q33   /$E33   )*100)</f>
        <v>60.560681629260181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75289000</v>
      </c>
      <c r="C67" s="104">
        <f>SUM(C9:C14,C17:C23,C26:C29,C32,C35:C39,C42:C52,C55:C58,C61:C65)</f>
        <v>0</v>
      </c>
      <c r="D67" s="104"/>
      <c r="E67" s="104">
        <f t="shared" si="35"/>
        <v>75289000</v>
      </c>
      <c r="F67" s="105">
        <f t="shared" ref="F67:O67" si="43">SUM(F9:F14,F17:F23,F26:F29,F32,F35:F39,F42:F52,F55:F58,F61:F65)</f>
        <v>75289000</v>
      </c>
      <c r="G67" s="106">
        <f t="shared" si="43"/>
        <v>73992000</v>
      </c>
      <c r="H67" s="105">
        <f t="shared" si="43"/>
        <v>2672000</v>
      </c>
      <c r="I67" s="106">
        <f t="shared" si="43"/>
        <v>644134</v>
      </c>
      <c r="J67" s="105">
        <f t="shared" si="43"/>
        <v>28647000</v>
      </c>
      <c r="K67" s="106">
        <f t="shared" si="43"/>
        <v>31205780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31319000</v>
      </c>
      <c r="Q67" s="106">
        <f t="shared" si="37"/>
        <v>31849914</v>
      </c>
      <c r="R67" s="61">
        <f t="shared" si="38"/>
        <v>972.11826347305396</v>
      </c>
      <c r="S67" s="62">
        <f t="shared" si="39"/>
        <v>4744.6099724591468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41.653699344318987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42.359805290667516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75289000</v>
      </c>
      <c r="C72" s="104">
        <f>SUM(C9:C14,C17:C23,C26:C29,C32,C35:C39,C42:C52,C55:C58,C61:C65,C69)</f>
        <v>0</v>
      </c>
      <c r="D72" s="104"/>
      <c r="E72" s="104">
        <f>$B72      +$C72      +$D72</f>
        <v>75289000</v>
      </c>
      <c r="F72" s="105">
        <f t="shared" ref="F72:O72" si="46">SUM(F9:F14,F17:F23,F26:F29,F32,F35:F39,F42:F52,F55:F58,F61:F65,F69)</f>
        <v>75289000</v>
      </c>
      <c r="G72" s="106">
        <f t="shared" si="46"/>
        <v>73992000</v>
      </c>
      <c r="H72" s="105">
        <f t="shared" si="46"/>
        <v>2672000</v>
      </c>
      <c r="I72" s="106">
        <f t="shared" si="46"/>
        <v>644134</v>
      </c>
      <c r="J72" s="105">
        <f t="shared" si="46"/>
        <v>28647000</v>
      </c>
      <c r="K72" s="106">
        <f t="shared" si="46"/>
        <v>31205780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31319000</v>
      </c>
      <c r="Q72" s="106">
        <f>$I72      +$K72      +$M72      +$O72</f>
        <v>31849914</v>
      </c>
      <c r="R72" s="61">
        <f>IF(($H72      =0),0,((($J72      -$H72      )/$H72      )*100))</f>
        <v>972.11826347305396</v>
      </c>
      <c r="S72" s="62">
        <f>IF(($I72      =0),0,((($K72      -$I72      )/$I72      )*100))</f>
        <v>4744.6099724591468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41.653699344318987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42.359805290667516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xxvsKA/cm2uX68Fq83JAq3JliImzvCXa0eOkC+Wba9pv7vM2tZBHLH429xHonYM31ujKtAaa2k/IOiQ+iWJ6JA==" saltValue="dUsei5KBg0IuBmlTXbXwE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87782000</v>
      </c>
      <c r="C9" s="92"/>
      <c r="D9" s="92"/>
      <c r="E9" s="92">
        <f>$B9       +$C9       +$D9</f>
        <v>87782000</v>
      </c>
      <c r="F9" s="93">
        <v>87782000</v>
      </c>
      <c r="G9" s="94">
        <v>58820000</v>
      </c>
      <c r="H9" s="93">
        <v>17932000</v>
      </c>
      <c r="I9" s="94">
        <v>17931682</v>
      </c>
      <c r="J9" s="93">
        <v>22209000</v>
      </c>
      <c r="K9" s="94">
        <v>22209239</v>
      </c>
      <c r="L9" s="93"/>
      <c r="M9" s="94"/>
      <c r="N9" s="93"/>
      <c r="O9" s="94"/>
      <c r="P9" s="93">
        <f>$H9       +$J9       +$L9       +$N9</f>
        <v>40141000</v>
      </c>
      <c r="Q9" s="94">
        <f>$I9       +$K9       +$M9       +$O9</f>
        <v>40140921</v>
      </c>
      <c r="R9" s="48">
        <f>IF(($H9       =0),0,((($J9       -$H9       )/$H9       )*100))</f>
        <v>23.851215703769796</v>
      </c>
      <c r="S9" s="49">
        <f>IF(($I9       =0),0,((($K9       -$I9       )/$I9       )*100))</f>
        <v>23.854744914615374</v>
      </c>
      <c r="T9" s="48">
        <f>IF(($E9       =0),0,(($P9       /$E9       )*100))</f>
        <v>45.728053587295804</v>
      </c>
      <c r="U9" s="50">
        <f>IF(($E9       =0),0,(($Q9       /$E9       )*100))</f>
        <v>45.727963591624707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158000</v>
      </c>
      <c r="I10" s="94">
        <v>158366</v>
      </c>
      <c r="J10" s="93">
        <v>156000</v>
      </c>
      <c r="K10" s="94">
        <v>154530</v>
      </c>
      <c r="L10" s="93"/>
      <c r="M10" s="94"/>
      <c r="N10" s="93"/>
      <c r="O10" s="94"/>
      <c r="P10" s="93">
        <f t="shared" ref="P10:P15" si="1">$H10      +$J10      +$L10      +$N10</f>
        <v>314000</v>
      </c>
      <c r="Q10" s="94">
        <f t="shared" ref="Q10:Q15" si="2">$I10      +$K10      +$M10      +$O10</f>
        <v>312896</v>
      </c>
      <c r="R10" s="48">
        <f t="shared" ref="R10:R15" si="3">IF(($H10      =0),0,((($J10      -$H10      )/$H10      )*100))</f>
        <v>-1.2658227848101267</v>
      </c>
      <c r="S10" s="49">
        <f t="shared" ref="S10:S15" si="4">IF(($I10      =0),0,((($K10      -$I10      )/$I10      )*100))</f>
        <v>-2.4222370963464379</v>
      </c>
      <c r="T10" s="48">
        <f t="shared" ref="T10:T14" si="5">IF(($E10      =0),0,(($P10      /$E10      )*100))</f>
        <v>31.4</v>
      </c>
      <c r="U10" s="50">
        <f t="shared" ref="U10:U14" si="6">IF(($E10      =0),0,(($Q10      /$E10      )*100))</f>
        <v>31.2896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216940000</v>
      </c>
      <c r="C13" s="92"/>
      <c r="D13" s="92"/>
      <c r="E13" s="92">
        <f t="shared" si="0"/>
        <v>216940000</v>
      </c>
      <c r="F13" s="93">
        <v>216940000</v>
      </c>
      <c r="G13" s="94">
        <v>181750000</v>
      </c>
      <c r="H13" s="93">
        <v>9174000</v>
      </c>
      <c r="I13" s="94">
        <v>9173335</v>
      </c>
      <c r="J13" s="93">
        <v>42195000</v>
      </c>
      <c r="K13" s="94">
        <v>42195249</v>
      </c>
      <c r="L13" s="93"/>
      <c r="M13" s="94"/>
      <c r="N13" s="93"/>
      <c r="O13" s="94"/>
      <c r="P13" s="93">
        <f t="shared" si="1"/>
        <v>51369000</v>
      </c>
      <c r="Q13" s="94">
        <f t="shared" si="2"/>
        <v>51368584</v>
      </c>
      <c r="R13" s="48">
        <f t="shared" si="3"/>
        <v>359.94113799869194</v>
      </c>
      <c r="S13" s="49">
        <f t="shared" si="4"/>
        <v>359.97719477158523</v>
      </c>
      <c r="T13" s="48">
        <f t="shared" si="5"/>
        <v>23.678897390983682</v>
      </c>
      <c r="U13" s="50">
        <f t="shared" si="6"/>
        <v>23.678705632893887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2000000</v>
      </c>
      <c r="C14" s="92"/>
      <c r="D14" s="92"/>
      <c r="E14" s="92">
        <f t="shared" si="0"/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307722000</v>
      </c>
      <c r="C15" s="95">
        <f>SUM(C9:C14)</f>
        <v>0</v>
      </c>
      <c r="D15" s="95"/>
      <c r="E15" s="95">
        <f t="shared" si="0"/>
        <v>307722000</v>
      </c>
      <c r="F15" s="96">
        <f t="shared" ref="F15:O15" si="7">SUM(F9:F14)</f>
        <v>307722000</v>
      </c>
      <c r="G15" s="97">
        <f t="shared" si="7"/>
        <v>241570000</v>
      </c>
      <c r="H15" s="96">
        <f t="shared" si="7"/>
        <v>27264000</v>
      </c>
      <c r="I15" s="97">
        <f t="shared" si="7"/>
        <v>27263383</v>
      </c>
      <c r="J15" s="96">
        <f t="shared" si="7"/>
        <v>64560000</v>
      </c>
      <c r="K15" s="97">
        <f t="shared" si="7"/>
        <v>64559018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91824000</v>
      </c>
      <c r="Q15" s="97">
        <f t="shared" si="2"/>
        <v>91822401</v>
      </c>
      <c r="R15" s="52">
        <f t="shared" si="3"/>
        <v>136.79577464788733</v>
      </c>
      <c r="S15" s="53">
        <f t="shared" si="4"/>
        <v>136.79753169296708</v>
      </c>
      <c r="T15" s="52">
        <f>IF((SUM($E9:$E13))=0,0,(P15/(SUM($E9:$E13))*100))</f>
        <v>30.035129954664697</v>
      </c>
      <c r="U15" s="54">
        <f>IF((SUM($E9:$E13))=0,0,(Q15/(SUM($E9:$E13))*100))</f>
        <v>30.034606930479324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773213000</v>
      </c>
      <c r="C28" s="92"/>
      <c r="D28" s="92"/>
      <c r="E28" s="92">
        <f>$B28      +$C28      +$D28</f>
        <v>773213000</v>
      </c>
      <c r="F28" s="93">
        <v>773213000</v>
      </c>
      <c r="G28" s="94">
        <v>342315000</v>
      </c>
      <c r="H28" s="93">
        <v>65581000</v>
      </c>
      <c r="I28" s="94">
        <v>33187241</v>
      </c>
      <c r="J28" s="93">
        <v>164042000</v>
      </c>
      <c r="K28" s="94">
        <v>68044325</v>
      </c>
      <c r="L28" s="93"/>
      <c r="M28" s="94"/>
      <c r="N28" s="93"/>
      <c r="O28" s="94"/>
      <c r="P28" s="93">
        <f>$H28      +$J28      +$L28      +$N28</f>
        <v>229623000</v>
      </c>
      <c r="Q28" s="94">
        <f>$I28      +$K28      +$M28      +$O28</f>
        <v>101231566</v>
      </c>
      <c r="R28" s="48">
        <f>IF(($H28      =0),0,((($J28      -$H28      )/$H28      )*100))</f>
        <v>150.13647245391195</v>
      </c>
      <c r="S28" s="49">
        <f>IF(($I28      =0),0,((($K28      -$I28      )/$I28      )*100))</f>
        <v>105.03158126341386</v>
      </c>
      <c r="T28" s="48">
        <f>IF(($E28      =0),0,(($P28      /$E28      )*100))</f>
        <v>29.697250304896585</v>
      </c>
      <c r="U28" s="50">
        <f>IF(($E28      =0),0,(($Q28      /$E28      )*100))</f>
        <v>13.092325917955336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773213000</v>
      </c>
      <c r="C30" s="95">
        <f>SUM(C26:C29)</f>
        <v>0</v>
      </c>
      <c r="D30" s="95"/>
      <c r="E30" s="95">
        <f>$B30      +$C30      +$D30</f>
        <v>773213000</v>
      </c>
      <c r="F30" s="96">
        <f t="shared" ref="F30:O30" si="16">SUM(F26:F29)</f>
        <v>773213000</v>
      </c>
      <c r="G30" s="97">
        <f t="shared" si="16"/>
        <v>342315000</v>
      </c>
      <c r="H30" s="96">
        <f t="shared" si="16"/>
        <v>65581000</v>
      </c>
      <c r="I30" s="97">
        <f t="shared" si="16"/>
        <v>33187241</v>
      </c>
      <c r="J30" s="96">
        <f t="shared" si="16"/>
        <v>164042000</v>
      </c>
      <c r="K30" s="97">
        <f t="shared" si="16"/>
        <v>68044325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229623000</v>
      </c>
      <c r="Q30" s="97">
        <f>$I30      +$K30      +$M30      +$O30</f>
        <v>101231566</v>
      </c>
      <c r="R30" s="52">
        <f>IF(($H30      =0),0,((($J30      -$H30      )/$H30      )*100))</f>
        <v>150.13647245391195</v>
      </c>
      <c r="S30" s="53">
        <f>IF(($I30      =0),0,((($K30      -$I30      )/$I30      )*100))</f>
        <v>105.03158126341386</v>
      </c>
      <c r="T30" s="52">
        <f>IF($E30   =0,0,($P30   /$E30   )*100)</f>
        <v>29.697250304896585</v>
      </c>
      <c r="U30" s="54">
        <f>IF($E30   =0,0,($Q30   /$E30   )*100)</f>
        <v>13.092325917955336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33519000</v>
      </c>
      <c r="C32" s="92"/>
      <c r="D32" s="92"/>
      <c r="E32" s="92">
        <f>$B32      +$C32      +$D32</f>
        <v>33519000</v>
      </c>
      <c r="F32" s="93">
        <v>33519000</v>
      </c>
      <c r="G32" s="94">
        <v>23463000</v>
      </c>
      <c r="H32" s="93">
        <v>2623000</v>
      </c>
      <c r="I32" s="94">
        <v>2623377</v>
      </c>
      <c r="J32" s="93">
        <v>4836000</v>
      </c>
      <c r="K32" s="94">
        <v>4836816</v>
      </c>
      <c r="L32" s="93"/>
      <c r="M32" s="94"/>
      <c r="N32" s="93"/>
      <c r="O32" s="94"/>
      <c r="P32" s="93">
        <f>$H32      +$J32      +$L32      +$N32</f>
        <v>7459000</v>
      </c>
      <c r="Q32" s="94">
        <f>$I32      +$K32      +$M32      +$O32</f>
        <v>7460193</v>
      </c>
      <c r="R32" s="48">
        <f>IF(($H32      =0),0,((($J32      -$H32      )/$H32      )*100))</f>
        <v>84.369043080442239</v>
      </c>
      <c r="S32" s="49">
        <f>IF(($I32      =0),0,((($K32      -$I32      )/$I32      )*100))</f>
        <v>84.373652738435993</v>
      </c>
      <c r="T32" s="48">
        <f>IF(($E32      =0),0,(($P32      /$E32      )*100))</f>
        <v>22.253050508666728</v>
      </c>
      <c r="U32" s="50">
        <f>IF(($E32      =0),0,(($Q32      /$E32      )*100))</f>
        <v>22.256609684059786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33519000</v>
      </c>
      <c r="C33" s="95">
        <f>C32</f>
        <v>0</v>
      </c>
      <c r="D33" s="95"/>
      <c r="E33" s="95">
        <f>$B33      +$C33      +$D33</f>
        <v>33519000</v>
      </c>
      <c r="F33" s="96">
        <f t="shared" ref="F33:O33" si="17">F32</f>
        <v>33519000</v>
      </c>
      <c r="G33" s="97">
        <f t="shared" si="17"/>
        <v>23463000</v>
      </c>
      <c r="H33" s="96">
        <f t="shared" si="17"/>
        <v>2623000</v>
      </c>
      <c r="I33" s="97">
        <f t="shared" si="17"/>
        <v>2623377</v>
      </c>
      <c r="J33" s="96">
        <f t="shared" si="17"/>
        <v>4836000</v>
      </c>
      <c r="K33" s="97">
        <f t="shared" si="17"/>
        <v>4836816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7459000</v>
      </c>
      <c r="Q33" s="97">
        <f>$I33      +$K33      +$M33      +$O33</f>
        <v>7460193</v>
      </c>
      <c r="R33" s="52">
        <f>IF(($H33      =0),0,((($J33      -$H33      )/$H33      )*100))</f>
        <v>84.369043080442239</v>
      </c>
      <c r="S33" s="53">
        <f>IF(($I33      =0),0,((($K33      -$I33      )/$I33      )*100))</f>
        <v>84.373652738435993</v>
      </c>
      <c r="T33" s="52">
        <f>IF($E33   =0,0,($P33   /$E33   )*100)</f>
        <v>22.253050508666728</v>
      </c>
      <c r="U33" s="54">
        <f>IF($E33   =0,0,($Q33   /$E33   )*100)</f>
        <v>22.256609684059786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67941000</v>
      </c>
      <c r="C36" s="92"/>
      <c r="D36" s="92"/>
      <c r="E36" s="92">
        <f t="shared" si="18"/>
        <v>67941000</v>
      </c>
      <c r="F36" s="93">
        <v>67941000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8000000</v>
      </c>
      <c r="C38" s="92"/>
      <c r="D38" s="92"/>
      <c r="E38" s="92">
        <f t="shared" si="18"/>
        <v>8000000</v>
      </c>
      <c r="F38" s="93">
        <v>8000000</v>
      </c>
      <c r="G38" s="94">
        <v>5000000</v>
      </c>
      <c r="H38" s="93">
        <v>52000</v>
      </c>
      <c r="I38" s="94">
        <v>53164</v>
      </c>
      <c r="J38" s="93">
        <v>34000</v>
      </c>
      <c r="K38" s="94">
        <v>53316</v>
      </c>
      <c r="L38" s="93"/>
      <c r="M38" s="94"/>
      <c r="N38" s="93"/>
      <c r="O38" s="94"/>
      <c r="P38" s="93">
        <f t="shared" si="19"/>
        <v>86000</v>
      </c>
      <c r="Q38" s="94">
        <f t="shared" si="20"/>
        <v>106480</v>
      </c>
      <c r="R38" s="48">
        <f t="shared" si="21"/>
        <v>-34.615384615384613</v>
      </c>
      <c r="S38" s="49">
        <f t="shared" si="22"/>
        <v>0.28590775712888422</v>
      </c>
      <c r="T38" s="48">
        <f t="shared" si="23"/>
        <v>1.075</v>
      </c>
      <c r="U38" s="50">
        <f t="shared" si="24"/>
        <v>1.331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75941000</v>
      </c>
      <c r="C40" s="95">
        <f>SUM(C35:C39)</f>
        <v>0</v>
      </c>
      <c r="D40" s="95"/>
      <c r="E40" s="95">
        <f t="shared" si="18"/>
        <v>75941000</v>
      </c>
      <c r="F40" s="96">
        <f t="shared" ref="F40:O40" si="25">SUM(F35:F39)</f>
        <v>75941000</v>
      </c>
      <c r="G40" s="97">
        <f t="shared" si="25"/>
        <v>5000000</v>
      </c>
      <c r="H40" s="96">
        <f t="shared" si="25"/>
        <v>52000</v>
      </c>
      <c r="I40" s="97">
        <f t="shared" si="25"/>
        <v>53164</v>
      </c>
      <c r="J40" s="96">
        <f t="shared" si="25"/>
        <v>34000</v>
      </c>
      <c r="K40" s="97">
        <f t="shared" si="25"/>
        <v>53316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86000</v>
      </c>
      <c r="Q40" s="97">
        <f t="shared" si="20"/>
        <v>106480</v>
      </c>
      <c r="R40" s="52">
        <f t="shared" si="21"/>
        <v>-34.615384615384613</v>
      </c>
      <c r="S40" s="53">
        <f t="shared" si="22"/>
        <v>0.28590775712888422</v>
      </c>
      <c r="T40" s="52">
        <f>IF((+$E35+$E38) =0,0,(P40   /(+$E35+$E38) )*100)</f>
        <v>1.075</v>
      </c>
      <c r="U40" s="54">
        <f>IF((+$E35+$E38) =0,0,(Q40   /(+$E35+$E38) )*100)</f>
        <v>1.331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761197000</v>
      </c>
      <c r="C65" s="92"/>
      <c r="D65" s="92"/>
      <c r="E65" s="92">
        <f t="shared" si="35"/>
        <v>761197000</v>
      </c>
      <c r="F65" s="93">
        <v>761197000</v>
      </c>
      <c r="G65" s="94">
        <v>538239000</v>
      </c>
      <c r="H65" s="93">
        <v>226528000</v>
      </c>
      <c r="I65" s="94">
        <v>122549067</v>
      </c>
      <c r="J65" s="93">
        <v>146446000</v>
      </c>
      <c r="K65" s="94">
        <v>146445934</v>
      </c>
      <c r="L65" s="93"/>
      <c r="M65" s="94"/>
      <c r="N65" s="93"/>
      <c r="O65" s="94"/>
      <c r="P65" s="93">
        <f t="shared" si="36"/>
        <v>372974000</v>
      </c>
      <c r="Q65" s="94">
        <f t="shared" si="37"/>
        <v>268995001</v>
      </c>
      <c r="R65" s="48">
        <f t="shared" si="38"/>
        <v>-35.351921175307247</v>
      </c>
      <c r="S65" s="49">
        <f t="shared" si="39"/>
        <v>19.499835931023448</v>
      </c>
      <c r="T65" s="48">
        <f t="shared" si="40"/>
        <v>48.99835390838377</v>
      </c>
      <c r="U65" s="50">
        <f t="shared" si="41"/>
        <v>35.338421065768785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761197000</v>
      </c>
      <c r="C66" s="95">
        <f>SUM(C61:C65)</f>
        <v>0</v>
      </c>
      <c r="D66" s="95"/>
      <c r="E66" s="95">
        <f t="shared" si="35"/>
        <v>761197000</v>
      </c>
      <c r="F66" s="96">
        <f t="shared" ref="F66:O66" si="42">SUM(F61:F65)</f>
        <v>761197000</v>
      </c>
      <c r="G66" s="97">
        <f t="shared" si="42"/>
        <v>538239000</v>
      </c>
      <c r="H66" s="96">
        <f t="shared" si="42"/>
        <v>226528000</v>
      </c>
      <c r="I66" s="97">
        <f t="shared" si="42"/>
        <v>122549067</v>
      </c>
      <c r="J66" s="96">
        <f t="shared" si="42"/>
        <v>146446000</v>
      </c>
      <c r="K66" s="97">
        <f t="shared" si="42"/>
        <v>146445934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372974000</v>
      </c>
      <c r="Q66" s="97">
        <f t="shared" si="37"/>
        <v>268995001</v>
      </c>
      <c r="R66" s="52">
        <f t="shared" si="38"/>
        <v>-35.351921175307247</v>
      </c>
      <c r="S66" s="53">
        <f t="shared" si="39"/>
        <v>19.499835931023448</v>
      </c>
      <c r="T66" s="52">
        <f>IF((+$E61+$E63+$E64++$E65) =0,0,(P66   /(+$E61+$E63+$E64+$E65) )*100)</f>
        <v>48.99835390838377</v>
      </c>
      <c r="U66" s="54">
        <f>IF((+$E61+$E63+$E65) =0,0,(Q66  /(+$E61+$E63+$E65) )*100)</f>
        <v>35.338421065768785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1951592000</v>
      </c>
      <c r="C67" s="104">
        <f>SUM(C9:C14,C17:C23,C26:C29,C32,C35:C39,C42:C52,C55:C58,C61:C65)</f>
        <v>0</v>
      </c>
      <c r="D67" s="104"/>
      <c r="E67" s="104">
        <f t="shared" si="35"/>
        <v>1951592000</v>
      </c>
      <c r="F67" s="105">
        <f t="shared" ref="F67:O67" si="43">SUM(F9:F14,F17:F23,F26:F29,F32,F35:F39,F42:F52,F55:F58,F61:F65)</f>
        <v>1951592000</v>
      </c>
      <c r="G67" s="106">
        <f t="shared" si="43"/>
        <v>1150587000</v>
      </c>
      <c r="H67" s="105">
        <f t="shared" si="43"/>
        <v>322048000</v>
      </c>
      <c r="I67" s="106">
        <f t="shared" si="43"/>
        <v>185676232</v>
      </c>
      <c r="J67" s="105">
        <f t="shared" si="43"/>
        <v>379918000</v>
      </c>
      <c r="K67" s="106">
        <f t="shared" si="43"/>
        <v>283939409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701966000</v>
      </c>
      <c r="Q67" s="106">
        <f t="shared" si="37"/>
        <v>469615641</v>
      </c>
      <c r="R67" s="61">
        <f t="shared" si="38"/>
        <v>17.969371025437201</v>
      </c>
      <c r="S67" s="62">
        <f t="shared" si="39"/>
        <v>52.921785379617134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37.305855336616624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24.957637787241101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1951592000</v>
      </c>
      <c r="C72" s="104">
        <f>SUM(C9:C14,C17:C23,C26:C29,C32,C35:C39,C42:C52,C55:C58,C61:C65,C69)</f>
        <v>0</v>
      </c>
      <c r="D72" s="104"/>
      <c r="E72" s="104">
        <f>$B72      +$C72      +$D72</f>
        <v>1951592000</v>
      </c>
      <c r="F72" s="105">
        <f t="shared" ref="F72:O72" si="46">SUM(F9:F14,F17:F23,F26:F29,F32,F35:F39,F42:F52,F55:F58,F61:F65,F69)</f>
        <v>1951592000</v>
      </c>
      <c r="G72" s="106">
        <f t="shared" si="46"/>
        <v>1150587000</v>
      </c>
      <c r="H72" s="105">
        <f t="shared" si="46"/>
        <v>322048000</v>
      </c>
      <c r="I72" s="106">
        <f t="shared" si="46"/>
        <v>185676232</v>
      </c>
      <c r="J72" s="105">
        <f t="shared" si="46"/>
        <v>379918000</v>
      </c>
      <c r="K72" s="106">
        <f t="shared" si="46"/>
        <v>283939409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701966000</v>
      </c>
      <c r="Q72" s="106">
        <f>$I72      +$K72      +$M72      +$O72</f>
        <v>469615641</v>
      </c>
      <c r="R72" s="61">
        <f>IF(($H72      =0),0,((($J72      -$H72      )/$H72      )*100))</f>
        <v>17.969371025437201</v>
      </c>
      <c r="S72" s="62">
        <f>IF(($I72      =0),0,((($K72      -$I72      )/$I72      )*100))</f>
        <v>52.921785379617134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37.305855336616624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24.957637787241101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ttihSRZXQFbEdJy/w7xZTTRRsuTrjSDoK3HagdrT1hsQMWsGLkaTcbH4Gv+iWY5xHB2lM4bRmX3Rgi6GqMpRnQ==" saltValue="M/HV47x1M+s0n6KlQOS7g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>
        <v>294000</v>
      </c>
      <c r="I10" s="94">
        <v>196560</v>
      </c>
      <c r="J10" s="93">
        <v>293000</v>
      </c>
      <c r="K10" s="94">
        <v>293565</v>
      </c>
      <c r="L10" s="93"/>
      <c r="M10" s="94"/>
      <c r="N10" s="93"/>
      <c r="O10" s="94"/>
      <c r="P10" s="93">
        <f t="shared" ref="P10:P15" si="1">$H10      +$J10      +$L10      +$N10</f>
        <v>587000</v>
      </c>
      <c r="Q10" s="94">
        <f t="shared" ref="Q10:Q15" si="2">$I10      +$K10      +$M10      +$O10</f>
        <v>490125</v>
      </c>
      <c r="R10" s="48">
        <f t="shared" ref="R10:R15" si="3">IF(($H10      =0),0,((($J10      -$H10      )/$H10      )*100))</f>
        <v>-0.3401360544217687</v>
      </c>
      <c r="S10" s="49">
        <f t="shared" ref="S10:S15" si="4">IF(($I10      =0),0,((($K10      -$I10      )/$I10      )*100))</f>
        <v>49.351343101343105</v>
      </c>
      <c r="T10" s="48">
        <f t="shared" ref="T10:T14" si="5">IF(($E10      =0),0,(($P10      /$E10      )*100))</f>
        <v>26.681818181818183</v>
      </c>
      <c r="U10" s="50">
        <f t="shared" ref="U10:U14" si="6">IF(($E10      =0),0,(($Q10      /$E10      )*100))</f>
        <v>22.27840909090909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15000000</v>
      </c>
      <c r="C13" s="92"/>
      <c r="D13" s="92"/>
      <c r="E13" s="92">
        <f t="shared" si="0"/>
        <v>15000000</v>
      </c>
      <c r="F13" s="93">
        <v>15000000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17200000</v>
      </c>
      <c r="C15" s="95">
        <f>SUM(C9:C14)</f>
        <v>0</v>
      </c>
      <c r="D15" s="95"/>
      <c r="E15" s="95">
        <f t="shared" si="0"/>
        <v>17200000</v>
      </c>
      <c r="F15" s="96">
        <f t="shared" ref="F15:O15" si="7">SUM(F9:F14)</f>
        <v>17200000</v>
      </c>
      <c r="G15" s="97">
        <f t="shared" si="7"/>
        <v>2200000</v>
      </c>
      <c r="H15" s="96">
        <f t="shared" si="7"/>
        <v>294000</v>
      </c>
      <c r="I15" s="97">
        <f t="shared" si="7"/>
        <v>196560</v>
      </c>
      <c r="J15" s="96">
        <f t="shared" si="7"/>
        <v>293000</v>
      </c>
      <c r="K15" s="97">
        <f t="shared" si="7"/>
        <v>293565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587000</v>
      </c>
      <c r="Q15" s="97">
        <f t="shared" si="2"/>
        <v>490125</v>
      </c>
      <c r="R15" s="52">
        <f t="shared" si="3"/>
        <v>-0.3401360544217687</v>
      </c>
      <c r="S15" s="53">
        <f t="shared" si="4"/>
        <v>49.351343101343105</v>
      </c>
      <c r="T15" s="52">
        <f>IF((SUM($E9:$E13))=0,0,(P15/(SUM($E9:$E13))*100))</f>
        <v>3.4127906976744184</v>
      </c>
      <c r="U15" s="54">
        <f>IF((SUM($E9:$E13))=0,0,(Q15/(SUM($E9:$E13))*100))</f>
        <v>2.8495639534883721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1242000</v>
      </c>
      <c r="C32" s="92"/>
      <c r="D32" s="92"/>
      <c r="E32" s="92">
        <f>$B32      +$C32      +$D32</f>
        <v>1242000</v>
      </c>
      <c r="F32" s="93">
        <v>1242000</v>
      </c>
      <c r="G32" s="94">
        <v>310000</v>
      </c>
      <c r="H32" s="93"/>
      <c r="I32" s="94"/>
      <c r="J32" s="93">
        <v>310000</v>
      </c>
      <c r="K32" s="94"/>
      <c r="L32" s="93"/>
      <c r="M32" s="94"/>
      <c r="N32" s="93"/>
      <c r="O32" s="94"/>
      <c r="P32" s="93">
        <f>$H32      +$J32      +$L32      +$N32</f>
        <v>310000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24.9597423510467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1242000</v>
      </c>
      <c r="C33" s="95">
        <f>C32</f>
        <v>0</v>
      </c>
      <c r="D33" s="95"/>
      <c r="E33" s="95">
        <f>$B33      +$C33      +$D33</f>
        <v>1242000</v>
      </c>
      <c r="F33" s="96">
        <f t="shared" ref="F33:O33" si="17">F32</f>
        <v>1242000</v>
      </c>
      <c r="G33" s="97">
        <f t="shared" si="17"/>
        <v>310000</v>
      </c>
      <c r="H33" s="96">
        <f t="shared" si="17"/>
        <v>0</v>
      </c>
      <c r="I33" s="97">
        <f t="shared" si="17"/>
        <v>0</v>
      </c>
      <c r="J33" s="96">
        <f t="shared" si="17"/>
        <v>310000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310000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24.9597423510467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3540000</v>
      </c>
      <c r="C35" s="92"/>
      <c r="D35" s="92"/>
      <c r="E35" s="92">
        <f t="shared" ref="E35:E40" si="18">$B35      +$C35      +$D35</f>
        <v>3540000</v>
      </c>
      <c r="F35" s="93">
        <v>3540000</v>
      </c>
      <c r="G35" s="94">
        <v>558000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115000</v>
      </c>
      <c r="C36" s="92"/>
      <c r="D36" s="92"/>
      <c r="E36" s="92">
        <f t="shared" si="18"/>
        <v>115000</v>
      </c>
      <c r="F36" s="93">
        <v>115000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3655000</v>
      </c>
      <c r="C40" s="95">
        <f>SUM(C35:C39)</f>
        <v>0</v>
      </c>
      <c r="D40" s="95"/>
      <c r="E40" s="95">
        <f t="shared" si="18"/>
        <v>3655000</v>
      </c>
      <c r="F40" s="96">
        <f t="shared" ref="F40:O40" si="25">SUM(F35:F39)</f>
        <v>3655000</v>
      </c>
      <c r="G40" s="97">
        <f t="shared" si="25"/>
        <v>558000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671944000</v>
      </c>
      <c r="C44" s="92"/>
      <c r="D44" s="92"/>
      <c r="E44" s="92">
        <f t="shared" si="26"/>
        <v>671944000</v>
      </c>
      <c r="F44" s="93">
        <v>671944000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671944000</v>
      </c>
      <c r="C53" s="95">
        <f>SUM(C42:C52)</f>
        <v>0</v>
      </c>
      <c r="D53" s="95"/>
      <c r="E53" s="95">
        <f t="shared" si="26"/>
        <v>671944000</v>
      </c>
      <c r="F53" s="96">
        <f t="shared" ref="F53:O53" si="33">SUM(F42:F52)</f>
        <v>671944000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694041000</v>
      </c>
      <c r="C67" s="104">
        <f>SUM(C9:C14,C17:C23,C26:C29,C32,C35:C39,C42:C52,C55:C58,C61:C65)</f>
        <v>0</v>
      </c>
      <c r="D67" s="104"/>
      <c r="E67" s="104">
        <f t="shared" si="35"/>
        <v>694041000</v>
      </c>
      <c r="F67" s="105">
        <f t="shared" ref="F67:O67" si="43">SUM(F9:F14,F17:F23,F26:F29,F32,F35:F39,F42:F52,F55:F58,F61:F65)</f>
        <v>694041000</v>
      </c>
      <c r="G67" s="106">
        <f t="shared" si="43"/>
        <v>3068000</v>
      </c>
      <c r="H67" s="105">
        <f t="shared" si="43"/>
        <v>294000</v>
      </c>
      <c r="I67" s="106">
        <f t="shared" si="43"/>
        <v>196560</v>
      </c>
      <c r="J67" s="105">
        <f t="shared" si="43"/>
        <v>603000</v>
      </c>
      <c r="K67" s="106">
        <f t="shared" si="43"/>
        <v>293565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897000</v>
      </c>
      <c r="Q67" s="106">
        <f t="shared" si="37"/>
        <v>490125</v>
      </c>
      <c r="R67" s="61">
        <f t="shared" si="38"/>
        <v>105.10204081632652</v>
      </c>
      <c r="S67" s="62">
        <f t="shared" si="39"/>
        <v>49.351343101343105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4.0806114093349102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2.2296651806023111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203242000</v>
      </c>
      <c r="C69" s="92"/>
      <c r="D69" s="92"/>
      <c r="E69" s="92">
        <f>$B69      +$C69      +$D69</f>
        <v>203242000</v>
      </c>
      <c r="F69" s="93">
        <v>203242000</v>
      </c>
      <c r="G69" s="94">
        <v>15547000</v>
      </c>
      <c r="H69" s="93"/>
      <c r="I69" s="94">
        <v>3529934</v>
      </c>
      <c r="J69" s="93"/>
      <c r="K69" s="94">
        <v>43647</v>
      </c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3573581</v>
      </c>
      <c r="R69" s="48">
        <f>IF(($H69      =0),0,((($J69      -$H69      )/$H69      )*100))</f>
        <v>0</v>
      </c>
      <c r="S69" s="49">
        <f>IF(($I69      =0),0,((($K69      -$I69      )/$I69      )*100))</f>
        <v>-98.76351795812613</v>
      </c>
      <c r="T69" s="48">
        <f>IF(($E69      =0),0,(($P69      /$E69      )*100))</f>
        <v>0</v>
      </c>
      <c r="U69" s="50">
        <f>IF(($E69      =0),0,(($Q69      /$E69      )*100))</f>
        <v>1.7582886411273262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203242000</v>
      </c>
      <c r="C70" s="101">
        <f>C69</f>
        <v>0</v>
      </c>
      <c r="D70" s="101"/>
      <c r="E70" s="101">
        <f>$B70      +$C70      +$D70</f>
        <v>203242000</v>
      </c>
      <c r="F70" s="102">
        <f t="shared" ref="F70:O70" si="44">F69</f>
        <v>203242000</v>
      </c>
      <c r="G70" s="103">
        <f t="shared" si="44"/>
        <v>15547000</v>
      </c>
      <c r="H70" s="102">
        <f t="shared" si="44"/>
        <v>0</v>
      </c>
      <c r="I70" s="103">
        <f t="shared" si="44"/>
        <v>3529934</v>
      </c>
      <c r="J70" s="102">
        <f t="shared" si="44"/>
        <v>0</v>
      </c>
      <c r="K70" s="103">
        <f t="shared" si="44"/>
        <v>43647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3573581</v>
      </c>
      <c r="R70" s="57">
        <f>IF(($H70      =0),0,((($J70      -$H70      )/$H70      )*100))</f>
        <v>0</v>
      </c>
      <c r="S70" s="58">
        <f>IF(($I70      =0),0,((($K70      -$I70      )/$I70      )*100))</f>
        <v>-98.76351795812613</v>
      </c>
      <c r="T70" s="57">
        <f>IF($E70   =0,0,($P70   /$E70   )*100)</f>
        <v>0</v>
      </c>
      <c r="U70" s="59">
        <f>IF($E70   =0,0,($Q70   /$E70 )*100)</f>
        <v>1.7582886411273262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203242000</v>
      </c>
      <c r="C71" s="104">
        <f>C69</f>
        <v>0</v>
      </c>
      <c r="D71" s="104"/>
      <c r="E71" s="104">
        <f>$B71      +$C71      +$D71</f>
        <v>203242000</v>
      </c>
      <c r="F71" s="105">
        <f t="shared" ref="F71:O71" si="45">F69</f>
        <v>203242000</v>
      </c>
      <c r="G71" s="106">
        <f t="shared" si="45"/>
        <v>15547000</v>
      </c>
      <c r="H71" s="105">
        <f t="shared" si="45"/>
        <v>0</v>
      </c>
      <c r="I71" s="106">
        <f t="shared" si="45"/>
        <v>3529934</v>
      </c>
      <c r="J71" s="105">
        <f t="shared" si="45"/>
        <v>0</v>
      </c>
      <c r="K71" s="106">
        <f t="shared" si="45"/>
        <v>43647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3573581</v>
      </c>
      <c r="R71" s="61">
        <f>IF(($H71      =0),0,((($J71      -$H71      )/$H71      )*100))</f>
        <v>0</v>
      </c>
      <c r="S71" s="62">
        <f>IF(($I71      =0),0,((($K71      -$I71      )/$I71      )*100))</f>
        <v>-98.76351795812613</v>
      </c>
      <c r="T71" s="61">
        <f>IF($E71   =0,0,($P71   /$E71   )*100)</f>
        <v>0</v>
      </c>
      <c r="U71" s="65">
        <f>IF($E71   =0,0,($Q71   /$E71   )*100)</f>
        <v>1.7582886411273262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897283000</v>
      </c>
      <c r="C72" s="104">
        <f>SUM(C9:C14,C17:C23,C26:C29,C32,C35:C39,C42:C52,C55:C58,C61:C65,C69)</f>
        <v>0</v>
      </c>
      <c r="D72" s="104"/>
      <c r="E72" s="104">
        <f>$B72      +$C72      +$D72</f>
        <v>897283000</v>
      </c>
      <c r="F72" s="105">
        <f t="shared" ref="F72:O72" si="46">SUM(F9:F14,F17:F23,F26:F29,F32,F35:F39,F42:F52,F55:F58,F61:F65,F69)</f>
        <v>897283000</v>
      </c>
      <c r="G72" s="106">
        <f t="shared" si="46"/>
        <v>18615000</v>
      </c>
      <c r="H72" s="105">
        <f t="shared" si="46"/>
        <v>294000</v>
      </c>
      <c r="I72" s="106">
        <f t="shared" si="46"/>
        <v>3726494</v>
      </c>
      <c r="J72" s="105">
        <f t="shared" si="46"/>
        <v>603000</v>
      </c>
      <c r="K72" s="106">
        <f t="shared" si="46"/>
        <v>337212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897000</v>
      </c>
      <c r="Q72" s="106">
        <f>$I72      +$K72      +$M72      +$O72</f>
        <v>4063706</v>
      </c>
      <c r="R72" s="61">
        <f>IF(($H72      =0),0,((($J72      -$H72      )/$H72      )*100))</f>
        <v>105.10204081632652</v>
      </c>
      <c r="S72" s="62">
        <f>IF(($I72      =0),0,((($K72      -$I72      )/$I72      )*100))</f>
        <v>-90.950958192875135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0.39827016658970621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1.8042952793663198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LBgsN5F2L0wBuG7SS1bXwuTBv5O4mUNUcwIblJFW+sLTOYM5Ay1zSNgcJCWJ8iaD1mxmjsu5NZG40CrN3MGuWQ==" saltValue="FlYrPCF7Jr4QmSq5WC9DC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319000</v>
      </c>
      <c r="I10" s="94"/>
      <c r="J10" s="93">
        <v>532000</v>
      </c>
      <c r="K10" s="94"/>
      <c r="L10" s="93"/>
      <c r="M10" s="94"/>
      <c r="N10" s="93"/>
      <c r="O10" s="94"/>
      <c r="P10" s="93">
        <f t="shared" ref="P10:P15" si="1">$H10      +$J10      +$L10      +$N10</f>
        <v>851000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66.771159874608159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54.903225806451616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10000000</v>
      </c>
      <c r="C13" s="92"/>
      <c r="D13" s="92"/>
      <c r="E13" s="92">
        <f t="shared" si="0"/>
        <v>10000000</v>
      </c>
      <c r="F13" s="93">
        <v>10000000</v>
      </c>
      <c r="G13" s="94">
        <v>8820000</v>
      </c>
      <c r="H13" s="93">
        <v>3848000</v>
      </c>
      <c r="I13" s="94">
        <v>1220180</v>
      </c>
      <c r="J13" s="93">
        <v>891000</v>
      </c>
      <c r="K13" s="94">
        <v>7848186</v>
      </c>
      <c r="L13" s="93"/>
      <c r="M13" s="94"/>
      <c r="N13" s="93"/>
      <c r="O13" s="94"/>
      <c r="P13" s="93">
        <f t="shared" si="1"/>
        <v>4739000</v>
      </c>
      <c r="Q13" s="94">
        <f t="shared" si="2"/>
        <v>9068366</v>
      </c>
      <c r="R13" s="48">
        <f t="shared" si="3"/>
        <v>-76.845114345114339</v>
      </c>
      <c r="S13" s="49">
        <f t="shared" si="4"/>
        <v>543.19903620777256</v>
      </c>
      <c r="T13" s="48">
        <f t="shared" si="5"/>
        <v>47.39</v>
      </c>
      <c r="U13" s="50">
        <f t="shared" si="6"/>
        <v>90.683660000000003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11650000</v>
      </c>
      <c r="C15" s="95">
        <f>SUM(C9:C14)</f>
        <v>0</v>
      </c>
      <c r="D15" s="95"/>
      <c r="E15" s="95">
        <f t="shared" si="0"/>
        <v>11650000</v>
      </c>
      <c r="F15" s="96">
        <f t="shared" ref="F15:O15" si="7">SUM(F9:F14)</f>
        <v>11650000</v>
      </c>
      <c r="G15" s="97">
        <f t="shared" si="7"/>
        <v>10370000</v>
      </c>
      <c r="H15" s="96">
        <f t="shared" si="7"/>
        <v>4167000</v>
      </c>
      <c r="I15" s="97">
        <f t="shared" si="7"/>
        <v>1220180</v>
      </c>
      <c r="J15" s="96">
        <f t="shared" si="7"/>
        <v>1423000</v>
      </c>
      <c r="K15" s="97">
        <f t="shared" si="7"/>
        <v>7848186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5590000</v>
      </c>
      <c r="Q15" s="97">
        <f t="shared" si="2"/>
        <v>9068366</v>
      </c>
      <c r="R15" s="52">
        <f t="shared" si="3"/>
        <v>-65.850731941444678</v>
      </c>
      <c r="S15" s="53">
        <f t="shared" si="4"/>
        <v>543.19903620777256</v>
      </c>
      <c r="T15" s="52">
        <f>IF((SUM($E9:$E13))=0,0,(P15/(SUM($E9:$E13))*100))</f>
        <v>48.398268398268399</v>
      </c>
      <c r="U15" s="54">
        <f>IF((SUM($E9:$E13))=0,0,(Q15/(SUM($E9:$E13))*100))</f>
        <v>78.513991341991343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3768000</v>
      </c>
      <c r="C32" s="92"/>
      <c r="D32" s="92"/>
      <c r="E32" s="92">
        <f>$B32      +$C32      +$D32</f>
        <v>3768000</v>
      </c>
      <c r="F32" s="93">
        <v>3768000</v>
      </c>
      <c r="G32" s="94">
        <v>2637000</v>
      </c>
      <c r="H32" s="93">
        <v>1838000</v>
      </c>
      <c r="I32" s="94"/>
      <c r="J32" s="93">
        <v>799000</v>
      </c>
      <c r="K32" s="94"/>
      <c r="L32" s="93"/>
      <c r="M32" s="94"/>
      <c r="N32" s="93"/>
      <c r="O32" s="94"/>
      <c r="P32" s="93">
        <f>$H32      +$J32      +$L32      +$N32</f>
        <v>2637000</v>
      </c>
      <c r="Q32" s="94">
        <f>$I32      +$K32      +$M32      +$O32</f>
        <v>0</v>
      </c>
      <c r="R32" s="48">
        <f>IF(($H32      =0),0,((($J32      -$H32      )/$H32      )*100))</f>
        <v>-56.52883569096845</v>
      </c>
      <c r="S32" s="49">
        <f>IF(($I32      =0),0,((($K32      -$I32      )/$I32      )*100))</f>
        <v>0</v>
      </c>
      <c r="T32" s="48">
        <f>IF(($E32      =0),0,(($P32      /$E32      )*100))</f>
        <v>69.984076433121018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3768000</v>
      </c>
      <c r="C33" s="95">
        <f>C32</f>
        <v>0</v>
      </c>
      <c r="D33" s="95"/>
      <c r="E33" s="95">
        <f>$B33      +$C33      +$D33</f>
        <v>3768000</v>
      </c>
      <c r="F33" s="96">
        <f t="shared" ref="F33:O33" si="17">F32</f>
        <v>3768000</v>
      </c>
      <c r="G33" s="97">
        <f t="shared" si="17"/>
        <v>2637000</v>
      </c>
      <c r="H33" s="96">
        <f t="shared" si="17"/>
        <v>1838000</v>
      </c>
      <c r="I33" s="97">
        <f t="shared" si="17"/>
        <v>0</v>
      </c>
      <c r="J33" s="96">
        <f t="shared" si="17"/>
        <v>799000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2637000</v>
      </c>
      <c r="Q33" s="97">
        <f>$I33      +$K33      +$M33      +$O33</f>
        <v>0</v>
      </c>
      <c r="R33" s="52">
        <f>IF(($H33      =0),0,((($J33      -$H33      )/$H33      )*100))</f>
        <v>-56.52883569096845</v>
      </c>
      <c r="S33" s="53">
        <f>IF(($I33      =0),0,((($K33      -$I33      )/$I33      )*100))</f>
        <v>0</v>
      </c>
      <c r="T33" s="52">
        <f>IF($E33   =0,0,($P33   /$E33   )*100)</f>
        <v>69.984076433121018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25212000</v>
      </c>
      <c r="C35" s="92"/>
      <c r="D35" s="92"/>
      <c r="E35" s="92">
        <f t="shared" ref="E35:E40" si="18">$B35      +$C35      +$D35</f>
        <v>25212000</v>
      </c>
      <c r="F35" s="93">
        <v>25212000</v>
      </c>
      <c r="G35" s="94">
        <v>15212000</v>
      </c>
      <c r="H35" s="93"/>
      <c r="I35" s="94"/>
      <c r="J35" s="93"/>
      <c r="K35" s="94">
        <v>7190760</v>
      </c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7190760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28.52118039029034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25212000</v>
      </c>
      <c r="C40" s="95">
        <f>SUM(C35:C39)</f>
        <v>0</v>
      </c>
      <c r="D40" s="95"/>
      <c r="E40" s="95">
        <f t="shared" si="18"/>
        <v>25212000</v>
      </c>
      <c r="F40" s="96">
        <f t="shared" ref="F40:O40" si="25">SUM(F35:F39)</f>
        <v>25212000</v>
      </c>
      <c r="G40" s="97">
        <f t="shared" si="25"/>
        <v>15212000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7190760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7190760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28.52118039029034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80000000</v>
      </c>
      <c r="C44" s="92"/>
      <c r="D44" s="92"/>
      <c r="E44" s="92">
        <f t="shared" si="26"/>
        <v>80000000</v>
      </c>
      <c r="F44" s="93">
        <v>80000000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19712000</v>
      </c>
      <c r="C51" s="92"/>
      <c r="D51" s="92"/>
      <c r="E51" s="92">
        <f t="shared" si="26"/>
        <v>19712000</v>
      </c>
      <c r="F51" s="93">
        <v>19712000</v>
      </c>
      <c r="G51" s="94">
        <v>14712000</v>
      </c>
      <c r="H51" s="93">
        <v>1447000</v>
      </c>
      <c r="I51" s="94"/>
      <c r="J51" s="93">
        <v>8322000</v>
      </c>
      <c r="K51" s="94">
        <v>3065364</v>
      </c>
      <c r="L51" s="93"/>
      <c r="M51" s="94"/>
      <c r="N51" s="93"/>
      <c r="O51" s="94"/>
      <c r="P51" s="93">
        <f t="shared" si="27"/>
        <v>9769000</v>
      </c>
      <c r="Q51" s="94">
        <f t="shared" si="28"/>
        <v>3065364</v>
      </c>
      <c r="R51" s="48">
        <f t="shared" si="29"/>
        <v>475.12093987560473</v>
      </c>
      <c r="S51" s="49">
        <f t="shared" si="30"/>
        <v>0</v>
      </c>
      <c r="T51" s="48">
        <f t="shared" si="31"/>
        <v>49.558644480519483</v>
      </c>
      <c r="U51" s="50">
        <f t="shared" si="32"/>
        <v>15.55075081168831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99712000</v>
      </c>
      <c r="C53" s="95">
        <f>SUM(C42:C52)</f>
        <v>0</v>
      </c>
      <c r="D53" s="95"/>
      <c r="E53" s="95">
        <f t="shared" si="26"/>
        <v>99712000</v>
      </c>
      <c r="F53" s="96">
        <f t="shared" ref="F53:O53" si="33">SUM(F42:F52)</f>
        <v>99712000</v>
      </c>
      <c r="G53" s="97">
        <f t="shared" si="33"/>
        <v>14712000</v>
      </c>
      <c r="H53" s="96">
        <f t="shared" si="33"/>
        <v>1447000</v>
      </c>
      <c r="I53" s="97">
        <f t="shared" si="33"/>
        <v>0</v>
      </c>
      <c r="J53" s="96">
        <f t="shared" si="33"/>
        <v>8322000</v>
      </c>
      <c r="K53" s="97">
        <f t="shared" si="33"/>
        <v>3065364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9769000</v>
      </c>
      <c r="Q53" s="97">
        <f t="shared" si="28"/>
        <v>3065364</v>
      </c>
      <c r="R53" s="52">
        <f t="shared" si="29"/>
        <v>475.12093987560473</v>
      </c>
      <c r="S53" s="53">
        <f t="shared" si="30"/>
        <v>0</v>
      </c>
      <c r="T53" s="52">
        <f>IF((+$E43+$E45+$E47+$E48+$E51) =0,0,(P53   /(+$E43+$E45+$E47+$E48+$E51) )*100)</f>
        <v>49.558644480519483</v>
      </c>
      <c r="U53" s="54">
        <f>IF((+$E43+$E45+$E47+$E48+$E51) =0,0,(Q53   /(+$E43+$E45+$E47+$E48+$E51) )*100)</f>
        <v>15.55075081168831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140342000</v>
      </c>
      <c r="C67" s="104">
        <f>SUM(C9:C14,C17:C23,C26:C29,C32,C35:C39,C42:C52,C55:C58,C61:C65)</f>
        <v>0</v>
      </c>
      <c r="D67" s="104"/>
      <c r="E67" s="104">
        <f t="shared" si="35"/>
        <v>140342000</v>
      </c>
      <c r="F67" s="105">
        <f t="shared" ref="F67:O67" si="43">SUM(F9:F14,F17:F23,F26:F29,F32,F35:F39,F42:F52,F55:F58,F61:F65)</f>
        <v>140342000</v>
      </c>
      <c r="G67" s="106">
        <f t="shared" si="43"/>
        <v>42931000</v>
      </c>
      <c r="H67" s="105">
        <f t="shared" si="43"/>
        <v>7452000</v>
      </c>
      <c r="I67" s="106">
        <f t="shared" si="43"/>
        <v>1220180</v>
      </c>
      <c r="J67" s="105">
        <f t="shared" si="43"/>
        <v>10544000</v>
      </c>
      <c r="K67" s="106">
        <f t="shared" si="43"/>
        <v>18104310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17996000</v>
      </c>
      <c r="Q67" s="106">
        <f t="shared" si="37"/>
        <v>19324490</v>
      </c>
      <c r="R67" s="61">
        <f t="shared" si="38"/>
        <v>41.492216854535698</v>
      </c>
      <c r="S67" s="62">
        <f t="shared" si="39"/>
        <v>1383.7409234703075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29.872846187045582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32.078101656651505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37385000</v>
      </c>
      <c r="C69" s="92"/>
      <c r="D69" s="92"/>
      <c r="E69" s="92">
        <f>$B69      +$C69      +$D69</f>
        <v>37385000</v>
      </c>
      <c r="F69" s="93">
        <v>37385000</v>
      </c>
      <c r="G69" s="94">
        <v>32298000</v>
      </c>
      <c r="H69" s="93">
        <v>3245000</v>
      </c>
      <c r="I69" s="94">
        <v>3934054</v>
      </c>
      <c r="J69" s="93">
        <v>9925000</v>
      </c>
      <c r="K69" s="94">
        <v>9352989</v>
      </c>
      <c r="L69" s="93"/>
      <c r="M69" s="94"/>
      <c r="N69" s="93"/>
      <c r="O69" s="94"/>
      <c r="P69" s="93">
        <f>$H69      +$J69      +$L69      +$N69</f>
        <v>13170000</v>
      </c>
      <c r="Q69" s="94">
        <f>$I69      +$K69      +$M69      +$O69</f>
        <v>13287043</v>
      </c>
      <c r="R69" s="48">
        <f>IF(($H69      =0),0,((($J69      -$H69      )/$H69      )*100))</f>
        <v>205.85516178736518</v>
      </c>
      <c r="S69" s="49">
        <f>IF(($I69      =0),0,((($K69      -$I69      )/$I69      )*100))</f>
        <v>137.74429634163639</v>
      </c>
      <c r="T69" s="48">
        <f>IF(($E69      =0),0,(($P69      /$E69      )*100))</f>
        <v>35.228032633409121</v>
      </c>
      <c r="U69" s="50">
        <f>IF(($E69      =0),0,(($Q69      /$E69      )*100))</f>
        <v>35.541107396014446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37385000</v>
      </c>
      <c r="C70" s="101">
        <f>C69</f>
        <v>0</v>
      </c>
      <c r="D70" s="101"/>
      <c r="E70" s="101">
        <f>$B70      +$C70      +$D70</f>
        <v>37385000</v>
      </c>
      <c r="F70" s="102">
        <f t="shared" ref="F70:O70" si="44">F69</f>
        <v>37385000</v>
      </c>
      <c r="G70" s="103">
        <f t="shared" si="44"/>
        <v>32298000</v>
      </c>
      <c r="H70" s="102">
        <f t="shared" si="44"/>
        <v>3245000</v>
      </c>
      <c r="I70" s="103">
        <f t="shared" si="44"/>
        <v>3934054</v>
      </c>
      <c r="J70" s="102">
        <f t="shared" si="44"/>
        <v>9925000</v>
      </c>
      <c r="K70" s="103">
        <f t="shared" si="44"/>
        <v>9352989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13170000</v>
      </c>
      <c r="Q70" s="103">
        <f>$I70      +$K70      +$M70      +$O70</f>
        <v>13287043</v>
      </c>
      <c r="R70" s="57">
        <f>IF(($H70      =0),0,((($J70      -$H70      )/$H70      )*100))</f>
        <v>205.85516178736518</v>
      </c>
      <c r="S70" s="58">
        <f>IF(($I70      =0),0,((($K70      -$I70      )/$I70      )*100))</f>
        <v>137.74429634163639</v>
      </c>
      <c r="T70" s="57">
        <f>IF($E70   =0,0,($P70   /$E70   )*100)</f>
        <v>35.228032633409121</v>
      </c>
      <c r="U70" s="59">
        <f>IF($E70   =0,0,($Q70   /$E70 )*100)</f>
        <v>35.541107396014446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37385000</v>
      </c>
      <c r="C71" s="104">
        <f>C69</f>
        <v>0</v>
      </c>
      <c r="D71" s="104"/>
      <c r="E71" s="104">
        <f>$B71      +$C71      +$D71</f>
        <v>37385000</v>
      </c>
      <c r="F71" s="105">
        <f t="shared" ref="F71:O71" si="45">F69</f>
        <v>37385000</v>
      </c>
      <c r="G71" s="106">
        <f t="shared" si="45"/>
        <v>32298000</v>
      </c>
      <c r="H71" s="105">
        <f t="shared" si="45"/>
        <v>3245000</v>
      </c>
      <c r="I71" s="106">
        <f t="shared" si="45"/>
        <v>3934054</v>
      </c>
      <c r="J71" s="105">
        <f t="shared" si="45"/>
        <v>9925000</v>
      </c>
      <c r="K71" s="106">
        <f t="shared" si="45"/>
        <v>9352989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13170000</v>
      </c>
      <c r="Q71" s="106">
        <f>$I71      +$K71      +$M71      +$O71</f>
        <v>13287043</v>
      </c>
      <c r="R71" s="61">
        <f>IF(($H71      =0),0,((($J71      -$H71      )/$H71      )*100))</f>
        <v>205.85516178736518</v>
      </c>
      <c r="S71" s="62">
        <f>IF(($I71      =0),0,((($K71      -$I71      )/$I71      )*100))</f>
        <v>137.74429634163639</v>
      </c>
      <c r="T71" s="61">
        <f>IF($E71   =0,0,($P71   /$E71   )*100)</f>
        <v>35.228032633409121</v>
      </c>
      <c r="U71" s="65">
        <f>IF($E71   =0,0,($Q71   /$E71   )*100)</f>
        <v>35.541107396014446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177727000</v>
      </c>
      <c r="C72" s="104">
        <f>SUM(C9:C14,C17:C23,C26:C29,C32,C35:C39,C42:C52,C55:C58,C61:C65,C69)</f>
        <v>0</v>
      </c>
      <c r="D72" s="104"/>
      <c r="E72" s="104">
        <f>$B72      +$C72      +$D72</f>
        <v>177727000</v>
      </c>
      <c r="F72" s="105">
        <f t="shared" ref="F72:O72" si="46">SUM(F9:F14,F17:F23,F26:F29,F32,F35:F39,F42:F52,F55:F58,F61:F65,F69)</f>
        <v>177727000</v>
      </c>
      <c r="G72" s="106">
        <f t="shared" si="46"/>
        <v>75229000</v>
      </c>
      <c r="H72" s="105">
        <f t="shared" si="46"/>
        <v>10697000</v>
      </c>
      <c r="I72" s="106">
        <f t="shared" si="46"/>
        <v>5154234</v>
      </c>
      <c r="J72" s="105">
        <f t="shared" si="46"/>
        <v>20469000</v>
      </c>
      <c r="K72" s="106">
        <f t="shared" si="46"/>
        <v>27457299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31166000</v>
      </c>
      <c r="Q72" s="106">
        <f>$I72      +$K72      +$M72      +$O72</f>
        <v>32611533</v>
      </c>
      <c r="R72" s="61">
        <f>IF(($H72      =0),0,((($J72      -$H72      )/$H72      )*100))</f>
        <v>91.352715714686354</v>
      </c>
      <c r="S72" s="62">
        <f>IF(($I72      =0),0,((($K72      -$I72      )/$I72      )*100))</f>
        <v>432.71347400991107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31.923545740420174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33.404215022483534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IhGFvSR/GDELIqHSLo7MTEqMxf10X0jqkeufXCFtuLn8sLoov7GmM/fRK9tAUsDbOVeGjSqOHRiebteMd7tcyg==" saltValue="b4jtBOtqG7LyRtE4oAsoT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1950000</v>
      </c>
      <c r="C10" s="92"/>
      <c r="D10" s="92"/>
      <c r="E10" s="92">
        <f t="shared" ref="E10:E15" si="0">$B10      +$C10      +$D10</f>
        <v>1950000</v>
      </c>
      <c r="F10" s="93">
        <v>1950000</v>
      </c>
      <c r="G10" s="94">
        <v>1950000</v>
      </c>
      <c r="H10" s="93">
        <v>88000</v>
      </c>
      <c r="I10" s="94">
        <v>6000</v>
      </c>
      <c r="J10" s="93">
        <v>367000</v>
      </c>
      <c r="K10" s="94">
        <v>295429</v>
      </c>
      <c r="L10" s="93"/>
      <c r="M10" s="94"/>
      <c r="N10" s="93"/>
      <c r="O10" s="94"/>
      <c r="P10" s="93">
        <f t="shared" ref="P10:P15" si="1">$H10      +$J10      +$L10      +$N10</f>
        <v>455000</v>
      </c>
      <c r="Q10" s="94">
        <f t="shared" ref="Q10:Q15" si="2">$I10      +$K10      +$M10      +$O10</f>
        <v>301429</v>
      </c>
      <c r="R10" s="48">
        <f t="shared" ref="R10:R15" si="3">IF(($H10      =0),0,((($J10      -$H10      )/$H10      )*100))</f>
        <v>317.04545454545456</v>
      </c>
      <c r="S10" s="49">
        <f t="shared" ref="S10:S15" si="4">IF(($I10      =0),0,((($K10      -$I10      )/$I10      )*100))</f>
        <v>4823.8166666666666</v>
      </c>
      <c r="T10" s="48">
        <f t="shared" ref="T10:T14" si="5">IF(($E10      =0),0,(($P10      /$E10      )*100))</f>
        <v>23.333333333333332</v>
      </c>
      <c r="U10" s="50">
        <f t="shared" ref="U10:U14" si="6">IF(($E10      =0),0,(($Q10      /$E10      )*100))</f>
        <v>15.457897435897436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500000</v>
      </c>
      <c r="C14" s="92"/>
      <c r="D14" s="92"/>
      <c r="E14" s="92">
        <f t="shared" si="0"/>
        <v>500000</v>
      </c>
      <c r="F14" s="93">
        <v>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2450000</v>
      </c>
      <c r="C15" s="95">
        <f>SUM(C9:C14)</f>
        <v>0</v>
      </c>
      <c r="D15" s="95"/>
      <c r="E15" s="95">
        <f t="shared" si="0"/>
        <v>2450000</v>
      </c>
      <c r="F15" s="96">
        <f t="shared" ref="F15:O15" si="7">SUM(F9:F14)</f>
        <v>2450000</v>
      </c>
      <c r="G15" s="97">
        <f t="shared" si="7"/>
        <v>1950000</v>
      </c>
      <c r="H15" s="96">
        <f t="shared" si="7"/>
        <v>88000</v>
      </c>
      <c r="I15" s="97">
        <f t="shared" si="7"/>
        <v>6000</v>
      </c>
      <c r="J15" s="96">
        <f t="shared" si="7"/>
        <v>367000</v>
      </c>
      <c r="K15" s="97">
        <f t="shared" si="7"/>
        <v>295429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455000</v>
      </c>
      <c r="Q15" s="97">
        <f t="shared" si="2"/>
        <v>301429</v>
      </c>
      <c r="R15" s="52">
        <f t="shared" si="3"/>
        <v>317.04545454545456</v>
      </c>
      <c r="S15" s="53">
        <f t="shared" si="4"/>
        <v>4823.8166666666666</v>
      </c>
      <c r="T15" s="52">
        <f>IF((SUM($E9:$E13))=0,0,(P15/(SUM($E9:$E13))*100))</f>
        <v>23.333333333333332</v>
      </c>
      <c r="U15" s="54">
        <f>IF((SUM($E9:$E13))=0,0,(Q15/(SUM($E9:$E13))*100))</f>
        <v>15.457897435897436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1091000</v>
      </c>
      <c r="C32" s="92"/>
      <c r="D32" s="92"/>
      <c r="E32" s="92">
        <f>$B32      +$C32      +$D32</f>
        <v>1091000</v>
      </c>
      <c r="F32" s="93">
        <v>1091000</v>
      </c>
      <c r="G32" s="94">
        <v>764000</v>
      </c>
      <c r="H32" s="93">
        <v>39000</v>
      </c>
      <c r="I32" s="94">
        <v>204065</v>
      </c>
      <c r="J32" s="93">
        <v>245000</v>
      </c>
      <c r="K32" s="94">
        <v>552054</v>
      </c>
      <c r="L32" s="93"/>
      <c r="M32" s="94"/>
      <c r="N32" s="93"/>
      <c r="O32" s="94"/>
      <c r="P32" s="93">
        <f>$H32      +$J32      +$L32      +$N32</f>
        <v>284000</v>
      </c>
      <c r="Q32" s="94">
        <f>$I32      +$K32      +$M32      +$O32</f>
        <v>756119</v>
      </c>
      <c r="R32" s="48">
        <f>IF(($H32      =0),0,((($J32      -$H32      )/$H32      )*100))</f>
        <v>528.20512820512818</v>
      </c>
      <c r="S32" s="49">
        <f>IF(($I32      =0),0,((($K32      -$I32      )/$I32      )*100))</f>
        <v>170.52850807340798</v>
      </c>
      <c r="T32" s="48">
        <f>IF(($E32      =0),0,(($P32      /$E32      )*100))</f>
        <v>26.031164069660861</v>
      </c>
      <c r="U32" s="50">
        <f>IF(($E32      =0),0,(($Q32      /$E32      )*100))</f>
        <v>69.305132905591208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1091000</v>
      </c>
      <c r="C33" s="95">
        <f>C32</f>
        <v>0</v>
      </c>
      <c r="D33" s="95"/>
      <c r="E33" s="95">
        <f>$B33      +$C33      +$D33</f>
        <v>1091000</v>
      </c>
      <c r="F33" s="96">
        <f t="shared" ref="F33:O33" si="17">F32</f>
        <v>1091000</v>
      </c>
      <c r="G33" s="97">
        <f t="shared" si="17"/>
        <v>764000</v>
      </c>
      <c r="H33" s="96">
        <f t="shared" si="17"/>
        <v>39000</v>
      </c>
      <c r="I33" s="97">
        <f t="shared" si="17"/>
        <v>204065</v>
      </c>
      <c r="J33" s="96">
        <f t="shared" si="17"/>
        <v>245000</v>
      </c>
      <c r="K33" s="97">
        <f t="shared" si="17"/>
        <v>552054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284000</v>
      </c>
      <c r="Q33" s="97">
        <f>$I33      +$K33      +$M33      +$O33</f>
        <v>756119</v>
      </c>
      <c r="R33" s="52">
        <f>IF(($H33      =0),0,((($J33      -$H33      )/$H33      )*100))</f>
        <v>528.20512820512818</v>
      </c>
      <c r="S33" s="53">
        <f>IF(($I33      =0),0,((($K33      -$I33      )/$I33      )*100))</f>
        <v>170.52850807340798</v>
      </c>
      <c r="T33" s="52">
        <f>IF($E33   =0,0,($P33   /$E33   )*100)</f>
        <v>26.031164069660861</v>
      </c>
      <c r="U33" s="54">
        <f>IF($E33   =0,0,($Q33   /$E33   )*100)</f>
        <v>69.305132905591208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33627000</v>
      </c>
      <c r="C35" s="92"/>
      <c r="D35" s="92"/>
      <c r="E35" s="92">
        <f t="shared" ref="E35:E40" si="18">$B35      +$C35      +$D35</f>
        <v>33627000</v>
      </c>
      <c r="F35" s="93">
        <v>33627000</v>
      </c>
      <c r="G35" s="94">
        <v>19627000</v>
      </c>
      <c r="H35" s="93"/>
      <c r="I35" s="94"/>
      <c r="J35" s="93">
        <v>5970000</v>
      </c>
      <c r="K35" s="94">
        <v>12816718</v>
      </c>
      <c r="L35" s="93"/>
      <c r="M35" s="94"/>
      <c r="N35" s="93"/>
      <c r="O35" s="94"/>
      <c r="P35" s="93">
        <f t="shared" ref="P35:P40" si="19">$H35      +$J35      +$L35      +$N35</f>
        <v>5970000</v>
      </c>
      <c r="Q35" s="94">
        <f t="shared" ref="Q35:Q40" si="20">$I35      +$K35      +$M35      +$O35</f>
        <v>12816718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17.753590864483897</v>
      </c>
      <c r="U35" s="50">
        <f t="shared" ref="U35:U39" si="24">IF(($E35      =0),0,(($Q35      /$E35      )*100))</f>
        <v>38.1143664317364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33627000</v>
      </c>
      <c r="C40" s="95">
        <f>SUM(C35:C39)</f>
        <v>0</v>
      </c>
      <c r="D40" s="95"/>
      <c r="E40" s="95">
        <f t="shared" si="18"/>
        <v>33627000</v>
      </c>
      <c r="F40" s="96">
        <f t="shared" ref="F40:O40" si="25">SUM(F35:F39)</f>
        <v>33627000</v>
      </c>
      <c r="G40" s="97">
        <f t="shared" si="25"/>
        <v>19627000</v>
      </c>
      <c r="H40" s="96">
        <f t="shared" si="25"/>
        <v>0</v>
      </c>
      <c r="I40" s="97">
        <f t="shared" si="25"/>
        <v>0</v>
      </c>
      <c r="J40" s="96">
        <f t="shared" si="25"/>
        <v>5970000</v>
      </c>
      <c r="K40" s="97">
        <f t="shared" si="25"/>
        <v>12816718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5970000</v>
      </c>
      <c r="Q40" s="97">
        <f t="shared" si="20"/>
        <v>12816718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17.753590864483897</v>
      </c>
      <c r="U40" s="54">
        <f>IF((+$E35+$E38) =0,0,(Q40   /(+$E35+$E38) )*100)</f>
        <v>38.1143664317364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18808000</v>
      </c>
      <c r="C51" s="92"/>
      <c r="D51" s="92"/>
      <c r="E51" s="92">
        <f t="shared" si="26"/>
        <v>18808000</v>
      </c>
      <c r="F51" s="93">
        <v>18808000</v>
      </c>
      <c r="G51" s="94">
        <v>8808000</v>
      </c>
      <c r="H51" s="93"/>
      <c r="I51" s="94"/>
      <c r="J51" s="93">
        <v>2021000</v>
      </c>
      <c r="K51" s="94">
        <v>7526187</v>
      </c>
      <c r="L51" s="93"/>
      <c r="M51" s="94"/>
      <c r="N51" s="93"/>
      <c r="O51" s="94"/>
      <c r="P51" s="93">
        <f t="shared" si="27"/>
        <v>2021000</v>
      </c>
      <c r="Q51" s="94">
        <f t="shared" si="28"/>
        <v>7526187</v>
      </c>
      <c r="R51" s="48">
        <f t="shared" si="29"/>
        <v>0</v>
      </c>
      <c r="S51" s="49">
        <f t="shared" si="30"/>
        <v>0</v>
      </c>
      <c r="T51" s="48">
        <f t="shared" si="31"/>
        <v>10.745427477669077</v>
      </c>
      <c r="U51" s="50">
        <f t="shared" si="32"/>
        <v>40.015881539770312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18808000</v>
      </c>
      <c r="C53" s="95">
        <f>SUM(C42:C52)</f>
        <v>0</v>
      </c>
      <c r="D53" s="95"/>
      <c r="E53" s="95">
        <f t="shared" si="26"/>
        <v>18808000</v>
      </c>
      <c r="F53" s="96">
        <f t="shared" ref="F53:O53" si="33">SUM(F42:F52)</f>
        <v>18808000</v>
      </c>
      <c r="G53" s="97">
        <f t="shared" si="33"/>
        <v>8808000</v>
      </c>
      <c r="H53" s="96">
        <f t="shared" si="33"/>
        <v>0</v>
      </c>
      <c r="I53" s="97">
        <f t="shared" si="33"/>
        <v>0</v>
      </c>
      <c r="J53" s="96">
        <f t="shared" si="33"/>
        <v>2021000</v>
      </c>
      <c r="K53" s="97">
        <f t="shared" si="33"/>
        <v>7526187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2021000</v>
      </c>
      <c r="Q53" s="97">
        <f t="shared" si="28"/>
        <v>7526187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10.745427477669077</v>
      </c>
      <c r="U53" s="54">
        <f>IF((+$E43+$E45+$E47+$E48+$E51) =0,0,(Q53   /(+$E43+$E45+$E47+$E48+$E51) )*100)</f>
        <v>40.015881539770312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55976000</v>
      </c>
      <c r="C67" s="104">
        <f>SUM(C9:C14,C17:C23,C26:C29,C32,C35:C39,C42:C52,C55:C58,C61:C65)</f>
        <v>0</v>
      </c>
      <c r="D67" s="104"/>
      <c r="E67" s="104">
        <f t="shared" si="35"/>
        <v>55976000</v>
      </c>
      <c r="F67" s="105">
        <f t="shared" ref="F67:O67" si="43">SUM(F9:F14,F17:F23,F26:F29,F32,F35:F39,F42:F52,F55:F58,F61:F65)</f>
        <v>55976000</v>
      </c>
      <c r="G67" s="106">
        <f t="shared" si="43"/>
        <v>31149000</v>
      </c>
      <c r="H67" s="105">
        <f t="shared" si="43"/>
        <v>127000</v>
      </c>
      <c r="I67" s="106">
        <f t="shared" si="43"/>
        <v>210065</v>
      </c>
      <c r="J67" s="105">
        <f t="shared" si="43"/>
        <v>8603000</v>
      </c>
      <c r="K67" s="106">
        <f t="shared" si="43"/>
        <v>21190388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8730000</v>
      </c>
      <c r="Q67" s="106">
        <f t="shared" si="37"/>
        <v>21400453</v>
      </c>
      <c r="R67" s="61">
        <f t="shared" si="38"/>
        <v>6674.0157480314965</v>
      </c>
      <c r="S67" s="62">
        <f t="shared" si="39"/>
        <v>9987.5386189988822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15.73653471771577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38.5760563126397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30878000</v>
      </c>
      <c r="C69" s="92"/>
      <c r="D69" s="92"/>
      <c r="E69" s="92">
        <f>$B69      +$C69      +$D69</f>
        <v>30878000</v>
      </c>
      <c r="F69" s="93">
        <v>30878000</v>
      </c>
      <c r="G69" s="94">
        <v>18056000</v>
      </c>
      <c r="H69" s="93">
        <v>6986000</v>
      </c>
      <c r="I69" s="94"/>
      <c r="J69" s="93">
        <v>15656000</v>
      </c>
      <c r="K69" s="94">
        <v>7588702</v>
      </c>
      <c r="L69" s="93"/>
      <c r="M69" s="94"/>
      <c r="N69" s="93"/>
      <c r="O69" s="94"/>
      <c r="P69" s="93">
        <f>$H69      +$J69      +$L69      +$N69</f>
        <v>22642000</v>
      </c>
      <c r="Q69" s="94">
        <f>$I69      +$K69      +$M69      +$O69</f>
        <v>7588702</v>
      </c>
      <c r="R69" s="48">
        <f>IF(($H69      =0),0,((($J69      -$H69      )/$H69      )*100))</f>
        <v>124.1053535642714</v>
      </c>
      <c r="S69" s="49">
        <f>IF(($I69      =0),0,((($K69      -$I69      )/$I69      )*100))</f>
        <v>0</v>
      </c>
      <c r="T69" s="48">
        <f>IF(($E69      =0),0,(($P69      /$E69      )*100))</f>
        <v>73.327288036789952</v>
      </c>
      <c r="U69" s="50">
        <f>IF(($E69      =0),0,(($Q69      /$E69      )*100))</f>
        <v>24.576403912170477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30878000</v>
      </c>
      <c r="C70" s="101">
        <f>C69</f>
        <v>0</v>
      </c>
      <c r="D70" s="101"/>
      <c r="E70" s="101">
        <f>$B70      +$C70      +$D70</f>
        <v>30878000</v>
      </c>
      <c r="F70" s="102">
        <f t="shared" ref="F70:O70" si="44">F69</f>
        <v>30878000</v>
      </c>
      <c r="G70" s="103">
        <f t="shared" si="44"/>
        <v>18056000</v>
      </c>
      <c r="H70" s="102">
        <f t="shared" si="44"/>
        <v>6986000</v>
      </c>
      <c r="I70" s="103">
        <f t="shared" si="44"/>
        <v>0</v>
      </c>
      <c r="J70" s="102">
        <f t="shared" si="44"/>
        <v>15656000</v>
      </c>
      <c r="K70" s="103">
        <f t="shared" si="44"/>
        <v>7588702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22642000</v>
      </c>
      <c r="Q70" s="103">
        <f>$I70      +$K70      +$M70      +$O70</f>
        <v>7588702</v>
      </c>
      <c r="R70" s="57">
        <f>IF(($H70      =0),0,((($J70      -$H70      )/$H70      )*100))</f>
        <v>124.1053535642714</v>
      </c>
      <c r="S70" s="58">
        <f>IF(($I70      =0),0,((($K70      -$I70      )/$I70      )*100))</f>
        <v>0</v>
      </c>
      <c r="T70" s="57">
        <f>IF($E70   =0,0,($P70   /$E70   )*100)</f>
        <v>73.327288036789952</v>
      </c>
      <c r="U70" s="59">
        <f>IF($E70   =0,0,($Q70   /$E70 )*100)</f>
        <v>24.576403912170477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30878000</v>
      </c>
      <c r="C71" s="104">
        <f>C69</f>
        <v>0</v>
      </c>
      <c r="D71" s="104"/>
      <c r="E71" s="104">
        <f>$B71      +$C71      +$D71</f>
        <v>30878000</v>
      </c>
      <c r="F71" s="105">
        <f t="shared" ref="F71:O71" si="45">F69</f>
        <v>30878000</v>
      </c>
      <c r="G71" s="106">
        <f t="shared" si="45"/>
        <v>18056000</v>
      </c>
      <c r="H71" s="105">
        <f t="shared" si="45"/>
        <v>6986000</v>
      </c>
      <c r="I71" s="106">
        <f t="shared" si="45"/>
        <v>0</v>
      </c>
      <c r="J71" s="105">
        <f t="shared" si="45"/>
        <v>15656000</v>
      </c>
      <c r="K71" s="106">
        <f t="shared" si="45"/>
        <v>7588702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22642000</v>
      </c>
      <c r="Q71" s="106">
        <f>$I71      +$K71      +$M71      +$O71</f>
        <v>7588702</v>
      </c>
      <c r="R71" s="61">
        <f>IF(($H71      =0),0,((($J71      -$H71      )/$H71      )*100))</f>
        <v>124.1053535642714</v>
      </c>
      <c r="S71" s="62">
        <f>IF(($I71      =0),0,((($K71      -$I71      )/$I71      )*100))</f>
        <v>0</v>
      </c>
      <c r="T71" s="61">
        <f>IF($E71   =0,0,($P71   /$E71   )*100)</f>
        <v>73.327288036789952</v>
      </c>
      <c r="U71" s="65">
        <f>IF($E71   =0,0,($Q71   /$E71   )*100)</f>
        <v>24.576403912170477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86854000</v>
      </c>
      <c r="C72" s="104">
        <f>SUM(C9:C14,C17:C23,C26:C29,C32,C35:C39,C42:C52,C55:C58,C61:C65,C69)</f>
        <v>0</v>
      </c>
      <c r="D72" s="104"/>
      <c r="E72" s="104">
        <f>$B72      +$C72      +$D72</f>
        <v>86854000</v>
      </c>
      <c r="F72" s="105">
        <f t="shared" ref="F72:O72" si="46">SUM(F9:F14,F17:F23,F26:F29,F32,F35:F39,F42:F52,F55:F58,F61:F65,F69)</f>
        <v>86854000</v>
      </c>
      <c r="G72" s="106">
        <f t="shared" si="46"/>
        <v>49205000</v>
      </c>
      <c r="H72" s="105">
        <f t="shared" si="46"/>
        <v>7113000</v>
      </c>
      <c r="I72" s="106">
        <f t="shared" si="46"/>
        <v>210065</v>
      </c>
      <c r="J72" s="105">
        <f t="shared" si="46"/>
        <v>24259000</v>
      </c>
      <c r="K72" s="106">
        <f t="shared" si="46"/>
        <v>28779090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31372000</v>
      </c>
      <c r="Q72" s="106">
        <f>$I72      +$K72      +$M72      +$O72</f>
        <v>28989155</v>
      </c>
      <c r="R72" s="61">
        <f>IF(($H72      =0),0,((($J72      -$H72      )/$H72      )*100))</f>
        <v>241.05159566990019</v>
      </c>
      <c r="S72" s="62">
        <f>IF(($I72      =0),0,((($K72      -$I72      )/$I72      )*100))</f>
        <v>13600.088067978959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36.329527294624455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33.570135720406697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Pvy/z6U/OsvgcYIRbYojZ4BI9y7jrJ3RdY0O5RGj9JXoWfJ0lUB/ay9RID2cO+a5VwY37rXVKCrBQzC4DORXjQ==" saltValue="Q5NKg5RTUAWWX/C5MUcQt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174000</v>
      </c>
      <c r="I10" s="94"/>
      <c r="J10" s="93">
        <v>673000</v>
      </c>
      <c r="K10" s="94"/>
      <c r="L10" s="93"/>
      <c r="M10" s="94"/>
      <c r="N10" s="93"/>
      <c r="O10" s="94"/>
      <c r="P10" s="93">
        <f t="shared" ref="P10:P15" si="1">$H10      +$J10      +$L10      +$N10</f>
        <v>847000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286.78160919540232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49.823529411764703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30000000</v>
      </c>
      <c r="C13" s="92"/>
      <c r="D13" s="92"/>
      <c r="E13" s="92">
        <f t="shared" si="0"/>
        <v>30000000</v>
      </c>
      <c r="F13" s="93">
        <v>30000000</v>
      </c>
      <c r="G13" s="94">
        <v>30000000</v>
      </c>
      <c r="H13" s="93">
        <v>24333000</v>
      </c>
      <c r="I13" s="94"/>
      <c r="J13" s="93">
        <v>3313000</v>
      </c>
      <c r="K13" s="94"/>
      <c r="L13" s="93"/>
      <c r="M13" s="94"/>
      <c r="N13" s="93"/>
      <c r="O13" s="94"/>
      <c r="P13" s="93">
        <f t="shared" si="1"/>
        <v>27646000</v>
      </c>
      <c r="Q13" s="94">
        <f t="shared" si="2"/>
        <v>0</v>
      </c>
      <c r="R13" s="48">
        <f t="shared" si="3"/>
        <v>-86.384744996506797</v>
      </c>
      <c r="S13" s="49">
        <f t="shared" si="4"/>
        <v>0</v>
      </c>
      <c r="T13" s="48">
        <f t="shared" si="5"/>
        <v>92.153333333333336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2000000</v>
      </c>
      <c r="C14" s="92"/>
      <c r="D14" s="92"/>
      <c r="E14" s="92">
        <f t="shared" si="0"/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33700000</v>
      </c>
      <c r="C15" s="95">
        <f>SUM(C9:C14)</f>
        <v>0</v>
      </c>
      <c r="D15" s="95"/>
      <c r="E15" s="95">
        <f t="shared" si="0"/>
        <v>33700000</v>
      </c>
      <c r="F15" s="96">
        <f t="shared" ref="F15:O15" si="7">SUM(F9:F14)</f>
        <v>33700000</v>
      </c>
      <c r="G15" s="97">
        <f t="shared" si="7"/>
        <v>31700000</v>
      </c>
      <c r="H15" s="96">
        <f t="shared" si="7"/>
        <v>24507000</v>
      </c>
      <c r="I15" s="97">
        <f t="shared" si="7"/>
        <v>0</v>
      </c>
      <c r="J15" s="96">
        <f t="shared" si="7"/>
        <v>3986000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28493000</v>
      </c>
      <c r="Q15" s="97">
        <f t="shared" si="2"/>
        <v>0</v>
      </c>
      <c r="R15" s="52">
        <f t="shared" si="3"/>
        <v>-83.735259313665495</v>
      </c>
      <c r="S15" s="53">
        <f t="shared" si="4"/>
        <v>0</v>
      </c>
      <c r="T15" s="52">
        <f>IF((SUM($E9:$E13))=0,0,(P15/(SUM($E9:$E13))*100))</f>
        <v>89.883280757097793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158007000</v>
      </c>
      <c r="C17" s="92"/>
      <c r="D17" s="92"/>
      <c r="E17" s="92">
        <f t="shared" ref="E17:E24" si="8">$B17      +$C17      +$D17</f>
        <v>158007000</v>
      </c>
      <c r="F17" s="93">
        <v>158007000</v>
      </c>
      <c r="G17" s="94">
        <v>94804000</v>
      </c>
      <c r="H17" s="93">
        <v>6579000</v>
      </c>
      <c r="I17" s="94"/>
      <c r="J17" s="93">
        <v>67526000</v>
      </c>
      <c r="K17" s="94"/>
      <c r="L17" s="93"/>
      <c r="M17" s="94"/>
      <c r="N17" s="93"/>
      <c r="O17" s="94"/>
      <c r="P17" s="93">
        <f t="shared" ref="P17:P24" si="9">$H17      +$J17      +$L17      +$N17</f>
        <v>74105000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926.38698890408864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46.899820894011022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158007000</v>
      </c>
      <c r="C24" s="95">
        <f>SUM(C17:C23)</f>
        <v>0</v>
      </c>
      <c r="D24" s="95"/>
      <c r="E24" s="95">
        <f t="shared" si="8"/>
        <v>158007000</v>
      </c>
      <c r="F24" s="96">
        <f t="shared" ref="F24:O24" si="15">SUM(F17:F23)</f>
        <v>158007000</v>
      </c>
      <c r="G24" s="97">
        <f t="shared" si="15"/>
        <v>94804000</v>
      </c>
      <c r="H24" s="96">
        <f t="shared" si="15"/>
        <v>6579000</v>
      </c>
      <c r="I24" s="97">
        <f t="shared" si="15"/>
        <v>0</v>
      </c>
      <c r="J24" s="96">
        <f t="shared" si="15"/>
        <v>67526000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74105000</v>
      </c>
      <c r="Q24" s="97">
        <f t="shared" si="10"/>
        <v>0</v>
      </c>
      <c r="R24" s="52">
        <f t="shared" si="11"/>
        <v>926.38698890408864</v>
      </c>
      <c r="S24" s="53">
        <f t="shared" si="12"/>
        <v>0</v>
      </c>
      <c r="T24" s="52">
        <f>IF(($E24-$E19-$E23)   =0,0,($P24   /($E24-$E19-$E23)   )*100)</f>
        <v>46.899820894011022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6366000</v>
      </c>
      <c r="C32" s="92"/>
      <c r="D32" s="92"/>
      <c r="E32" s="92">
        <f>$B32      +$C32      +$D32</f>
        <v>6366000</v>
      </c>
      <c r="F32" s="93">
        <v>6366000</v>
      </c>
      <c r="G32" s="94">
        <v>4456000</v>
      </c>
      <c r="H32" s="93">
        <v>4169000</v>
      </c>
      <c r="I32" s="94"/>
      <c r="J32" s="93">
        <v>287000</v>
      </c>
      <c r="K32" s="94"/>
      <c r="L32" s="93"/>
      <c r="M32" s="94"/>
      <c r="N32" s="93"/>
      <c r="O32" s="94"/>
      <c r="P32" s="93">
        <f>$H32      +$J32      +$L32      +$N32</f>
        <v>4456000</v>
      </c>
      <c r="Q32" s="94">
        <f>$I32      +$K32      +$M32      +$O32</f>
        <v>0</v>
      </c>
      <c r="R32" s="48">
        <f>IF(($H32      =0),0,((($J32      -$H32      )/$H32      )*100))</f>
        <v>-93.115855121132157</v>
      </c>
      <c r="S32" s="49">
        <f>IF(($I32      =0),0,((($K32      -$I32      )/$I32      )*100))</f>
        <v>0</v>
      </c>
      <c r="T32" s="48">
        <f>IF(($E32      =0),0,(($P32      /$E32      )*100))</f>
        <v>69.996858309770658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6366000</v>
      </c>
      <c r="C33" s="95">
        <f>C32</f>
        <v>0</v>
      </c>
      <c r="D33" s="95"/>
      <c r="E33" s="95">
        <f>$B33      +$C33      +$D33</f>
        <v>6366000</v>
      </c>
      <c r="F33" s="96">
        <f t="shared" ref="F33:O33" si="17">F32</f>
        <v>6366000</v>
      </c>
      <c r="G33" s="97">
        <f t="shared" si="17"/>
        <v>4456000</v>
      </c>
      <c r="H33" s="96">
        <f t="shared" si="17"/>
        <v>4169000</v>
      </c>
      <c r="I33" s="97">
        <f t="shared" si="17"/>
        <v>0</v>
      </c>
      <c r="J33" s="96">
        <f t="shared" si="17"/>
        <v>287000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4456000</v>
      </c>
      <c r="Q33" s="97">
        <f>$I33      +$K33      +$M33      +$O33</f>
        <v>0</v>
      </c>
      <c r="R33" s="52">
        <f>IF(($H33      =0),0,((($J33      -$H33      )/$H33      )*100))</f>
        <v>-93.115855121132157</v>
      </c>
      <c r="S33" s="53">
        <f>IF(($I33      =0),0,((($K33      -$I33      )/$I33      )*100))</f>
        <v>0</v>
      </c>
      <c r="T33" s="52">
        <f>IF($E33   =0,0,($P33   /$E33   )*100)</f>
        <v>69.996858309770658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13493000</v>
      </c>
      <c r="C35" s="92"/>
      <c r="D35" s="92"/>
      <c r="E35" s="92">
        <f t="shared" ref="E35:E40" si="18">$B35      +$C35      +$D35</f>
        <v>13493000</v>
      </c>
      <c r="F35" s="93">
        <v>13493000</v>
      </c>
      <c r="G35" s="94">
        <v>8200000</v>
      </c>
      <c r="H35" s="93"/>
      <c r="I35" s="94"/>
      <c r="J35" s="93">
        <v>2965000</v>
      </c>
      <c r="K35" s="94"/>
      <c r="L35" s="93"/>
      <c r="M35" s="94"/>
      <c r="N35" s="93"/>
      <c r="O35" s="94"/>
      <c r="P35" s="93">
        <f t="shared" ref="P35:P40" si="19">$H35      +$J35      +$L35      +$N35</f>
        <v>2965000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21.974357074038391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11646000</v>
      </c>
      <c r="C36" s="92"/>
      <c r="D36" s="92"/>
      <c r="E36" s="92">
        <f t="shared" si="18"/>
        <v>11646000</v>
      </c>
      <c r="F36" s="93">
        <v>11646000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25139000</v>
      </c>
      <c r="C40" s="95">
        <f>SUM(C35:C39)</f>
        <v>0</v>
      </c>
      <c r="D40" s="95"/>
      <c r="E40" s="95">
        <f t="shared" si="18"/>
        <v>25139000</v>
      </c>
      <c r="F40" s="96">
        <f t="shared" ref="F40:O40" si="25">SUM(F35:F39)</f>
        <v>25139000</v>
      </c>
      <c r="G40" s="97">
        <f t="shared" si="25"/>
        <v>8200000</v>
      </c>
      <c r="H40" s="96">
        <f t="shared" si="25"/>
        <v>0</v>
      </c>
      <c r="I40" s="97">
        <f t="shared" si="25"/>
        <v>0</v>
      </c>
      <c r="J40" s="96">
        <f t="shared" si="25"/>
        <v>2965000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2965000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21.974357074038391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46782000</v>
      </c>
      <c r="C51" s="92"/>
      <c r="D51" s="92"/>
      <c r="E51" s="92">
        <f t="shared" si="26"/>
        <v>46782000</v>
      </c>
      <c r="F51" s="93">
        <v>46782000</v>
      </c>
      <c r="G51" s="94">
        <v>16782000</v>
      </c>
      <c r="H51" s="93"/>
      <c r="I51" s="94"/>
      <c r="J51" s="93">
        <v>15527000</v>
      </c>
      <c r="K51" s="94"/>
      <c r="L51" s="93"/>
      <c r="M51" s="94"/>
      <c r="N51" s="93"/>
      <c r="O51" s="94"/>
      <c r="P51" s="93">
        <f t="shared" si="27"/>
        <v>15527000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33.190115856526013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46782000</v>
      </c>
      <c r="C53" s="95">
        <f>SUM(C42:C52)</f>
        <v>0</v>
      </c>
      <c r="D53" s="95"/>
      <c r="E53" s="95">
        <f t="shared" si="26"/>
        <v>46782000</v>
      </c>
      <c r="F53" s="96">
        <f t="shared" ref="F53:O53" si="33">SUM(F42:F52)</f>
        <v>46782000</v>
      </c>
      <c r="G53" s="97">
        <f t="shared" si="33"/>
        <v>16782000</v>
      </c>
      <c r="H53" s="96">
        <f t="shared" si="33"/>
        <v>0</v>
      </c>
      <c r="I53" s="97">
        <f t="shared" si="33"/>
        <v>0</v>
      </c>
      <c r="J53" s="96">
        <f t="shared" si="33"/>
        <v>15527000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15527000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33.190115856526013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269994000</v>
      </c>
      <c r="C67" s="104">
        <f>SUM(C9:C14,C17:C23,C26:C29,C32,C35:C39,C42:C52,C55:C58,C61:C65)</f>
        <v>0</v>
      </c>
      <c r="D67" s="104"/>
      <c r="E67" s="104">
        <f t="shared" si="35"/>
        <v>269994000</v>
      </c>
      <c r="F67" s="105">
        <f t="shared" ref="F67:O67" si="43">SUM(F9:F14,F17:F23,F26:F29,F32,F35:F39,F42:F52,F55:F58,F61:F65)</f>
        <v>269994000</v>
      </c>
      <c r="G67" s="106">
        <f t="shared" si="43"/>
        <v>155942000</v>
      </c>
      <c r="H67" s="105">
        <f t="shared" si="43"/>
        <v>35255000</v>
      </c>
      <c r="I67" s="106">
        <f t="shared" si="43"/>
        <v>0</v>
      </c>
      <c r="J67" s="105">
        <f t="shared" si="43"/>
        <v>90291000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125546000</v>
      </c>
      <c r="Q67" s="106">
        <f t="shared" si="37"/>
        <v>0</v>
      </c>
      <c r="R67" s="61">
        <f t="shared" si="38"/>
        <v>156.10835342504609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48.97483108898841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269994000</v>
      </c>
      <c r="C72" s="104">
        <f>SUM(C9:C14,C17:C23,C26:C29,C32,C35:C39,C42:C52,C55:C58,C61:C65,C69)</f>
        <v>0</v>
      </c>
      <c r="D72" s="104"/>
      <c r="E72" s="104">
        <f>$B72      +$C72      +$D72</f>
        <v>269994000</v>
      </c>
      <c r="F72" s="105">
        <f t="shared" ref="F72:O72" si="46">SUM(F9:F14,F17:F23,F26:F29,F32,F35:F39,F42:F52,F55:F58,F61:F65,F69)</f>
        <v>269994000</v>
      </c>
      <c r="G72" s="106">
        <f t="shared" si="46"/>
        <v>155942000</v>
      </c>
      <c r="H72" s="105">
        <f t="shared" si="46"/>
        <v>35255000</v>
      </c>
      <c r="I72" s="106">
        <f t="shared" si="46"/>
        <v>0</v>
      </c>
      <c r="J72" s="105">
        <f t="shared" si="46"/>
        <v>90291000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125546000</v>
      </c>
      <c r="Q72" s="106">
        <f>$I72      +$K72      +$M72      +$O72</f>
        <v>0</v>
      </c>
      <c r="R72" s="61">
        <f>IF(($H72      =0),0,((($J72      -$H72      )/$H72      )*100))</f>
        <v>156.10835342504609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48.97483108898841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LP8or3lH8mYoGwZNMUGwzrDUiCWAtVES6CXPU6hPoks00RNIavnuqe8Ja//CKRb7Q4oW5191bLIrv7vEL2HsSw==" saltValue="dukp1Tz38dpyIv2lUgN2i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>
        <v>2338000</v>
      </c>
      <c r="I10" s="94"/>
      <c r="J10" s="93">
        <v>512000</v>
      </c>
      <c r="K10" s="94"/>
      <c r="L10" s="93"/>
      <c r="M10" s="94"/>
      <c r="N10" s="93"/>
      <c r="O10" s="94"/>
      <c r="P10" s="93">
        <f t="shared" ref="P10:P15" si="1">$H10      +$J10      +$L10      +$N10</f>
        <v>2850000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-78.100940975192472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2338000</v>
      </c>
      <c r="I15" s="97">
        <f t="shared" si="7"/>
        <v>0</v>
      </c>
      <c r="J15" s="96">
        <f t="shared" si="7"/>
        <v>512000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2850000</v>
      </c>
      <c r="Q15" s="97">
        <f t="shared" si="2"/>
        <v>0</v>
      </c>
      <c r="R15" s="52">
        <f t="shared" si="3"/>
        <v>-78.100940975192472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1034000</v>
      </c>
      <c r="C32" s="92"/>
      <c r="D32" s="92"/>
      <c r="E32" s="92">
        <f>$B32      +$C32      +$D32</f>
        <v>1034000</v>
      </c>
      <c r="F32" s="93">
        <v>1034000</v>
      </c>
      <c r="G32" s="94">
        <v>724000</v>
      </c>
      <c r="H32" s="93">
        <v>110000</v>
      </c>
      <c r="I32" s="94"/>
      <c r="J32" s="93">
        <v>487000</v>
      </c>
      <c r="K32" s="94"/>
      <c r="L32" s="93"/>
      <c r="M32" s="94"/>
      <c r="N32" s="93"/>
      <c r="O32" s="94"/>
      <c r="P32" s="93">
        <f>$H32      +$J32      +$L32      +$N32</f>
        <v>597000</v>
      </c>
      <c r="Q32" s="94">
        <f>$I32      +$K32      +$M32      +$O32</f>
        <v>0</v>
      </c>
      <c r="R32" s="48">
        <f>IF(($H32      =0),0,((($J32      -$H32      )/$H32      )*100))</f>
        <v>342.72727272727275</v>
      </c>
      <c r="S32" s="49">
        <f>IF(($I32      =0),0,((($K32      -$I32      )/$I32      )*100))</f>
        <v>0</v>
      </c>
      <c r="T32" s="48">
        <f>IF(($E32      =0),0,(($P32      /$E32      )*100))</f>
        <v>57.736943907156672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1034000</v>
      </c>
      <c r="C33" s="95">
        <f>C32</f>
        <v>0</v>
      </c>
      <c r="D33" s="95"/>
      <c r="E33" s="95">
        <f>$B33      +$C33      +$D33</f>
        <v>1034000</v>
      </c>
      <c r="F33" s="96">
        <f t="shared" ref="F33:O33" si="17">F32</f>
        <v>1034000</v>
      </c>
      <c r="G33" s="97">
        <f t="shared" si="17"/>
        <v>724000</v>
      </c>
      <c r="H33" s="96">
        <f t="shared" si="17"/>
        <v>110000</v>
      </c>
      <c r="I33" s="97">
        <f t="shared" si="17"/>
        <v>0</v>
      </c>
      <c r="J33" s="96">
        <f t="shared" si="17"/>
        <v>487000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597000</v>
      </c>
      <c r="Q33" s="97">
        <f>$I33      +$K33      +$M33      +$O33</f>
        <v>0</v>
      </c>
      <c r="R33" s="52">
        <f>IF(($H33      =0),0,((($J33      -$H33      )/$H33      )*100))</f>
        <v>342.72727272727275</v>
      </c>
      <c r="S33" s="53">
        <f>IF(($I33      =0),0,((($K33      -$I33      )/$I33      )*100))</f>
        <v>0</v>
      </c>
      <c r="T33" s="52">
        <f>IF($E33   =0,0,($P33   /$E33   )*100)</f>
        <v>57.736943907156672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25000000</v>
      </c>
      <c r="C35" s="92"/>
      <c r="D35" s="92"/>
      <c r="E35" s="92">
        <f t="shared" ref="E35:E40" si="18">$B35      +$C35      +$D35</f>
        <v>25000000</v>
      </c>
      <c r="F35" s="93">
        <v>25000000</v>
      </c>
      <c r="G35" s="94">
        <v>16500000</v>
      </c>
      <c r="H35" s="93"/>
      <c r="I35" s="94"/>
      <c r="J35" s="93">
        <v>5000000</v>
      </c>
      <c r="K35" s="94"/>
      <c r="L35" s="93"/>
      <c r="M35" s="94"/>
      <c r="N35" s="93"/>
      <c r="O35" s="94"/>
      <c r="P35" s="93">
        <f t="shared" ref="P35:P40" si="19">$H35      +$J35      +$L35      +$N35</f>
        <v>5000000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20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491000</v>
      </c>
      <c r="C36" s="92"/>
      <c r="D36" s="92"/>
      <c r="E36" s="92">
        <f t="shared" si="18"/>
        <v>491000</v>
      </c>
      <c r="F36" s="93">
        <v>491000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25491000</v>
      </c>
      <c r="C40" s="95">
        <f>SUM(C35:C39)</f>
        <v>0</v>
      </c>
      <c r="D40" s="95"/>
      <c r="E40" s="95">
        <f t="shared" si="18"/>
        <v>25491000</v>
      </c>
      <c r="F40" s="96">
        <f t="shared" ref="F40:O40" si="25">SUM(F35:F39)</f>
        <v>25491000</v>
      </c>
      <c r="G40" s="97">
        <f t="shared" si="25"/>
        <v>16500000</v>
      </c>
      <c r="H40" s="96">
        <f t="shared" si="25"/>
        <v>0</v>
      </c>
      <c r="I40" s="97">
        <f t="shared" si="25"/>
        <v>0</v>
      </c>
      <c r="J40" s="96">
        <f t="shared" si="25"/>
        <v>5000000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5000000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40806000</v>
      </c>
      <c r="C51" s="92"/>
      <c r="D51" s="92"/>
      <c r="E51" s="92">
        <f t="shared" si="26"/>
        <v>40806000</v>
      </c>
      <c r="F51" s="93">
        <v>40806000</v>
      </c>
      <c r="G51" s="94">
        <v>15806000</v>
      </c>
      <c r="H51" s="93"/>
      <c r="I51" s="94">
        <v>236692</v>
      </c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236692</v>
      </c>
      <c r="R51" s="48">
        <f t="shared" si="29"/>
        <v>0</v>
      </c>
      <c r="S51" s="49">
        <f t="shared" si="30"/>
        <v>-100</v>
      </c>
      <c r="T51" s="48">
        <f t="shared" si="31"/>
        <v>0</v>
      </c>
      <c r="U51" s="50">
        <f t="shared" si="32"/>
        <v>0.58004215066411802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40806000</v>
      </c>
      <c r="C53" s="95">
        <f>SUM(C42:C52)</f>
        <v>0</v>
      </c>
      <c r="D53" s="95"/>
      <c r="E53" s="95">
        <f t="shared" si="26"/>
        <v>40806000</v>
      </c>
      <c r="F53" s="96">
        <f t="shared" ref="F53:O53" si="33">SUM(F42:F52)</f>
        <v>40806000</v>
      </c>
      <c r="G53" s="97">
        <f t="shared" si="33"/>
        <v>15806000</v>
      </c>
      <c r="H53" s="96">
        <f t="shared" si="33"/>
        <v>0</v>
      </c>
      <c r="I53" s="97">
        <f t="shared" si="33"/>
        <v>236692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236692</v>
      </c>
      <c r="R53" s="52">
        <f t="shared" si="29"/>
        <v>0</v>
      </c>
      <c r="S53" s="53">
        <f t="shared" si="30"/>
        <v>-100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0.58004215066411802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70181000</v>
      </c>
      <c r="C67" s="104">
        <f>SUM(C9:C14,C17:C23,C26:C29,C32,C35:C39,C42:C52,C55:C58,C61:C65)</f>
        <v>0</v>
      </c>
      <c r="D67" s="104"/>
      <c r="E67" s="104">
        <f t="shared" si="35"/>
        <v>70181000</v>
      </c>
      <c r="F67" s="105">
        <f t="shared" ref="F67:O67" si="43">SUM(F9:F14,F17:F23,F26:F29,F32,F35:F39,F42:F52,F55:F58,F61:F65)</f>
        <v>70181000</v>
      </c>
      <c r="G67" s="106">
        <f t="shared" si="43"/>
        <v>35880000</v>
      </c>
      <c r="H67" s="105">
        <f t="shared" si="43"/>
        <v>2448000</v>
      </c>
      <c r="I67" s="106">
        <f t="shared" si="43"/>
        <v>236692</v>
      </c>
      <c r="J67" s="105">
        <f t="shared" si="43"/>
        <v>5999000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8447000</v>
      </c>
      <c r="Q67" s="106">
        <f t="shared" si="37"/>
        <v>236692</v>
      </c>
      <c r="R67" s="61">
        <f t="shared" si="38"/>
        <v>145.05718954248366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12.120820777729948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0.33963552877026837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79084000</v>
      </c>
      <c r="C69" s="92"/>
      <c r="D69" s="92"/>
      <c r="E69" s="92">
        <f>$B69      +$C69      +$D69</f>
        <v>79084000</v>
      </c>
      <c r="F69" s="93">
        <v>79084000</v>
      </c>
      <c r="G69" s="94">
        <v>64793000</v>
      </c>
      <c r="H69" s="93">
        <v>20171000</v>
      </c>
      <c r="I69" s="94">
        <v>11557380</v>
      </c>
      <c r="J69" s="93">
        <v>25762000</v>
      </c>
      <c r="K69" s="94"/>
      <c r="L69" s="93"/>
      <c r="M69" s="94"/>
      <c r="N69" s="93"/>
      <c r="O69" s="94"/>
      <c r="P69" s="93">
        <f>$H69      +$J69      +$L69      +$N69</f>
        <v>45933000</v>
      </c>
      <c r="Q69" s="94">
        <f>$I69      +$K69      +$M69      +$O69</f>
        <v>11557380</v>
      </c>
      <c r="R69" s="48">
        <f>IF(($H69      =0),0,((($J69      -$H69      )/$H69      )*100))</f>
        <v>27.718011005899555</v>
      </c>
      <c r="S69" s="49">
        <f>IF(($I69      =0),0,((($K69      -$I69      )/$I69      )*100))</f>
        <v>-100</v>
      </c>
      <c r="T69" s="48">
        <f>IF(($E69      =0),0,(($P69      /$E69      )*100))</f>
        <v>58.0812806635982</v>
      </c>
      <c r="U69" s="50">
        <f>IF(($E69      =0),0,(($Q69      /$E69      )*100))</f>
        <v>14.614055940518941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79084000</v>
      </c>
      <c r="C70" s="101">
        <f>C69</f>
        <v>0</v>
      </c>
      <c r="D70" s="101"/>
      <c r="E70" s="101">
        <f>$B70      +$C70      +$D70</f>
        <v>79084000</v>
      </c>
      <c r="F70" s="102">
        <f t="shared" ref="F70:O70" si="44">F69</f>
        <v>79084000</v>
      </c>
      <c r="G70" s="103">
        <f t="shared" si="44"/>
        <v>64793000</v>
      </c>
      <c r="H70" s="102">
        <f t="shared" si="44"/>
        <v>20171000</v>
      </c>
      <c r="I70" s="103">
        <f t="shared" si="44"/>
        <v>11557380</v>
      </c>
      <c r="J70" s="102">
        <f t="shared" si="44"/>
        <v>25762000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45933000</v>
      </c>
      <c r="Q70" s="103">
        <f>$I70      +$K70      +$M70      +$O70</f>
        <v>11557380</v>
      </c>
      <c r="R70" s="57">
        <f>IF(($H70      =0),0,((($J70      -$H70      )/$H70      )*100))</f>
        <v>27.718011005899555</v>
      </c>
      <c r="S70" s="58">
        <f>IF(($I70      =0),0,((($K70      -$I70      )/$I70      )*100))</f>
        <v>-100</v>
      </c>
      <c r="T70" s="57">
        <f>IF($E70   =0,0,($P70   /$E70   )*100)</f>
        <v>58.0812806635982</v>
      </c>
      <c r="U70" s="59">
        <f>IF($E70   =0,0,($Q70   /$E70 )*100)</f>
        <v>14.614055940518941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79084000</v>
      </c>
      <c r="C71" s="104">
        <f>C69</f>
        <v>0</v>
      </c>
      <c r="D71" s="104"/>
      <c r="E71" s="104">
        <f>$B71      +$C71      +$D71</f>
        <v>79084000</v>
      </c>
      <c r="F71" s="105">
        <f t="shared" ref="F71:O71" si="45">F69</f>
        <v>79084000</v>
      </c>
      <c r="G71" s="106">
        <f t="shared" si="45"/>
        <v>64793000</v>
      </c>
      <c r="H71" s="105">
        <f t="shared" si="45"/>
        <v>20171000</v>
      </c>
      <c r="I71" s="106">
        <f t="shared" si="45"/>
        <v>11557380</v>
      </c>
      <c r="J71" s="105">
        <f t="shared" si="45"/>
        <v>25762000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45933000</v>
      </c>
      <c r="Q71" s="106">
        <f>$I71      +$K71      +$M71      +$O71</f>
        <v>11557380</v>
      </c>
      <c r="R71" s="61">
        <f>IF(($H71      =0),0,((($J71      -$H71      )/$H71      )*100))</f>
        <v>27.718011005899555</v>
      </c>
      <c r="S71" s="62">
        <f>IF(($I71      =0),0,((($K71      -$I71      )/$I71      )*100))</f>
        <v>-100</v>
      </c>
      <c r="T71" s="61">
        <f>IF($E71   =0,0,($P71   /$E71   )*100)</f>
        <v>58.0812806635982</v>
      </c>
      <c r="U71" s="65">
        <f>IF($E71   =0,0,($Q71   /$E71   )*100)</f>
        <v>14.614055940518941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149265000</v>
      </c>
      <c r="C72" s="104">
        <f>SUM(C9:C14,C17:C23,C26:C29,C32,C35:C39,C42:C52,C55:C58,C61:C65,C69)</f>
        <v>0</v>
      </c>
      <c r="D72" s="104"/>
      <c r="E72" s="104">
        <f>$B72      +$C72      +$D72</f>
        <v>149265000</v>
      </c>
      <c r="F72" s="105">
        <f t="shared" ref="F72:O72" si="46">SUM(F9:F14,F17:F23,F26:F29,F32,F35:F39,F42:F52,F55:F58,F61:F65,F69)</f>
        <v>149265000</v>
      </c>
      <c r="G72" s="106">
        <f t="shared" si="46"/>
        <v>100673000</v>
      </c>
      <c r="H72" s="105">
        <f t="shared" si="46"/>
        <v>22619000</v>
      </c>
      <c r="I72" s="106">
        <f t="shared" si="46"/>
        <v>11794072</v>
      </c>
      <c r="J72" s="105">
        <f t="shared" si="46"/>
        <v>31761000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54380000</v>
      </c>
      <c r="Q72" s="106">
        <f>$I72      +$K72      +$M72      +$O72</f>
        <v>11794072</v>
      </c>
      <c r="R72" s="61">
        <f>IF(($H72      =0),0,((($J72      -$H72      )/$H72      )*100))</f>
        <v>40.417348247048942</v>
      </c>
      <c r="S72" s="62">
        <f>IF(($I72      =0),0,((($K72      -$I72      )/$I72      )*100))</f>
        <v>-100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36.552085713901619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7.9275088389100246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n31TsFIdz2BMBUHDiMYAkMLlYArPlCgUQl4cqJcdDbhhfa6qO8i+hKeJybpDrZwqMnm23AwOkAGgeS0mjP96EQ==" saltValue="62KeU1FadsXCocRPcM9/n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DD2453838D146B46D351EED47F6DF" ma:contentTypeVersion="" ma:contentTypeDescription="Create a new document." ma:contentTypeScope="" ma:versionID="61c79aaaa8279f9f59b79deeb0050d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80FDB88-8413-4A44-96F0-8C8241DA5BA9}"/>
</file>

<file path=customXml/itemProps2.xml><?xml version="1.0" encoding="utf-8"?>
<ds:datastoreItem xmlns:ds="http://schemas.openxmlformats.org/officeDocument/2006/customXml" ds:itemID="{10977FDC-44EE-486B-A5DF-2CA0743C4E53}"/>
</file>

<file path=customXml/itemProps3.xml><?xml version="1.0" encoding="utf-8"?>
<ds:datastoreItem xmlns:ds="http://schemas.openxmlformats.org/officeDocument/2006/customXml" ds:itemID="{57029565-A642-4591-8EF8-31EEA90AD4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</vt:lpstr>
      <vt:lpstr>DC42</vt:lpstr>
      <vt:lpstr>DC48</vt:lpstr>
      <vt:lpstr>EKU</vt:lpstr>
      <vt:lpstr>GT421</vt:lpstr>
      <vt:lpstr>GT422</vt:lpstr>
      <vt:lpstr>GT423</vt:lpstr>
      <vt:lpstr>GT481</vt:lpstr>
      <vt:lpstr>GT484</vt:lpstr>
      <vt:lpstr>GT485</vt:lpstr>
      <vt:lpstr>JHB</vt:lpstr>
      <vt:lpstr>TSH</vt:lpstr>
      <vt:lpstr>'DC42'!Print_Area</vt:lpstr>
      <vt:lpstr>'DC48'!Print_Area</vt:lpstr>
      <vt:lpstr>EKU!Print_Area</vt:lpstr>
      <vt:lpstr>'GT421'!Print_Area</vt:lpstr>
      <vt:lpstr>'GT422'!Print_Area</vt:lpstr>
      <vt:lpstr>'GT423'!Print_Area</vt:lpstr>
      <vt:lpstr>'GT481'!Print_Area</vt:lpstr>
      <vt:lpstr>'GT484'!Print_Area</vt:lpstr>
      <vt:lpstr>'GT485'!Print_Area</vt:lpstr>
      <vt:lpstr>JHB!Print_Area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2024-02-05T13:45:31Z</dcterms:created>
  <dcterms:modified xsi:type="dcterms:W3CDTF">2024-02-05T13:47:06Z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0x010100687DD2453838D146B46D351EED47F6DF</vt:lpwstr>
  </property>
</Properties>
</file>