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3-24\01. National Publications\Q2\Final\"/>
    </mc:Choice>
  </mc:AlternateContent>
  <xr:revisionPtr revIDLastSave="0" documentId="8_{2B8D5CC6-3F04-426D-AE38-5AD74005DECA}" xr6:coauthVersionLast="47" xr6:coauthVersionMax="47" xr10:uidLastSave="{00000000-0000-0000-0000-000000000000}"/>
  <workbookProtection workbookAlgorithmName="SHA-512" workbookHashValue="vA1cbtGTctRW0ZeK0GCZ5XEAyGn3+vmrxYi69VZAc59TYgbdpkxP4FVaH2fuQXlaEoLEIeVDBqc9DO1YrSacdQ==" workbookSaltValue="q1o0nedmMwcBp1HVcPOlXg==" workbookSpinCount="100000" lockStructure="1"/>
  <bookViews>
    <workbookView xWindow="-110" yWindow="-110" windowWidth="19420" windowHeight="10420" xr2:uid="{00000000-000D-0000-FFFF-FFFF00000000}"/>
  </bookViews>
  <sheets>
    <sheet name="Summary" sheetId="1" r:id="rId1"/>
    <sheet name="CPT" sheetId="2" r:id="rId2"/>
    <sheet name="DC1" sheetId="3" r:id="rId3"/>
    <sheet name="DC2" sheetId="4" r:id="rId4"/>
    <sheet name="DC3" sheetId="5" r:id="rId5"/>
    <sheet name="DC4" sheetId="6" r:id="rId6"/>
    <sheet name="DC5" sheetId="7" r:id="rId7"/>
    <sheet name="WC011" sheetId="8" r:id="rId8"/>
    <sheet name="WC012" sheetId="9" r:id="rId9"/>
    <sheet name="WC013" sheetId="10" r:id="rId10"/>
    <sheet name="WC014" sheetId="11" r:id="rId11"/>
    <sheet name="WC015" sheetId="12" r:id="rId12"/>
    <sheet name="WC022" sheetId="13" r:id="rId13"/>
    <sheet name="WC023" sheetId="14" r:id="rId14"/>
    <sheet name="WC024" sheetId="15" r:id="rId15"/>
    <sheet name="WC025" sheetId="16" r:id="rId16"/>
    <sheet name="WC026" sheetId="17" r:id="rId17"/>
    <sheet name="WC031" sheetId="18" r:id="rId18"/>
    <sheet name="WC032" sheetId="19" r:id="rId19"/>
    <sheet name="WC033" sheetId="20" r:id="rId20"/>
    <sheet name="WC034" sheetId="21" r:id="rId21"/>
    <sheet name="WC041" sheetId="22" r:id="rId22"/>
    <sheet name="WC042" sheetId="23" r:id="rId23"/>
    <sheet name="WC043" sheetId="24" r:id="rId24"/>
    <sheet name="WC044" sheetId="25" r:id="rId25"/>
    <sheet name="WC045" sheetId="26" r:id="rId26"/>
    <sheet name="WC047" sheetId="27" r:id="rId27"/>
    <sheet name="WC048" sheetId="28" r:id="rId28"/>
    <sheet name="WC051" sheetId="29" r:id="rId29"/>
    <sheet name="WC052" sheetId="30" r:id="rId30"/>
    <sheet name="WC053" sheetId="31" r:id="rId31"/>
  </sheets>
  <definedNames>
    <definedName name="_xlnm.Print_Area" localSheetId="1">CPT!$A$1:$X$127</definedName>
    <definedName name="_xlnm.Print_Area" localSheetId="2">'DC1'!$A$1:$X$127</definedName>
    <definedName name="_xlnm.Print_Area" localSheetId="3">'DC2'!$A$1:$X$127</definedName>
    <definedName name="_xlnm.Print_Area" localSheetId="4">'DC3'!$A$1:$X$127</definedName>
    <definedName name="_xlnm.Print_Area" localSheetId="5">'DC4'!$A$1:$X$127</definedName>
    <definedName name="_xlnm.Print_Area" localSheetId="6">'DC5'!$A$1:$X$127</definedName>
    <definedName name="_xlnm.Print_Area" localSheetId="0">Summary!$A$1:$X$127</definedName>
    <definedName name="_xlnm.Print_Area" localSheetId="7">'WC011'!$A$1:$X$127</definedName>
    <definedName name="_xlnm.Print_Area" localSheetId="8">'WC012'!$A$1:$X$127</definedName>
    <definedName name="_xlnm.Print_Area" localSheetId="9">'WC013'!$A$1:$X$127</definedName>
    <definedName name="_xlnm.Print_Area" localSheetId="10">'WC014'!$A$1:$X$127</definedName>
    <definedName name="_xlnm.Print_Area" localSheetId="11">'WC015'!$A$1:$X$127</definedName>
    <definedName name="_xlnm.Print_Area" localSheetId="12">'WC022'!$A$1:$X$127</definedName>
    <definedName name="_xlnm.Print_Area" localSheetId="13">'WC023'!$A$1:$X$127</definedName>
    <definedName name="_xlnm.Print_Area" localSheetId="14">'WC024'!$A$1:$X$127</definedName>
    <definedName name="_xlnm.Print_Area" localSheetId="15">'WC025'!$A$1:$X$127</definedName>
    <definedName name="_xlnm.Print_Area" localSheetId="16">'WC026'!$A$1:$X$127</definedName>
    <definedName name="_xlnm.Print_Area" localSheetId="17">'WC031'!$A$1:$X$127</definedName>
    <definedName name="_xlnm.Print_Area" localSheetId="18">'WC032'!$A$1:$X$127</definedName>
    <definedName name="_xlnm.Print_Area" localSheetId="19">'WC033'!$A$1:$X$127</definedName>
    <definedName name="_xlnm.Print_Area" localSheetId="20">'WC034'!$A$1:$X$127</definedName>
    <definedName name="_xlnm.Print_Area" localSheetId="21">'WC041'!$A$1:$X$127</definedName>
    <definedName name="_xlnm.Print_Area" localSheetId="22">'WC042'!$A$1:$X$127</definedName>
    <definedName name="_xlnm.Print_Area" localSheetId="23">'WC043'!$A$1:$X$127</definedName>
    <definedName name="_xlnm.Print_Area" localSheetId="24">'WC044'!$A$1:$X$127</definedName>
    <definedName name="_xlnm.Print_Area" localSheetId="25">'WC045'!$A$1:$X$127</definedName>
    <definedName name="_xlnm.Print_Area" localSheetId="26">'WC047'!$A$1:$X$127</definedName>
    <definedName name="_xlnm.Print_Area" localSheetId="27">'WC048'!$A$1:$X$127</definedName>
    <definedName name="_xlnm.Print_Area" localSheetId="28">'WC051'!$A$1:$X$127</definedName>
    <definedName name="_xlnm.Print_Area" localSheetId="29">'WC052'!$A$1:$X$127</definedName>
    <definedName name="_xlnm.Print_Area" localSheetId="30">'WC053'!$A$1:$X$127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13" i="2" l="1"/>
  <c r="V113" i="2"/>
  <c r="T113" i="2"/>
  <c r="R113" i="2"/>
  <c r="Q113" i="2"/>
  <c r="P113" i="2"/>
  <c r="O113" i="2"/>
  <c r="N113" i="2"/>
  <c r="M113" i="2"/>
  <c r="S113" i="2" s="1"/>
  <c r="L113" i="2"/>
  <c r="K113" i="2"/>
  <c r="J113" i="2"/>
  <c r="I113" i="2"/>
  <c r="H113" i="2"/>
  <c r="G113" i="2"/>
  <c r="F113" i="2"/>
  <c r="E113" i="2"/>
  <c r="U113" i="2" s="1"/>
  <c r="D113" i="2"/>
  <c r="C113" i="2"/>
  <c r="B113" i="2"/>
  <c r="Q112" i="2"/>
  <c r="P112" i="2"/>
  <c r="O112" i="2"/>
  <c r="N112" i="2"/>
  <c r="U111" i="2"/>
  <c r="T111" i="2"/>
  <c r="S111" i="2"/>
  <c r="R111" i="2"/>
  <c r="S110" i="2"/>
  <c r="R110" i="2"/>
  <c r="E110" i="2"/>
  <c r="S109" i="2"/>
  <c r="R109" i="2"/>
  <c r="E109" i="2"/>
  <c r="U109" i="2" s="1"/>
  <c r="S108" i="2"/>
  <c r="R108" i="2"/>
  <c r="E108" i="2"/>
  <c r="U108" i="2" s="1"/>
  <c r="S107" i="2"/>
  <c r="R107" i="2"/>
  <c r="E107" i="2"/>
  <c r="T107" i="2" s="1"/>
  <c r="U106" i="2"/>
  <c r="S106" i="2"/>
  <c r="R106" i="2"/>
  <c r="E106" i="2"/>
  <c r="T106" i="2" s="1"/>
  <c r="S105" i="2"/>
  <c r="R105" i="2"/>
  <c r="E105" i="2"/>
  <c r="S104" i="2"/>
  <c r="R104" i="2"/>
  <c r="E104" i="2"/>
  <c r="T104" i="2" s="1"/>
  <c r="S103" i="2"/>
  <c r="R103" i="2"/>
  <c r="E103" i="2"/>
  <c r="U103" i="2" s="1"/>
  <c r="S102" i="2"/>
  <c r="R102" i="2"/>
  <c r="E102" i="2"/>
  <c r="S101" i="2"/>
  <c r="R101" i="2"/>
  <c r="E101" i="2"/>
  <c r="U101" i="2" s="1"/>
  <c r="S100" i="2"/>
  <c r="R100" i="2"/>
  <c r="E100" i="2"/>
  <c r="U100" i="2" s="1"/>
  <c r="S99" i="2"/>
  <c r="R99" i="2"/>
  <c r="E99" i="2"/>
  <c r="T99" i="2" s="1"/>
  <c r="T98" i="2"/>
  <c r="S98" i="2"/>
  <c r="R98" i="2"/>
  <c r="E98" i="2"/>
  <c r="U98" i="2" s="1"/>
  <c r="S97" i="2"/>
  <c r="R97" i="2"/>
  <c r="E97" i="2"/>
  <c r="S96" i="2"/>
  <c r="R96" i="2"/>
  <c r="E96" i="2"/>
  <c r="T96" i="2" s="1"/>
  <c r="W95" i="2"/>
  <c r="W112" i="2" s="1"/>
  <c r="V95" i="2"/>
  <c r="V112" i="2" s="1"/>
  <c r="M95" i="2"/>
  <c r="M112" i="2" s="1"/>
  <c r="S112" i="2" s="1"/>
  <c r="L95" i="2"/>
  <c r="L112" i="2" s="1"/>
  <c r="R112" i="2" s="1"/>
  <c r="K95" i="2"/>
  <c r="K112" i="2" s="1"/>
  <c r="J95" i="2"/>
  <c r="J112" i="2" s="1"/>
  <c r="I95" i="2"/>
  <c r="I112" i="2" s="1"/>
  <c r="H95" i="2"/>
  <c r="H112" i="2" s="1"/>
  <c r="G95" i="2"/>
  <c r="G112" i="2" s="1"/>
  <c r="F95" i="2"/>
  <c r="F112" i="2" s="1"/>
  <c r="D95" i="2"/>
  <c r="D112" i="2" s="1"/>
  <c r="C95" i="2"/>
  <c r="C112" i="2" s="1"/>
  <c r="B95" i="2"/>
  <c r="B112" i="2" s="1"/>
  <c r="W113" i="3"/>
  <c r="V113" i="3"/>
  <c r="Q113" i="3"/>
  <c r="P113" i="3"/>
  <c r="O113" i="3"/>
  <c r="N113" i="3"/>
  <c r="M113" i="3"/>
  <c r="S113" i="3" s="1"/>
  <c r="L113" i="3"/>
  <c r="R113" i="3" s="1"/>
  <c r="K113" i="3"/>
  <c r="J113" i="3"/>
  <c r="I113" i="3"/>
  <c r="H113" i="3"/>
  <c r="G113" i="3"/>
  <c r="F113" i="3"/>
  <c r="E113" i="3"/>
  <c r="U113" i="3" s="1"/>
  <c r="D113" i="3"/>
  <c r="C113" i="3"/>
  <c r="B113" i="3"/>
  <c r="Q112" i="3"/>
  <c r="P112" i="3"/>
  <c r="O112" i="3"/>
  <c r="N112" i="3"/>
  <c r="U111" i="3"/>
  <c r="T111" i="3"/>
  <c r="S111" i="3"/>
  <c r="R111" i="3"/>
  <c r="S110" i="3"/>
  <c r="R110" i="3"/>
  <c r="E110" i="3"/>
  <c r="U110" i="3" s="1"/>
  <c r="S109" i="3"/>
  <c r="R109" i="3"/>
  <c r="E109" i="3"/>
  <c r="U109" i="3" s="1"/>
  <c r="S108" i="3"/>
  <c r="R108" i="3"/>
  <c r="E108" i="3"/>
  <c r="T108" i="3" s="1"/>
  <c r="S107" i="3"/>
  <c r="R107" i="3"/>
  <c r="E107" i="3"/>
  <c r="U107" i="3" s="1"/>
  <c r="S106" i="3"/>
  <c r="R106" i="3"/>
  <c r="E106" i="3"/>
  <c r="S105" i="3"/>
  <c r="R105" i="3"/>
  <c r="E105" i="3"/>
  <c r="T105" i="3" s="1"/>
  <c r="S104" i="3"/>
  <c r="R104" i="3"/>
  <c r="E104" i="3"/>
  <c r="U104" i="3" s="1"/>
  <c r="S103" i="3"/>
  <c r="R103" i="3"/>
  <c r="E103" i="3"/>
  <c r="S102" i="3"/>
  <c r="R102" i="3"/>
  <c r="E102" i="3"/>
  <c r="U102" i="3" s="1"/>
  <c r="S101" i="3"/>
  <c r="R101" i="3"/>
  <c r="E101" i="3"/>
  <c r="S100" i="3"/>
  <c r="R100" i="3"/>
  <c r="E100" i="3"/>
  <c r="T100" i="3" s="1"/>
  <c r="S99" i="3"/>
  <c r="R99" i="3"/>
  <c r="E99" i="3"/>
  <c r="S98" i="3"/>
  <c r="R98" i="3"/>
  <c r="E98" i="3"/>
  <c r="S97" i="3"/>
  <c r="R97" i="3"/>
  <c r="E97" i="3"/>
  <c r="T97" i="3" s="1"/>
  <c r="S96" i="3"/>
  <c r="R96" i="3"/>
  <c r="E96" i="3"/>
  <c r="U96" i="3" s="1"/>
  <c r="W95" i="3"/>
  <c r="W112" i="3" s="1"/>
  <c r="V95" i="3"/>
  <c r="V112" i="3" s="1"/>
  <c r="M95" i="3"/>
  <c r="M112" i="3" s="1"/>
  <c r="S112" i="3" s="1"/>
  <c r="L95" i="3"/>
  <c r="R95" i="3" s="1"/>
  <c r="K95" i="3"/>
  <c r="K112" i="3" s="1"/>
  <c r="J95" i="3"/>
  <c r="J112" i="3" s="1"/>
  <c r="I95" i="3"/>
  <c r="I112" i="3" s="1"/>
  <c r="H95" i="3"/>
  <c r="H112" i="3" s="1"/>
  <c r="G95" i="3"/>
  <c r="G112" i="3" s="1"/>
  <c r="F95" i="3"/>
  <c r="F112" i="3" s="1"/>
  <c r="D95" i="3"/>
  <c r="D112" i="3" s="1"/>
  <c r="C95" i="3"/>
  <c r="C112" i="3" s="1"/>
  <c r="B95" i="3"/>
  <c r="B112" i="3" s="1"/>
  <c r="W113" i="4"/>
  <c r="V113" i="4"/>
  <c r="Q113" i="4"/>
  <c r="P113" i="4"/>
  <c r="O113" i="4"/>
  <c r="N113" i="4"/>
  <c r="M113" i="4"/>
  <c r="S113" i="4" s="1"/>
  <c r="L113" i="4"/>
  <c r="R113" i="4" s="1"/>
  <c r="K113" i="4"/>
  <c r="J113" i="4"/>
  <c r="I113" i="4"/>
  <c r="H113" i="4"/>
  <c r="G113" i="4"/>
  <c r="F113" i="4"/>
  <c r="E113" i="4"/>
  <c r="T113" i="4" s="1"/>
  <c r="D113" i="4"/>
  <c r="C113" i="4"/>
  <c r="B113" i="4"/>
  <c r="Q112" i="4"/>
  <c r="P112" i="4"/>
  <c r="O112" i="4"/>
  <c r="N112" i="4"/>
  <c r="U111" i="4"/>
  <c r="T111" i="4"/>
  <c r="S111" i="4"/>
  <c r="R111" i="4"/>
  <c r="S110" i="4"/>
  <c r="R110" i="4"/>
  <c r="E110" i="4"/>
  <c r="U110" i="4" s="1"/>
  <c r="S109" i="4"/>
  <c r="R109" i="4"/>
  <c r="E109" i="4"/>
  <c r="T109" i="4" s="1"/>
  <c r="U108" i="4"/>
  <c r="S108" i="4"/>
  <c r="R108" i="4"/>
  <c r="E108" i="4"/>
  <c r="T108" i="4" s="1"/>
  <c r="S107" i="4"/>
  <c r="R107" i="4"/>
  <c r="E107" i="4"/>
  <c r="S106" i="4"/>
  <c r="R106" i="4"/>
  <c r="E106" i="4"/>
  <c r="T106" i="4" s="1"/>
  <c r="S105" i="4"/>
  <c r="R105" i="4"/>
  <c r="E105" i="4"/>
  <c r="T105" i="4" s="1"/>
  <c r="S104" i="4"/>
  <c r="R104" i="4"/>
  <c r="E104" i="4"/>
  <c r="S103" i="4"/>
  <c r="R103" i="4"/>
  <c r="E103" i="4"/>
  <c r="T103" i="4" s="1"/>
  <c r="S102" i="4"/>
  <c r="R102" i="4"/>
  <c r="E102" i="4"/>
  <c r="U102" i="4" s="1"/>
  <c r="S101" i="4"/>
  <c r="R101" i="4"/>
  <c r="E101" i="4"/>
  <c r="T101" i="4" s="1"/>
  <c r="S100" i="4"/>
  <c r="R100" i="4"/>
  <c r="E100" i="4"/>
  <c r="U100" i="4" s="1"/>
  <c r="S99" i="4"/>
  <c r="R99" i="4"/>
  <c r="E99" i="4"/>
  <c r="S98" i="4"/>
  <c r="R98" i="4"/>
  <c r="E98" i="4"/>
  <c r="T98" i="4" s="1"/>
  <c r="S97" i="4"/>
  <c r="R97" i="4"/>
  <c r="E97" i="4"/>
  <c r="T97" i="4" s="1"/>
  <c r="S96" i="4"/>
  <c r="R96" i="4"/>
  <c r="E96" i="4"/>
  <c r="W95" i="4"/>
  <c r="W112" i="4" s="1"/>
  <c r="V95" i="4"/>
  <c r="V112" i="4" s="1"/>
  <c r="M95" i="4"/>
  <c r="S95" i="4" s="1"/>
  <c r="L95" i="4"/>
  <c r="K95" i="4"/>
  <c r="K112" i="4" s="1"/>
  <c r="J95" i="4"/>
  <c r="J112" i="4" s="1"/>
  <c r="I95" i="4"/>
  <c r="I112" i="4" s="1"/>
  <c r="H95" i="4"/>
  <c r="H112" i="4" s="1"/>
  <c r="G95" i="4"/>
  <c r="G112" i="4" s="1"/>
  <c r="F95" i="4"/>
  <c r="F112" i="4" s="1"/>
  <c r="D95" i="4"/>
  <c r="D112" i="4" s="1"/>
  <c r="C95" i="4"/>
  <c r="C112" i="4" s="1"/>
  <c r="B95" i="4"/>
  <c r="B112" i="4" s="1"/>
  <c r="W113" i="5"/>
  <c r="V113" i="5"/>
  <c r="Q113" i="5"/>
  <c r="P113" i="5"/>
  <c r="O113" i="5"/>
  <c r="N113" i="5"/>
  <c r="M113" i="5"/>
  <c r="S113" i="5" s="1"/>
  <c r="L113" i="5"/>
  <c r="R113" i="5" s="1"/>
  <c r="K113" i="5"/>
  <c r="J113" i="5"/>
  <c r="I113" i="5"/>
  <c r="H113" i="5"/>
  <c r="G113" i="5"/>
  <c r="F113" i="5"/>
  <c r="E113" i="5"/>
  <c r="U113" i="5" s="1"/>
  <c r="D113" i="5"/>
  <c r="C113" i="5"/>
  <c r="B113" i="5"/>
  <c r="Q112" i="5"/>
  <c r="P112" i="5"/>
  <c r="O112" i="5"/>
  <c r="N112" i="5"/>
  <c r="U111" i="5"/>
  <c r="T111" i="5"/>
  <c r="S111" i="5"/>
  <c r="R111" i="5"/>
  <c r="S110" i="5"/>
  <c r="R110" i="5"/>
  <c r="E110" i="5"/>
  <c r="T110" i="5" s="1"/>
  <c r="S109" i="5"/>
  <c r="R109" i="5"/>
  <c r="E109" i="5"/>
  <c r="T109" i="5" s="1"/>
  <c r="S108" i="5"/>
  <c r="R108" i="5"/>
  <c r="E108" i="5"/>
  <c r="S107" i="5"/>
  <c r="R107" i="5"/>
  <c r="E107" i="5"/>
  <c r="T107" i="5" s="1"/>
  <c r="U106" i="5"/>
  <c r="T106" i="5"/>
  <c r="S106" i="5"/>
  <c r="R106" i="5"/>
  <c r="E106" i="5"/>
  <c r="S105" i="5"/>
  <c r="R105" i="5"/>
  <c r="E105" i="5"/>
  <c r="U104" i="5"/>
  <c r="T104" i="5"/>
  <c r="S104" i="5"/>
  <c r="R104" i="5"/>
  <c r="E104" i="5"/>
  <c r="S103" i="5"/>
  <c r="R103" i="5"/>
  <c r="E103" i="5"/>
  <c r="U103" i="5" s="1"/>
  <c r="S102" i="5"/>
  <c r="R102" i="5"/>
  <c r="E102" i="5"/>
  <c r="T102" i="5" s="1"/>
  <c r="S101" i="5"/>
  <c r="R101" i="5"/>
  <c r="E101" i="5"/>
  <c r="T101" i="5" s="1"/>
  <c r="S100" i="5"/>
  <c r="R100" i="5"/>
  <c r="E100" i="5"/>
  <c r="S99" i="5"/>
  <c r="R99" i="5"/>
  <c r="E99" i="5"/>
  <c r="T99" i="5" s="1"/>
  <c r="S98" i="5"/>
  <c r="R98" i="5"/>
  <c r="E98" i="5"/>
  <c r="U98" i="5" s="1"/>
  <c r="S97" i="5"/>
  <c r="R97" i="5"/>
  <c r="E97" i="5"/>
  <c r="S96" i="5"/>
  <c r="R96" i="5"/>
  <c r="E96" i="5"/>
  <c r="U96" i="5" s="1"/>
  <c r="W95" i="5"/>
  <c r="W112" i="5" s="1"/>
  <c r="V95" i="5"/>
  <c r="V112" i="5" s="1"/>
  <c r="M95" i="5"/>
  <c r="M112" i="5" s="1"/>
  <c r="S112" i="5" s="1"/>
  <c r="L95" i="5"/>
  <c r="L112" i="5" s="1"/>
  <c r="R112" i="5" s="1"/>
  <c r="K95" i="5"/>
  <c r="K112" i="5" s="1"/>
  <c r="J95" i="5"/>
  <c r="J112" i="5" s="1"/>
  <c r="I95" i="5"/>
  <c r="I112" i="5" s="1"/>
  <c r="H95" i="5"/>
  <c r="H112" i="5" s="1"/>
  <c r="G95" i="5"/>
  <c r="G112" i="5" s="1"/>
  <c r="F95" i="5"/>
  <c r="F112" i="5" s="1"/>
  <c r="D95" i="5"/>
  <c r="D112" i="5" s="1"/>
  <c r="C95" i="5"/>
  <c r="C112" i="5" s="1"/>
  <c r="B95" i="5"/>
  <c r="B112" i="5" s="1"/>
  <c r="W113" i="6"/>
  <c r="V113" i="6"/>
  <c r="Q113" i="6"/>
  <c r="P113" i="6"/>
  <c r="O113" i="6"/>
  <c r="N113" i="6"/>
  <c r="M113" i="6"/>
  <c r="S113" i="6" s="1"/>
  <c r="L113" i="6"/>
  <c r="R113" i="6" s="1"/>
  <c r="K113" i="6"/>
  <c r="J113" i="6"/>
  <c r="I113" i="6"/>
  <c r="H113" i="6"/>
  <c r="G113" i="6"/>
  <c r="F113" i="6"/>
  <c r="E113" i="6"/>
  <c r="U113" i="6" s="1"/>
  <c r="D113" i="6"/>
  <c r="C113" i="6"/>
  <c r="B113" i="6"/>
  <c r="Q112" i="6"/>
  <c r="P112" i="6"/>
  <c r="O112" i="6"/>
  <c r="N112" i="6"/>
  <c r="L112" i="6"/>
  <c r="R112" i="6" s="1"/>
  <c r="U111" i="6"/>
  <c r="T111" i="6"/>
  <c r="S111" i="6"/>
  <c r="R111" i="6"/>
  <c r="S110" i="6"/>
  <c r="R110" i="6"/>
  <c r="E110" i="6"/>
  <c r="T110" i="6" s="1"/>
  <c r="S109" i="6"/>
  <c r="R109" i="6"/>
  <c r="E109" i="6"/>
  <c r="S108" i="6"/>
  <c r="R108" i="6"/>
  <c r="E108" i="6"/>
  <c r="T108" i="6" s="1"/>
  <c r="S107" i="6"/>
  <c r="R107" i="6"/>
  <c r="E107" i="6"/>
  <c r="U107" i="6" s="1"/>
  <c r="S106" i="6"/>
  <c r="R106" i="6"/>
  <c r="E106" i="6"/>
  <c r="S105" i="6"/>
  <c r="R105" i="6"/>
  <c r="E105" i="6"/>
  <c r="U105" i="6" s="1"/>
  <c r="S104" i="6"/>
  <c r="R104" i="6"/>
  <c r="E104" i="6"/>
  <c r="U104" i="6" s="1"/>
  <c r="S103" i="6"/>
  <c r="R103" i="6"/>
  <c r="E103" i="6"/>
  <c r="T103" i="6" s="1"/>
  <c r="S102" i="6"/>
  <c r="R102" i="6"/>
  <c r="E102" i="6"/>
  <c r="S101" i="6"/>
  <c r="R101" i="6"/>
  <c r="E101" i="6"/>
  <c r="S100" i="6"/>
  <c r="R100" i="6"/>
  <c r="E100" i="6"/>
  <c r="T100" i="6" s="1"/>
  <c r="T99" i="6"/>
  <c r="S99" i="6"/>
  <c r="R99" i="6"/>
  <c r="E99" i="6"/>
  <c r="U99" i="6" s="1"/>
  <c r="S98" i="6"/>
  <c r="R98" i="6"/>
  <c r="E98" i="6"/>
  <c r="T97" i="6"/>
  <c r="S97" i="6"/>
  <c r="R97" i="6"/>
  <c r="E97" i="6"/>
  <c r="U97" i="6" s="1"/>
  <c r="S96" i="6"/>
  <c r="R96" i="6"/>
  <c r="E96" i="6"/>
  <c r="U96" i="6" s="1"/>
  <c r="W95" i="6"/>
  <c r="W112" i="6" s="1"/>
  <c r="V95" i="6"/>
  <c r="V112" i="6" s="1"/>
  <c r="R95" i="6"/>
  <c r="M95" i="6"/>
  <c r="S95" i="6" s="1"/>
  <c r="L95" i="6"/>
  <c r="K95" i="6"/>
  <c r="K112" i="6" s="1"/>
  <c r="J95" i="6"/>
  <c r="J112" i="6" s="1"/>
  <c r="I95" i="6"/>
  <c r="I112" i="6" s="1"/>
  <c r="H95" i="6"/>
  <c r="H112" i="6" s="1"/>
  <c r="G95" i="6"/>
  <c r="G112" i="6" s="1"/>
  <c r="F95" i="6"/>
  <c r="F112" i="6" s="1"/>
  <c r="D95" i="6"/>
  <c r="D112" i="6" s="1"/>
  <c r="C95" i="6"/>
  <c r="C112" i="6" s="1"/>
  <c r="B95" i="6"/>
  <c r="B112" i="6" s="1"/>
  <c r="W113" i="7"/>
  <c r="V113" i="7"/>
  <c r="T113" i="7"/>
  <c r="S113" i="7"/>
  <c r="Q113" i="7"/>
  <c r="P113" i="7"/>
  <c r="O113" i="7"/>
  <c r="N113" i="7"/>
  <c r="M113" i="7"/>
  <c r="L113" i="7"/>
  <c r="R113" i="7" s="1"/>
  <c r="K113" i="7"/>
  <c r="J113" i="7"/>
  <c r="I113" i="7"/>
  <c r="H113" i="7"/>
  <c r="G113" i="7"/>
  <c r="F113" i="7"/>
  <c r="E113" i="7"/>
  <c r="U113" i="7" s="1"/>
  <c r="D113" i="7"/>
  <c r="C113" i="7"/>
  <c r="B113" i="7"/>
  <c r="Q112" i="7"/>
  <c r="P112" i="7"/>
  <c r="O112" i="7"/>
  <c r="N112" i="7"/>
  <c r="U111" i="7"/>
  <c r="T111" i="7"/>
  <c r="S111" i="7"/>
  <c r="R111" i="7"/>
  <c r="S110" i="7"/>
  <c r="R110" i="7"/>
  <c r="E110" i="7"/>
  <c r="S109" i="7"/>
  <c r="R109" i="7"/>
  <c r="E109" i="7"/>
  <c r="T109" i="7" s="1"/>
  <c r="S108" i="7"/>
  <c r="R108" i="7"/>
  <c r="E108" i="7"/>
  <c r="T108" i="7" s="1"/>
  <c r="S107" i="7"/>
  <c r="R107" i="7"/>
  <c r="E107" i="7"/>
  <c r="S106" i="7"/>
  <c r="R106" i="7"/>
  <c r="E106" i="7"/>
  <c r="T106" i="7" s="1"/>
  <c r="S105" i="7"/>
  <c r="R105" i="7"/>
  <c r="E105" i="7"/>
  <c r="U105" i="7" s="1"/>
  <c r="S104" i="7"/>
  <c r="R104" i="7"/>
  <c r="E104" i="7"/>
  <c r="T104" i="7" s="1"/>
  <c r="S103" i="7"/>
  <c r="R103" i="7"/>
  <c r="E103" i="7"/>
  <c r="U103" i="7" s="1"/>
  <c r="S102" i="7"/>
  <c r="R102" i="7"/>
  <c r="E102" i="7"/>
  <c r="S101" i="7"/>
  <c r="R101" i="7"/>
  <c r="E101" i="7"/>
  <c r="U101" i="7" s="1"/>
  <c r="S100" i="7"/>
  <c r="R100" i="7"/>
  <c r="E100" i="7"/>
  <c r="U100" i="7" s="1"/>
  <c r="S99" i="7"/>
  <c r="R99" i="7"/>
  <c r="E99" i="7"/>
  <c r="S98" i="7"/>
  <c r="R98" i="7"/>
  <c r="E98" i="7"/>
  <c r="U98" i="7" s="1"/>
  <c r="S97" i="7"/>
  <c r="R97" i="7"/>
  <c r="E97" i="7"/>
  <c r="U97" i="7" s="1"/>
  <c r="S96" i="7"/>
  <c r="R96" i="7"/>
  <c r="E96" i="7"/>
  <c r="T96" i="7" s="1"/>
  <c r="W95" i="7"/>
  <c r="W112" i="7" s="1"/>
  <c r="V95" i="7"/>
  <c r="V112" i="7" s="1"/>
  <c r="M95" i="7"/>
  <c r="L95" i="7"/>
  <c r="R95" i="7" s="1"/>
  <c r="K95" i="7"/>
  <c r="K112" i="7" s="1"/>
  <c r="J95" i="7"/>
  <c r="J112" i="7" s="1"/>
  <c r="I95" i="7"/>
  <c r="I112" i="7" s="1"/>
  <c r="H95" i="7"/>
  <c r="H112" i="7" s="1"/>
  <c r="G95" i="7"/>
  <c r="G112" i="7" s="1"/>
  <c r="F95" i="7"/>
  <c r="F112" i="7" s="1"/>
  <c r="D95" i="7"/>
  <c r="D112" i="7" s="1"/>
  <c r="C95" i="7"/>
  <c r="C112" i="7" s="1"/>
  <c r="B95" i="7"/>
  <c r="B112" i="7" s="1"/>
  <c r="W113" i="8"/>
  <c r="V113" i="8"/>
  <c r="R113" i="8"/>
  <c r="Q113" i="8"/>
  <c r="P113" i="8"/>
  <c r="O113" i="8"/>
  <c r="N113" i="8"/>
  <c r="M113" i="8"/>
  <c r="S113" i="8" s="1"/>
  <c r="L113" i="8"/>
  <c r="K113" i="8"/>
  <c r="J113" i="8"/>
  <c r="I113" i="8"/>
  <c r="H113" i="8"/>
  <c r="G113" i="8"/>
  <c r="F113" i="8"/>
  <c r="E113" i="8"/>
  <c r="U113" i="8" s="1"/>
  <c r="D113" i="8"/>
  <c r="C113" i="8"/>
  <c r="B113" i="8"/>
  <c r="Q112" i="8"/>
  <c r="P112" i="8"/>
  <c r="O112" i="8"/>
  <c r="N112" i="8"/>
  <c r="U111" i="8"/>
  <c r="T111" i="8"/>
  <c r="S111" i="8"/>
  <c r="R111" i="8"/>
  <c r="S110" i="8"/>
  <c r="R110" i="8"/>
  <c r="E110" i="8"/>
  <c r="U110" i="8" s="1"/>
  <c r="S109" i="8"/>
  <c r="R109" i="8"/>
  <c r="E109" i="8"/>
  <c r="T109" i="8" s="1"/>
  <c r="S108" i="8"/>
  <c r="R108" i="8"/>
  <c r="E108" i="8"/>
  <c r="U107" i="8"/>
  <c r="S107" i="8"/>
  <c r="R107" i="8"/>
  <c r="E107" i="8"/>
  <c r="T107" i="8" s="1"/>
  <c r="S106" i="8"/>
  <c r="R106" i="8"/>
  <c r="E106" i="8"/>
  <c r="U106" i="8" s="1"/>
  <c r="S105" i="8"/>
  <c r="R105" i="8"/>
  <c r="E105" i="8"/>
  <c r="T105" i="8" s="1"/>
  <c r="S104" i="8"/>
  <c r="R104" i="8"/>
  <c r="E104" i="8"/>
  <c r="U104" i="8" s="1"/>
  <c r="S103" i="8"/>
  <c r="R103" i="8"/>
  <c r="E103" i="8"/>
  <c r="S102" i="8"/>
  <c r="R102" i="8"/>
  <c r="E102" i="8"/>
  <c r="U102" i="8" s="1"/>
  <c r="S101" i="8"/>
  <c r="R101" i="8"/>
  <c r="E101" i="8"/>
  <c r="T101" i="8" s="1"/>
  <c r="S100" i="8"/>
  <c r="R100" i="8"/>
  <c r="E100" i="8"/>
  <c r="S99" i="8"/>
  <c r="R99" i="8"/>
  <c r="E99" i="8"/>
  <c r="T99" i="8" s="1"/>
  <c r="S98" i="8"/>
  <c r="R98" i="8"/>
  <c r="E98" i="8"/>
  <c r="U98" i="8" s="1"/>
  <c r="S97" i="8"/>
  <c r="R97" i="8"/>
  <c r="E97" i="8"/>
  <c r="T97" i="8" s="1"/>
  <c r="S96" i="8"/>
  <c r="R96" i="8"/>
  <c r="E96" i="8"/>
  <c r="T96" i="8" s="1"/>
  <c r="W95" i="8"/>
  <c r="W112" i="8" s="1"/>
  <c r="V95" i="8"/>
  <c r="V112" i="8" s="1"/>
  <c r="M95" i="8"/>
  <c r="S95" i="8" s="1"/>
  <c r="L95" i="8"/>
  <c r="L112" i="8" s="1"/>
  <c r="R112" i="8" s="1"/>
  <c r="K95" i="8"/>
  <c r="K112" i="8" s="1"/>
  <c r="J95" i="8"/>
  <c r="J112" i="8" s="1"/>
  <c r="I95" i="8"/>
  <c r="I112" i="8" s="1"/>
  <c r="H95" i="8"/>
  <c r="H112" i="8" s="1"/>
  <c r="G95" i="8"/>
  <c r="G112" i="8" s="1"/>
  <c r="F95" i="8"/>
  <c r="F112" i="8" s="1"/>
  <c r="D95" i="8"/>
  <c r="D112" i="8" s="1"/>
  <c r="C95" i="8"/>
  <c r="C112" i="8" s="1"/>
  <c r="B95" i="8"/>
  <c r="B112" i="8" s="1"/>
  <c r="W113" i="9"/>
  <c r="V113" i="9"/>
  <c r="Q113" i="9"/>
  <c r="P113" i="9"/>
  <c r="O113" i="9"/>
  <c r="N113" i="9"/>
  <c r="M113" i="9"/>
  <c r="S113" i="9" s="1"/>
  <c r="L113" i="9"/>
  <c r="R113" i="9" s="1"/>
  <c r="K113" i="9"/>
  <c r="J113" i="9"/>
  <c r="I113" i="9"/>
  <c r="H113" i="9"/>
  <c r="G113" i="9"/>
  <c r="F113" i="9"/>
  <c r="E113" i="9"/>
  <c r="T113" i="9" s="1"/>
  <c r="D113" i="9"/>
  <c r="C113" i="9"/>
  <c r="B113" i="9"/>
  <c r="Q112" i="9"/>
  <c r="P112" i="9"/>
  <c r="O112" i="9"/>
  <c r="N112" i="9"/>
  <c r="U111" i="9"/>
  <c r="T111" i="9"/>
  <c r="S111" i="9"/>
  <c r="R111" i="9"/>
  <c r="S110" i="9"/>
  <c r="R110" i="9"/>
  <c r="E110" i="9"/>
  <c r="U110" i="9" s="1"/>
  <c r="S109" i="9"/>
  <c r="R109" i="9"/>
  <c r="E109" i="9"/>
  <c r="S108" i="9"/>
  <c r="R108" i="9"/>
  <c r="E108" i="9"/>
  <c r="U108" i="9" s="1"/>
  <c r="S107" i="9"/>
  <c r="R107" i="9"/>
  <c r="E107" i="9"/>
  <c r="S106" i="9"/>
  <c r="R106" i="9"/>
  <c r="E106" i="9"/>
  <c r="T106" i="9" s="1"/>
  <c r="S105" i="9"/>
  <c r="R105" i="9"/>
  <c r="E105" i="9"/>
  <c r="U105" i="9" s="1"/>
  <c r="S104" i="9"/>
  <c r="R104" i="9"/>
  <c r="E104" i="9"/>
  <c r="S103" i="9"/>
  <c r="R103" i="9"/>
  <c r="E103" i="9"/>
  <c r="U103" i="9" s="1"/>
  <c r="U102" i="9"/>
  <c r="T102" i="9"/>
  <c r="S102" i="9"/>
  <c r="R102" i="9"/>
  <c r="E102" i="9"/>
  <c r="S101" i="9"/>
  <c r="R101" i="9"/>
  <c r="E101" i="9"/>
  <c r="U100" i="9"/>
  <c r="T100" i="9"/>
  <c r="S100" i="9"/>
  <c r="R100" i="9"/>
  <c r="E100" i="9"/>
  <c r="S99" i="9"/>
  <c r="R99" i="9"/>
  <c r="E99" i="9"/>
  <c r="S98" i="9"/>
  <c r="R98" i="9"/>
  <c r="E98" i="9"/>
  <c r="T98" i="9" s="1"/>
  <c r="S97" i="9"/>
  <c r="R97" i="9"/>
  <c r="E97" i="9"/>
  <c r="U97" i="9" s="1"/>
  <c r="S96" i="9"/>
  <c r="R96" i="9"/>
  <c r="E96" i="9"/>
  <c r="W95" i="9"/>
  <c r="W112" i="9" s="1"/>
  <c r="V95" i="9"/>
  <c r="V112" i="9" s="1"/>
  <c r="M95" i="9"/>
  <c r="L95" i="9"/>
  <c r="R95" i="9" s="1"/>
  <c r="K95" i="9"/>
  <c r="K112" i="9" s="1"/>
  <c r="J95" i="9"/>
  <c r="J112" i="9" s="1"/>
  <c r="I95" i="9"/>
  <c r="I112" i="9" s="1"/>
  <c r="H95" i="9"/>
  <c r="H112" i="9" s="1"/>
  <c r="G95" i="9"/>
  <c r="G112" i="9" s="1"/>
  <c r="F95" i="9"/>
  <c r="F112" i="9" s="1"/>
  <c r="D95" i="9"/>
  <c r="D112" i="9" s="1"/>
  <c r="C95" i="9"/>
  <c r="C112" i="9" s="1"/>
  <c r="B95" i="9"/>
  <c r="B112" i="9" s="1"/>
  <c r="W113" i="10"/>
  <c r="V113" i="10"/>
  <c r="Q113" i="10"/>
  <c r="P113" i="10"/>
  <c r="O113" i="10"/>
  <c r="N113" i="10"/>
  <c r="M113" i="10"/>
  <c r="S113" i="10" s="1"/>
  <c r="L113" i="10"/>
  <c r="R113" i="10" s="1"/>
  <c r="K113" i="10"/>
  <c r="J113" i="10"/>
  <c r="I113" i="10"/>
  <c r="H113" i="10"/>
  <c r="G113" i="10"/>
  <c r="F113" i="10"/>
  <c r="E113" i="10"/>
  <c r="U113" i="10" s="1"/>
  <c r="D113" i="10"/>
  <c r="C113" i="10"/>
  <c r="B113" i="10"/>
  <c r="Q112" i="10"/>
  <c r="P112" i="10"/>
  <c r="O112" i="10"/>
  <c r="N112" i="10"/>
  <c r="U111" i="10"/>
  <c r="T111" i="10"/>
  <c r="S111" i="10"/>
  <c r="R111" i="10"/>
  <c r="S110" i="10"/>
  <c r="R110" i="10"/>
  <c r="E110" i="10"/>
  <c r="S109" i="10"/>
  <c r="R109" i="10"/>
  <c r="E109" i="10"/>
  <c r="U109" i="10" s="1"/>
  <c r="S108" i="10"/>
  <c r="R108" i="10"/>
  <c r="E108" i="10"/>
  <c r="S107" i="10"/>
  <c r="R107" i="10"/>
  <c r="E107" i="10"/>
  <c r="T107" i="10" s="1"/>
  <c r="S106" i="10"/>
  <c r="R106" i="10"/>
  <c r="E106" i="10"/>
  <c r="U106" i="10" s="1"/>
  <c r="S105" i="10"/>
  <c r="R105" i="10"/>
  <c r="E105" i="10"/>
  <c r="S104" i="10"/>
  <c r="R104" i="10"/>
  <c r="E104" i="10"/>
  <c r="U104" i="10" s="1"/>
  <c r="S103" i="10"/>
  <c r="R103" i="10"/>
  <c r="E103" i="10"/>
  <c r="U103" i="10" s="1"/>
  <c r="S102" i="10"/>
  <c r="R102" i="10"/>
  <c r="E102" i="10"/>
  <c r="S101" i="10"/>
  <c r="R101" i="10"/>
  <c r="E101" i="10"/>
  <c r="U101" i="10" s="1"/>
  <c r="S100" i="10"/>
  <c r="R100" i="10"/>
  <c r="E100" i="10"/>
  <c r="S99" i="10"/>
  <c r="R99" i="10"/>
  <c r="E99" i="10"/>
  <c r="T99" i="10" s="1"/>
  <c r="S98" i="10"/>
  <c r="R98" i="10"/>
  <c r="E98" i="10"/>
  <c r="U98" i="10" s="1"/>
  <c r="S97" i="10"/>
  <c r="R97" i="10"/>
  <c r="E97" i="10"/>
  <c r="S96" i="10"/>
  <c r="R96" i="10"/>
  <c r="E96" i="10"/>
  <c r="T96" i="10" s="1"/>
  <c r="W95" i="10"/>
  <c r="W112" i="10" s="1"/>
  <c r="V95" i="10"/>
  <c r="V112" i="10" s="1"/>
  <c r="M95" i="10"/>
  <c r="M112" i="10" s="1"/>
  <c r="S112" i="10" s="1"/>
  <c r="L95" i="10"/>
  <c r="R95" i="10" s="1"/>
  <c r="K95" i="10"/>
  <c r="K112" i="10" s="1"/>
  <c r="J95" i="10"/>
  <c r="J112" i="10" s="1"/>
  <c r="I95" i="10"/>
  <c r="I112" i="10" s="1"/>
  <c r="H95" i="10"/>
  <c r="H112" i="10" s="1"/>
  <c r="G95" i="10"/>
  <c r="G112" i="10" s="1"/>
  <c r="F95" i="10"/>
  <c r="F112" i="10" s="1"/>
  <c r="D95" i="10"/>
  <c r="D112" i="10" s="1"/>
  <c r="C95" i="10"/>
  <c r="C112" i="10" s="1"/>
  <c r="B95" i="10"/>
  <c r="B112" i="10" s="1"/>
  <c r="W113" i="11"/>
  <c r="V113" i="11"/>
  <c r="Q113" i="11"/>
  <c r="P113" i="11"/>
  <c r="O113" i="11"/>
  <c r="N113" i="11"/>
  <c r="M113" i="11"/>
  <c r="S113" i="11" s="1"/>
  <c r="L113" i="11"/>
  <c r="R113" i="11" s="1"/>
  <c r="K113" i="11"/>
  <c r="J113" i="11"/>
  <c r="I113" i="11"/>
  <c r="H113" i="11"/>
  <c r="G113" i="11"/>
  <c r="F113" i="11"/>
  <c r="E113" i="11"/>
  <c r="T113" i="11" s="1"/>
  <c r="D113" i="11"/>
  <c r="C113" i="11"/>
  <c r="B113" i="11"/>
  <c r="Q112" i="11"/>
  <c r="P112" i="11"/>
  <c r="O112" i="11"/>
  <c r="N112" i="11"/>
  <c r="U111" i="11"/>
  <c r="T111" i="11"/>
  <c r="S111" i="11"/>
  <c r="R111" i="11"/>
  <c r="T110" i="11"/>
  <c r="S110" i="11"/>
  <c r="R110" i="11"/>
  <c r="E110" i="11"/>
  <c r="U110" i="11" s="1"/>
  <c r="S109" i="11"/>
  <c r="R109" i="11"/>
  <c r="E109" i="11"/>
  <c r="S108" i="11"/>
  <c r="R108" i="11"/>
  <c r="E108" i="11"/>
  <c r="T108" i="11" s="1"/>
  <c r="U107" i="11"/>
  <c r="T107" i="11"/>
  <c r="S107" i="11"/>
  <c r="R107" i="11"/>
  <c r="E107" i="11"/>
  <c r="S106" i="11"/>
  <c r="R106" i="11"/>
  <c r="E106" i="11"/>
  <c r="U105" i="11"/>
  <c r="S105" i="11"/>
  <c r="R105" i="11"/>
  <c r="E105" i="11"/>
  <c r="T105" i="11" s="1"/>
  <c r="S104" i="11"/>
  <c r="R104" i="11"/>
  <c r="E104" i="11"/>
  <c r="U104" i="11" s="1"/>
  <c r="S103" i="11"/>
  <c r="R103" i="11"/>
  <c r="E103" i="11"/>
  <c r="S102" i="11"/>
  <c r="R102" i="11"/>
  <c r="E102" i="11"/>
  <c r="U102" i="11" s="1"/>
  <c r="S101" i="11"/>
  <c r="R101" i="11"/>
  <c r="E101" i="11"/>
  <c r="U101" i="11" s="1"/>
  <c r="S100" i="11"/>
  <c r="R100" i="11"/>
  <c r="E100" i="11"/>
  <c r="S99" i="11"/>
  <c r="R99" i="11"/>
  <c r="E99" i="11"/>
  <c r="U99" i="11" s="1"/>
  <c r="S98" i="11"/>
  <c r="R98" i="11"/>
  <c r="E98" i="11"/>
  <c r="S97" i="11"/>
  <c r="R97" i="11"/>
  <c r="E97" i="11"/>
  <c r="T97" i="11" s="1"/>
  <c r="S96" i="11"/>
  <c r="R96" i="11"/>
  <c r="E96" i="11"/>
  <c r="U96" i="11" s="1"/>
  <c r="W95" i="11"/>
  <c r="W112" i="11" s="1"/>
  <c r="V95" i="11"/>
  <c r="V112" i="11" s="1"/>
  <c r="M95" i="11"/>
  <c r="M112" i="11" s="1"/>
  <c r="S112" i="11" s="1"/>
  <c r="L95" i="11"/>
  <c r="R95" i="11" s="1"/>
  <c r="K95" i="11"/>
  <c r="K112" i="11" s="1"/>
  <c r="J95" i="11"/>
  <c r="J112" i="11" s="1"/>
  <c r="I95" i="11"/>
  <c r="I112" i="11" s="1"/>
  <c r="H95" i="11"/>
  <c r="H112" i="11" s="1"/>
  <c r="G95" i="11"/>
  <c r="G112" i="11" s="1"/>
  <c r="F95" i="11"/>
  <c r="F112" i="11" s="1"/>
  <c r="D95" i="11"/>
  <c r="D112" i="11" s="1"/>
  <c r="C95" i="11"/>
  <c r="C112" i="11" s="1"/>
  <c r="B95" i="11"/>
  <c r="B112" i="11" s="1"/>
  <c r="W113" i="12"/>
  <c r="V113" i="12"/>
  <c r="Q113" i="12"/>
  <c r="P113" i="12"/>
  <c r="O113" i="12"/>
  <c r="N113" i="12"/>
  <c r="M113" i="12"/>
  <c r="S113" i="12" s="1"/>
  <c r="L113" i="12"/>
  <c r="R113" i="12" s="1"/>
  <c r="K113" i="12"/>
  <c r="J113" i="12"/>
  <c r="I113" i="12"/>
  <c r="H113" i="12"/>
  <c r="G113" i="12"/>
  <c r="F113" i="12"/>
  <c r="E113" i="12"/>
  <c r="U113" i="12" s="1"/>
  <c r="D113" i="12"/>
  <c r="C113" i="12"/>
  <c r="B113" i="12"/>
  <c r="Q112" i="12"/>
  <c r="P112" i="12"/>
  <c r="O112" i="12"/>
  <c r="N112" i="12"/>
  <c r="U111" i="12"/>
  <c r="T111" i="12"/>
  <c r="S111" i="12"/>
  <c r="R111" i="12"/>
  <c r="T110" i="12"/>
  <c r="S110" i="12"/>
  <c r="R110" i="12"/>
  <c r="E110" i="12"/>
  <c r="U110" i="12" s="1"/>
  <c r="S109" i="12"/>
  <c r="R109" i="12"/>
  <c r="E109" i="12"/>
  <c r="S108" i="12"/>
  <c r="R108" i="12"/>
  <c r="E108" i="12"/>
  <c r="S107" i="12"/>
  <c r="R107" i="12"/>
  <c r="E107" i="12"/>
  <c r="S106" i="12"/>
  <c r="R106" i="12"/>
  <c r="E106" i="12"/>
  <c r="T106" i="12" s="1"/>
  <c r="T105" i="12"/>
  <c r="S105" i="12"/>
  <c r="R105" i="12"/>
  <c r="E105" i="12"/>
  <c r="U105" i="12" s="1"/>
  <c r="S104" i="12"/>
  <c r="R104" i="12"/>
  <c r="E104" i="12"/>
  <c r="S103" i="12"/>
  <c r="R103" i="12"/>
  <c r="E103" i="12"/>
  <c r="T103" i="12" s="1"/>
  <c r="S102" i="12"/>
  <c r="R102" i="12"/>
  <c r="E102" i="12"/>
  <c r="U102" i="12" s="1"/>
  <c r="S101" i="12"/>
  <c r="R101" i="12"/>
  <c r="E101" i="12"/>
  <c r="S100" i="12"/>
  <c r="R100" i="12"/>
  <c r="E100" i="12"/>
  <c r="U100" i="12" s="1"/>
  <c r="S99" i="12"/>
  <c r="R99" i="12"/>
  <c r="E99" i="12"/>
  <c r="S98" i="12"/>
  <c r="R98" i="12"/>
  <c r="E98" i="12"/>
  <c r="T98" i="12" s="1"/>
  <c r="S97" i="12"/>
  <c r="R97" i="12"/>
  <c r="E97" i="12"/>
  <c r="T97" i="12" s="1"/>
  <c r="S96" i="12"/>
  <c r="R96" i="12"/>
  <c r="E96" i="12"/>
  <c r="W95" i="12"/>
  <c r="W112" i="12" s="1"/>
  <c r="V95" i="12"/>
  <c r="V112" i="12" s="1"/>
  <c r="M95" i="12"/>
  <c r="L95" i="12"/>
  <c r="K95" i="12"/>
  <c r="K112" i="12" s="1"/>
  <c r="J95" i="12"/>
  <c r="J112" i="12" s="1"/>
  <c r="I95" i="12"/>
  <c r="I112" i="12" s="1"/>
  <c r="H95" i="12"/>
  <c r="H112" i="12" s="1"/>
  <c r="G95" i="12"/>
  <c r="G112" i="12" s="1"/>
  <c r="F95" i="12"/>
  <c r="F112" i="12" s="1"/>
  <c r="D95" i="12"/>
  <c r="D112" i="12" s="1"/>
  <c r="C95" i="12"/>
  <c r="C112" i="12" s="1"/>
  <c r="B95" i="12"/>
  <c r="B112" i="12" s="1"/>
  <c r="W113" i="13"/>
  <c r="V113" i="13"/>
  <c r="Q113" i="13"/>
  <c r="P113" i="13"/>
  <c r="O113" i="13"/>
  <c r="N113" i="13"/>
  <c r="M113" i="13"/>
  <c r="S113" i="13" s="1"/>
  <c r="L113" i="13"/>
  <c r="R113" i="13" s="1"/>
  <c r="K113" i="13"/>
  <c r="J113" i="13"/>
  <c r="I113" i="13"/>
  <c r="H113" i="13"/>
  <c r="G113" i="13"/>
  <c r="F113" i="13"/>
  <c r="E113" i="13"/>
  <c r="U113" i="13" s="1"/>
  <c r="D113" i="13"/>
  <c r="C113" i="13"/>
  <c r="B113" i="13"/>
  <c r="Q112" i="13"/>
  <c r="P112" i="13"/>
  <c r="O112" i="13"/>
  <c r="N112" i="13"/>
  <c r="U111" i="13"/>
  <c r="T111" i="13"/>
  <c r="S111" i="13"/>
  <c r="R111" i="13"/>
  <c r="S110" i="13"/>
  <c r="R110" i="13"/>
  <c r="E110" i="13"/>
  <c r="S109" i="13"/>
  <c r="R109" i="13"/>
  <c r="E109" i="13"/>
  <c r="T109" i="13" s="1"/>
  <c r="S108" i="13"/>
  <c r="R108" i="13"/>
  <c r="E108" i="13"/>
  <c r="T107" i="13"/>
  <c r="S107" i="13"/>
  <c r="R107" i="13"/>
  <c r="E107" i="13"/>
  <c r="U107" i="13" s="1"/>
  <c r="S106" i="13"/>
  <c r="R106" i="13"/>
  <c r="E106" i="13"/>
  <c r="S105" i="13"/>
  <c r="R105" i="13"/>
  <c r="E105" i="13"/>
  <c r="U105" i="13" s="1"/>
  <c r="S104" i="13"/>
  <c r="R104" i="13"/>
  <c r="E104" i="13"/>
  <c r="T104" i="13" s="1"/>
  <c r="S103" i="13"/>
  <c r="R103" i="13"/>
  <c r="E103" i="13"/>
  <c r="S102" i="13"/>
  <c r="R102" i="13"/>
  <c r="E102" i="13"/>
  <c r="T102" i="13" s="1"/>
  <c r="T101" i="13"/>
  <c r="S101" i="13"/>
  <c r="R101" i="13"/>
  <c r="E101" i="13"/>
  <c r="U101" i="13" s="1"/>
  <c r="S100" i="13"/>
  <c r="R100" i="13"/>
  <c r="E100" i="13"/>
  <c r="S99" i="13"/>
  <c r="R99" i="13"/>
  <c r="E99" i="13"/>
  <c r="U99" i="13" s="1"/>
  <c r="S98" i="13"/>
  <c r="R98" i="13"/>
  <c r="E98" i="13"/>
  <c r="S97" i="13"/>
  <c r="R97" i="13"/>
  <c r="E97" i="13"/>
  <c r="U97" i="13" s="1"/>
  <c r="S96" i="13"/>
  <c r="R96" i="13"/>
  <c r="E96" i="13"/>
  <c r="U96" i="13" s="1"/>
  <c r="W95" i="13"/>
  <c r="W112" i="13" s="1"/>
  <c r="V95" i="13"/>
  <c r="V112" i="13" s="1"/>
  <c r="M95" i="13"/>
  <c r="M112" i="13" s="1"/>
  <c r="S112" i="13" s="1"/>
  <c r="L95" i="13"/>
  <c r="L112" i="13" s="1"/>
  <c r="R112" i="13" s="1"/>
  <c r="K95" i="13"/>
  <c r="K112" i="13" s="1"/>
  <c r="J95" i="13"/>
  <c r="J112" i="13" s="1"/>
  <c r="I95" i="13"/>
  <c r="I112" i="13" s="1"/>
  <c r="H95" i="13"/>
  <c r="H112" i="13" s="1"/>
  <c r="G95" i="13"/>
  <c r="G112" i="13" s="1"/>
  <c r="F95" i="13"/>
  <c r="F112" i="13" s="1"/>
  <c r="D95" i="13"/>
  <c r="D112" i="13" s="1"/>
  <c r="C95" i="13"/>
  <c r="C112" i="13" s="1"/>
  <c r="B95" i="13"/>
  <c r="B112" i="13" s="1"/>
  <c r="W113" i="14"/>
  <c r="V113" i="14"/>
  <c r="Q113" i="14"/>
  <c r="P113" i="14"/>
  <c r="O113" i="14"/>
  <c r="N113" i="14"/>
  <c r="M113" i="14"/>
  <c r="S113" i="14" s="1"/>
  <c r="L113" i="14"/>
  <c r="R113" i="14" s="1"/>
  <c r="K113" i="14"/>
  <c r="J113" i="14"/>
  <c r="I113" i="14"/>
  <c r="H113" i="14"/>
  <c r="G113" i="14"/>
  <c r="F113" i="14"/>
  <c r="E113" i="14"/>
  <c r="U113" i="14" s="1"/>
  <c r="D113" i="14"/>
  <c r="C113" i="14"/>
  <c r="B113" i="14"/>
  <c r="Q112" i="14"/>
  <c r="P112" i="14"/>
  <c r="O112" i="14"/>
  <c r="N112" i="14"/>
  <c r="U111" i="14"/>
  <c r="T111" i="14"/>
  <c r="S111" i="14"/>
  <c r="R111" i="14"/>
  <c r="S110" i="14"/>
  <c r="R110" i="14"/>
  <c r="E110" i="14"/>
  <c r="U110" i="14" s="1"/>
  <c r="S109" i="14"/>
  <c r="R109" i="14"/>
  <c r="E109" i="14"/>
  <c r="S108" i="14"/>
  <c r="R108" i="14"/>
  <c r="E108" i="14"/>
  <c r="U108" i="14" s="1"/>
  <c r="S107" i="14"/>
  <c r="R107" i="14"/>
  <c r="E107" i="14"/>
  <c r="S106" i="14"/>
  <c r="R106" i="14"/>
  <c r="E106" i="14"/>
  <c r="U106" i="14" s="1"/>
  <c r="U105" i="14"/>
  <c r="S105" i="14"/>
  <c r="R105" i="14"/>
  <c r="E105" i="14"/>
  <c r="T105" i="14" s="1"/>
  <c r="S104" i="14"/>
  <c r="R104" i="14"/>
  <c r="E104" i="14"/>
  <c r="U104" i="14" s="1"/>
  <c r="S103" i="14"/>
  <c r="R103" i="14"/>
  <c r="E103" i="14"/>
  <c r="S102" i="14"/>
  <c r="R102" i="14"/>
  <c r="E102" i="14"/>
  <c r="T102" i="14" s="1"/>
  <c r="S101" i="14"/>
  <c r="R101" i="14"/>
  <c r="E101" i="14"/>
  <c r="S100" i="14"/>
  <c r="R100" i="14"/>
  <c r="E100" i="14"/>
  <c r="U100" i="14" s="1"/>
  <c r="S99" i="14"/>
  <c r="R99" i="14"/>
  <c r="E99" i="14"/>
  <c r="S98" i="14"/>
  <c r="R98" i="14"/>
  <c r="E98" i="14"/>
  <c r="U98" i="14" s="1"/>
  <c r="S97" i="14"/>
  <c r="R97" i="14"/>
  <c r="E97" i="14"/>
  <c r="T97" i="14" s="1"/>
  <c r="T96" i="14"/>
  <c r="S96" i="14"/>
  <c r="R96" i="14"/>
  <c r="E96" i="14"/>
  <c r="U96" i="14" s="1"/>
  <c r="W95" i="14"/>
  <c r="W112" i="14" s="1"/>
  <c r="V95" i="14"/>
  <c r="V112" i="14" s="1"/>
  <c r="M95" i="14"/>
  <c r="L95" i="14"/>
  <c r="L112" i="14" s="1"/>
  <c r="R112" i="14" s="1"/>
  <c r="K95" i="14"/>
  <c r="K112" i="14" s="1"/>
  <c r="J95" i="14"/>
  <c r="J112" i="14" s="1"/>
  <c r="I95" i="14"/>
  <c r="I112" i="14" s="1"/>
  <c r="H95" i="14"/>
  <c r="H112" i="14" s="1"/>
  <c r="G95" i="14"/>
  <c r="G112" i="14" s="1"/>
  <c r="F95" i="14"/>
  <c r="F112" i="14" s="1"/>
  <c r="D95" i="14"/>
  <c r="D112" i="14" s="1"/>
  <c r="C95" i="14"/>
  <c r="C112" i="14" s="1"/>
  <c r="B95" i="14"/>
  <c r="B112" i="14" s="1"/>
  <c r="W113" i="15"/>
  <c r="V113" i="15"/>
  <c r="Q113" i="15"/>
  <c r="P113" i="15"/>
  <c r="O113" i="15"/>
  <c r="N113" i="15"/>
  <c r="M113" i="15"/>
  <c r="S113" i="15" s="1"/>
  <c r="L113" i="15"/>
  <c r="R113" i="15" s="1"/>
  <c r="K113" i="15"/>
  <c r="J113" i="15"/>
  <c r="I113" i="15"/>
  <c r="H113" i="15"/>
  <c r="G113" i="15"/>
  <c r="F113" i="15"/>
  <c r="E113" i="15"/>
  <c r="U113" i="15" s="1"/>
  <c r="D113" i="15"/>
  <c r="C113" i="15"/>
  <c r="B113" i="15"/>
  <c r="Q112" i="15"/>
  <c r="P112" i="15"/>
  <c r="O112" i="15"/>
  <c r="N112" i="15"/>
  <c r="U111" i="15"/>
  <c r="T111" i="15"/>
  <c r="S111" i="15"/>
  <c r="R111" i="15"/>
  <c r="S110" i="15"/>
  <c r="R110" i="15"/>
  <c r="E110" i="15"/>
  <c r="S109" i="15"/>
  <c r="R109" i="15"/>
  <c r="E109" i="15"/>
  <c r="U109" i="15" s="1"/>
  <c r="S108" i="15"/>
  <c r="R108" i="15"/>
  <c r="E108" i="15"/>
  <c r="S107" i="15"/>
  <c r="R107" i="15"/>
  <c r="E107" i="15"/>
  <c r="U107" i="15" s="1"/>
  <c r="S106" i="15"/>
  <c r="R106" i="15"/>
  <c r="E106" i="15"/>
  <c r="T106" i="15" s="1"/>
  <c r="S105" i="15"/>
  <c r="R105" i="15"/>
  <c r="E105" i="15"/>
  <c r="U105" i="15" s="1"/>
  <c r="S104" i="15"/>
  <c r="R104" i="15"/>
  <c r="E104" i="15"/>
  <c r="T104" i="15" s="1"/>
  <c r="S103" i="15"/>
  <c r="R103" i="15"/>
  <c r="E103" i="15"/>
  <c r="U103" i="15" s="1"/>
  <c r="S102" i="15"/>
  <c r="R102" i="15"/>
  <c r="E102" i="15"/>
  <c r="S101" i="15"/>
  <c r="R101" i="15"/>
  <c r="E101" i="15"/>
  <c r="U101" i="15" s="1"/>
  <c r="S100" i="15"/>
  <c r="R100" i="15"/>
  <c r="E100" i="15"/>
  <c r="S99" i="15"/>
  <c r="R99" i="15"/>
  <c r="E99" i="15"/>
  <c r="U99" i="15" s="1"/>
  <c r="S98" i="15"/>
  <c r="R98" i="15"/>
  <c r="E98" i="15"/>
  <c r="T98" i="15" s="1"/>
  <c r="S97" i="15"/>
  <c r="R97" i="15"/>
  <c r="E97" i="15"/>
  <c r="U97" i="15" s="1"/>
  <c r="S96" i="15"/>
  <c r="R96" i="15"/>
  <c r="E96" i="15"/>
  <c r="T96" i="15" s="1"/>
  <c r="W95" i="15"/>
  <c r="W112" i="15" s="1"/>
  <c r="V95" i="15"/>
  <c r="V112" i="15" s="1"/>
  <c r="M95" i="15"/>
  <c r="S95" i="15" s="1"/>
  <c r="L95" i="15"/>
  <c r="R95" i="15" s="1"/>
  <c r="K95" i="15"/>
  <c r="K112" i="15" s="1"/>
  <c r="J95" i="15"/>
  <c r="J112" i="15" s="1"/>
  <c r="I95" i="15"/>
  <c r="I112" i="15" s="1"/>
  <c r="H95" i="15"/>
  <c r="H112" i="15" s="1"/>
  <c r="G95" i="15"/>
  <c r="G112" i="15" s="1"/>
  <c r="F95" i="15"/>
  <c r="F112" i="15" s="1"/>
  <c r="D95" i="15"/>
  <c r="D112" i="15" s="1"/>
  <c r="C95" i="15"/>
  <c r="C112" i="15" s="1"/>
  <c r="B95" i="15"/>
  <c r="B112" i="15" s="1"/>
  <c r="W113" i="16"/>
  <c r="V113" i="16"/>
  <c r="Q113" i="16"/>
  <c r="P113" i="16"/>
  <c r="O113" i="16"/>
  <c r="N113" i="16"/>
  <c r="M113" i="16"/>
  <c r="S113" i="16" s="1"/>
  <c r="L113" i="16"/>
  <c r="R113" i="16" s="1"/>
  <c r="K113" i="16"/>
  <c r="J113" i="16"/>
  <c r="I113" i="16"/>
  <c r="H113" i="16"/>
  <c r="G113" i="16"/>
  <c r="F113" i="16"/>
  <c r="E113" i="16"/>
  <c r="U113" i="16" s="1"/>
  <c r="D113" i="16"/>
  <c r="C113" i="16"/>
  <c r="B113" i="16"/>
  <c r="Q112" i="16"/>
  <c r="P112" i="16"/>
  <c r="O112" i="16"/>
  <c r="N112" i="16"/>
  <c r="U111" i="16"/>
  <c r="T111" i="16"/>
  <c r="S111" i="16"/>
  <c r="R111" i="16"/>
  <c r="S110" i="16"/>
  <c r="R110" i="16"/>
  <c r="E110" i="16"/>
  <c r="U110" i="16" s="1"/>
  <c r="S109" i="16"/>
  <c r="R109" i="16"/>
  <c r="E109" i="16"/>
  <c r="S108" i="16"/>
  <c r="R108" i="16"/>
  <c r="E108" i="16"/>
  <c r="U108" i="16" s="1"/>
  <c r="S107" i="16"/>
  <c r="R107" i="16"/>
  <c r="E107" i="16"/>
  <c r="T107" i="16" s="1"/>
  <c r="S106" i="16"/>
  <c r="R106" i="16"/>
  <c r="E106" i="16"/>
  <c r="U106" i="16" s="1"/>
  <c r="S105" i="16"/>
  <c r="R105" i="16"/>
  <c r="E105" i="16"/>
  <c r="T105" i="16" s="1"/>
  <c r="T104" i="16"/>
  <c r="S104" i="16"/>
  <c r="R104" i="16"/>
  <c r="E104" i="16"/>
  <c r="U104" i="16" s="1"/>
  <c r="S103" i="16"/>
  <c r="R103" i="16"/>
  <c r="E103" i="16"/>
  <c r="S102" i="16"/>
  <c r="R102" i="16"/>
  <c r="E102" i="16"/>
  <c r="U102" i="16" s="1"/>
  <c r="S101" i="16"/>
  <c r="R101" i="16"/>
  <c r="E101" i="16"/>
  <c r="S100" i="16"/>
  <c r="R100" i="16"/>
  <c r="E100" i="16"/>
  <c r="U100" i="16" s="1"/>
  <c r="U99" i="16"/>
  <c r="S99" i="16"/>
  <c r="R99" i="16"/>
  <c r="E99" i="16"/>
  <c r="T99" i="16" s="1"/>
  <c r="S98" i="16"/>
  <c r="R98" i="16"/>
  <c r="E98" i="16"/>
  <c r="U98" i="16" s="1"/>
  <c r="U97" i="16"/>
  <c r="S97" i="16"/>
  <c r="R97" i="16"/>
  <c r="E97" i="16"/>
  <c r="T97" i="16" s="1"/>
  <c r="S96" i="16"/>
  <c r="R96" i="16"/>
  <c r="E96" i="16"/>
  <c r="U96" i="16" s="1"/>
  <c r="W95" i="16"/>
  <c r="W112" i="16" s="1"/>
  <c r="V95" i="16"/>
  <c r="V112" i="16" s="1"/>
  <c r="M95" i="16"/>
  <c r="M112" i="16" s="1"/>
  <c r="S112" i="16" s="1"/>
  <c r="L95" i="16"/>
  <c r="R95" i="16" s="1"/>
  <c r="K95" i="16"/>
  <c r="K112" i="16" s="1"/>
  <c r="J95" i="16"/>
  <c r="J112" i="16" s="1"/>
  <c r="I95" i="16"/>
  <c r="I112" i="16" s="1"/>
  <c r="H95" i="16"/>
  <c r="H112" i="16" s="1"/>
  <c r="G95" i="16"/>
  <c r="G112" i="16" s="1"/>
  <c r="F95" i="16"/>
  <c r="F112" i="16" s="1"/>
  <c r="D95" i="16"/>
  <c r="D112" i="16" s="1"/>
  <c r="C95" i="16"/>
  <c r="C112" i="16" s="1"/>
  <c r="B95" i="16"/>
  <c r="B112" i="16" s="1"/>
  <c r="W113" i="17"/>
  <c r="V113" i="17"/>
  <c r="Q113" i="17"/>
  <c r="P113" i="17"/>
  <c r="O113" i="17"/>
  <c r="N113" i="17"/>
  <c r="M113" i="17"/>
  <c r="S113" i="17" s="1"/>
  <c r="L113" i="17"/>
  <c r="R113" i="17" s="1"/>
  <c r="K113" i="17"/>
  <c r="J113" i="17"/>
  <c r="I113" i="17"/>
  <c r="H113" i="17"/>
  <c r="G113" i="17"/>
  <c r="F113" i="17"/>
  <c r="E113" i="17"/>
  <c r="T113" i="17" s="1"/>
  <c r="D113" i="17"/>
  <c r="C113" i="17"/>
  <c r="B113" i="17"/>
  <c r="Q112" i="17"/>
  <c r="P112" i="17"/>
  <c r="O112" i="17"/>
  <c r="N112" i="17"/>
  <c r="U111" i="17"/>
  <c r="T111" i="17"/>
  <c r="S111" i="17"/>
  <c r="R111" i="17"/>
  <c r="S110" i="17"/>
  <c r="R110" i="17"/>
  <c r="E110" i="17"/>
  <c r="S109" i="17"/>
  <c r="R109" i="17"/>
  <c r="E109" i="17"/>
  <c r="U109" i="17" s="1"/>
  <c r="S108" i="17"/>
  <c r="R108" i="17"/>
  <c r="E108" i="17"/>
  <c r="T108" i="17" s="1"/>
  <c r="S107" i="17"/>
  <c r="R107" i="17"/>
  <c r="E107" i="17"/>
  <c r="U107" i="17" s="1"/>
  <c r="S106" i="17"/>
  <c r="R106" i="17"/>
  <c r="E106" i="17"/>
  <c r="T106" i="17" s="1"/>
  <c r="S105" i="17"/>
  <c r="R105" i="17"/>
  <c r="E105" i="17"/>
  <c r="U105" i="17" s="1"/>
  <c r="S104" i="17"/>
  <c r="R104" i="17"/>
  <c r="E104" i="17"/>
  <c r="S103" i="17"/>
  <c r="R103" i="17"/>
  <c r="E103" i="17"/>
  <c r="U103" i="17" s="1"/>
  <c r="S102" i="17"/>
  <c r="R102" i="17"/>
  <c r="E102" i="17"/>
  <c r="S101" i="17"/>
  <c r="R101" i="17"/>
  <c r="E101" i="17"/>
  <c r="U101" i="17" s="1"/>
  <c r="S100" i="17"/>
  <c r="R100" i="17"/>
  <c r="E100" i="17"/>
  <c r="T100" i="17" s="1"/>
  <c r="T99" i="17"/>
  <c r="S99" i="17"/>
  <c r="R99" i="17"/>
  <c r="E99" i="17"/>
  <c r="U99" i="17" s="1"/>
  <c r="S98" i="17"/>
  <c r="R98" i="17"/>
  <c r="E98" i="17"/>
  <c r="T98" i="17" s="1"/>
  <c r="S97" i="17"/>
  <c r="R97" i="17"/>
  <c r="E97" i="17"/>
  <c r="U97" i="17" s="1"/>
  <c r="S96" i="17"/>
  <c r="R96" i="17"/>
  <c r="E96" i="17"/>
  <c r="W95" i="17"/>
  <c r="W112" i="17" s="1"/>
  <c r="V95" i="17"/>
  <c r="V112" i="17" s="1"/>
  <c r="M95" i="17"/>
  <c r="S95" i="17" s="1"/>
  <c r="L95" i="17"/>
  <c r="K95" i="17"/>
  <c r="K112" i="17" s="1"/>
  <c r="J95" i="17"/>
  <c r="J112" i="17" s="1"/>
  <c r="I95" i="17"/>
  <c r="I112" i="17" s="1"/>
  <c r="H95" i="17"/>
  <c r="H112" i="17" s="1"/>
  <c r="G95" i="17"/>
  <c r="G112" i="17" s="1"/>
  <c r="F95" i="17"/>
  <c r="F112" i="17" s="1"/>
  <c r="D95" i="17"/>
  <c r="D112" i="17" s="1"/>
  <c r="C95" i="17"/>
  <c r="C112" i="17" s="1"/>
  <c r="B95" i="17"/>
  <c r="B112" i="17" s="1"/>
  <c r="W113" i="18"/>
  <c r="V113" i="18"/>
  <c r="R113" i="18"/>
  <c r="Q113" i="18"/>
  <c r="P113" i="18"/>
  <c r="O113" i="18"/>
  <c r="N113" i="18"/>
  <c r="M113" i="18"/>
  <c r="S113" i="18" s="1"/>
  <c r="L113" i="18"/>
  <c r="K113" i="18"/>
  <c r="J113" i="18"/>
  <c r="I113" i="18"/>
  <c r="H113" i="18"/>
  <c r="G113" i="18"/>
  <c r="F113" i="18"/>
  <c r="E113" i="18"/>
  <c r="U113" i="18" s="1"/>
  <c r="D113" i="18"/>
  <c r="C113" i="18"/>
  <c r="B113" i="18"/>
  <c r="Q112" i="18"/>
  <c r="P112" i="18"/>
  <c r="O112" i="18"/>
  <c r="N112" i="18"/>
  <c r="U111" i="18"/>
  <c r="T111" i="18"/>
  <c r="S111" i="18"/>
  <c r="R111" i="18"/>
  <c r="S110" i="18"/>
  <c r="R110" i="18"/>
  <c r="E110" i="18"/>
  <c r="U110" i="18" s="1"/>
  <c r="S109" i="18"/>
  <c r="R109" i="18"/>
  <c r="E109" i="18"/>
  <c r="T109" i="18" s="1"/>
  <c r="S108" i="18"/>
  <c r="R108" i="18"/>
  <c r="E108" i="18"/>
  <c r="U108" i="18" s="1"/>
  <c r="S107" i="18"/>
  <c r="R107" i="18"/>
  <c r="E107" i="18"/>
  <c r="T107" i="18" s="1"/>
  <c r="S106" i="18"/>
  <c r="R106" i="18"/>
  <c r="E106" i="18"/>
  <c r="U106" i="18" s="1"/>
  <c r="S105" i="18"/>
  <c r="R105" i="18"/>
  <c r="E105" i="18"/>
  <c r="S104" i="18"/>
  <c r="R104" i="18"/>
  <c r="E104" i="18"/>
  <c r="U104" i="18" s="1"/>
  <c r="S103" i="18"/>
  <c r="R103" i="18"/>
  <c r="E103" i="18"/>
  <c r="S102" i="18"/>
  <c r="R102" i="18"/>
  <c r="E102" i="18"/>
  <c r="U102" i="18" s="1"/>
  <c r="S101" i="18"/>
  <c r="R101" i="18"/>
  <c r="E101" i="18"/>
  <c r="T101" i="18" s="1"/>
  <c r="S100" i="18"/>
  <c r="R100" i="18"/>
  <c r="E100" i="18"/>
  <c r="T100" i="18" s="1"/>
  <c r="S99" i="18"/>
  <c r="R99" i="18"/>
  <c r="E99" i="18"/>
  <c r="T99" i="18" s="1"/>
  <c r="S98" i="18"/>
  <c r="R98" i="18"/>
  <c r="E98" i="18"/>
  <c r="U98" i="18" s="1"/>
  <c r="S97" i="18"/>
  <c r="R97" i="18"/>
  <c r="E97" i="18"/>
  <c r="S96" i="18"/>
  <c r="R96" i="18"/>
  <c r="E96" i="18"/>
  <c r="U96" i="18" s="1"/>
  <c r="W95" i="18"/>
  <c r="W112" i="18" s="1"/>
  <c r="V95" i="18"/>
  <c r="V112" i="18" s="1"/>
  <c r="M95" i="18"/>
  <c r="L95" i="18"/>
  <c r="R95" i="18" s="1"/>
  <c r="K95" i="18"/>
  <c r="K112" i="18" s="1"/>
  <c r="J95" i="18"/>
  <c r="J112" i="18" s="1"/>
  <c r="I95" i="18"/>
  <c r="I112" i="18" s="1"/>
  <c r="H95" i="18"/>
  <c r="H112" i="18" s="1"/>
  <c r="G95" i="18"/>
  <c r="G112" i="18" s="1"/>
  <c r="F95" i="18"/>
  <c r="F112" i="18" s="1"/>
  <c r="D95" i="18"/>
  <c r="D112" i="18" s="1"/>
  <c r="C95" i="18"/>
  <c r="C112" i="18" s="1"/>
  <c r="B95" i="18"/>
  <c r="B112" i="18" s="1"/>
  <c r="W113" i="19"/>
  <c r="V113" i="19"/>
  <c r="U113" i="19"/>
  <c r="Q113" i="19"/>
  <c r="P113" i="19"/>
  <c r="O113" i="19"/>
  <c r="N113" i="19"/>
  <c r="M113" i="19"/>
  <c r="S113" i="19" s="1"/>
  <c r="L113" i="19"/>
  <c r="R113" i="19" s="1"/>
  <c r="K113" i="19"/>
  <c r="J113" i="19"/>
  <c r="I113" i="19"/>
  <c r="H113" i="19"/>
  <c r="G113" i="19"/>
  <c r="F113" i="19"/>
  <c r="E113" i="19"/>
  <c r="T113" i="19" s="1"/>
  <c r="D113" i="19"/>
  <c r="C113" i="19"/>
  <c r="B113" i="19"/>
  <c r="W112" i="19"/>
  <c r="Q112" i="19"/>
  <c r="P112" i="19"/>
  <c r="O112" i="19"/>
  <c r="N112" i="19"/>
  <c r="U111" i="19"/>
  <c r="T111" i="19"/>
  <c r="S111" i="19"/>
  <c r="R111" i="19"/>
  <c r="S110" i="19"/>
  <c r="R110" i="19"/>
  <c r="E110" i="19"/>
  <c r="T110" i="19" s="1"/>
  <c r="S109" i="19"/>
  <c r="R109" i="19"/>
  <c r="E109" i="19"/>
  <c r="U109" i="19" s="1"/>
  <c r="S108" i="19"/>
  <c r="R108" i="19"/>
  <c r="E108" i="19"/>
  <c r="T108" i="19" s="1"/>
  <c r="S107" i="19"/>
  <c r="R107" i="19"/>
  <c r="E107" i="19"/>
  <c r="U107" i="19" s="1"/>
  <c r="S106" i="19"/>
  <c r="R106" i="19"/>
  <c r="E106" i="19"/>
  <c r="S105" i="19"/>
  <c r="R105" i="19"/>
  <c r="E105" i="19"/>
  <c r="U105" i="19" s="1"/>
  <c r="S104" i="19"/>
  <c r="R104" i="19"/>
  <c r="E104" i="19"/>
  <c r="T103" i="19"/>
  <c r="S103" i="19"/>
  <c r="R103" i="19"/>
  <c r="E103" i="19"/>
  <c r="U103" i="19" s="1"/>
  <c r="S102" i="19"/>
  <c r="R102" i="19"/>
  <c r="E102" i="19"/>
  <c r="T102" i="19" s="1"/>
  <c r="S101" i="19"/>
  <c r="R101" i="19"/>
  <c r="E101" i="19"/>
  <c r="U101" i="19" s="1"/>
  <c r="S100" i="19"/>
  <c r="R100" i="19"/>
  <c r="E100" i="19"/>
  <c r="T100" i="19" s="1"/>
  <c r="T99" i="19"/>
  <c r="S99" i="19"/>
  <c r="R99" i="19"/>
  <c r="E99" i="19"/>
  <c r="U99" i="19" s="1"/>
  <c r="S98" i="19"/>
  <c r="R98" i="19"/>
  <c r="E98" i="19"/>
  <c r="S97" i="19"/>
  <c r="R97" i="19"/>
  <c r="E97" i="19"/>
  <c r="U97" i="19" s="1"/>
  <c r="S96" i="19"/>
  <c r="R96" i="19"/>
  <c r="E96" i="19"/>
  <c r="W95" i="19"/>
  <c r="V95" i="19"/>
  <c r="V112" i="19" s="1"/>
  <c r="M95" i="19"/>
  <c r="S95" i="19" s="1"/>
  <c r="L95" i="19"/>
  <c r="L112" i="19" s="1"/>
  <c r="R112" i="19" s="1"/>
  <c r="K95" i="19"/>
  <c r="K112" i="19" s="1"/>
  <c r="J95" i="19"/>
  <c r="J112" i="19" s="1"/>
  <c r="I95" i="19"/>
  <c r="I112" i="19" s="1"/>
  <c r="H95" i="19"/>
  <c r="H112" i="19" s="1"/>
  <c r="G95" i="19"/>
  <c r="G112" i="19" s="1"/>
  <c r="F95" i="19"/>
  <c r="F112" i="19" s="1"/>
  <c r="D95" i="19"/>
  <c r="D112" i="19" s="1"/>
  <c r="C95" i="19"/>
  <c r="C112" i="19" s="1"/>
  <c r="B95" i="19"/>
  <c r="B112" i="19" s="1"/>
  <c r="W113" i="20"/>
  <c r="V113" i="20"/>
  <c r="Q113" i="20"/>
  <c r="P113" i="20"/>
  <c r="O113" i="20"/>
  <c r="N113" i="20"/>
  <c r="M113" i="20"/>
  <c r="S113" i="20" s="1"/>
  <c r="L113" i="20"/>
  <c r="R113" i="20" s="1"/>
  <c r="K113" i="20"/>
  <c r="J113" i="20"/>
  <c r="I113" i="20"/>
  <c r="H113" i="20"/>
  <c r="G113" i="20"/>
  <c r="F113" i="20"/>
  <c r="E113" i="20"/>
  <c r="U113" i="20" s="1"/>
  <c r="D113" i="20"/>
  <c r="C113" i="20"/>
  <c r="B113" i="20"/>
  <c r="Q112" i="20"/>
  <c r="P112" i="20"/>
  <c r="O112" i="20"/>
  <c r="N112" i="20"/>
  <c r="U111" i="20"/>
  <c r="T111" i="20"/>
  <c r="S111" i="20"/>
  <c r="R111" i="20"/>
  <c r="S110" i="20"/>
  <c r="R110" i="20"/>
  <c r="E110" i="20"/>
  <c r="U110" i="20" s="1"/>
  <c r="S109" i="20"/>
  <c r="R109" i="20"/>
  <c r="E109" i="20"/>
  <c r="T109" i="20" s="1"/>
  <c r="S108" i="20"/>
  <c r="R108" i="20"/>
  <c r="E108" i="20"/>
  <c r="U108" i="20" s="1"/>
  <c r="S107" i="20"/>
  <c r="R107" i="20"/>
  <c r="E107" i="20"/>
  <c r="S106" i="20"/>
  <c r="R106" i="20"/>
  <c r="E106" i="20"/>
  <c r="U106" i="20" s="1"/>
  <c r="S105" i="20"/>
  <c r="R105" i="20"/>
  <c r="E105" i="20"/>
  <c r="S104" i="20"/>
  <c r="R104" i="20"/>
  <c r="E104" i="20"/>
  <c r="U104" i="20" s="1"/>
  <c r="S103" i="20"/>
  <c r="R103" i="20"/>
  <c r="E103" i="20"/>
  <c r="T103" i="20" s="1"/>
  <c r="S102" i="20"/>
  <c r="R102" i="20"/>
  <c r="E102" i="20"/>
  <c r="U102" i="20" s="1"/>
  <c r="S101" i="20"/>
  <c r="R101" i="20"/>
  <c r="E101" i="20"/>
  <c r="T101" i="20" s="1"/>
  <c r="T100" i="20"/>
  <c r="S100" i="20"/>
  <c r="R100" i="20"/>
  <c r="E100" i="20"/>
  <c r="U100" i="20" s="1"/>
  <c r="S99" i="20"/>
  <c r="R99" i="20"/>
  <c r="E99" i="20"/>
  <c r="S98" i="20"/>
  <c r="R98" i="20"/>
  <c r="E98" i="20"/>
  <c r="U98" i="20" s="1"/>
  <c r="S97" i="20"/>
  <c r="R97" i="20"/>
  <c r="E97" i="20"/>
  <c r="S96" i="20"/>
  <c r="R96" i="20"/>
  <c r="E96" i="20"/>
  <c r="U96" i="20" s="1"/>
  <c r="W95" i="20"/>
  <c r="W112" i="20" s="1"/>
  <c r="V95" i="20"/>
  <c r="V112" i="20" s="1"/>
  <c r="M95" i="20"/>
  <c r="S95" i="20" s="1"/>
  <c r="L95" i="20"/>
  <c r="R95" i="20" s="1"/>
  <c r="K95" i="20"/>
  <c r="K112" i="20" s="1"/>
  <c r="J95" i="20"/>
  <c r="J112" i="20" s="1"/>
  <c r="I95" i="20"/>
  <c r="I112" i="20" s="1"/>
  <c r="H95" i="20"/>
  <c r="H112" i="20" s="1"/>
  <c r="G95" i="20"/>
  <c r="G112" i="20" s="1"/>
  <c r="F95" i="20"/>
  <c r="F112" i="20" s="1"/>
  <c r="D95" i="20"/>
  <c r="D112" i="20" s="1"/>
  <c r="C95" i="20"/>
  <c r="C112" i="20" s="1"/>
  <c r="B95" i="20"/>
  <c r="B112" i="20" s="1"/>
  <c r="W113" i="21"/>
  <c r="V113" i="21"/>
  <c r="S113" i="21"/>
  <c r="Q113" i="21"/>
  <c r="P113" i="21"/>
  <c r="O113" i="21"/>
  <c r="N113" i="21"/>
  <c r="M113" i="21"/>
  <c r="L113" i="21"/>
  <c r="R113" i="21" s="1"/>
  <c r="K113" i="21"/>
  <c r="J113" i="21"/>
  <c r="I113" i="21"/>
  <c r="H113" i="21"/>
  <c r="G113" i="21"/>
  <c r="F113" i="21"/>
  <c r="E113" i="21"/>
  <c r="U113" i="21" s="1"/>
  <c r="D113" i="21"/>
  <c r="C113" i="21"/>
  <c r="B113" i="21"/>
  <c r="Q112" i="21"/>
  <c r="P112" i="21"/>
  <c r="O112" i="21"/>
  <c r="N112" i="21"/>
  <c r="U111" i="21"/>
  <c r="T111" i="21"/>
  <c r="S111" i="21"/>
  <c r="R111" i="21"/>
  <c r="S110" i="21"/>
  <c r="R110" i="21"/>
  <c r="E110" i="21"/>
  <c r="T110" i="21" s="1"/>
  <c r="S109" i="21"/>
  <c r="R109" i="21"/>
  <c r="E109" i="21"/>
  <c r="U109" i="21" s="1"/>
  <c r="S108" i="21"/>
  <c r="R108" i="21"/>
  <c r="E108" i="21"/>
  <c r="S107" i="21"/>
  <c r="R107" i="21"/>
  <c r="E107" i="21"/>
  <c r="U107" i="21" s="1"/>
  <c r="S106" i="21"/>
  <c r="R106" i="21"/>
  <c r="E106" i="21"/>
  <c r="T105" i="21"/>
  <c r="S105" i="21"/>
  <c r="R105" i="21"/>
  <c r="E105" i="21"/>
  <c r="U105" i="21" s="1"/>
  <c r="S104" i="21"/>
  <c r="R104" i="21"/>
  <c r="E104" i="21"/>
  <c r="T104" i="21" s="1"/>
  <c r="S103" i="21"/>
  <c r="R103" i="21"/>
  <c r="E103" i="21"/>
  <c r="U103" i="21" s="1"/>
  <c r="S102" i="21"/>
  <c r="R102" i="21"/>
  <c r="E102" i="21"/>
  <c r="T102" i="21" s="1"/>
  <c r="S101" i="21"/>
  <c r="R101" i="21"/>
  <c r="E101" i="21"/>
  <c r="U101" i="21" s="1"/>
  <c r="S100" i="21"/>
  <c r="R100" i="21"/>
  <c r="E100" i="21"/>
  <c r="S99" i="21"/>
  <c r="R99" i="21"/>
  <c r="E99" i="21"/>
  <c r="U99" i="21" s="1"/>
  <c r="S98" i="21"/>
  <c r="R98" i="21"/>
  <c r="E98" i="21"/>
  <c r="U98" i="21" s="1"/>
  <c r="S97" i="21"/>
  <c r="R97" i="21"/>
  <c r="E97" i="21"/>
  <c r="U97" i="21" s="1"/>
  <c r="S96" i="21"/>
  <c r="R96" i="21"/>
  <c r="E96" i="21"/>
  <c r="T96" i="21" s="1"/>
  <c r="W95" i="21"/>
  <c r="W112" i="21" s="1"/>
  <c r="V95" i="21"/>
  <c r="V112" i="21" s="1"/>
  <c r="M95" i="21"/>
  <c r="S95" i="21" s="1"/>
  <c r="L95" i="21"/>
  <c r="L112" i="21" s="1"/>
  <c r="R112" i="21" s="1"/>
  <c r="K95" i="21"/>
  <c r="K112" i="21" s="1"/>
  <c r="J95" i="21"/>
  <c r="J112" i="21" s="1"/>
  <c r="I95" i="21"/>
  <c r="I112" i="21" s="1"/>
  <c r="H95" i="21"/>
  <c r="H112" i="21" s="1"/>
  <c r="G95" i="21"/>
  <c r="G112" i="21" s="1"/>
  <c r="F95" i="21"/>
  <c r="F112" i="21" s="1"/>
  <c r="D95" i="21"/>
  <c r="D112" i="21" s="1"/>
  <c r="C95" i="21"/>
  <c r="C112" i="21" s="1"/>
  <c r="B95" i="21"/>
  <c r="B112" i="21" s="1"/>
  <c r="W113" i="22"/>
  <c r="V113" i="22"/>
  <c r="Q113" i="22"/>
  <c r="P113" i="22"/>
  <c r="O113" i="22"/>
  <c r="N113" i="22"/>
  <c r="M113" i="22"/>
  <c r="S113" i="22" s="1"/>
  <c r="L113" i="22"/>
  <c r="R113" i="22" s="1"/>
  <c r="K113" i="22"/>
  <c r="J113" i="22"/>
  <c r="I113" i="22"/>
  <c r="H113" i="22"/>
  <c r="G113" i="22"/>
  <c r="F113" i="22"/>
  <c r="E113" i="22"/>
  <c r="U113" i="22" s="1"/>
  <c r="D113" i="22"/>
  <c r="C113" i="22"/>
  <c r="B113" i="22"/>
  <c r="Q112" i="22"/>
  <c r="P112" i="22"/>
  <c r="O112" i="22"/>
  <c r="N112" i="22"/>
  <c r="U111" i="22"/>
  <c r="T111" i="22"/>
  <c r="S111" i="22"/>
  <c r="R111" i="22"/>
  <c r="S110" i="22"/>
  <c r="R110" i="22"/>
  <c r="E110" i="22"/>
  <c r="U110" i="22" s="1"/>
  <c r="S109" i="22"/>
  <c r="R109" i="22"/>
  <c r="E109" i="22"/>
  <c r="S108" i="22"/>
  <c r="R108" i="22"/>
  <c r="E108" i="22"/>
  <c r="U108" i="22" s="1"/>
  <c r="S107" i="22"/>
  <c r="R107" i="22"/>
  <c r="E107" i="22"/>
  <c r="T107" i="22" s="1"/>
  <c r="S106" i="22"/>
  <c r="R106" i="22"/>
  <c r="E106" i="22"/>
  <c r="U106" i="22" s="1"/>
  <c r="U105" i="22"/>
  <c r="T105" i="22"/>
  <c r="S105" i="22"/>
  <c r="R105" i="22"/>
  <c r="E105" i="22"/>
  <c r="S104" i="22"/>
  <c r="R104" i="22"/>
  <c r="E104" i="22"/>
  <c r="U104" i="22" s="1"/>
  <c r="S103" i="22"/>
  <c r="R103" i="22"/>
  <c r="E103" i="22"/>
  <c r="T103" i="22" s="1"/>
  <c r="S102" i="22"/>
  <c r="R102" i="22"/>
  <c r="E102" i="22"/>
  <c r="U102" i="22" s="1"/>
  <c r="S101" i="22"/>
  <c r="R101" i="22"/>
  <c r="E101" i="22"/>
  <c r="S100" i="22"/>
  <c r="R100" i="22"/>
  <c r="E100" i="22"/>
  <c r="U100" i="22" s="1"/>
  <c r="S99" i="22"/>
  <c r="R99" i="22"/>
  <c r="E99" i="22"/>
  <c r="T99" i="22" s="1"/>
  <c r="S98" i="22"/>
  <c r="R98" i="22"/>
  <c r="E98" i="22"/>
  <c r="U98" i="22" s="1"/>
  <c r="S97" i="22"/>
  <c r="R97" i="22"/>
  <c r="E97" i="22"/>
  <c r="T97" i="22" s="1"/>
  <c r="S96" i="22"/>
  <c r="R96" i="22"/>
  <c r="E96" i="22"/>
  <c r="U96" i="22" s="1"/>
  <c r="W95" i="22"/>
  <c r="W112" i="22" s="1"/>
  <c r="V95" i="22"/>
  <c r="V112" i="22" s="1"/>
  <c r="M95" i="22"/>
  <c r="M112" i="22" s="1"/>
  <c r="S112" i="22" s="1"/>
  <c r="L95" i="22"/>
  <c r="R95" i="22" s="1"/>
  <c r="K95" i="22"/>
  <c r="K112" i="22" s="1"/>
  <c r="J95" i="22"/>
  <c r="J112" i="22" s="1"/>
  <c r="I95" i="22"/>
  <c r="I112" i="22" s="1"/>
  <c r="H95" i="22"/>
  <c r="H112" i="22" s="1"/>
  <c r="G95" i="22"/>
  <c r="G112" i="22" s="1"/>
  <c r="F95" i="22"/>
  <c r="F112" i="22" s="1"/>
  <c r="D95" i="22"/>
  <c r="D112" i="22" s="1"/>
  <c r="C95" i="22"/>
  <c r="C112" i="22" s="1"/>
  <c r="B95" i="22"/>
  <c r="B112" i="22" s="1"/>
  <c r="W113" i="23"/>
  <c r="V113" i="23"/>
  <c r="S113" i="23"/>
  <c r="Q113" i="23"/>
  <c r="P113" i="23"/>
  <c r="O113" i="23"/>
  <c r="N113" i="23"/>
  <c r="M113" i="23"/>
  <c r="L113" i="23"/>
  <c r="R113" i="23" s="1"/>
  <c r="K113" i="23"/>
  <c r="J113" i="23"/>
  <c r="I113" i="23"/>
  <c r="H113" i="23"/>
  <c r="G113" i="23"/>
  <c r="F113" i="23"/>
  <c r="E113" i="23"/>
  <c r="T113" i="23" s="1"/>
  <c r="D113" i="23"/>
  <c r="C113" i="23"/>
  <c r="B113" i="23"/>
  <c r="Q112" i="23"/>
  <c r="P112" i="23"/>
  <c r="O112" i="23"/>
  <c r="N112" i="23"/>
  <c r="U111" i="23"/>
  <c r="T111" i="23"/>
  <c r="S111" i="23"/>
  <c r="R111" i="23"/>
  <c r="S110" i="23"/>
  <c r="R110" i="23"/>
  <c r="E110" i="23"/>
  <c r="S109" i="23"/>
  <c r="R109" i="23"/>
  <c r="E109" i="23"/>
  <c r="U109" i="23" s="1"/>
  <c r="S108" i="23"/>
  <c r="R108" i="23"/>
  <c r="E108" i="23"/>
  <c r="T108" i="23" s="1"/>
  <c r="S107" i="23"/>
  <c r="R107" i="23"/>
  <c r="E107" i="23"/>
  <c r="U107" i="23" s="1"/>
  <c r="S106" i="23"/>
  <c r="R106" i="23"/>
  <c r="E106" i="23"/>
  <c r="T106" i="23" s="1"/>
  <c r="S105" i="23"/>
  <c r="R105" i="23"/>
  <c r="E105" i="23"/>
  <c r="S104" i="23"/>
  <c r="R104" i="23"/>
  <c r="E104" i="23"/>
  <c r="T104" i="23" s="1"/>
  <c r="S103" i="23"/>
  <c r="R103" i="23"/>
  <c r="E103" i="23"/>
  <c r="U103" i="23" s="1"/>
  <c r="S102" i="23"/>
  <c r="R102" i="23"/>
  <c r="E102" i="23"/>
  <c r="S101" i="23"/>
  <c r="R101" i="23"/>
  <c r="E101" i="23"/>
  <c r="U101" i="23" s="1"/>
  <c r="S100" i="23"/>
  <c r="R100" i="23"/>
  <c r="E100" i="23"/>
  <c r="S99" i="23"/>
  <c r="R99" i="23"/>
  <c r="E99" i="23"/>
  <c r="U99" i="23" s="1"/>
  <c r="S98" i="23"/>
  <c r="R98" i="23"/>
  <c r="E98" i="23"/>
  <c r="T98" i="23" s="1"/>
  <c r="S97" i="23"/>
  <c r="R97" i="23"/>
  <c r="E97" i="23"/>
  <c r="U97" i="23" s="1"/>
  <c r="S96" i="23"/>
  <c r="R96" i="23"/>
  <c r="E96" i="23"/>
  <c r="U96" i="23" s="1"/>
  <c r="W95" i="23"/>
  <c r="W112" i="23" s="1"/>
  <c r="V95" i="23"/>
  <c r="V112" i="23" s="1"/>
  <c r="M95" i="23"/>
  <c r="S95" i="23" s="1"/>
  <c r="L95" i="23"/>
  <c r="K95" i="23"/>
  <c r="K112" i="23" s="1"/>
  <c r="J95" i="23"/>
  <c r="J112" i="23" s="1"/>
  <c r="I95" i="23"/>
  <c r="I112" i="23" s="1"/>
  <c r="H95" i="23"/>
  <c r="H112" i="23" s="1"/>
  <c r="G95" i="23"/>
  <c r="G112" i="23" s="1"/>
  <c r="F95" i="23"/>
  <c r="F112" i="23" s="1"/>
  <c r="D95" i="23"/>
  <c r="D112" i="23" s="1"/>
  <c r="C95" i="23"/>
  <c r="C112" i="23" s="1"/>
  <c r="B95" i="23"/>
  <c r="B112" i="23" s="1"/>
  <c r="W113" i="24"/>
  <c r="V113" i="24"/>
  <c r="Q113" i="24"/>
  <c r="P113" i="24"/>
  <c r="O113" i="24"/>
  <c r="N113" i="24"/>
  <c r="M113" i="24"/>
  <c r="S113" i="24" s="1"/>
  <c r="L113" i="24"/>
  <c r="R113" i="24" s="1"/>
  <c r="K113" i="24"/>
  <c r="J113" i="24"/>
  <c r="I113" i="24"/>
  <c r="H113" i="24"/>
  <c r="G113" i="24"/>
  <c r="F113" i="24"/>
  <c r="E113" i="24"/>
  <c r="U113" i="24" s="1"/>
  <c r="D113" i="24"/>
  <c r="C113" i="24"/>
  <c r="B113" i="24"/>
  <c r="Q112" i="24"/>
  <c r="P112" i="24"/>
  <c r="O112" i="24"/>
  <c r="N112" i="24"/>
  <c r="U111" i="24"/>
  <c r="T111" i="24"/>
  <c r="S111" i="24"/>
  <c r="R111" i="24"/>
  <c r="S110" i="24"/>
  <c r="R110" i="24"/>
  <c r="E110" i="24"/>
  <c r="U110" i="24" s="1"/>
  <c r="S109" i="24"/>
  <c r="R109" i="24"/>
  <c r="E109" i="24"/>
  <c r="U109" i="24" s="1"/>
  <c r="S108" i="24"/>
  <c r="R108" i="24"/>
  <c r="E108" i="24"/>
  <c r="U108" i="24" s="1"/>
  <c r="S107" i="24"/>
  <c r="R107" i="24"/>
  <c r="E107" i="24"/>
  <c r="U107" i="24" s="1"/>
  <c r="S106" i="24"/>
  <c r="R106" i="24"/>
  <c r="E106" i="24"/>
  <c r="U106" i="24" s="1"/>
  <c r="S105" i="24"/>
  <c r="R105" i="24"/>
  <c r="E105" i="24"/>
  <c r="T105" i="24" s="1"/>
  <c r="S104" i="24"/>
  <c r="R104" i="24"/>
  <c r="E104" i="24"/>
  <c r="U104" i="24" s="1"/>
  <c r="S103" i="24"/>
  <c r="R103" i="24"/>
  <c r="E103" i="24"/>
  <c r="U103" i="24" s="1"/>
  <c r="S102" i="24"/>
  <c r="R102" i="24"/>
  <c r="E102" i="24"/>
  <c r="U102" i="24" s="1"/>
  <c r="S101" i="24"/>
  <c r="R101" i="24"/>
  <c r="E101" i="24"/>
  <c r="U101" i="24" s="1"/>
  <c r="S100" i="24"/>
  <c r="R100" i="24"/>
  <c r="E100" i="24"/>
  <c r="U100" i="24" s="1"/>
  <c r="U99" i="24"/>
  <c r="T99" i="24"/>
  <c r="S99" i="24"/>
  <c r="R99" i="24"/>
  <c r="E99" i="24"/>
  <c r="S98" i="24"/>
  <c r="R98" i="24"/>
  <c r="E98" i="24"/>
  <c r="U98" i="24" s="1"/>
  <c r="S97" i="24"/>
  <c r="R97" i="24"/>
  <c r="E97" i="24"/>
  <c r="T97" i="24" s="1"/>
  <c r="S96" i="24"/>
  <c r="R96" i="24"/>
  <c r="E96" i="24"/>
  <c r="U96" i="24" s="1"/>
  <c r="W95" i="24"/>
  <c r="W112" i="24" s="1"/>
  <c r="V95" i="24"/>
  <c r="V112" i="24" s="1"/>
  <c r="M95" i="24"/>
  <c r="M112" i="24" s="1"/>
  <c r="S112" i="24" s="1"/>
  <c r="L95" i="24"/>
  <c r="L112" i="24" s="1"/>
  <c r="R112" i="24" s="1"/>
  <c r="K95" i="24"/>
  <c r="K112" i="24" s="1"/>
  <c r="J95" i="24"/>
  <c r="J112" i="24" s="1"/>
  <c r="I95" i="24"/>
  <c r="I112" i="24" s="1"/>
  <c r="H95" i="24"/>
  <c r="H112" i="24" s="1"/>
  <c r="G95" i="24"/>
  <c r="G112" i="24" s="1"/>
  <c r="F95" i="24"/>
  <c r="F112" i="24" s="1"/>
  <c r="D95" i="24"/>
  <c r="D112" i="24" s="1"/>
  <c r="C95" i="24"/>
  <c r="C112" i="24" s="1"/>
  <c r="B95" i="24"/>
  <c r="B112" i="24" s="1"/>
  <c r="W113" i="25"/>
  <c r="V113" i="25"/>
  <c r="Q113" i="25"/>
  <c r="P113" i="25"/>
  <c r="O113" i="25"/>
  <c r="N113" i="25"/>
  <c r="M113" i="25"/>
  <c r="S113" i="25" s="1"/>
  <c r="L113" i="25"/>
  <c r="R113" i="25" s="1"/>
  <c r="K113" i="25"/>
  <c r="J113" i="25"/>
  <c r="I113" i="25"/>
  <c r="H113" i="25"/>
  <c r="G113" i="25"/>
  <c r="F113" i="25"/>
  <c r="E113" i="25"/>
  <c r="U113" i="25" s="1"/>
  <c r="D113" i="25"/>
  <c r="C113" i="25"/>
  <c r="B113" i="25"/>
  <c r="Q112" i="25"/>
  <c r="P112" i="25"/>
  <c r="O112" i="25"/>
  <c r="N112" i="25"/>
  <c r="U111" i="25"/>
  <c r="T111" i="25"/>
  <c r="S111" i="25"/>
  <c r="R111" i="25"/>
  <c r="S110" i="25"/>
  <c r="R110" i="25"/>
  <c r="E110" i="25"/>
  <c r="U110" i="25" s="1"/>
  <c r="S109" i="25"/>
  <c r="R109" i="25"/>
  <c r="E109" i="25"/>
  <c r="U109" i="25" s="1"/>
  <c r="U108" i="25"/>
  <c r="S108" i="25"/>
  <c r="R108" i="25"/>
  <c r="E108" i="25"/>
  <c r="T108" i="25" s="1"/>
  <c r="S107" i="25"/>
  <c r="R107" i="25"/>
  <c r="E107" i="25"/>
  <c r="U107" i="25" s="1"/>
  <c r="S106" i="25"/>
  <c r="R106" i="25"/>
  <c r="E106" i="25"/>
  <c r="T106" i="25" s="1"/>
  <c r="S105" i="25"/>
  <c r="R105" i="25"/>
  <c r="E105" i="25"/>
  <c r="U105" i="25" s="1"/>
  <c r="S104" i="25"/>
  <c r="R104" i="25"/>
  <c r="E104" i="25"/>
  <c r="U104" i="25" s="1"/>
  <c r="S103" i="25"/>
  <c r="R103" i="25"/>
  <c r="E103" i="25"/>
  <c r="U103" i="25" s="1"/>
  <c r="S102" i="25"/>
  <c r="R102" i="25"/>
  <c r="E102" i="25"/>
  <c r="U102" i="25" s="1"/>
  <c r="S101" i="25"/>
  <c r="R101" i="25"/>
  <c r="E101" i="25"/>
  <c r="U101" i="25" s="1"/>
  <c r="S100" i="25"/>
  <c r="R100" i="25"/>
  <c r="E100" i="25"/>
  <c r="U100" i="25" s="1"/>
  <c r="S99" i="25"/>
  <c r="R99" i="25"/>
  <c r="E99" i="25"/>
  <c r="U99" i="25" s="1"/>
  <c r="S98" i="25"/>
  <c r="R98" i="25"/>
  <c r="E98" i="25"/>
  <c r="T98" i="25" s="1"/>
  <c r="S97" i="25"/>
  <c r="R97" i="25"/>
  <c r="E97" i="25"/>
  <c r="T97" i="25" s="1"/>
  <c r="S96" i="25"/>
  <c r="R96" i="25"/>
  <c r="E96" i="25"/>
  <c r="U96" i="25" s="1"/>
  <c r="W95" i="25"/>
  <c r="W112" i="25" s="1"/>
  <c r="V95" i="25"/>
  <c r="V112" i="25" s="1"/>
  <c r="M95" i="25"/>
  <c r="M112" i="25" s="1"/>
  <c r="S112" i="25" s="1"/>
  <c r="L95" i="25"/>
  <c r="R95" i="25" s="1"/>
  <c r="K95" i="25"/>
  <c r="K112" i="25" s="1"/>
  <c r="J95" i="25"/>
  <c r="J112" i="25" s="1"/>
  <c r="I95" i="25"/>
  <c r="I112" i="25" s="1"/>
  <c r="H95" i="25"/>
  <c r="H112" i="25" s="1"/>
  <c r="G95" i="25"/>
  <c r="G112" i="25" s="1"/>
  <c r="F95" i="25"/>
  <c r="F112" i="25" s="1"/>
  <c r="D95" i="25"/>
  <c r="D112" i="25" s="1"/>
  <c r="C95" i="25"/>
  <c r="C112" i="25" s="1"/>
  <c r="B95" i="25"/>
  <c r="B112" i="25" s="1"/>
  <c r="W113" i="26"/>
  <c r="V113" i="26"/>
  <c r="Q113" i="26"/>
  <c r="P113" i="26"/>
  <c r="O113" i="26"/>
  <c r="N113" i="26"/>
  <c r="M113" i="26"/>
  <c r="S113" i="26" s="1"/>
  <c r="L113" i="26"/>
  <c r="R113" i="26" s="1"/>
  <c r="K113" i="26"/>
  <c r="J113" i="26"/>
  <c r="I113" i="26"/>
  <c r="H113" i="26"/>
  <c r="G113" i="26"/>
  <c r="F113" i="26"/>
  <c r="E113" i="26"/>
  <c r="U113" i="26" s="1"/>
  <c r="D113" i="26"/>
  <c r="C113" i="26"/>
  <c r="B113" i="26"/>
  <c r="Q112" i="26"/>
  <c r="P112" i="26"/>
  <c r="O112" i="26"/>
  <c r="N112" i="26"/>
  <c r="U111" i="26"/>
  <c r="T111" i="26"/>
  <c r="S111" i="26"/>
  <c r="R111" i="26"/>
  <c r="S110" i="26"/>
  <c r="R110" i="26"/>
  <c r="E110" i="26"/>
  <c r="U110" i="26" s="1"/>
  <c r="S109" i="26"/>
  <c r="R109" i="26"/>
  <c r="E109" i="26"/>
  <c r="T109" i="26" s="1"/>
  <c r="S108" i="26"/>
  <c r="R108" i="26"/>
  <c r="E108" i="26"/>
  <c r="U108" i="26" s="1"/>
  <c r="S107" i="26"/>
  <c r="R107" i="26"/>
  <c r="E107" i="26"/>
  <c r="T107" i="26" s="1"/>
  <c r="S106" i="26"/>
  <c r="R106" i="26"/>
  <c r="E106" i="26"/>
  <c r="S105" i="26"/>
  <c r="R105" i="26"/>
  <c r="E105" i="26"/>
  <c r="U105" i="26" s="1"/>
  <c r="S104" i="26"/>
  <c r="R104" i="26"/>
  <c r="E104" i="26"/>
  <c r="U104" i="26" s="1"/>
  <c r="S103" i="26"/>
  <c r="R103" i="26"/>
  <c r="E103" i="26"/>
  <c r="U103" i="26" s="1"/>
  <c r="S102" i="26"/>
  <c r="R102" i="26"/>
  <c r="E102" i="26"/>
  <c r="U102" i="26" s="1"/>
  <c r="S101" i="26"/>
  <c r="R101" i="26"/>
  <c r="E101" i="26"/>
  <c r="T101" i="26" s="1"/>
  <c r="S100" i="26"/>
  <c r="R100" i="26"/>
  <c r="E100" i="26"/>
  <c r="S99" i="26"/>
  <c r="R99" i="26"/>
  <c r="E99" i="26"/>
  <c r="T99" i="26" s="1"/>
  <c r="S98" i="26"/>
  <c r="R98" i="26"/>
  <c r="E98" i="26"/>
  <c r="U98" i="26" s="1"/>
  <c r="S97" i="26"/>
  <c r="R97" i="26"/>
  <c r="E97" i="26"/>
  <c r="U97" i="26" s="1"/>
  <c r="S96" i="26"/>
  <c r="R96" i="26"/>
  <c r="E96" i="26"/>
  <c r="W95" i="26"/>
  <c r="W112" i="26" s="1"/>
  <c r="V95" i="26"/>
  <c r="V112" i="26" s="1"/>
  <c r="M95" i="26"/>
  <c r="M112" i="26" s="1"/>
  <c r="S112" i="26" s="1"/>
  <c r="L95" i="26"/>
  <c r="R95" i="26" s="1"/>
  <c r="K95" i="26"/>
  <c r="K112" i="26" s="1"/>
  <c r="J95" i="26"/>
  <c r="J112" i="26" s="1"/>
  <c r="I95" i="26"/>
  <c r="I112" i="26" s="1"/>
  <c r="H95" i="26"/>
  <c r="H112" i="26" s="1"/>
  <c r="G95" i="26"/>
  <c r="G112" i="26" s="1"/>
  <c r="F95" i="26"/>
  <c r="F112" i="26" s="1"/>
  <c r="D95" i="26"/>
  <c r="D112" i="26" s="1"/>
  <c r="C95" i="26"/>
  <c r="C112" i="26" s="1"/>
  <c r="B95" i="26"/>
  <c r="B112" i="26" s="1"/>
  <c r="W113" i="27"/>
  <c r="V113" i="27"/>
  <c r="R113" i="27"/>
  <c r="Q113" i="27"/>
  <c r="P113" i="27"/>
  <c r="O113" i="27"/>
  <c r="N113" i="27"/>
  <c r="M113" i="27"/>
  <c r="S113" i="27" s="1"/>
  <c r="L113" i="27"/>
  <c r="K113" i="27"/>
  <c r="J113" i="27"/>
  <c r="I113" i="27"/>
  <c r="H113" i="27"/>
  <c r="G113" i="27"/>
  <c r="F113" i="27"/>
  <c r="E113" i="27"/>
  <c r="T113" i="27" s="1"/>
  <c r="D113" i="27"/>
  <c r="C113" i="27"/>
  <c r="B113" i="27"/>
  <c r="Q112" i="27"/>
  <c r="P112" i="27"/>
  <c r="O112" i="27"/>
  <c r="N112" i="27"/>
  <c r="U111" i="27"/>
  <c r="T111" i="27"/>
  <c r="S111" i="27"/>
  <c r="R111" i="27"/>
  <c r="S110" i="27"/>
  <c r="R110" i="27"/>
  <c r="E110" i="27"/>
  <c r="S109" i="27"/>
  <c r="R109" i="27"/>
  <c r="E109" i="27"/>
  <c r="T109" i="27" s="1"/>
  <c r="S108" i="27"/>
  <c r="R108" i="27"/>
  <c r="E108" i="27"/>
  <c r="T108" i="27" s="1"/>
  <c r="S107" i="27"/>
  <c r="R107" i="27"/>
  <c r="E107" i="27"/>
  <c r="U107" i="27" s="1"/>
  <c r="S106" i="27"/>
  <c r="R106" i="27"/>
  <c r="E106" i="27"/>
  <c r="U106" i="27" s="1"/>
  <c r="S105" i="27"/>
  <c r="R105" i="27"/>
  <c r="E105" i="27"/>
  <c r="U105" i="27" s="1"/>
  <c r="S104" i="27"/>
  <c r="R104" i="27"/>
  <c r="E104" i="27"/>
  <c r="U104" i="27" s="1"/>
  <c r="S103" i="27"/>
  <c r="R103" i="27"/>
  <c r="E103" i="27"/>
  <c r="U103" i="27" s="1"/>
  <c r="S102" i="27"/>
  <c r="R102" i="27"/>
  <c r="E102" i="27"/>
  <c r="S101" i="27"/>
  <c r="R101" i="27"/>
  <c r="E101" i="27"/>
  <c r="U101" i="27" s="1"/>
  <c r="S100" i="27"/>
  <c r="R100" i="27"/>
  <c r="E100" i="27"/>
  <c r="T100" i="27" s="1"/>
  <c r="S99" i="27"/>
  <c r="R99" i="27"/>
  <c r="E99" i="27"/>
  <c r="U99" i="27" s="1"/>
  <c r="S98" i="27"/>
  <c r="R98" i="27"/>
  <c r="E98" i="27"/>
  <c r="U98" i="27" s="1"/>
  <c r="S97" i="27"/>
  <c r="R97" i="27"/>
  <c r="E97" i="27"/>
  <c r="U97" i="27" s="1"/>
  <c r="S96" i="27"/>
  <c r="R96" i="27"/>
  <c r="E96" i="27"/>
  <c r="U96" i="27" s="1"/>
  <c r="W95" i="27"/>
  <c r="W112" i="27" s="1"/>
  <c r="V95" i="27"/>
  <c r="V112" i="27" s="1"/>
  <c r="M95" i="27"/>
  <c r="S95" i="27" s="1"/>
  <c r="L95" i="27"/>
  <c r="R95" i="27" s="1"/>
  <c r="K95" i="27"/>
  <c r="K112" i="27" s="1"/>
  <c r="J95" i="27"/>
  <c r="J112" i="27" s="1"/>
  <c r="I95" i="27"/>
  <c r="I112" i="27" s="1"/>
  <c r="H95" i="27"/>
  <c r="H112" i="27" s="1"/>
  <c r="G95" i="27"/>
  <c r="G112" i="27" s="1"/>
  <c r="F95" i="27"/>
  <c r="F112" i="27" s="1"/>
  <c r="D95" i="27"/>
  <c r="D112" i="27" s="1"/>
  <c r="C95" i="27"/>
  <c r="C112" i="27" s="1"/>
  <c r="B95" i="27"/>
  <c r="B112" i="27" s="1"/>
  <c r="W113" i="28"/>
  <c r="V113" i="28"/>
  <c r="T113" i="28"/>
  <c r="Q113" i="28"/>
  <c r="P113" i="28"/>
  <c r="O113" i="28"/>
  <c r="N113" i="28"/>
  <c r="M113" i="28"/>
  <c r="S113" i="28" s="1"/>
  <c r="L113" i="28"/>
  <c r="R113" i="28" s="1"/>
  <c r="K113" i="28"/>
  <c r="J113" i="28"/>
  <c r="I113" i="28"/>
  <c r="H113" i="28"/>
  <c r="G113" i="28"/>
  <c r="F113" i="28"/>
  <c r="E113" i="28"/>
  <c r="U113" i="28" s="1"/>
  <c r="D113" i="28"/>
  <c r="C113" i="28"/>
  <c r="B113" i="28"/>
  <c r="Q112" i="28"/>
  <c r="P112" i="28"/>
  <c r="O112" i="28"/>
  <c r="N112" i="28"/>
  <c r="U111" i="28"/>
  <c r="T111" i="28"/>
  <c r="S111" i="28"/>
  <c r="R111" i="28"/>
  <c r="S110" i="28"/>
  <c r="R110" i="28"/>
  <c r="E110" i="28"/>
  <c r="T110" i="28" s="1"/>
  <c r="S109" i="28"/>
  <c r="R109" i="28"/>
  <c r="E109" i="28"/>
  <c r="T109" i="28" s="1"/>
  <c r="S108" i="28"/>
  <c r="R108" i="28"/>
  <c r="E108" i="28"/>
  <c r="S107" i="28"/>
  <c r="R107" i="28"/>
  <c r="E107" i="28"/>
  <c r="U107" i="28" s="1"/>
  <c r="S106" i="28"/>
  <c r="R106" i="28"/>
  <c r="E106" i="28"/>
  <c r="U106" i="28" s="1"/>
  <c r="S105" i="28"/>
  <c r="R105" i="28"/>
  <c r="E105" i="28"/>
  <c r="U105" i="28" s="1"/>
  <c r="S104" i="28"/>
  <c r="R104" i="28"/>
  <c r="E104" i="28"/>
  <c r="U104" i="28" s="1"/>
  <c r="U103" i="28"/>
  <c r="T103" i="28"/>
  <c r="S103" i="28"/>
  <c r="R103" i="28"/>
  <c r="E103" i="28"/>
  <c r="S102" i="28"/>
  <c r="R102" i="28"/>
  <c r="E102" i="28"/>
  <c r="S101" i="28"/>
  <c r="R101" i="28"/>
  <c r="E101" i="28"/>
  <c r="S100" i="28"/>
  <c r="R100" i="28"/>
  <c r="E100" i="28"/>
  <c r="S99" i="28"/>
  <c r="R99" i="28"/>
  <c r="E99" i="28"/>
  <c r="U99" i="28" s="1"/>
  <c r="S98" i="28"/>
  <c r="R98" i="28"/>
  <c r="E98" i="28"/>
  <c r="S97" i="28"/>
  <c r="R97" i="28"/>
  <c r="E97" i="28"/>
  <c r="U97" i="28" s="1"/>
  <c r="S96" i="28"/>
  <c r="R96" i="28"/>
  <c r="E96" i="28"/>
  <c r="U96" i="28" s="1"/>
  <c r="W95" i="28"/>
  <c r="W112" i="28" s="1"/>
  <c r="V95" i="28"/>
  <c r="V112" i="28" s="1"/>
  <c r="M95" i="28"/>
  <c r="S95" i="28" s="1"/>
  <c r="L95" i="28"/>
  <c r="L112" i="28" s="1"/>
  <c r="R112" i="28" s="1"/>
  <c r="K95" i="28"/>
  <c r="K112" i="28" s="1"/>
  <c r="J95" i="28"/>
  <c r="J112" i="28" s="1"/>
  <c r="I95" i="28"/>
  <c r="I112" i="28" s="1"/>
  <c r="H95" i="28"/>
  <c r="H112" i="28" s="1"/>
  <c r="G95" i="28"/>
  <c r="G112" i="28" s="1"/>
  <c r="F95" i="28"/>
  <c r="F112" i="28" s="1"/>
  <c r="D95" i="28"/>
  <c r="D112" i="28" s="1"/>
  <c r="C95" i="28"/>
  <c r="C112" i="28" s="1"/>
  <c r="B95" i="28"/>
  <c r="B112" i="28" s="1"/>
  <c r="W113" i="29"/>
  <c r="V113" i="29"/>
  <c r="Q113" i="29"/>
  <c r="P113" i="29"/>
  <c r="O113" i="29"/>
  <c r="N113" i="29"/>
  <c r="M113" i="29"/>
  <c r="S113" i="29" s="1"/>
  <c r="L113" i="29"/>
  <c r="R113" i="29" s="1"/>
  <c r="K113" i="29"/>
  <c r="J113" i="29"/>
  <c r="I113" i="29"/>
  <c r="H113" i="29"/>
  <c r="G113" i="29"/>
  <c r="F113" i="29"/>
  <c r="E113" i="29"/>
  <c r="D113" i="29"/>
  <c r="C113" i="29"/>
  <c r="B113" i="29"/>
  <c r="Q112" i="29"/>
  <c r="P112" i="29"/>
  <c r="O112" i="29"/>
  <c r="N112" i="29"/>
  <c r="U111" i="29"/>
  <c r="T111" i="29"/>
  <c r="S111" i="29"/>
  <c r="R111" i="29"/>
  <c r="S110" i="29"/>
  <c r="R110" i="29"/>
  <c r="E110" i="29"/>
  <c r="T110" i="29" s="1"/>
  <c r="S109" i="29"/>
  <c r="R109" i="29"/>
  <c r="E109" i="29"/>
  <c r="U109" i="29" s="1"/>
  <c r="S108" i="29"/>
  <c r="R108" i="29"/>
  <c r="E108" i="29"/>
  <c r="U108" i="29" s="1"/>
  <c r="S107" i="29"/>
  <c r="R107" i="29"/>
  <c r="E107" i="29"/>
  <c r="S106" i="29"/>
  <c r="R106" i="29"/>
  <c r="E106" i="29"/>
  <c r="U106" i="29" s="1"/>
  <c r="S105" i="29"/>
  <c r="R105" i="29"/>
  <c r="E105" i="29"/>
  <c r="U105" i="29" s="1"/>
  <c r="S104" i="29"/>
  <c r="R104" i="29"/>
  <c r="E104" i="29"/>
  <c r="S103" i="29"/>
  <c r="R103" i="29"/>
  <c r="E103" i="29"/>
  <c r="T103" i="29" s="1"/>
  <c r="S102" i="29"/>
  <c r="R102" i="29"/>
  <c r="E102" i="29"/>
  <c r="S101" i="29"/>
  <c r="R101" i="29"/>
  <c r="E101" i="29"/>
  <c r="S100" i="29"/>
  <c r="R100" i="29"/>
  <c r="E100" i="29"/>
  <c r="U100" i="29" s="1"/>
  <c r="S99" i="29"/>
  <c r="R99" i="29"/>
  <c r="E99" i="29"/>
  <c r="U99" i="29" s="1"/>
  <c r="S98" i="29"/>
  <c r="R98" i="29"/>
  <c r="E98" i="29"/>
  <c r="U97" i="29"/>
  <c r="S97" i="29"/>
  <c r="R97" i="29"/>
  <c r="E97" i="29"/>
  <c r="T97" i="29" s="1"/>
  <c r="S96" i="29"/>
  <c r="R96" i="29"/>
  <c r="E96" i="29"/>
  <c r="T96" i="29" s="1"/>
  <c r="W95" i="29"/>
  <c r="W112" i="29" s="1"/>
  <c r="V95" i="29"/>
  <c r="V112" i="29" s="1"/>
  <c r="M95" i="29"/>
  <c r="S95" i="29" s="1"/>
  <c r="L95" i="29"/>
  <c r="K95" i="29"/>
  <c r="K112" i="29" s="1"/>
  <c r="J95" i="29"/>
  <c r="J112" i="29" s="1"/>
  <c r="I95" i="29"/>
  <c r="I112" i="29" s="1"/>
  <c r="H95" i="29"/>
  <c r="H112" i="29" s="1"/>
  <c r="G95" i="29"/>
  <c r="G112" i="29" s="1"/>
  <c r="F95" i="29"/>
  <c r="F112" i="29" s="1"/>
  <c r="D95" i="29"/>
  <c r="D112" i="29" s="1"/>
  <c r="C95" i="29"/>
  <c r="C112" i="29" s="1"/>
  <c r="B95" i="29"/>
  <c r="B112" i="29" s="1"/>
  <c r="W113" i="30"/>
  <c r="V113" i="30"/>
  <c r="Q113" i="30"/>
  <c r="P113" i="30"/>
  <c r="O113" i="30"/>
  <c r="N113" i="30"/>
  <c r="M113" i="30"/>
  <c r="S113" i="30" s="1"/>
  <c r="L113" i="30"/>
  <c r="R113" i="30" s="1"/>
  <c r="K113" i="30"/>
  <c r="J113" i="30"/>
  <c r="I113" i="30"/>
  <c r="H113" i="30"/>
  <c r="G113" i="30"/>
  <c r="F113" i="30"/>
  <c r="E113" i="30"/>
  <c r="U113" i="30" s="1"/>
  <c r="D113" i="30"/>
  <c r="C113" i="30"/>
  <c r="B113" i="30"/>
  <c r="Q112" i="30"/>
  <c r="P112" i="30"/>
  <c r="O112" i="30"/>
  <c r="N112" i="30"/>
  <c r="U111" i="30"/>
  <c r="T111" i="30"/>
  <c r="S111" i="30"/>
  <c r="R111" i="30"/>
  <c r="T110" i="30"/>
  <c r="S110" i="30"/>
  <c r="R110" i="30"/>
  <c r="E110" i="30"/>
  <c r="U110" i="30" s="1"/>
  <c r="S109" i="30"/>
  <c r="R109" i="30"/>
  <c r="E109" i="30"/>
  <c r="U109" i="30" s="1"/>
  <c r="S108" i="30"/>
  <c r="R108" i="30"/>
  <c r="E108" i="30"/>
  <c r="U108" i="30" s="1"/>
  <c r="S107" i="30"/>
  <c r="R107" i="30"/>
  <c r="E107" i="30"/>
  <c r="U107" i="30" s="1"/>
  <c r="S106" i="30"/>
  <c r="R106" i="30"/>
  <c r="E106" i="30"/>
  <c r="U106" i="30" s="1"/>
  <c r="U105" i="30"/>
  <c r="S105" i="30"/>
  <c r="R105" i="30"/>
  <c r="E105" i="30"/>
  <c r="T105" i="30" s="1"/>
  <c r="S104" i="30"/>
  <c r="R104" i="30"/>
  <c r="E104" i="30"/>
  <c r="S103" i="30"/>
  <c r="R103" i="30"/>
  <c r="E103" i="30"/>
  <c r="T103" i="30" s="1"/>
  <c r="S102" i="30"/>
  <c r="R102" i="30"/>
  <c r="E102" i="30"/>
  <c r="U102" i="30" s="1"/>
  <c r="S101" i="30"/>
  <c r="R101" i="30"/>
  <c r="E101" i="30"/>
  <c r="U101" i="30" s="1"/>
  <c r="S100" i="30"/>
  <c r="R100" i="30"/>
  <c r="E100" i="30"/>
  <c r="S99" i="30"/>
  <c r="R99" i="30"/>
  <c r="E99" i="30"/>
  <c r="S98" i="30"/>
  <c r="R98" i="30"/>
  <c r="E98" i="30"/>
  <c r="U98" i="30" s="1"/>
  <c r="S97" i="30"/>
  <c r="R97" i="30"/>
  <c r="E97" i="30"/>
  <c r="T97" i="30" s="1"/>
  <c r="S96" i="30"/>
  <c r="R96" i="30"/>
  <c r="E96" i="30"/>
  <c r="U96" i="30" s="1"/>
  <c r="W95" i="30"/>
  <c r="W112" i="30" s="1"/>
  <c r="V95" i="30"/>
  <c r="V112" i="30" s="1"/>
  <c r="M95" i="30"/>
  <c r="S95" i="30" s="1"/>
  <c r="L95" i="30"/>
  <c r="R95" i="30" s="1"/>
  <c r="K95" i="30"/>
  <c r="K112" i="30" s="1"/>
  <c r="J95" i="30"/>
  <c r="J112" i="30" s="1"/>
  <c r="I95" i="30"/>
  <c r="I112" i="30" s="1"/>
  <c r="H95" i="30"/>
  <c r="H112" i="30" s="1"/>
  <c r="G95" i="30"/>
  <c r="G112" i="30" s="1"/>
  <c r="F95" i="30"/>
  <c r="F112" i="30" s="1"/>
  <c r="D95" i="30"/>
  <c r="D112" i="30" s="1"/>
  <c r="C95" i="30"/>
  <c r="C112" i="30" s="1"/>
  <c r="B95" i="30"/>
  <c r="B112" i="30" s="1"/>
  <c r="W113" i="31"/>
  <c r="V113" i="31"/>
  <c r="Q113" i="31"/>
  <c r="P113" i="31"/>
  <c r="O113" i="31"/>
  <c r="N113" i="31"/>
  <c r="M113" i="31"/>
  <c r="S113" i="31" s="1"/>
  <c r="L113" i="31"/>
  <c r="R113" i="31" s="1"/>
  <c r="K113" i="31"/>
  <c r="J113" i="31"/>
  <c r="I113" i="31"/>
  <c r="H113" i="31"/>
  <c r="G113" i="31"/>
  <c r="F113" i="31"/>
  <c r="E113" i="31"/>
  <c r="U113" i="31" s="1"/>
  <c r="D113" i="31"/>
  <c r="C113" i="31"/>
  <c r="B113" i="31"/>
  <c r="Q112" i="31"/>
  <c r="P112" i="31"/>
  <c r="O112" i="31"/>
  <c r="N112" i="31"/>
  <c r="U111" i="31"/>
  <c r="T111" i="31"/>
  <c r="S111" i="31"/>
  <c r="R111" i="31"/>
  <c r="S110" i="31"/>
  <c r="R110" i="31"/>
  <c r="E110" i="31"/>
  <c r="U110" i="31" s="1"/>
  <c r="S109" i="31"/>
  <c r="R109" i="31"/>
  <c r="E109" i="31"/>
  <c r="U109" i="31" s="1"/>
  <c r="S108" i="31"/>
  <c r="R108" i="31"/>
  <c r="E108" i="31"/>
  <c r="U108" i="31" s="1"/>
  <c r="S107" i="31"/>
  <c r="R107" i="31"/>
  <c r="E107" i="31"/>
  <c r="U107" i="31" s="1"/>
  <c r="S106" i="31"/>
  <c r="R106" i="31"/>
  <c r="E106" i="31"/>
  <c r="T106" i="31" s="1"/>
  <c r="S105" i="31"/>
  <c r="R105" i="31"/>
  <c r="E105" i="31"/>
  <c r="U105" i="31" s="1"/>
  <c r="S104" i="31"/>
  <c r="R104" i="31"/>
  <c r="E104" i="31"/>
  <c r="S103" i="31"/>
  <c r="R103" i="31"/>
  <c r="E103" i="31"/>
  <c r="U103" i="31" s="1"/>
  <c r="S102" i="31"/>
  <c r="R102" i="31"/>
  <c r="E102" i="31"/>
  <c r="U102" i="31" s="1"/>
  <c r="S101" i="31"/>
  <c r="R101" i="31"/>
  <c r="E101" i="31"/>
  <c r="U101" i="31" s="1"/>
  <c r="S100" i="31"/>
  <c r="R100" i="31"/>
  <c r="E100" i="31"/>
  <c r="S99" i="31"/>
  <c r="R99" i="31"/>
  <c r="E99" i="31"/>
  <c r="U99" i="31" s="1"/>
  <c r="S98" i="31"/>
  <c r="R98" i="31"/>
  <c r="E98" i="31"/>
  <c r="T98" i="31" s="1"/>
  <c r="S97" i="31"/>
  <c r="R97" i="31"/>
  <c r="E97" i="31"/>
  <c r="U97" i="31" s="1"/>
  <c r="S96" i="31"/>
  <c r="R96" i="31"/>
  <c r="E96" i="31"/>
  <c r="U96" i="31" s="1"/>
  <c r="W95" i="31"/>
  <c r="W112" i="31" s="1"/>
  <c r="V95" i="31"/>
  <c r="V112" i="31" s="1"/>
  <c r="R95" i="31"/>
  <c r="M95" i="31"/>
  <c r="S95" i="31" s="1"/>
  <c r="L95" i="31"/>
  <c r="L112" i="31" s="1"/>
  <c r="R112" i="31" s="1"/>
  <c r="K95" i="31"/>
  <c r="K112" i="31" s="1"/>
  <c r="J95" i="31"/>
  <c r="J112" i="31" s="1"/>
  <c r="I95" i="31"/>
  <c r="I112" i="31" s="1"/>
  <c r="H95" i="31"/>
  <c r="H112" i="31" s="1"/>
  <c r="G95" i="31"/>
  <c r="G112" i="31" s="1"/>
  <c r="F95" i="31"/>
  <c r="F112" i="31" s="1"/>
  <c r="D95" i="31"/>
  <c r="D112" i="31" s="1"/>
  <c r="C95" i="31"/>
  <c r="C112" i="31" s="1"/>
  <c r="B95" i="31"/>
  <c r="B112" i="31" s="1"/>
  <c r="W113" i="1"/>
  <c r="V113" i="1"/>
  <c r="Q113" i="1"/>
  <c r="P113" i="1"/>
  <c r="O113" i="1"/>
  <c r="N113" i="1"/>
  <c r="M113" i="1"/>
  <c r="S113" i="1" s="1"/>
  <c r="L113" i="1"/>
  <c r="R113" i="1" s="1"/>
  <c r="K113" i="1"/>
  <c r="J113" i="1"/>
  <c r="I113" i="1"/>
  <c r="H113" i="1"/>
  <c r="G113" i="1"/>
  <c r="F113" i="1"/>
  <c r="E113" i="1"/>
  <c r="U113" i="1" s="1"/>
  <c r="D113" i="1"/>
  <c r="C113" i="1"/>
  <c r="B113" i="1"/>
  <c r="Q112" i="1"/>
  <c r="P112" i="1"/>
  <c r="O112" i="1"/>
  <c r="N112" i="1"/>
  <c r="U111" i="1"/>
  <c r="T111" i="1"/>
  <c r="S111" i="1"/>
  <c r="R111" i="1"/>
  <c r="S110" i="1"/>
  <c r="R110" i="1"/>
  <c r="E110" i="1"/>
  <c r="U110" i="1" s="1"/>
  <c r="S109" i="1"/>
  <c r="R109" i="1"/>
  <c r="E109" i="1"/>
  <c r="U109" i="1" s="1"/>
  <c r="S108" i="1"/>
  <c r="R108" i="1"/>
  <c r="E108" i="1"/>
  <c r="U108" i="1" s="1"/>
  <c r="S107" i="1"/>
  <c r="R107" i="1"/>
  <c r="E107" i="1"/>
  <c r="T107" i="1" s="1"/>
  <c r="S106" i="1"/>
  <c r="R106" i="1"/>
  <c r="E106" i="1"/>
  <c r="U106" i="1" s="1"/>
  <c r="S105" i="1"/>
  <c r="R105" i="1"/>
  <c r="E105" i="1"/>
  <c r="T105" i="1" s="1"/>
  <c r="S104" i="1"/>
  <c r="R104" i="1"/>
  <c r="E104" i="1"/>
  <c r="U104" i="1" s="1"/>
  <c r="S103" i="1"/>
  <c r="R103" i="1"/>
  <c r="E103" i="1"/>
  <c r="U103" i="1" s="1"/>
  <c r="S102" i="1"/>
  <c r="R102" i="1"/>
  <c r="E102" i="1"/>
  <c r="U102" i="1" s="1"/>
  <c r="S101" i="1"/>
  <c r="R101" i="1"/>
  <c r="E101" i="1"/>
  <c r="U101" i="1" s="1"/>
  <c r="S100" i="1"/>
  <c r="R100" i="1"/>
  <c r="E100" i="1"/>
  <c r="U100" i="1" s="1"/>
  <c r="S99" i="1"/>
  <c r="R99" i="1"/>
  <c r="E99" i="1"/>
  <c r="T99" i="1" s="1"/>
  <c r="S98" i="1"/>
  <c r="R98" i="1"/>
  <c r="E98" i="1"/>
  <c r="U98" i="1" s="1"/>
  <c r="U97" i="1"/>
  <c r="S97" i="1"/>
  <c r="R97" i="1"/>
  <c r="E97" i="1"/>
  <c r="T97" i="1" s="1"/>
  <c r="S96" i="1"/>
  <c r="R96" i="1"/>
  <c r="E96" i="1"/>
  <c r="U96" i="1" s="1"/>
  <c r="W95" i="1"/>
  <c r="W112" i="1" s="1"/>
  <c r="V95" i="1"/>
  <c r="V112" i="1" s="1"/>
  <c r="M95" i="1"/>
  <c r="S95" i="1" s="1"/>
  <c r="L95" i="1"/>
  <c r="K95" i="1"/>
  <c r="K112" i="1" s="1"/>
  <c r="J95" i="1"/>
  <c r="J112" i="1" s="1"/>
  <c r="I95" i="1"/>
  <c r="I112" i="1" s="1"/>
  <c r="H95" i="1"/>
  <c r="H112" i="1" s="1"/>
  <c r="G95" i="1"/>
  <c r="G112" i="1" s="1"/>
  <c r="F95" i="1"/>
  <c r="F112" i="1" s="1"/>
  <c r="D95" i="1"/>
  <c r="D112" i="1" s="1"/>
  <c r="C95" i="1"/>
  <c r="C112" i="1" s="1"/>
  <c r="B95" i="1"/>
  <c r="B112" i="1" s="1"/>
  <c r="E83" i="2"/>
  <c r="E82" i="2"/>
  <c r="E81" i="2"/>
  <c r="E80" i="2"/>
  <c r="W79" i="2"/>
  <c r="V79" i="2"/>
  <c r="M79" i="2"/>
  <c r="L79" i="2"/>
  <c r="K79" i="2"/>
  <c r="J79" i="2"/>
  <c r="I79" i="2"/>
  <c r="H79" i="2"/>
  <c r="G79" i="2"/>
  <c r="F79" i="2"/>
  <c r="D79" i="2"/>
  <c r="C79" i="2"/>
  <c r="B79" i="2"/>
  <c r="A76" i="2"/>
  <c r="E83" i="3"/>
  <c r="E82" i="3"/>
  <c r="E81" i="3"/>
  <c r="E80" i="3"/>
  <c r="W79" i="3"/>
  <c r="V79" i="3"/>
  <c r="M79" i="3"/>
  <c r="L79" i="3"/>
  <c r="K79" i="3"/>
  <c r="J79" i="3"/>
  <c r="I79" i="3"/>
  <c r="H79" i="3"/>
  <c r="G79" i="3"/>
  <c r="F79" i="3"/>
  <c r="D79" i="3"/>
  <c r="C79" i="3"/>
  <c r="B79" i="3"/>
  <c r="A76" i="3"/>
  <c r="E83" i="4"/>
  <c r="E82" i="4"/>
  <c r="E81" i="4"/>
  <c r="E80" i="4"/>
  <c r="W79" i="4"/>
  <c r="V79" i="4"/>
  <c r="M79" i="4"/>
  <c r="L79" i="4"/>
  <c r="K79" i="4"/>
  <c r="J79" i="4"/>
  <c r="I79" i="4"/>
  <c r="H79" i="4"/>
  <c r="G79" i="4"/>
  <c r="F79" i="4"/>
  <c r="D79" i="4"/>
  <c r="C79" i="4"/>
  <c r="B79" i="4"/>
  <c r="A76" i="4"/>
  <c r="E83" i="5"/>
  <c r="E82" i="5"/>
  <c r="E81" i="5"/>
  <c r="E80" i="5"/>
  <c r="W79" i="5"/>
  <c r="V79" i="5"/>
  <c r="M79" i="5"/>
  <c r="L79" i="5"/>
  <c r="K79" i="5"/>
  <c r="J79" i="5"/>
  <c r="I79" i="5"/>
  <c r="H79" i="5"/>
  <c r="G79" i="5"/>
  <c r="F79" i="5"/>
  <c r="D79" i="5"/>
  <c r="C79" i="5"/>
  <c r="B79" i="5"/>
  <c r="A76" i="5"/>
  <c r="E83" i="6"/>
  <c r="E82" i="6"/>
  <c r="E81" i="6"/>
  <c r="E80" i="6"/>
  <c r="W79" i="6"/>
  <c r="V79" i="6"/>
  <c r="M79" i="6"/>
  <c r="L79" i="6"/>
  <c r="K79" i="6"/>
  <c r="J79" i="6"/>
  <c r="I79" i="6"/>
  <c r="H79" i="6"/>
  <c r="G79" i="6"/>
  <c r="F79" i="6"/>
  <c r="D79" i="6"/>
  <c r="C79" i="6"/>
  <c r="B79" i="6"/>
  <c r="A76" i="6"/>
  <c r="E83" i="7"/>
  <c r="E82" i="7"/>
  <c r="E81" i="7"/>
  <c r="E80" i="7"/>
  <c r="W79" i="7"/>
  <c r="V79" i="7"/>
  <c r="M79" i="7"/>
  <c r="L79" i="7"/>
  <c r="K79" i="7"/>
  <c r="J79" i="7"/>
  <c r="I79" i="7"/>
  <c r="H79" i="7"/>
  <c r="G79" i="7"/>
  <c r="F79" i="7"/>
  <c r="D79" i="7"/>
  <c r="C79" i="7"/>
  <c r="B79" i="7"/>
  <c r="A76" i="7"/>
  <c r="E83" i="8"/>
  <c r="E82" i="8"/>
  <c r="E81" i="8"/>
  <c r="E80" i="8"/>
  <c r="W79" i="8"/>
  <c r="V79" i="8"/>
  <c r="M79" i="8"/>
  <c r="L79" i="8"/>
  <c r="K79" i="8"/>
  <c r="J79" i="8"/>
  <c r="I79" i="8"/>
  <c r="H79" i="8"/>
  <c r="G79" i="8"/>
  <c r="F79" i="8"/>
  <c r="D79" i="8"/>
  <c r="C79" i="8"/>
  <c r="B79" i="8"/>
  <c r="A76" i="8"/>
  <c r="E83" i="9"/>
  <c r="E82" i="9"/>
  <c r="E81" i="9"/>
  <c r="E80" i="9"/>
  <c r="W79" i="9"/>
  <c r="V79" i="9"/>
  <c r="M79" i="9"/>
  <c r="L79" i="9"/>
  <c r="K79" i="9"/>
  <c r="J79" i="9"/>
  <c r="I79" i="9"/>
  <c r="H79" i="9"/>
  <c r="G79" i="9"/>
  <c r="F79" i="9"/>
  <c r="D79" i="9"/>
  <c r="C79" i="9"/>
  <c r="B79" i="9"/>
  <c r="A76" i="9"/>
  <c r="E83" i="10"/>
  <c r="E82" i="10"/>
  <c r="E81" i="10"/>
  <c r="E80" i="10"/>
  <c r="W79" i="10"/>
  <c r="V79" i="10"/>
  <c r="M79" i="10"/>
  <c r="L79" i="10"/>
  <c r="K79" i="10"/>
  <c r="J79" i="10"/>
  <c r="I79" i="10"/>
  <c r="H79" i="10"/>
  <c r="G79" i="10"/>
  <c r="F79" i="10"/>
  <c r="D79" i="10"/>
  <c r="C79" i="10"/>
  <c r="B79" i="10"/>
  <c r="A76" i="10"/>
  <c r="E83" i="11"/>
  <c r="E82" i="11"/>
  <c r="E81" i="11"/>
  <c r="E80" i="11"/>
  <c r="W79" i="11"/>
  <c r="V79" i="11"/>
  <c r="M79" i="11"/>
  <c r="L79" i="11"/>
  <c r="K79" i="11"/>
  <c r="J79" i="11"/>
  <c r="I79" i="11"/>
  <c r="H79" i="11"/>
  <c r="G79" i="11"/>
  <c r="F79" i="11"/>
  <c r="D79" i="11"/>
  <c r="C79" i="11"/>
  <c r="B79" i="11"/>
  <c r="A76" i="11"/>
  <c r="E83" i="12"/>
  <c r="E82" i="12"/>
  <c r="E81" i="12"/>
  <c r="E80" i="12"/>
  <c r="W79" i="12"/>
  <c r="V79" i="12"/>
  <c r="M79" i="12"/>
  <c r="L79" i="12"/>
  <c r="K79" i="12"/>
  <c r="J79" i="12"/>
  <c r="I79" i="12"/>
  <c r="H79" i="12"/>
  <c r="G79" i="12"/>
  <c r="F79" i="12"/>
  <c r="D79" i="12"/>
  <c r="C79" i="12"/>
  <c r="B79" i="12"/>
  <c r="A76" i="12"/>
  <c r="E83" i="13"/>
  <c r="E82" i="13"/>
  <c r="E81" i="13"/>
  <c r="E80" i="13"/>
  <c r="W79" i="13"/>
  <c r="V79" i="13"/>
  <c r="M79" i="13"/>
  <c r="L79" i="13"/>
  <c r="K79" i="13"/>
  <c r="J79" i="13"/>
  <c r="I79" i="13"/>
  <c r="H79" i="13"/>
  <c r="G79" i="13"/>
  <c r="F79" i="13"/>
  <c r="D79" i="13"/>
  <c r="C79" i="13"/>
  <c r="B79" i="13"/>
  <c r="A76" i="13"/>
  <c r="E83" i="14"/>
  <c r="E82" i="14"/>
  <c r="E81" i="14"/>
  <c r="E80" i="14"/>
  <c r="W79" i="14"/>
  <c r="V79" i="14"/>
  <c r="M79" i="14"/>
  <c r="L79" i="14"/>
  <c r="K79" i="14"/>
  <c r="J79" i="14"/>
  <c r="I79" i="14"/>
  <c r="H79" i="14"/>
  <c r="G79" i="14"/>
  <c r="F79" i="14"/>
  <c r="D79" i="14"/>
  <c r="C79" i="14"/>
  <c r="B79" i="14"/>
  <c r="A76" i="14"/>
  <c r="E83" i="15"/>
  <c r="E82" i="15"/>
  <c r="E81" i="15"/>
  <c r="E80" i="15"/>
  <c r="W79" i="15"/>
  <c r="V79" i="15"/>
  <c r="M79" i="15"/>
  <c r="L79" i="15"/>
  <c r="K79" i="15"/>
  <c r="J79" i="15"/>
  <c r="I79" i="15"/>
  <c r="H79" i="15"/>
  <c r="G79" i="15"/>
  <c r="F79" i="15"/>
  <c r="D79" i="15"/>
  <c r="C79" i="15"/>
  <c r="B79" i="15"/>
  <c r="A76" i="15"/>
  <c r="E83" i="16"/>
  <c r="E82" i="16"/>
  <c r="E81" i="16"/>
  <c r="E80" i="16"/>
  <c r="W79" i="16"/>
  <c r="V79" i="16"/>
  <c r="M79" i="16"/>
  <c r="L79" i="16"/>
  <c r="K79" i="16"/>
  <c r="J79" i="16"/>
  <c r="I79" i="16"/>
  <c r="H79" i="16"/>
  <c r="G79" i="16"/>
  <c r="F79" i="16"/>
  <c r="D79" i="16"/>
  <c r="C79" i="16"/>
  <c r="B79" i="16"/>
  <c r="A76" i="16"/>
  <c r="E83" i="17"/>
  <c r="E82" i="17"/>
  <c r="E81" i="17"/>
  <c r="E80" i="17"/>
  <c r="W79" i="17"/>
  <c r="V79" i="17"/>
  <c r="M79" i="17"/>
  <c r="L79" i="17"/>
  <c r="K79" i="17"/>
  <c r="J79" i="17"/>
  <c r="I79" i="17"/>
  <c r="H79" i="17"/>
  <c r="G79" i="17"/>
  <c r="F79" i="17"/>
  <c r="D79" i="17"/>
  <c r="C79" i="17"/>
  <c r="B79" i="17"/>
  <c r="A76" i="17"/>
  <c r="E83" i="18"/>
  <c r="E82" i="18"/>
  <c r="E81" i="18"/>
  <c r="E80" i="18"/>
  <c r="E79" i="18" s="1"/>
  <c r="W79" i="18"/>
  <c r="V79" i="18"/>
  <c r="M79" i="18"/>
  <c r="L79" i="18"/>
  <c r="K79" i="18"/>
  <c r="J79" i="18"/>
  <c r="I79" i="18"/>
  <c r="H79" i="18"/>
  <c r="G79" i="18"/>
  <c r="F79" i="18"/>
  <c r="D79" i="18"/>
  <c r="C79" i="18"/>
  <c r="B79" i="18"/>
  <c r="A76" i="18"/>
  <c r="E83" i="19"/>
  <c r="E82" i="19"/>
  <c r="E81" i="19"/>
  <c r="E80" i="19"/>
  <c r="W79" i="19"/>
  <c r="V79" i="19"/>
  <c r="M79" i="19"/>
  <c r="L79" i="19"/>
  <c r="K79" i="19"/>
  <c r="J79" i="19"/>
  <c r="I79" i="19"/>
  <c r="H79" i="19"/>
  <c r="G79" i="19"/>
  <c r="F79" i="19"/>
  <c r="D79" i="19"/>
  <c r="C79" i="19"/>
  <c r="B79" i="19"/>
  <c r="A76" i="19"/>
  <c r="E83" i="20"/>
  <c r="E82" i="20"/>
  <c r="E81" i="20"/>
  <c r="E80" i="20"/>
  <c r="W79" i="20"/>
  <c r="V79" i="20"/>
  <c r="M79" i="20"/>
  <c r="L79" i="20"/>
  <c r="K79" i="20"/>
  <c r="J79" i="20"/>
  <c r="I79" i="20"/>
  <c r="H79" i="20"/>
  <c r="G79" i="20"/>
  <c r="F79" i="20"/>
  <c r="D79" i="20"/>
  <c r="C79" i="20"/>
  <c r="B79" i="20"/>
  <c r="A76" i="20"/>
  <c r="E83" i="21"/>
  <c r="E82" i="21"/>
  <c r="E81" i="21"/>
  <c r="E80" i="21"/>
  <c r="W79" i="21"/>
  <c r="V79" i="21"/>
  <c r="M79" i="21"/>
  <c r="L79" i="21"/>
  <c r="K79" i="21"/>
  <c r="J79" i="21"/>
  <c r="I79" i="21"/>
  <c r="H79" i="21"/>
  <c r="G79" i="21"/>
  <c r="F79" i="21"/>
  <c r="D79" i="21"/>
  <c r="C79" i="21"/>
  <c r="B79" i="21"/>
  <c r="A76" i="21"/>
  <c r="E83" i="22"/>
  <c r="E82" i="22"/>
  <c r="E81" i="22"/>
  <c r="E80" i="22"/>
  <c r="E79" i="22" s="1"/>
  <c r="W79" i="22"/>
  <c r="V79" i="22"/>
  <c r="M79" i="22"/>
  <c r="L79" i="22"/>
  <c r="K79" i="22"/>
  <c r="J79" i="22"/>
  <c r="I79" i="22"/>
  <c r="H79" i="22"/>
  <c r="G79" i="22"/>
  <c r="F79" i="22"/>
  <c r="D79" i="22"/>
  <c r="C79" i="22"/>
  <c r="B79" i="22"/>
  <c r="A76" i="22"/>
  <c r="E83" i="23"/>
  <c r="E82" i="23"/>
  <c r="E81" i="23"/>
  <c r="E80" i="23"/>
  <c r="W79" i="23"/>
  <c r="V79" i="23"/>
  <c r="M79" i="23"/>
  <c r="L79" i="23"/>
  <c r="K79" i="23"/>
  <c r="J79" i="23"/>
  <c r="I79" i="23"/>
  <c r="H79" i="23"/>
  <c r="G79" i="23"/>
  <c r="F79" i="23"/>
  <c r="D79" i="23"/>
  <c r="C79" i="23"/>
  <c r="B79" i="23"/>
  <c r="A76" i="23"/>
  <c r="E83" i="24"/>
  <c r="E82" i="24"/>
  <c r="E81" i="24"/>
  <c r="E80" i="24"/>
  <c r="W79" i="24"/>
  <c r="V79" i="24"/>
  <c r="M79" i="24"/>
  <c r="L79" i="24"/>
  <c r="K79" i="24"/>
  <c r="J79" i="24"/>
  <c r="I79" i="24"/>
  <c r="H79" i="24"/>
  <c r="G79" i="24"/>
  <c r="F79" i="24"/>
  <c r="D79" i="24"/>
  <c r="C79" i="24"/>
  <c r="B79" i="24"/>
  <c r="A76" i="24"/>
  <c r="E83" i="25"/>
  <c r="E82" i="25"/>
  <c r="E81" i="25"/>
  <c r="E80" i="25"/>
  <c r="W79" i="25"/>
  <c r="V79" i="25"/>
  <c r="M79" i="25"/>
  <c r="L79" i="25"/>
  <c r="K79" i="25"/>
  <c r="J79" i="25"/>
  <c r="I79" i="25"/>
  <c r="H79" i="25"/>
  <c r="G79" i="25"/>
  <c r="F79" i="25"/>
  <c r="D79" i="25"/>
  <c r="C79" i="25"/>
  <c r="B79" i="25"/>
  <c r="A76" i="25"/>
  <c r="E83" i="26"/>
  <c r="E82" i="26"/>
  <c r="E81" i="26"/>
  <c r="E80" i="26"/>
  <c r="W79" i="26"/>
  <c r="V79" i="26"/>
  <c r="M79" i="26"/>
  <c r="L79" i="26"/>
  <c r="K79" i="26"/>
  <c r="J79" i="26"/>
  <c r="I79" i="26"/>
  <c r="H79" i="26"/>
  <c r="G79" i="26"/>
  <c r="F79" i="26"/>
  <c r="D79" i="26"/>
  <c r="C79" i="26"/>
  <c r="B79" i="26"/>
  <c r="A76" i="26"/>
  <c r="E83" i="27"/>
  <c r="E82" i="27"/>
  <c r="E81" i="27"/>
  <c r="E80" i="27"/>
  <c r="W79" i="27"/>
  <c r="V79" i="27"/>
  <c r="M79" i="27"/>
  <c r="L79" i="27"/>
  <c r="K79" i="27"/>
  <c r="J79" i="27"/>
  <c r="I79" i="27"/>
  <c r="H79" i="27"/>
  <c r="G79" i="27"/>
  <c r="F79" i="27"/>
  <c r="D79" i="27"/>
  <c r="C79" i="27"/>
  <c r="B79" i="27"/>
  <c r="A76" i="27"/>
  <c r="E83" i="28"/>
  <c r="E82" i="28"/>
  <c r="E81" i="28"/>
  <c r="E80" i="28"/>
  <c r="W79" i="28"/>
  <c r="V79" i="28"/>
  <c r="M79" i="28"/>
  <c r="L79" i="28"/>
  <c r="K79" i="28"/>
  <c r="J79" i="28"/>
  <c r="I79" i="28"/>
  <c r="H79" i="28"/>
  <c r="G79" i="28"/>
  <c r="F79" i="28"/>
  <c r="D79" i="28"/>
  <c r="C79" i="28"/>
  <c r="B79" i="28"/>
  <c r="A76" i="28"/>
  <c r="E83" i="29"/>
  <c r="E82" i="29"/>
  <c r="E81" i="29"/>
  <c r="E80" i="29"/>
  <c r="W79" i="29"/>
  <c r="V79" i="29"/>
  <c r="M79" i="29"/>
  <c r="L79" i="29"/>
  <c r="K79" i="29"/>
  <c r="J79" i="29"/>
  <c r="I79" i="29"/>
  <c r="H79" i="29"/>
  <c r="G79" i="29"/>
  <c r="F79" i="29"/>
  <c r="D79" i="29"/>
  <c r="C79" i="29"/>
  <c r="B79" i="29"/>
  <c r="A76" i="29"/>
  <c r="E83" i="30"/>
  <c r="E82" i="30"/>
  <c r="E81" i="30"/>
  <c r="E80" i="30"/>
  <c r="W79" i="30"/>
  <c r="V79" i="30"/>
  <c r="M79" i="30"/>
  <c r="L79" i="30"/>
  <c r="K79" i="30"/>
  <c r="J79" i="30"/>
  <c r="I79" i="30"/>
  <c r="H79" i="30"/>
  <c r="G79" i="30"/>
  <c r="F79" i="30"/>
  <c r="D79" i="30"/>
  <c r="C79" i="30"/>
  <c r="B79" i="30"/>
  <c r="A76" i="30"/>
  <c r="E83" i="31"/>
  <c r="E82" i="31"/>
  <c r="E81" i="31"/>
  <c r="E80" i="31"/>
  <c r="W79" i="31"/>
  <c r="V79" i="31"/>
  <c r="M79" i="31"/>
  <c r="L79" i="31"/>
  <c r="K79" i="31"/>
  <c r="J79" i="31"/>
  <c r="I79" i="31"/>
  <c r="H79" i="31"/>
  <c r="G79" i="31"/>
  <c r="F79" i="31"/>
  <c r="D79" i="31"/>
  <c r="C79" i="31"/>
  <c r="B79" i="31"/>
  <c r="A76" i="31"/>
  <c r="E83" i="1"/>
  <c r="E82" i="1"/>
  <c r="E81" i="1"/>
  <c r="E80" i="1"/>
  <c r="W79" i="1"/>
  <c r="V79" i="1"/>
  <c r="M79" i="1"/>
  <c r="L79" i="1"/>
  <c r="K79" i="1"/>
  <c r="J79" i="1"/>
  <c r="I79" i="1"/>
  <c r="H79" i="1"/>
  <c r="G79" i="1"/>
  <c r="F79" i="1"/>
  <c r="D79" i="1"/>
  <c r="C79" i="1"/>
  <c r="B79" i="1"/>
  <c r="A76" i="1"/>
  <c r="T93" i="31"/>
  <c r="S93" i="31"/>
  <c r="R93" i="31"/>
  <c r="Q93" i="31"/>
  <c r="P93" i="31"/>
  <c r="E93" i="31"/>
  <c r="U93" i="31" s="1"/>
  <c r="S92" i="31"/>
  <c r="R92" i="31"/>
  <c r="Q92" i="31"/>
  <c r="P92" i="31"/>
  <c r="E92" i="31"/>
  <c r="T92" i="31" s="1"/>
  <c r="T91" i="31"/>
  <c r="S91" i="31"/>
  <c r="R91" i="31"/>
  <c r="Q91" i="31"/>
  <c r="P91" i="31"/>
  <c r="E91" i="31"/>
  <c r="U91" i="31" s="1"/>
  <c r="S90" i="31"/>
  <c r="R90" i="31"/>
  <c r="Q90" i="31"/>
  <c r="P90" i="31"/>
  <c r="E90" i="31"/>
  <c r="U90" i="31" s="1"/>
  <c r="S89" i="31"/>
  <c r="R89" i="31"/>
  <c r="Q89" i="31"/>
  <c r="P89" i="31"/>
  <c r="E89" i="31"/>
  <c r="T89" i="31" s="1"/>
  <c r="S88" i="31"/>
  <c r="R88" i="31"/>
  <c r="Q88" i="31"/>
  <c r="P88" i="31"/>
  <c r="E88" i="31"/>
  <c r="S87" i="31"/>
  <c r="R87" i="31"/>
  <c r="Q87" i="31"/>
  <c r="P87" i="31"/>
  <c r="E87" i="31"/>
  <c r="U87" i="31" s="1"/>
  <c r="S86" i="31"/>
  <c r="R86" i="31"/>
  <c r="Q86" i="31"/>
  <c r="P86" i="31"/>
  <c r="E86" i="31"/>
  <c r="T86" i="31" s="1"/>
  <c r="V72" i="31"/>
  <c r="O72" i="31"/>
  <c r="N72" i="31"/>
  <c r="M72" i="31"/>
  <c r="L72" i="31"/>
  <c r="K72" i="31"/>
  <c r="S72" i="31" s="1"/>
  <c r="J72" i="31"/>
  <c r="I72" i="31"/>
  <c r="H72" i="31"/>
  <c r="G72" i="31"/>
  <c r="F72" i="31"/>
  <c r="C72" i="31"/>
  <c r="B72" i="31"/>
  <c r="V71" i="31"/>
  <c r="O71" i="31"/>
  <c r="N71" i="31"/>
  <c r="M71" i="31"/>
  <c r="L71" i="31"/>
  <c r="K71" i="31"/>
  <c r="J71" i="31"/>
  <c r="I71" i="31"/>
  <c r="S71" i="31" s="1"/>
  <c r="H71" i="31"/>
  <c r="G71" i="31"/>
  <c r="F71" i="31"/>
  <c r="E71" i="31"/>
  <c r="C71" i="31"/>
  <c r="B71" i="31"/>
  <c r="V70" i="31"/>
  <c r="O70" i="31"/>
  <c r="N70" i="31"/>
  <c r="M70" i="31"/>
  <c r="L70" i="31"/>
  <c r="K70" i="31"/>
  <c r="J70" i="31"/>
  <c r="I70" i="31"/>
  <c r="H70" i="31"/>
  <c r="R70" i="31" s="1"/>
  <c r="G70" i="31"/>
  <c r="F70" i="31"/>
  <c r="C70" i="31"/>
  <c r="B70" i="31"/>
  <c r="E70" i="31" s="1"/>
  <c r="T69" i="31"/>
  <c r="S69" i="31"/>
  <c r="R69" i="31"/>
  <c r="Q69" i="31"/>
  <c r="P69" i="31"/>
  <c r="E69" i="31"/>
  <c r="V67" i="31"/>
  <c r="O67" i="31"/>
  <c r="N67" i="31"/>
  <c r="M67" i="31"/>
  <c r="L67" i="31"/>
  <c r="K67" i="31"/>
  <c r="J67" i="31"/>
  <c r="I67" i="31"/>
  <c r="H67" i="31"/>
  <c r="G67" i="31"/>
  <c r="F67" i="31"/>
  <c r="C67" i="31"/>
  <c r="B67" i="31"/>
  <c r="V66" i="31"/>
  <c r="O66" i="31"/>
  <c r="N66" i="31"/>
  <c r="M66" i="31"/>
  <c r="L66" i="31"/>
  <c r="K66" i="31"/>
  <c r="J66" i="31"/>
  <c r="I66" i="31"/>
  <c r="Q66" i="31" s="1"/>
  <c r="H66" i="31"/>
  <c r="G66" i="31"/>
  <c r="F66" i="31"/>
  <c r="C66" i="31"/>
  <c r="B66" i="31"/>
  <c r="E66" i="31" s="1"/>
  <c r="U65" i="31"/>
  <c r="S65" i="31"/>
  <c r="R65" i="31"/>
  <c r="Q65" i="31"/>
  <c r="P65" i="31"/>
  <c r="E65" i="31"/>
  <c r="T65" i="31" s="1"/>
  <c r="T64" i="31"/>
  <c r="S64" i="31"/>
  <c r="R64" i="31"/>
  <c r="Q64" i="31"/>
  <c r="P64" i="31"/>
  <c r="E64" i="31"/>
  <c r="U64" i="31" s="1"/>
  <c r="U63" i="31"/>
  <c r="S63" i="31"/>
  <c r="R63" i="31"/>
  <c r="Q63" i="31"/>
  <c r="P63" i="31"/>
  <c r="E63" i="31"/>
  <c r="T63" i="31" s="1"/>
  <c r="T62" i="31"/>
  <c r="S62" i="31"/>
  <c r="R62" i="31"/>
  <c r="Q62" i="31"/>
  <c r="P62" i="31"/>
  <c r="E62" i="31"/>
  <c r="U62" i="31" s="1"/>
  <c r="U61" i="31"/>
  <c r="S61" i="31"/>
  <c r="R61" i="31"/>
  <c r="Q61" i="31"/>
  <c r="P61" i="31"/>
  <c r="E61" i="31"/>
  <c r="T61" i="31" s="1"/>
  <c r="V59" i="31"/>
  <c r="O59" i="31"/>
  <c r="N59" i="31"/>
  <c r="M59" i="31"/>
  <c r="L59" i="31"/>
  <c r="K59" i="31"/>
  <c r="J59" i="31"/>
  <c r="I59" i="31"/>
  <c r="S59" i="31" s="1"/>
  <c r="H59" i="31"/>
  <c r="R59" i="31" s="1"/>
  <c r="G59" i="31"/>
  <c r="F59" i="31"/>
  <c r="C59" i="31"/>
  <c r="B59" i="31"/>
  <c r="E59" i="31" s="1"/>
  <c r="T58" i="31"/>
  <c r="S58" i="31"/>
  <c r="R58" i="31"/>
  <c r="Q58" i="31"/>
  <c r="P58" i="31"/>
  <c r="E58" i="31"/>
  <c r="U58" i="31" s="1"/>
  <c r="S57" i="31"/>
  <c r="R57" i="31"/>
  <c r="Q57" i="31"/>
  <c r="P57" i="31"/>
  <c r="E57" i="31"/>
  <c r="T57" i="31" s="1"/>
  <c r="U56" i="31"/>
  <c r="T56" i="31"/>
  <c r="S56" i="31"/>
  <c r="R56" i="31"/>
  <c r="Q56" i="31"/>
  <c r="P56" i="31"/>
  <c r="E56" i="31"/>
  <c r="S55" i="31"/>
  <c r="R55" i="31"/>
  <c r="Q55" i="31"/>
  <c r="P55" i="31"/>
  <c r="E55" i="31"/>
  <c r="V53" i="31"/>
  <c r="O53" i="31"/>
  <c r="N53" i="31"/>
  <c r="M53" i="31"/>
  <c r="L53" i="31"/>
  <c r="K53" i="31"/>
  <c r="J53" i="31"/>
  <c r="I53" i="31"/>
  <c r="S53" i="31" s="1"/>
  <c r="H53" i="31"/>
  <c r="G53" i="31"/>
  <c r="F53" i="31"/>
  <c r="C53" i="31"/>
  <c r="B53" i="31"/>
  <c r="E53" i="31" s="1"/>
  <c r="S52" i="31"/>
  <c r="R52" i="31"/>
  <c r="Q52" i="31"/>
  <c r="P52" i="31"/>
  <c r="E52" i="31"/>
  <c r="U52" i="31" s="1"/>
  <c r="S51" i="31"/>
  <c r="R51" i="31"/>
  <c r="Q51" i="31"/>
  <c r="P51" i="31"/>
  <c r="E51" i="31"/>
  <c r="S50" i="31"/>
  <c r="R50" i="31"/>
  <c r="Q50" i="31"/>
  <c r="P50" i="31"/>
  <c r="E50" i="31"/>
  <c r="U50" i="31" s="1"/>
  <c r="S49" i="31"/>
  <c r="R49" i="31"/>
  <c r="Q49" i="31"/>
  <c r="P49" i="31"/>
  <c r="E49" i="31"/>
  <c r="T49" i="31" s="1"/>
  <c r="T48" i="31"/>
  <c r="S48" i="31"/>
  <c r="R48" i="31"/>
  <c r="Q48" i="31"/>
  <c r="P48" i="31"/>
  <c r="E48" i="31"/>
  <c r="U48" i="31" s="1"/>
  <c r="S47" i="31"/>
  <c r="R47" i="31"/>
  <c r="Q47" i="31"/>
  <c r="P47" i="31"/>
  <c r="E47" i="31"/>
  <c r="T47" i="31" s="1"/>
  <c r="T46" i="31"/>
  <c r="S46" i="31"/>
  <c r="R46" i="31"/>
  <c r="Q46" i="31"/>
  <c r="P46" i="31"/>
  <c r="E46" i="31"/>
  <c r="U46" i="31" s="1"/>
  <c r="U45" i="31"/>
  <c r="S45" i="31"/>
  <c r="R45" i="31"/>
  <c r="Q45" i="31"/>
  <c r="P45" i="31"/>
  <c r="E45" i="31"/>
  <c r="T45" i="31" s="1"/>
  <c r="T44" i="31"/>
  <c r="S44" i="31"/>
  <c r="R44" i="31"/>
  <c r="Q44" i="31"/>
  <c r="P44" i="31"/>
  <c r="E44" i="31"/>
  <c r="U44" i="31" s="1"/>
  <c r="S43" i="31"/>
  <c r="R43" i="31"/>
  <c r="Q43" i="31"/>
  <c r="P43" i="31"/>
  <c r="E43" i="31"/>
  <c r="S42" i="31"/>
  <c r="R42" i="31"/>
  <c r="Q42" i="31"/>
  <c r="P42" i="31"/>
  <c r="E42" i="31"/>
  <c r="U42" i="31" s="1"/>
  <c r="V40" i="31"/>
  <c r="O40" i="31"/>
  <c r="N40" i="31"/>
  <c r="M40" i="31"/>
  <c r="L40" i="31"/>
  <c r="K40" i="31"/>
  <c r="J40" i="31"/>
  <c r="I40" i="31"/>
  <c r="S40" i="31" s="1"/>
  <c r="H40" i="31"/>
  <c r="R40" i="31" s="1"/>
  <c r="G40" i="31"/>
  <c r="F40" i="31"/>
  <c r="C40" i="31"/>
  <c r="B40" i="31"/>
  <c r="S39" i="31"/>
  <c r="R39" i="31"/>
  <c r="Q39" i="31"/>
  <c r="P39" i="31"/>
  <c r="E39" i="31"/>
  <c r="S38" i="31"/>
  <c r="R38" i="31"/>
  <c r="Q38" i="31"/>
  <c r="P38" i="31"/>
  <c r="E38" i="31"/>
  <c r="U38" i="31" s="1"/>
  <c r="U37" i="31"/>
  <c r="S37" i="31"/>
  <c r="R37" i="31"/>
  <c r="Q37" i="31"/>
  <c r="P37" i="31"/>
  <c r="E37" i="31"/>
  <c r="T37" i="31" s="1"/>
  <c r="T36" i="31"/>
  <c r="S36" i="31"/>
  <c r="R36" i="31"/>
  <c r="Q36" i="31"/>
  <c r="P36" i="31"/>
  <c r="E36" i="31"/>
  <c r="U36" i="31" s="1"/>
  <c r="U35" i="31"/>
  <c r="S35" i="31"/>
  <c r="R35" i="31"/>
  <c r="Q35" i="31"/>
  <c r="P35" i="31"/>
  <c r="E35" i="31"/>
  <c r="T35" i="31" s="1"/>
  <c r="V33" i="31"/>
  <c r="O33" i="31"/>
  <c r="N33" i="31"/>
  <c r="M33" i="31"/>
  <c r="L33" i="31"/>
  <c r="K33" i="31"/>
  <c r="J33" i="31"/>
  <c r="I33" i="31"/>
  <c r="S33" i="31" s="1"/>
  <c r="H33" i="31"/>
  <c r="G33" i="31"/>
  <c r="F33" i="31"/>
  <c r="C33" i="31"/>
  <c r="B33" i="31"/>
  <c r="E33" i="31" s="1"/>
  <c r="S32" i="31"/>
  <c r="R32" i="31"/>
  <c r="Q32" i="31"/>
  <c r="P32" i="31"/>
  <c r="E32" i="31"/>
  <c r="V30" i="31"/>
  <c r="O30" i="31"/>
  <c r="N30" i="31"/>
  <c r="M30" i="31"/>
  <c r="L30" i="31"/>
  <c r="K30" i="31"/>
  <c r="J30" i="31"/>
  <c r="I30" i="31"/>
  <c r="H30" i="31"/>
  <c r="G30" i="31"/>
  <c r="F30" i="31"/>
  <c r="C30" i="31"/>
  <c r="E30" i="31" s="1"/>
  <c r="B30" i="31"/>
  <c r="S29" i="31"/>
  <c r="R29" i="31"/>
  <c r="Q29" i="31"/>
  <c r="P29" i="31"/>
  <c r="E29" i="31"/>
  <c r="T29" i="31" s="1"/>
  <c r="T28" i="31"/>
  <c r="S28" i="31"/>
  <c r="R28" i="31"/>
  <c r="Q28" i="31"/>
  <c r="P28" i="31"/>
  <c r="E28" i="31"/>
  <c r="U28" i="31" s="1"/>
  <c r="S27" i="31"/>
  <c r="R27" i="31"/>
  <c r="Q27" i="31"/>
  <c r="P27" i="31"/>
  <c r="E27" i="31"/>
  <c r="S26" i="31"/>
  <c r="R26" i="31"/>
  <c r="Q26" i="31"/>
  <c r="P26" i="31"/>
  <c r="E26" i="31"/>
  <c r="U26" i="31" s="1"/>
  <c r="V24" i="31"/>
  <c r="S24" i="31"/>
  <c r="O24" i="31"/>
  <c r="N24" i="31"/>
  <c r="M24" i="31"/>
  <c r="L24" i="31"/>
  <c r="K24" i="31"/>
  <c r="J24" i="31"/>
  <c r="I24" i="31"/>
  <c r="H24" i="31"/>
  <c r="R24" i="31" s="1"/>
  <c r="G24" i="31"/>
  <c r="F24" i="31"/>
  <c r="C24" i="31"/>
  <c r="B24" i="31"/>
  <c r="E24" i="31" s="1"/>
  <c r="U23" i="31"/>
  <c r="S23" i="31"/>
  <c r="R23" i="31"/>
  <c r="Q23" i="31"/>
  <c r="P23" i="31"/>
  <c r="E23" i="31"/>
  <c r="T23" i="31" s="1"/>
  <c r="T22" i="31"/>
  <c r="S22" i="31"/>
  <c r="R22" i="31"/>
  <c r="Q22" i="31"/>
  <c r="P22" i="31"/>
  <c r="E22" i="31"/>
  <c r="U22" i="31" s="1"/>
  <c r="S21" i="31"/>
  <c r="R21" i="31"/>
  <c r="Q21" i="31"/>
  <c r="P21" i="31"/>
  <c r="E21" i="31"/>
  <c r="U20" i="31"/>
  <c r="T20" i="31"/>
  <c r="S20" i="31"/>
  <c r="R20" i="31"/>
  <c r="Q20" i="31"/>
  <c r="P20" i="31"/>
  <c r="E20" i="31"/>
  <c r="S19" i="31"/>
  <c r="R19" i="31"/>
  <c r="Q19" i="31"/>
  <c r="P19" i="31"/>
  <c r="E19" i="31"/>
  <c r="S18" i="31"/>
  <c r="R18" i="31"/>
  <c r="Q18" i="31"/>
  <c r="P18" i="31"/>
  <c r="E18" i="31"/>
  <c r="U18" i="31" s="1"/>
  <c r="U17" i="31"/>
  <c r="S17" i="31"/>
  <c r="R17" i="31"/>
  <c r="Q17" i="31"/>
  <c r="P17" i="31"/>
  <c r="E17" i="31"/>
  <c r="T17" i="31" s="1"/>
  <c r="V15" i="31"/>
  <c r="O15" i="31"/>
  <c r="N15" i="31"/>
  <c r="M15" i="31"/>
  <c r="L15" i="31"/>
  <c r="K15" i="31"/>
  <c r="S15" i="31" s="1"/>
  <c r="J15" i="31"/>
  <c r="I15" i="31"/>
  <c r="H15" i="31"/>
  <c r="R15" i="31" s="1"/>
  <c r="G15" i="31"/>
  <c r="F15" i="31"/>
  <c r="C15" i="31"/>
  <c r="B15" i="31"/>
  <c r="E15" i="31" s="1"/>
  <c r="S14" i="31"/>
  <c r="R14" i="31"/>
  <c r="Q14" i="31"/>
  <c r="P14" i="31"/>
  <c r="E14" i="31"/>
  <c r="U14" i="31" s="1"/>
  <c r="U13" i="31"/>
  <c r="S13" i="31"/>
  <c r="R13" i="31"/>
  <c r="Q13" i="31"/>
  <c r="P13" i="31"/>
  <c r="E13" i="31"/>
  <c r="T13" i="31" s="1"/>
  <c r="T12" i="31"/>
  <c r="S12" i="31"/>
  <c r="R12" i="31"/>
  <c r="Q12" i="31"/>
  <c r="P12" i="31"/>
  <c r="E12" i="31"/>
  <c r="U12" i="31" s="1"/>
  <c r="U11" i="31"/>
  <c r="S11" i="31"/>
  <c r="R11" i="31"/>
  <c r="Q11" i="31"/>
  <c r="P11" i="31"/>
  <c r="E11" i="31"/>
  <c r="T11" i="31" s="1"/>
  <c r="S10" i="31"/>
  <c r="R10" i="31"/>
  <c r="Q10" i="31"/>
  <c r="P10" i="31"/>
  <c r="T10" i="31" s="1"/>
  <c r="E10" i="31"/>
  <c r="U10" i="31" s="1"/>
  <c r="S9" i="31"/>
  <c r="R9" i="31"/>
  <c r="Q9" i="31"/>
  <c r="P9" i="31"/>
  <c r="E9" i="31"/>
  <c r="U93" i="30"/>
  <c r="T93" i="30"/>
  <c r="S93" i="30"/>
  <c r="R93" i="30"/>
  <c r="Q93" i="30"/>
  <c r="P93" i="30"/>
  <c r="E93" i="30"/>
  <c r="S92" i="30"/>
  <c r="R92" i="30"/>
  <c r="Q92" i="30"/>
  <c r="P92" i="30"/>
  <c r="E92" i="30"/>
  <c r="S91" i="30"/>
  <c r="R91" i="30"/>
  <c r="Q91" i="30"/>
  <c r="P91" i="30"/>
  <c r="E91" i="30"/>
  <c r="U91" i="30" s="1"/>
  <c r="U90" i="30"/>
  <c r="S90" i="30"/>
  <c r="R90" i="30"/>
  <c r="Q90" i="30"/>
  <c r="P90" i="30"/>
  <c r="E90" i="30"/>
  <c r="T90" i="30" s="1"/>
  <c r="T89" i="30"/>
  <c r="S89" i="30"/>
  <c r="R89" i="30"/>
  <c r="Q89" i="30"/>
  <c r="P89" i="30"/>
  <c r="E89" i="30"/>
  <c r="U89" i="30" s="1"/>
  <c r="U88" i="30"/>
  <c r="S88" i="30"/>
  <c r="R88" i="30"/>
  <c r="Q88" i="30"/>
  <c r="P88" i="30"/>
  <c r="E88" i="30"/>
  <c r="T88" i="30" s="1"/>
  <c r="S87" i="30"/>
  <c r="R87" i="30"/>
  <c r="Q87" i="30"/>
  <c r="P87" i="30"/>
  <c r="E87" i="30"/>
  <c r="U87" i="30" s="1"/>
  <c r="U86" i="30"/>
  <c r="T86" i="30"/>
  <c r="S86" i="30"/>
  <c r="R86" i="30"/>
  <c r="Q86" i="30"/>
  <c r="P86" i="30"/>
  <c r="E86" i="30"/>
  <c r="V72" i="30"/>
  <c r="O72" i="30"/>
  <c r="N72" i="30"/>
  <c r="M72" i="30"/>
  <c r="L72" i="30"/>
  <c r="K72" i="30"/>
  <c r="J72" i="30"/>
  <c r="I72" i="30"/>
  <c r="H72" i="30"/>
  <c r="R72" i="30" s="1"/>
  <c r="G72" i="30"/>
  <c r="F72" i="30"/>
  <c r="C72" i="30"/>
  <c r="B72" i="30"/>
  <c r="V71" i="30"/>
  <c r="O71" i="30"/>
  <c r="N71" i="30"/>
  <c r="M71" i="30"/>
  <c r="L71" i="30"/>
  <c r="K71" i="30"/>
  <c r="J71" i="30"/>
  <c r="I71" i="30"/>
  <c r="H71" i="30"/>
  <c r="P71" i="30" s="1"/>
  <c r="G71" i="30"/>
  <c r="F71" i="30"/>
  <c r="C71" i="30"/>
  <c r="B71" i="30"/>
  <c r="V70" i="30"/>
  <c r="O70" i="30"/>
  <c r="N70" i="30"/>
  <c r="M70" i="30"/>
  <c r="L70" i="30"/>
  <c r="K70" i="30"/>
  <c r="J70" i="30"/>
  <c r="I70" i="30"/>
  <c r="H70" i="30"/>
  <c r="G70" i="30"/>
  <c r="F70" i="30"/>
  <c r="C70" i="30"/>
  <c r="B70" i="30"/>
  <c r="E70" i="30" s="1"/>
  <c r="S69" i="30"/>
  <c r="R69" i="30"/>
  <c r="Q69" i="30"/>
  <c r="P69" i="30"/>
  <c r="E69" i="30"/>
  <c r="V67" i="30"/>
  <c r="O67" i="30"/>
  <c r="N67" i="30"/>
  <c r="M67" i="30"/>
  <c r="L67" i="30"/>
  <c r="K67" i="30"/>
  <c r="J67" i="30"/>
  <c r="I67" i="30"/>
  <c r="H67" i="30"/>
  <c r="G67" i="30"/>
  <c r="F67" i="30"/>
  <c r="C67" i="30"/>
  <c r="B67" i="30"/>
  <c r="V66" i="30"/>
  <c r="O66" i="30"/>
  <c r="N66" i="30"/>
  <c r="M66" i="30"/>
  <c r="L66" i="30"/>
  <c r="K66" i="30"/>
  <c r="J66" i="30"/>
  <c r="I66" i="30"/>
  <c r="S66" i="30" s="1"/>
  <c r="H66" i="30"/>
  <c r="R66" i="30" s="1"/>
  <c r="G66" i="30"/>
  <c r="F66" i="30"/>
  <c r="C66" i="30"/>
  <c r="B66" i="30"/>
  <c r="E66" i="30" s="1"/>
  <c r="U65" i="30"/>
  <c r="S65" i="30"/>
  <c r="R65" i="30"/>
  <c r="Q65" i="30"/>
  <c r="P65" i="30"/>
  <c r="E65" i="30"/>
  <c r="T65" i="30" s="1"/>
  <c r="S64" i="30"/>
  <c r="R64" i="30"/>
  <c r="Q64" i="30"/>
  <c r="P64" i="30"/>
  <c r="E64" i="30"/>
  <c r="U64" i="30" s="1"/>
  <c r="S63" i="30"/>
  <c r="R63" i="30"/>
  <c r="Q63" i="30"/>
  <c r="P63" i="30"/>
  <c r="E63" i="30"/>
  <c r="S62" i="30"/>
  <c r="R62" i="30"/>
  <c r="Q62" i="30"/>
  <c r="P62" i="30"/>
  <c r="E62" i="30"/>
  <c r="U62" i="30" s="1"/>
  <c r="S61" i="30"/>
  <c r="R61" i="30"/>
  <c r="Q61" i="30"/>
  <c r="P61" i="30"/>
  <c r="E61" i="30"/>
  <c r="U61" i="30" s="1"/>
  <c r="V59" i="30"/>
  <c r="O59" i="30"/>
  <c r="N59" i="30"/>
  <c r="M59" i="30"/>
  <c r="L59" i="30"/>
  <c r="K59" i="30"/>
  <c r="J59" i="30"/>
  <c r="I59" i="30"/>
  <c r="S59" i="30" s="1"/>
  <c r="H59" i="30"/>
  <c r="R59" i="30" s="1"/>
  <c r="G59" i="30"/>
  <c r="F59" i="30"/>
  <c r="C59" i="30"/>
  <c r="B59" i="30"/>
  <c r="S58" i="30"/>
  <c r="R58" i="30"/>
  <c r="Q58" i="30"/>
  <c r="P58" i="30"/>
  <c r="E58" i="30"/>
  <c r="U58" i="30" s="1"/>
  <c r="S57" i="30"/>
  <c r="R57" i="30"/>
  <c r="Q57" i="30"/>
  <c r="P57" i="30"/>
  <c r="E57" i="30"/>
  <c r="T57" i="30" s="1"/>
  <c r="T56" i="30"/>
  <c r="S56" i="30"/>
  <c r="R56" i="30"/>
  <c r="Q56" i="30"/>
  <c r="P56" i="30"/>
  <c r="E56" i="30"/>
  <c r="U56" i="30" s="1"/>
  <c r="U55" i="30"/>
  <c r="S55" i="30"/>
  <c r="R55" i="30"/>
  <c r="Q55" i="30"/>
  <c r="P55" i="30"/>
  <c r="E55" i="30"/>
  <c r="T55" i="30" s="1"/>
  <c r="V53" i="30"/>
  <c r="O53" i="30"/>
  <c r="N53" i="30"/>
  <c r="M53" i="30"/>
  <c r="L53" i="30"/>
  <c r="K53" i="30"/>
  <c r="J53" i="30"/>
  <c r="I53" i="30"/>
  <c r="H53" i="30"/>
  <c r="P53" i="30" s="1"/>
  <c r="G53" i="30"/>
  <c r="F53" i="30"/>
  <c r="C53" i="30"/>
  <c r="B53" i="30"/>
  <c r="T52" i="30"/>
  <c r="S52" i="30"/>
  <c r="R52" i="30"/>
  <c r="Q52" i="30"/>
  <c r="P52" i="30"/>
  <c r="E52" i="30"/>
  <c r="U52" i="30" s="1"/>
  <c r="S51" i="30"/>
  <c r="R51" i="30"/>
  <c r="Q51" i="30"/>
  <c r="P51" i="30"/>
  <c r="E51" i="30"/>
  <c r="S50" i="30"/>
  <c r="R50" i="30"/>
  <c r="Q50" i="30"/>
  <c r="P50" i="30"/>
  <c r="E50" i="30"/>
  <c r="U50" i="30" s="1"/>
  <c r="S49" i="30"/>
  <c r="R49" i="30"/>
  <c r="Q49" i="30"/>
  <c r="P49" i="30"/>
  <c r="E49" i="30"/>
  <c r="T49" i="30" s="1"/>
  <c r="T48" i="30"/>
  <c r="S48" i="30"/>
  <c r="R48" i="30"/>
  <c r="Q48" i="30"/>
  <c r="P48" i="30"/>
  <c r="E48" i="30"/>
  <c r="U48" i="30" s="1"/>
  <c r="S47" i="30"/>
  <c r="R47" i="30"/>
  <c r="Q47" i="30"/>
  <c r="P47" i="30"/>
  <c r="E47" i="30"/>
  <c r="S46" i="30"/>
  <c r="R46" i="30"/>
  <c r="Q46" i="30"/>
  <c r="P46" i="30"/>
  <c r="E46" i="30"/>
  <c r="U46" i="30" s="1"/>
  <c r="U45" i="30"/>
  <c r="S45" i="30"/>
  <c r="R45" i="30"/>
  <c r="Q45" i="30"/>
  <c r="P45" i="30"/>
  <c r="E45" i="30"/>
  <c r="T45" i="30" s="1"/>
  <c r="S44" i="30"/>
  <c r="R44" i="30"/>
  <c r="Q44" i="30"/>
  <c r="P44" i="30"/>
  <c r="E44" i="30"/>
  <c r="S43" i="30"/>
  <c r="R43" i="30"/>
  <c r="Q43" i="30"/>
  <c r="P43" i="30"/>
  <c r="E43" i="30"/>
  <c r="T43" i="30" s="1"/>
  <c r="S42" i="30"/>
  <c r="R42" i="30"/>
  <c r="Q42" i="30"/>
  <c r="P42" i="30"/>
  <c r="E42" i="30"/>
  <c r="U42" i="30" s="1"/>
  <c r="V40" i="30"/>
  <c r="O40" i="30"/>
  <c r="N40" i="30"/>
  <c r="M40" i="30"/>
  <c r="L40" i="30"/>
  <c r="K40" i="30"/>
  <c r="J40" i="30"/>
  <c r="I40" i="30"/>
  <c r="S40" i="30" s="1"/>
  <c r="H40" i="30"/>
  <c r="R40" i="30" s="1"/>
  <c r="G40" i="30"/>
  <c r="F40" i="30"/>
  <c r="C40" i="30"/>
  <c r="E40" i="30" s="1"/>
  <c r="B40" i="30"/>
  <c r="U39" i="30"/>
  <c r="S39" i="30"/>
  <c r="R39" i="30"/>
  <c r="Q39" i="30"/>
  <c r="P39" i="30"/>
  <c r="E39" i="30"/>
  <c r="T39" i="30" s="1"/>
  <c r="S38" i="30"/>
  <c r="R38" i="30"/>
  <c r="Q38" i="30"/>
  <c r="P38" i="30"/>
  <c r="E38" i="30"/>
  <c r="U38" i="30" s="1"/>
  <c r="U37" i="30"/>
  <c r="S37" i="30"/>
  <c r="R37" i="30"/>
  <c r="Q37" i="30"/>
  <c r="P37" i="30"/>
  <c r="E37" i="30"/>
  <c r="T37" i="30" s="1"/>
  <c r="T36" i="30"/>
  <c r="S36" i="30"/>
  <c r="R36" i="30"/>
  <c r="Q36" i="30"/>
  <c r="P36" i="30"/>
  <c r="E36" i="30"/>
  <c r="U36" i="30" s="1"/>
  <c r="S35" i="30"/>
  <c r="R35" i="30"/>
  <c r="Q35" i="30"/>
  <c r="P35" i="30"/>
  <c r="E35" i="30"/>
  <c r="V33" i="30"/>
  <c r="O33" i="30"/>
  <c r="N33" i="30"/>
  <c r="M33" i="30"/>
  <c r="L33" i="30"/>
  <c r="K33" i="30"/>
  <c r="J33" i="30"/>
  <c r="I33" i="30"/>
  <c r="H33" i="30"/>
  <c r="P33" i="30" s="1"/>
  <c r="G33" i="30"/>
  <c r="F33" i="30"/>
  <c r="C33" i="30"/>
  <c r="B33" i="30"/>
  <c r="E33" i="30" s="1"/>
  <c r="S32" i="30"/>
  <c r="R32" i="30"/>
  <c r="Q32" i="30"/>
  <c r="P32" i="30"/>
  <c r="T32" i="30" s="1"/>
  <c r="E32" i="30"/>
  <c r="U32" i="30" s="1"/>
  <c r="V30" i="30"/>
  <c r="S30" i="30"/>
  <c r="O30" i="30"/>
  <c r="N30" i="30"/>
  <c r="M30" i="30"/>
  <c r="L30" i="30"/>
  <c r="K30" i="30"/>
  <c r="J30" i="30"/>
  <c r="I30" i="30"/>
  <c r="H30" i="30"/>
  <c r="R30" i="30" s="1"/>
  <c r="G30" i="30"/>
  <c r="F30" i="30"/>
  <c r="C30" i="30"/>
  <c r="B30" i="30"/>
  <c r="U29" i="30"/>
  <c r="S29" i="30"/>
  <c r="R29" i="30"/>
  <c r="Q29" i="30"/>
  <c r="P29" i="30"/>
  <c r="E29" i="30"/>
  <c r="T29" i="30" s="1"/>
  <c r="U28" i="30"/>
  <c r="S28" i="30"/>
  <c r="R28" i="30"/>
  <c r="Q28" i="30"/>
  <c r="P28" i="30"/>
  <c r="E28" i="30"/>
  <c r="T28" i="30" s="1"/>
  <c r="S27" i="30"/>
  <c r="R27" i="30"/>
  <c r="Q27" i="30"/>
  <c r="P27" i="30"/>
  <c r="E27" i="30"/>
  <c r="T26" i="30"/>
  <c r="S26" i="30"/>
  <c r="R26" i="30"/>
  <c r="Q26" i="30"/>
  <c r="P26" i="30"/>
  <c r="E26" i="30"/>
  <c r="U26" i="30" s="1"/>
  <c r="V24" i="30"/>
  <c r="O24" i="30"/>
  <c r="N24" i="30"/>
  <c r="M24" i="30"/>
  <c r="L24" i="30"/>
  <c r="K24" i="30"/>
  <c r="J24" i="30"/>
  <c r="I24" i="30"/>
  <c r="S24" i="30" s="1"/>
  <c r="H24" i="30"/>
  <c r="R24" i="30" s="1"/>
  <c r="G24" i="30"/>
  <c r="F24" i="30"/>
  <c r="C24" i="30"/>
  <c r="B24" i="30"/>
  <c r="S23" i="30"/>
  <c r="R23" i="30"/>
  <c r="Q23" i="30"/>
  <c r="P23" i="30"/>
  <c r="E23" i="30"/>
  <c r="U22" i="30"/>
  <c r="S22" i="30"/>
  <c r="R22" i="30"/>
  <c r="Q22" i="30"/>
  <c r="P22" i="30"/>
  <c r="E22" i="30"/>
  <c r="T22" i="30" s="1"/>
  <c r="U21" i="30"/>
  <c r="S21" i="30"/>
  <c r="R21" i="30"/>
  <c r="Q21" i="30"/>
  <c r="P21" i="30"/>
  <c r="E21" i="30"/>
  <c r="T21" i="30" s="1"/>
  <c r="T20" i="30"/>
  <c r="S20" i="30"/>
  <c r="R20" i="30"/>
  <c r="Q20" i="30"/>
  <c r="P20" i="30"/>
  <c r="E20" i="30"/>
  <c r="U20" i="30" s="1"/>
  <c r="U19" i="30"/>
  <c r="S19" i="30"/>
  <c r="R19" i="30"/>
  <c r="Q19" i="30"/>
  <c r="P19" i="30"/>
  <c r="E19" i="30"/>
  <c r="T19" i="30" s="1"/>
  <c r="S18" i="30"/>
  <c r="R18" i="30"/>
  <c r="Q18" i="30"/>
  <c r="P18" i="30"/>
  <c r="E18" i="30"/>
  <c r="U18" i="30" s="1"/>
  <c r="T17" i="30"/>
  <c r="S17" i="30"/>
  <c r="R17" i="30"/>
  <c r="Q17" i="30"/>
  <c r="P17" i="30"/>
  <c r="E17" i="30"/>
  <c r="U17" i="30" s="1"/>
  <c r="V15" i="30"/>
  <c r="O15" i="30"/>
  <c r="N15" i="30"/>
  <c r="M15" i="30"/>
  <c r="L15" i="30"/>
  <c r="K15" i="30"/>
  <c r="J15" i="30"/>
  <c r="R15" i="30" s="1"/>
  <c r="I15" i="30"/>
  <c r="S15" i="30" s="1"/>
  <c r="H15" i="30"/>
  <c r="G15" i="30"/>
  <c r="F15" i="30"/>
  <c r="C15" i="30"/>
  <c r="B15" i="30"/>
  <c r="S14" i="30"/>
  <c r="R14" i="30"/>
  <c r="Q14" i="30"/>
  <c r="P14" i="30"/>
  <c r="E14" i="30"/>
  <c r="U14" i="30" s="1"/>
  <c r="T13" i="30"/>
  <c r="S13" i="30"/>
  <c r="R13" i="30"/>
  <c r="Q13" i="30"/>
  <c r="P13" i="30"/>
  <c r="E13" i="30"/>
  <c r="U13" i="30" s="1"/>
  <c r="S12" i="30"/>
  <c r="R12" i="30"/>
  <c r="Q12" i="30"/>
  <c r="P12" i="30"/>
  <c r="E12" i="30"/>
  <c r="T12" i="30" s="1"/>
  <c r="S11" i="30"/>
  <c r="R11" i="30"/>
  <c r="Q11" i="30"/>
  <c r="P11" i="30"/>
  <c r="E11" i="30"/>
  <c r="S10" i="30"/>
  <c r="R10" i="30"/>
  <c r="Q10" i="30"/>
  <c r="P10" i="30"/>
  <c r="E10" i="30"/>
  <c r="S9" i="30"/>
  <c r="R9" i="30"/>
  <c r="Q9" i="30"/>
  <c r="P9" i="30"/>
  <c r="E9" i="30"/>
  <c r="U9" i="30" s="1"/>
  <c r="T93" i="29"/>
  <c r="S93" i="29"/>
  <c r="R93" i="29"/>
  <c r="Q93" i="29"/>
  <c r="P93" i="29"/>
  <c r="E93" i="29"/>
  <c r="U93" i="29" s="1"/>
  <c r="U92" i="29"/>
  <c r="S92" i="29"/>
  <c r="R92" i="29"/>
  <c r="Q92" i="29"/>
  <c r="P92" i="29"/>
  <c r="E92" i="29"/>
  <c r="T92" i="29" s="1"/>
  <c r="S91" i="29"/>
  <c r="R91" i="29"/>
  <c r="Q91" i="29"/>
  <c r="P91" i="29"/>
  <c r="E91" i="29"/>
  <c r="U91" i="29" s="1"/>
  <c r="S90" i="29"/>
  <c r="R90" i="29"/>
  <c r="Q90" i="29"/>
  <c r="P90" i="29"/>
  <c r="E90" i="29"/>
  <c r="T89" i="29"/>
  <c r="S89" i="29"/>
  <c r="R89" i="29"/>
  <c r="Q89" i="29"/>
  <c r="P89" i="29"/>
  <c r="E89" i="29"/>
  <c r="U89" i="29" s="1"/>
  <c r="S88" i="29"/>
  <c r="R88" i="29"/>
  <c r="Q88" i="29"/>
  <c r="P88" i="29"/>
  <c r="E88" i="29"/>
  <c r="S87" i="29"/>
  <c r="R87" i="29"/>
  <c r="Q87" i="29"/>
  <c r="P87" i="29"/>
  <c r="E87" i="29"/>
  <c r="U87" i="29" s="1"/>
  <c r="U86" i="29"/>
  <c r="S86" i="29"/>
  <c r="R86" i="29"/>
  <c r="Q86" i="29"/>
  <c r="P86" i="29"/>
  <c r="E86" i="29"/>
  <c r="T86" i="29" s="1"/>
  <c r="V72" i="29"/>
  <c r="O72" i="29"/>
  <c r="N72" i="29"/>
  <c r="M72" i="29"/>
  <c r="L72" i="29"/>
  <c r="K72" i="29"/>
  <c r="S72" i="29" s="1"/>
  <c r="J72" i="29"/>
  <c r="I72" i="29"/>
  <c r="H72" i="29"/>
  <c r="G72" i="29"/>
  <c r="F72" i="29"/>
  <c r="C72" i="29"/>
  <c r="B72" i="29"/>
  <c r="E72" i="29" s="1"/>
  <c r="V71" i="29"/>
  <c r="O71" i="29"/>
  <c r="N71" i="29"/>
  <c r="M71" i="29"/>
  <c r="L71" i="29"/>
  <c r="K71" i="29"/>
  <c r="J71" i="29"/>
  <c r="I71" i="29"/>
  <c r="S71" i="29" s="1"/>
  <c r="H71" i="29"/>
  <c r="P71" i="29" s="1"/>
  <c r="G71" i="29"/>
  <c r="F71" i="29"/>
  <c r="E71" i="29"/>
  <c r="C71" i="29"/>
  <c r="B71" i="29"/>
  <c r="V70" i="29"/>
  <c r="O70" i="29"/>
  <c r="N70" i="29"/>
  <c r="M70" i="29"/>
  <c r="L70" i="29"/>
  <c r="K70" i="29"/>
  <c r="J70" i="29"/>
  <c r="I70" i="29"/>
  <c r="H70" i="29"/>
  <c r="R70" i="29" s="1"/>
  <c r="G70" i="29"/>
  <c r="F70" i="29"/>
  <c r="C70" i="29"/>
  <c r="B70" i="29"/>
  <c r="E70" i="29" s="1"/>
  <c r="S69" i="29"/>
  <c r="R69" i="29"/>
  <c r="Q69" i="29"/>
  <c r="P69" i="29"/>
  <c r="E69" i="29"/>
  <c r="U69" i="29" s="1"/>
  <c r="V67" i="29"/>
  <c r="O67" i="29"/>
  <c r="N67" i="29"/>
  <c r="M67" i="29"/>
  <c r="L67" i="29"/>
  <c r="K67" i="29"/>
  <c r="J67" i="29"/>
  <c r="I67" i="29"/>
  <c r="H67" i="29"/>
  <c r="R67" i="29" s="1"/>
  <c r="G67" i="29"/>
  <c r="F67" i="29"/>
  <c r="C67" i="29"/>
  <c r="B67" i="29"/>
  <c r="V66" i="29"/>
  <c r="O66" i="29"/>
  <c r="N66" i="29"/>
  <c r="M66" i="29"/>
  <c r="L66" i="29"/>
  <c r="K66" i="29"/>
  <c r="J66" i="29"/>
  <c r="I66" i="29"/>
  <c r="H66" i="29"/>
  <c r="G66" i="29"/>
  <c r="F66" i="29"/>
  <c r="C66" i="29"/>
  <c r="B66" i="29"/>
  <c r="E66" i="29" s="1"/>
  <c r="U65" i="29"/>
  <c r="S65" i="29"/>
  <c r="R65" i="29"/>
  <c r="Q65" i="29"/>
  <c r="P65" i="29"/>
  <c r="E65" i="29"/>
  <c r="T65" i="29" s="1"/>
  <c r="T64" i="29"/>
  <c r="S64" i="29"/>
  <c r="R64" i="29"/>
  <c r="Q64" i="29"/>
  <c r="P64" i="29"/>
  <c r="E64" i="29"/>
  <c r="U64" i="29" s="1"/>
  <c r="S63" i="29"/>
  <c r="R63" i="29"/>
  <c r="Q63" i="29"/>
  <c r="P63" i="29"/>
  <c r="E63" i="29"/>
  <c r="T63" i="29" s="1"/>
  <c r="S62" i="29"/>
  <c r="R62" i="29"/>
  <c r="Q62" i="29"/>
  <c r="P62" i="29"/>
  <c r="E62" i="29"/>
  <c r="U62" i="29" s="1"/>
  <c r="U61" i="29"/>
  <c r="S61" i="29"/>
  <c r="R61" i="29"/>
  <c r="Q61" i="29"/>
  <c r="P61" i="29"/>
  <c r="E61" i="29"/>
  <c r="T61" i="29" s="1"/>
  <c r="V59" i="29"/>
  <c r="O59" i="29"/>
  <c r="N59" i="29"/>
  <c r="M59" i="29"/>
  <c r="L59" i="29"/>
  <c r="K59" i="29"/>
  <c r="J59" i="29"/>
  <c r="I59" i="29"/>
  <c r="S59" i="29" s="1"/>
  <c r="H59" i="29"/>
  <c r="R59" i="29" s="1"/>
  <c r="G59" i="29"/>
  <c r="F59" i="29"/>
  <c r="C59" i="29"/>
  <c r="B59" i="29"/>
  <c r="E59" i="29" s="1"/>
  <c r="T58" i="29"/>
  <c r="S58" i="29"/>
  <c r="R58" i="29"/>
  <c r="Q58" i="29"/>
  <c r="P58" i="29"/>
  <c r="E58" i="29"/>
  <c r="U58" i="29" s="1"/>
  <c r="S57" i="29"/>
  <c r="R57" i="29"/>
  <c r="Q57" i="29"/>
  <c r="P57" i="29"/>
  <c r="E57" i="29"/>
  <c r="T57" i="29" s="1"/>
  <c r="U56" i="29"/>
  <c r="T56" i="29"/>
  <c r="S56" i="29"/>
  <c r="R56" i="29"/>
  <c r="Q56" i="29"/>
  <c r="P56" i="29"/>
  <c r="E56" i="29"/>
  <c r="S55" i="29"/>
  <c r="R55" i="29"/>
  <c r="Q55" i="29"/>
  <c r="P55" i="29"/>
  <c r="E55" i="29"/>
  <c r="V53" i="29"/>
  <c r="O53" i="29"/>
  <c r="N53" i="29"/>
  <c r="M53" i="29"/>
  <c r="L53" i="29"/>
  <c r="K53" i="29"/>
  <c r="J53" i="29"/>
  <c r="I53" i="29"/>
  <c r="S53" i="29" s="1"/>
  <c r="H53" i="29"/>
  <c r="G53" i="29"/>
  <c r="F53" i="29"/>
  <c r="C53" i="29"/>
  <c r="B53" i="29"/>
  <c r="E53" i="29" s="1"/>
  <c r="S52" i="29"/>
  <c r="R52" i="29"/>
  <c r="Q52" i="29"/>
  <c r="P52" i="29"/>
  <c r="E52" i="29"/>
  <c r="S51" i="29"/>
  <c r="R51" i="29"/>
  <c r="Q51" i="29"/>
  <c r="P51" i="29"/>
  <c r="E51" i="29"/>
  <c r="S50" i="29"/>
  <c r="R50" i="29"/>
  <c r="Q50" i="29"/>
  <c r="P50" i="29"/>
  <c r="E50" i="29"/>
  <c r="U50" i="29" s="1"/>
  <c r="S49" i="29"/>
  <c r="R49" i="29"/>
  <c r="Q49" i="29"/>
  <c r="P49" i="29"/>
  <c r="E49" i="29"/>
  <c r="U48" i="29"/>
  <c r="S48" i="29"/>
  <c r="R48" i="29"/>
  <c r="Q48" i="29"/>
  <c r="P48" i="29"/>
  <c r="E48" i="29"/>
  <c r="T48" i="29" s="1"/>
  <c r="S47" i="29"/>
  <c r="R47" i="29"/>
  <c r="Q47" i="29"/>
  <c r="P47" i="29"/>
  <c r="E47" i="29"/>
  <c r="T47" i="29" s="1"/>
  <c r="T46" i="29"/>
  <c r="S46" i="29"/>
  <c r="R46" i="29"/>
  <c r="Q46" i="29"/>
  <c r="P46" i="29"/>
  <c r="E46" i="29"/>
  <c r="U46" i="29" s="1"/>
  <c r="S45" i="29"/>
  <c r="R45" i="29"/>
  <c r="Q45" i="29"/>
  <c r="P45" i="29"/>
  <c r="E45" i="29"/>
  <c r="U44" i="29"/>
  <c r="S44" i="29"/>
  <c r="R44" i="29"/>
  <c r="Q44" i="29"/>
  <c r="P44" i="29"/>
  <c r="E44" i="29"/>
  <c r="T44" i="29" s="1"/>
  <c r="S43" i="29"/>
  <c r="R43" i="29"/>
  <c r="Q43" i="29"/>
  <c r="P43" i="29"/>
  <c r="E43" i="29"/>
  <c r="S42" i="29"/>
  <c r="R42" i="29"/>
  <c r="Q42" i="29"/>
  <c r="P42" i="29"/>
  <c r="E42" i="29"/>
  <c r="U42" i="29" s="1"/>
  <c r="V40" i="29"/>
  <c r="O40" i="29"/>
  <c r="N40" i="29"/>
  <c r="M40" i="29"/>
  <c r="L40" i="29"/>
  <c r="K40" i="29"/>
  <c r="J40" i="29"/>
  <c r="I40" i="29"/>
  <c r="S40" i="29" s="1"/>
  <c r="H40" i="29"/>
  <c r="R40" i="29" s="1"/>
  <c r="G40" i="29"/>
  <c r="F40" i="29"/>
  <c r="C40" i="29"/>
  <c r="E40" i="29" s="1"/>
  <c r="B40" i="29"/>
  <c r="S39" i="29"/>
  <c r="R39" i="29"/>
  <c r="Q39" i="29"/>
  <c r="P39" i="29"/>
  <c r="E39" i="29"/>
  <c r="S38" i="29"/>
  <c r="R38" i="29"/>
  <c r="Q38" i="29"/>
  <c r="P38" i="29"/>
  <c r="E38" i="29"/>
  <c r="U38" i="29" s="1"/>
  <c r="U37" i="29"/>
  <c r="S37" i="29"/>
  <c r="R37" i="29"/>
  <c r="Q37" i="29"/>
  <c r="P37" i="29"/>
  <c r="E37" i="29"/>
  <c r="T37" i="29" s="1"/>
  <c r="T36" i="29"/>
  <c r="S36" i="29"/>
  <c r="R36" i="29"/>
  <c r="Q36" i="29"/>
  <c r="P36" i="29"/>
  <c r="E36" i="29"/>
  <c r="U36" i="29" s="1"/>
  <c r="S35" i="29"/>
  <c r="R35" i="29"/>
  <c r="Q35" i="29"/>
  <c r="P35" i="29"/>
  <c r="E35" i="29"/>
  <c r="T35" i="29" s="1"/>
  <c r="V33" i="29"/>
  <c r="O33" i="29"/>
  <c r="N33" i="29"/>
  <c r="M33" i="29"/>
  <c r="L33" i="29"/>
  <c r="K33" i="29"/>
  <c r="J33" i="29"/>
  <c r="I33" i="29"/>
  <c r="H33" i="29"/>
  <c r="G33" i="29"/>
  <c r="F33" i="29"/>
  <c r="C33" i="29"/>
  <c r="B33" i="29"/>
  <c r="E33" i="29" s="1"/>
  <c r="S32" i="29"/>
  <c r="R32" i="29"/>
  <c r="Q32" i="29"/>
  <c r="U32" i="29" s="1"/>
  <c r="P32" i="29"/>
  <c r="T32" i="29" s="1"/>
  <c r="E32" i="29"/>
  <c r="V30" i="29"/>
  <c r="O30" i="29"/>
  <c r="N30" i="29"/>
  <c r="M30" i="29"/>
  <c r="L30" i="29"/>
  <c r="K30" i="29"/>
  <c r="J30" i="29"/>
  <c r="I30" i="29"/>
  <c r="Q30" i="29" s="1"/>
  <c r="H30" i="29"/>
  <c r="G30" i="29"/>
  <c r="F30" i="29"/>
  <c r="C30" i="29"/>
  <c r="B30" i="29"/>
  <c r="E30" i="29" s="1"/>
  <c r="S29" i="29"/>
  <c r="R29" i="29"/>
  <c r="Q29" i="29"/>
  <c r="P29" i="29"/>
  <c r="E29" i="29"/>
  <c r="T29" i="29" s="1"/>
  <c r="U28" i="29"/>
  <c r="T28" i="29"/>
  <c r="S28" i="29"/>
  <c r="R28" i="29"/>
  <c r="Q28" i="29"/>
  <c r="P28" i="29"/>
  <c r="E28" i="29"/>
  <c r="S27" i="29"/>
  <c r="R27" i="29"/>
  <c r="Q27" i="29"/>
  <c r="P27" i="29"/>
  <c r="E27" i="29"/>
  <c r="T26" i="29"/>
  <c r="S26" i="29"/>
  <c r="R26" i="29"/>
  <c r="Q26" i="29"/>
  <c r="P26" i="29"/>
  <c r="E26" i="29"/>
  <c r="U26" i="29" s="1"/>
  <c r="V24" i="29"/>
  <c r="O24" i="29"/>
  <c r="N24" i="29"/>
  <c r="M24" i="29"/>
  <c r="L24" i="29"/>
  <c r="K24" i="29"/>
  <c r="J24" i="29"/>
  <c r="I24" i="29"/>
  <c r="S24" i="29" s="1"/>
  <c r="H24" i="29"/>
  <c r="R24" i="29" s="1"/>
  <c r="G24" i="29"/>
  <c r="F24" i="29"/>
  <c r="C24" i="29"/>
  <c r="B24" i="29"/>
  <c r="E24" i="29" s="1"/>
  <c r="U23" i="29"/>
  <c r="S23" i="29"/>
  <c r="R23" i="29"/>
  <c r="Q23" i="29"/>
  <c r="P23" i="29"/>
  <c r="E23" i="29"/>
  <c r="T23" i="29" s="1"/>
  <c r="S22" i="29"/>
  <c r="R22" i="29"/>
  <c r="Q22" i="29"/>
  <c r="P22" i="29"/>
  <c r="E22" i="29"/>
  <c r="U21" i="29"/>
  <c r="S21" i="29"/>
  <c r="R21" i="29"/>
  <c r="Q21" i="29"/>
  <c r="P21" i="29"/>
  <c r="E21" i="29"/>
  <c r="T21" i="29" s="1"/>
  <c r="T20" i="29"/>
  <c r="S20" i="29"/>
  <c r="R20" i="29"/>
  <c r="Q20" i="29"/>
  <c r="P20" i="29"/>
  <c r="E20" i="29"/>
  <c r="U20" i="29" s="1"/>
  <c r="S19" i="29"/>
  <c r="R19" i="29"/>
  <c r="Q19" i="29"/>
  <c r="P19" i="29"/>
  <c r="E19" i="29"/>
  <c r="S18" i="29"/>
  <c r="R18" i="29"/>
  <c r="Q18" i="29"/>
  <c r="P18" i="29"/>
  <c r="E18" i="29"/>
  <c r="U18" i="29" s="1"/>
  <c r="U17" i="29"/>
  <c r="S17" i="29"/>
  <c r="R17" i="29"/>
  <c r="Q17" i="29"/>
  <c r="P17" i="29"/>
  <c r="E17" i="29"/>
  <c r="T17" i="29" s="1"/>
  <c r="V15" i="29"/>
  <c r="O15" i="29"/>
  <c r="N15" i="29"/>
  <c r="M15" i="29"/>
  <c r="L15" i="29"/>
  <c r="K15" i="29"/>
  <c r="J15" i="29"/>
  <c r="I15" i="29"/>
  <c r="S15" i="29" s="1"/>
  <c r="H15" i="29"/>
  <c r="G15" i="29"/>
  <c r="F15" i="29"/>
  <c r="C15" i="29"/>
  <c r="B15" i="29"/>
  <c r="E15" i="29" s="1"/>
  <c r="S14" i="29"/>
  <c r="R14" i="29"/>
  <c r="Q14" i="29"/>
  <c r="P14" i="29"/>
  <c r="E14" i="29"/>
  <c r="U14" i="29" s="1"/>
  <c r="U13" i="29"/>
  <c r="S13" i="29"/>
  <c r="R13" i="29"/>
  <c r="Q13" i="29"/>
  <c r="P13" i="29"/>
  <c r="E13" i="29"/>
  <c r="T13" i="29" s="1"/>
  <c r="T12" i="29"/>
  <c r="S12" i="29"/>
  <c r="R12" i="29"/>
  <c r="Q12" i="29"/>
  <c r="P12" i="29"/>
  <c r="E12" i="29"/>
  <c r="U12" i="29" s="1"/>
  <c r="S11" i="29"/>
  <c r="R11" i="29"/>
  <c r="Q11" i="29"/>
  <c r="P11" i="29"/>
  <c r="E11" i="29"/>
  <c r="T11" i="29" s="1"/>
  <c r="S10" i="29"/>
  <c r="R10" i="29"/>
  <c r="Q10" i="29"/>
  <c r="P10" i="29"/>
  <c r="E10" i="29"/>
  <c r="U10" i="29" s="1"/>
  <c r="S9" i="29"/>
  <c r="R9" i="29"/>
  <c r="Q9" i="29"/>
  <c r="P9" i="29"/>
  <c r="E9" i="29"/>
  <c r="T9" i="29" s="1"/>
  <c r="U93" i="28"/>
  <c r="T93" i="28"/>
  <c r="S93" i="28"/>
  <c r="R93" i="28"/>
  <c r="Q93" i="28"/>
  <c r="P93" i="28"/>
  <c r="E93" i="28"/>
  <c r="S92" i="28"/>
  <c r="R92" i="28"/>
  <c r="Q92" i="28"/>
  <c r="P92" i="28"/>
  <c r="E92" i="28"/>
  <c r="S91" i="28"/>
  <c r="R91" i="28"/>
  <c r="Q91" i="28"/>
  <c r="P91" i="28"/>
  <c r="E91" i="28"/>
  <c r="U91" i="28" s="1"/>
  <c r="U90" i="28"/>
  <c r="S90" i="28"/>
  <c r="R90" i="28"/>
  <c r="Q90" i="28"/>
  <c r="P90" i="28"/>
  <c r="E90" i="28"/>
  <c r="T90" i="28" s="1"/>
  <c r="T89" i="28"/>
  <c r="S89" i="28"/>
  <c r="R89" i="28"/>
  <c r="Q89" i="28"/>
  <c r="P89" i="28"/>
  <c r="E89" i="28"/>
  <c r="U89" i="28" s="1"/>
  <c r="S88" i="28"/>
  <c r="R88" i="28"/>
  <c r="Q88" i="28"/>
  <c r="P88" i="28"/>
  <c r="E88" i="28"/>
  <c r="T88" i="28" s="1"/>
  <c r="S87" i="28"/>
  <c r="R87" i="28"/>
  <c r="Q87" i="28"/>
  <c r="P87" i="28"/>
  <c r="E87" i="28"/>
  <c r="U87" i="28" s="1"/>
  <c r="S86" i="28"/>
  <c r="R86" i="28"/>
  <c r="Q86" i="28"/>
  <c r="P86" i="28"/>
  <c r="E86" i="28"/>
  <c r="T86" i="28" s="1"/>
  <c r="V72" i="28"/>
  <c r="O72" i="28"/>
  <c r="N72" i="28"/>
  <c r="M72" i="28"/>
  <c r="L72" i="28"/>
  <c r="K72" i="28"/>
  <c r="J72" i="28"/>
  <c r="I72" i="28"/>
  <c r="H72" i="28"/>
  <c r="R72" i="28" s="1"/>
  <c r="G72" i="28"/>
  <c r="F72" i="28"/>
  <c r="C72" i="28"/>
  <c r="B72" i="28"/>
  <c r="V71" i="28"/>
  <c r="O71" i="28"/>
  <c r="N71" i="28"/>
  <c r="M71" i="28"/>
  <c r="L71" i="28"/>
  <c r="K71" i="28"/>
  <c r="J71" i="28"/>
  <c r="R71" i="28" s="1"/>
  <c r="I71" i="28"/>
  <c r="S71" i="28" s="1"/>
  <c r="H71" i="28"/>
  <c r="G71" i="28"/>
  <c r="F71" i="28"/>
  <c r="C71" i="28"/>
  <c r="B71" i="28"/>
  <c r="E71" i="28" s="1"/>
  <c r="V70" i="28"/>
  <c r="S70" i="28"/>
  <c r="O70" i="28"/>
  <c r="N70" i="28"/>
  <c r="M70" i="28"/>
  <c r="L70" i="28"/>
  <c r="K70" i="28"/>
  <c r="J70" i="28"/>
  <c r="I70" i="28"/>
  <c r="H70" i="28"/>
  <c r="R70" i="28" s="1"/>
  <c r="G70" i="28"/>
  <c r="F70" i="28"/>
  <c r="C70" i="28"/>
  <c r="B70" i="28"/>
  <c r="S69" i="28"/>
  <c r="R69" i="28"/>
  <c r="Q69" i="28"/>
  <c r="P69" i="28"/>
  <c r="E69" i="28"/>
  <c r="V67" i="28"/>
  <c r="O67" i="28"/>
  <c r="N67" i="28"/>
  <c r="M67" i="28"/>
  <c r="L67" i="28"/>
  <c r="K67" i="28"/>
  <c r="J67" i="28"/>
  <c r="I67" i="28"/>
  <c r="H67" i="28"/>
  <c r="G67" i="28"/>
  <c r="F67" i="28"/>
  <c r="C67" i="28"/>
  <c r="B67" i="28"/>
  <c r="V66" i="28"/>
  <c r="S66" i="28"/>
  <c r="O66" i="28"/>
  <c r="N66" i="28"/>
  <c r="M66" i="28"/>
  <c r="L66" i="28"/>
  <c r="K66" i="28"/>
  <c r="J66" i="28"/>
  <c r="I66" i="28"/>
  <c r="H66" i="28"/>
  <c r="R66" i="28" s="1"/>
  <c r="G66" i="28"/>
  <c r="F66" i="28"/>
  <c r="C66" i="28"/>
  <c r="B66" i="28"/>
  <c r="U65" i="28"/>
  <c r="S65" i="28"/>
  <c r="R65" i="28"/>
  <c r="Q65" i="28"/>
  <c r="P65" i="28"/>
  <c r="E65" i="28"/>
  <c r="T65" i="28" s="1"/>
  <c r="U64" i="28"/>
  <c r="T64" i="28"/>
  <c r="S64" i="28"/>
  <c r="R64" i="28"/>
  <c r="Q64" i="28"/>
  <c r="P64" i="28"/>
  <c r="E64" i="28"/>
  <c r="S63" i="28"/>
  <c r="R63" i="28"/>
  <c r="Q63" i="28"/>
  <c r="P63" i="28"/>
  <c r="E63" i="28"/>
  <c r="U63" i="28" s="1"/>
  <c r="S62" i="28"/>
  <c r="R62" i="28"/>
  <c r="Q62" i="28"/>
  <c r="P62" i="28"/>
  <c r="E62" i="28"/>
  <c r="U62" i="28" s="1"/>
  <c r="S61" i="28"/>
  <c r="R61" i="28"/>
  <c r="Q61" i="28"/>
  <c r="P61" i="28"/>
  <c r="E61" i="28"/>
  <c r="U61" i="28" s="1"/>
  <c r="V59" i="28"/>
  <c r="S59" i="28"/>
  <c r="O59" i="28"/>
  <c r="N59" i="28"/>
  <c r="M59" i="28"/>
  <c r="L59" i="28"/>
  <c r="K59" i="28"/>
  <c r="J59" i="28"/>
  <c r="I59" i="28"/>
  <c r="H59" i="28"/>
  <c r="R59" i="28" s="1"/>
  <c r="G59" i="28"/>
  <c r="F59" i="28"/>
  <c r="C59" i="28"/>
  <c r="B59" i="28"/>
  <c r="E59" i="28" s="1"/>
  <c r="S58" i="28"/>
  <c r="R58" i="28"/>
  <c r="Q58" i="28"/>
  <c r="P58" i="28"/>
  <c r="E58" i="28"/>
  <c r="U58" i="28" s="1"/>
  <c r="U57" i="28"/>
  <c r="S57" i="28"/>
  <c r="R57" i="28"/>
  <c r="Q57" i="28"/>
  <c r="P57" i="28"/>
  <c r="E57" i="28"/>
  <c r="T57" i="28" s="1"/>
  <c r="U56" i="28"/>
  <c r="T56" i="28"/>
  <c r="S56" i="28"/>
  <c r="R56" i="28"/>
  <c r="Q56" i="28"/>
  <c r="P56" i="28"/>
  <c r="E56" i="28"/>
  <c r="S55" i="28"/>
  <c r="R55" i="28"/>
  <c r="Q55" i="28"/>
  <c r="P55" i="28"/>
  <c r="E55" i="28"/>
  <c r="T55" i="28" s="1"/>
  <c r="V53" i="28"/>
  <c r="O53" i="28"/>
  <c r="N53" i="28"/>
  <c r="M53" i="28"/>
  <c r="L53" i="28"/>
  <c r="K53" i="28"/>
  <c r="J53" i="28"/>
  <c r="I53" i="28"/>
  <c r="H53" i="28"/>
  <c r="G53" i="28"/>
  <c r="F53" i="28"/>
  <c r="C53" i="28"/>
  <c r="B53" i="28"/>
  <c r="S52" i="28"/>
  <c r="R52" i="28"/>
  <c r="Q52" i="28"/>
  <c r="P52" i="28"/>
  <c r="E52" i="28"/>
  <c r="S51" i="28"/>
  <c r="R51" i="28"/>
  <c r="Q51" i="28"/>
  <c r="P51" i="28"/>
  <c r="E51" i="28"/>
  <c r="U51" i="28" s="1"/>
  <c r="S50" i="28"/>
  <c r="R50" i="28"/>
  <c r="Q50" i="28"/>
  <c r="P50" i="28"/>
  <c r="E50" i="28"/>
  <c r="U50" i="28" s="1"/>
  <c r="U49" i="28"/>
  <c r="S49" i="28"/>
  <c r="R49" i="28"/>
  <c r="Q49" i="28"/>
  <c r="P49" i="28"/>
  <c r="E49" i="28"/>
  <c r="T49" i="28" s="1"/>
  <c r="U48" i="28"/>
  <c r="T48" i="28"/>
  <c r="S48" i="28"/>
  <c r="R48" i="28"/>
  <c r="Q48" i="28"/>
  <c r="P48" i="28"/>
  <c r="E48" i="28"/>
  <c r="S47" i="28"/>
  <c r="R47" i="28"/>
  <c r="Q47" i="28"/>
  <c r="P47" i="28"/>
  <c r="E47" i="28"/>
  <c r="U47" i="28" s="1"/>
  <c r="S46" i="28"/>
  <c r="R46" i="28"/>
  <c r="Q46" i="28"/>
  <c r="P46" i="28"/>
  <c r="E46" i="28"/>
  <c r="U46" i="28" s="1"/>
  <c r="U45" i="28"/>
  <c r="S45" i="28"/>
  <c r="R45" i="28"/>
  <c r="Q45" i="28"/>
  <c r="P45" i="28"/>
  <c r="E45" i="28"/>
  <c r="T45" i="28" s="1"/>
  <c r="S44" i="28"/>
  <c r="R44" i="28"/>
  <c r="Q44" i="28"/>
  <c r="P44" i="28"/>
  <c r="E44" i="28"/>
  <c r="S43" i="28"/>
  <c r="R43" i="28"/>
  <c r="Q43" i="28"/>
  <c r="P43" i="28"/>
  <c r="E43" i="28"/>
  <c r="T43" i="28" s="1"/>
  <c r="S42" i="28"/>
  <c r="R42" i="28"/>
  <c r="Q42" i="28"/>
  <c r="P42" i="28"/>
  <c r="E42" i="28"/>
  <c r="U42" i="28" s="1"/>
  <c r="V40" i="28"/>
  <c r="O40" i="28"/>
  <c r="N40" i="28"/>
  <c r="M40" i="28"/>
  <c r="L40" i="28"/>
  <c r="K40" i="28"/>
  <c r="J40" i="28"/>
  <c r="I40" i="28"/>
  <c r="S40" i="28" s="1"/>
  <c r="H40" i="28"/>
  <c r="R40" i="28" s="1"/>
  <c r="G40" i="28"/>
  <c r="F40" i="28"/>
  <c r="E40" i="28"/>
  <c r="C40" i="28"/>
  <c r="B40" i="28"/>
  <c r="S39" i="28"/>
  <c r="R39" i="28"/>
  <c r="Q39" i="28"/>
  <c r="P39" i="28"/>
  <c r="E39" i="28"/>
  <c r="S38" i="28"/>
  <c r="R38" i="28"/>
  <c r="Q38" i="28"/>
  <c r="P38" i="28"/>
  <c r="E38" i="28"/>
  <c r="U38" i="28" s="1"/>
  <c r="S37" i="28"/>
  <c r="R37" i="28"/>
  <c r="Q37" i="28"/>
  <c r="P37" i="28"/>
  <c r="E37" i="28"/>
  <c r="T37" i="28" s="1"/>
  <c r="S36" i="28"/>
  <c r="R36" i="28"/>
  <c r="Q36" i="28"/>
  <c r="U36" i="28" s="1"/>
  <c r="P36" i="28"/>
  <c r="E36" i="28"/>
  <c r="S35" i="28"/>
  <c r="R35" i="28"/>
  <c r="Q35" i="28"/>
  <c r="P35" i="28"/>
  <c r="E35" i="28"/>
  <c r="T35" i="28" s="1"/>
  <c r="V33" i="28"/>
  <c r="O33" i="28"/>
  <c r="N33" i="28"/>
  <c r="M33" i="28"/>
  <c r="L33" i="28"/>
  <c r="K33" i="28"/>
  <c r="J33" i="28"/>
  <c r="R33" i="28" s="1"/>
  <c r="I33" i="28"/>
  <c r="S33" i="28" s="1"/>
  <c r="H33" i="28"/>
  <c r="G33" i="28"/>
  <c r="F33" i="28"/>
  <c r="C33" i="28"/>
  <c r="E33" i="28" s="1"/>
  <c r="B33" i="28"/>
  <c r="S32" i="28"/>
  <c r="R32" i="28"/>
  <c r="Q32" i="28"/>
  <c r="P32" i="28"/>
  <c r="E32" i="28"/>
  <c r="U32" i="28" s="1"/>
  <c r="V30" i="28"/>
  <c r="O30" i="28"/>
  <c r="N30" i="28"/>
  <c r="M30" i="28"/>
  <c r="L30" i="28"/>
  <c r="K30" i="28"/>
  <c r="J30" i="28"/>
  <c r="I30" i="28"/>
  <c r="S30" i="28" s="1"/>
  <c r="H30" i="28"/>
  <c r="R30" i="28" s="1"/>
  <c r="G30" i="28"/>
  <c r="F30" i="28"/>
  <c r="C30" i="28"/>
  <c r="B30" i="28"/>
  <c r="E30" i="28" s="1"/>
  <c r="S29" i="28"/>
  <c r="R29" i="28"/>
  <c r="Q29" i="28"/>
  <c r="P29" i="28"/>
  <c r="E29" i="28"/>
  <c r="T28" i="28"/>
  <c r="S28" i="28"/>
  <c r="R28" i="28"/>
  <c r="Q28" i="28"/>
  <c r="P28" i="28"/>
  <c r="E28" i="28"/>
  <c r="U28" i="28" s="1"/>
  <c r="T27" i="28"/>
  <c r="S27" i="28"/>
  <c r="R27" i="28"/>
  <c r="Q27" i="28"/>
  <c r="P27" i="28"/>
  <c r="E27" i="28"/>
  <c r="U27" i="28" s="1"/>
  <c r="S26" i="28"/>
  <c r="R26" i="28"/>
  <c r="Q26" i="28"/>
  <c r="P26" i="28"/>
  <c r="E26" i="28"/>
  <c r="U26" i="28" s="1"/>
  <c r="V24" i="28"/>
  <c r="O24" i="28"/>
  <c r="N24" i="28"/>
  <c r="M24" i="28"/>
  <c r="L24" i="28"/>
  <c r="K24" i="28"/>
  <c r="J24" i="28"/>
  <c r="I24" i="28"/>
  <c r="H24" i="28"/>
  <c r="G24" i="28"/>
  <c r="F24" i="28"/>
  <c r="C24" i="28"/>
  <c r="B24" i="28"/>
  <c r="E24" i="28" s="1"/>
  <c r="S23" i="28"/>
  <c r="R23" i="28"/>
  <c r="Q23" i="28"/>
  <c r="P23" i="28"/>
  <c r="E23" i="28"/>
  <c r="U23" i="28" s="1"/>
  <c r="S22" i="28"/>
  <c r="R22" i="28"/>
  <c r="Q22" i="28"/>
  <c r="P22" i="28"/>
  <c r="E22" i="28"/>
  <c r="S21" i="28"/>
  <c r="R21" i="28"/>
  <c r="Q21" i="28"/>
  <c r="P21" i="28"/>
  <c r="E21" i="28"/>
  <c r="T21" i="28" s="1"/>
  <c r="T20" i="28"/>
  <c r="S20" i="28"/>
  <c r="R20" i="28"/>
  <c r="Q20" i="28"/>
  <c r="P20" i="28"/>
  <c r="E20" i="28"/>
  <c r="U20" i="28" s="1"/>
  <c r="U19" i="28"/>
  <c r="S19" i="28"/>
  <c r="R19" i="28"/>
  <c r="Q19" i="28"/>
  <c r="P19" i="28"/>
  <c r="E19" i="28"/>
  <c r="T19" i="28" s="1"/>
  <c r="S18" i="28"/>
  <c r="R18" i="28"/>
  <c r="Q18" i="28"/>
  <c r="P18" i="28"/>
  <c r="E18" i="28"/>
  <c r="U18" i="28" s="1"/>
  <c r="U17" i="28"/>
  <c r="S17" i="28"/>
  <c r="R17" i="28"/>
  <c r="Q17" i="28"/>
  <c r="P17" i="28"/>
  <c r="E17" i="28"/>
  <c r="T17" i="28" s="1"/>
  <c r="V15" i="28"/>
  <c r="O15" i="28"/>
  <c r="N15" i="28"/>
  <c r="M15" i="28"/>
  <c r="L15" i="28"/>
  <c r="K15" i="28"/>
  <c r="J15" i="28"/>
  <c r="I15" i="28"/>
  <c r="H15" i="28"/>
  <c r="R15" i="28" s="1"/>
  <c r="G15" i="28"/>
  <c r="F15" i="28"/>
  <c r="C15" i="28"/>
  <c r="B15" i="28"/>
  <c r="E15" i="28" s="1"/>
  <c r="S14" i="28"/>
  <c r="R14" i="28"/>
  <c r="Q14" i="28"/>
  <c r="P14" i="28"/>
  <c r="E14" i="28"/>
  <c r="S13" i="28"/>
  <c r="R13" i="28"/>
  <c r="Q13" i="28"/>
  <c r="P13" i="28"/>
  <c r="E13" i="28"/>
  <c r="T13" i="28" s="1"/>
  <c r="U12" i="28"/>
  <c r="T12" i="28"/>
  <c r="S12" i="28"/>
  <c r="R12" i="28"/>
  <c r="Q12" i="28"/>
  <c r="P12" i="28"/>
  <c r="E12" i="28"/>
  <c r="S11" i="28"/>
  <c r="R11" i="28"/>
  <c r="Q11" i="28"/>
  <c r="P11" i="28"/>
  <c r="E11" i="28"/>
  <c r="S10" i="28"/>
  <c r="R10" i="28"/>
  <c r="Q10" i="28"/>
  <c r="P10" i="28"/>
  <c r="E10" i="28"/>
  <c r="T10" i="28" s="1"/>
  <c r="T9" i="28"/>
  <c r="S9" i="28"/>
  <c r="R9" i="28"/>
  <c r="Q9" i="28"/>
  <c r="P9" i="28"/>
  <c r="E9" i="28"/>
  <c r="U9" i="28" s="1"/>
  <c r="S93" i="27"/>
  <c r="R93" i="27"/>
  <c r="Q93" i="27"/>
  <c r="P93" i="27"/>
  <c r="E93" i="27"/>
  <c r="U93" i="27" s="1"/>
  <c r="S92" i="27"/>
  <c r="R92" i="27"/>
  <c r="Q92" i="27"/>
  <c r="P92" i="27"/>
  <c r="E92" i="27"/>
  <c r="S91" i="27"/>
  <c r="R91" i="27"/>
  <c r="Q91" i="27"/>
  <c r="P91" i="27"/>
  <c r="E91" i="27"/>
  <c r="U91" i="27" s="1"/>
  <c r="S90" i="27"/>
  <c r="R90" i="27"/>
  <c r="Q90" i="27"/>
  <c r="P90" i="27"/>
  <c r="E90" i="27"/>
  <c r="T90" i="27" s="1"/>
  <c r="U89" i="27"/>
  <c r="S89" i="27"/>
  <c r="R89" i="27"/>
  <c r="Q89" i="27"/>
  <c r="P89" i="27"/>
  <c r="E89" i="27"/>
  <c r="T89" i="27" s="1"/>
  <c r="U88" i="27"/>
  <c r="T88" i="27"/>
  <c r="S88" i="27"/>
  <c r="R88" i="27"/>
  <c r="Q88" i="27"/>
  <c r="P88" i="27"/>
  <c r="E88" i="27"/>
  <c r="S87" i="27"/>
  <c r="R87" i="27"/>
  <c r="Q87" i="27"/>
  <c r="P87" i="27"/>
  <c r="E87" i="27"/>
  <c r="U86" i="27"/>
  <c r="T86" i="27"/>
  <c r="S86" i="27"/>
  <c r="R86" i="27"/>
  <c r="Q86" i="27"/>
  <c r="P86" i="27"/>
  <c r="E86" i="27"/>
  <c r="V72" i="27"/>
  <c r="O72" i="27"/>
  <c r="N72" i="27"/>
  <c r="M72" i="27"/>
  <c r="L72" i="27"/>
  <c r="K72" i="27"/>
  <c r="J72" i="27"/>
  <c r="I72" i="27"/>
  <c r="S72" i="27" s="1"/>
  <c r="H72" i="27"/>
  <c r="G72" i="27"/>
  <c r="F72" i="27"/>
  <c r="C72" i="27"/>
  <c r="B72" i="27"/>
  <c r="E72" i="27" s="1"/>
  <c r="V71" i="27"/>
  <c r="O71" i="27"/>
  <c r="N71" i="27"/>
  <c r="M71" i="27"/>
  <c r="L71" i="27"/>
  <c r="K71" i="27"/>
  <c r="J71" i="27"/>
  <c r="R71" i="27" s="1"/>
  <c r="I71" i="27"/>
  <c r="S71" i="27" s="1"/>
  <c r="H71" i="27"/>
  <c r="G71" i="27"/>
  <c r="F71" i="27"/>
  <c r="C71" i="27"/>
  <c r="B71" i="27"/>
  <c r="E71" i="27" s="1"/>
  <c r="V70" i="27"/>
  <c r="S70" i="27"/>
  <c r="O70" i="27"/>
  <c r="N70" i="27"/>
  <c r="M70" i="27"/>
  <c r="L70" i="27"/>
  <c r="K70" i="27"/>
  <c r="J70" i="27"/>
  <c r="I70" i="27"/>
  <c r="H70" i="27"/>
  <c r="R70" i="27" s="1"/>
  <c r="G70" i="27"/>
  <c r="F70" i="27"/>
  <c r="C70" i="27"/>
  <c r="B70" i="27"/>
  <c r="E70" i="27" s="1"/>
  <c r="S69" i="27"/>
  <c r="R69" i="27"/>
  <c r="Q69" i="27"/>
  <c r="P69" i="27"/>
  <c r="E69" i="27"/>
  <c r="U69" i="27" s="1"/>
  <c r="V67" i="27"/>
  <c r="O67" i="27"/>
  <c r="N67" i="27"/>
  <c r="M67" i="27"/>
  <c r="L67" i="27"/>
  <c r="K67" i="27"/>
  <c r="J67" i="27"/>
  <c r="I67" i="27"/>
  <c r="S67" i="27" s="1"/>
  <c r="H67" i="27"/>
  <c r="R67" i="27" s="1"/>
  <c r="G67" i="27"/>
  <c r="F67" i="27"/>
  <c r="C67" i="27"/>
  <c r="B67" i="27"/>
  <c r="V66" i="27"/>
  <c r="S66" i="27"/>
  <c r="O66" i="27"/>
  <c r="N66" i="27"/>
  <c r="M66" i="27"/>
  <c r="L66" i="27"/>
  <c r="K66" i="27"/>
  <c r="J66" i="27"/>
  <c r="I66" i="27"/>
  <c r="H66" i="27"/>
  <c r="R66" i="27" s="1"/>
  <c r="G66" i="27"/>
  <c r="F66" i="27"/>
  <c r="C66" i="27"/>
  <c r="B66" i="27"/>
  <c r="E66" i="27" s="1"/>
  <c r="S65" i="27"/>
  <c r="R65" i="27"/>
  <c r="Q65" i="27"/>
  <c r="P65" i="27"/>
  <c r="E65" i="27"/>
  <c r="T65" i="27" s="1"/>
  <c r="T64" i="27"/>
  <c r="S64" i="27"/>
  <c r="R64" i="27"/>
  <c r="Q64" i="27"/>
  <c r="P64" i="27"/>
  <c r="E64" i="27"/>
  <c r="U64" i="27" s="1"/>
  <c r="S63" i="27"/>
  <c r="R63" i="27"/>
  <c r="Q63" i="27"/>
  <c r="P63" i="27"/>
  <c r="E63" i="27"/>
  <c r="S62" i="27"/>
  <c r="R62" i="27"/>
  <c r="Q62" i="27"/>
  <c r="P62" i="27"/>
  <c r="E62" i="27"/>
  <c r="U62" i="27" s="1"/>
  <c r="U61" i="27"/>
  <c r="S61" i="27"/>
  <c r="R61" i="27"/>
  <c r="Q61" i="27"/>
  <c r="P61" i="27"/>
  <c r="E61" i="27"/>
  <c r="V59" i="27"/>
  <c r="O59" i="27"/>
  <c r="N59" i="27"/>
  <c r="M59" i="27"/>
  <c r="L59" i="27"/>
  <c r="K59" i="27"/>
  <c r="J59" i="27"/>
  <c r="I59" i="27"/>
  <c r="Q59" i="27" s="1"/>
  <c r="H59" i="27"/>
  <c r="R59" i="27" s="1"/>
  <c r="G59" i="27"/>
  <c r="F59" i="27"/>
  <c r="C59" i="27"/>
  <c r="B59" i="27"/>
  <c r="E59" i="27" s="1"/>
  <c r="S58" i="27"/>
  <c r="R58" i="27"/>
  <c r="Q58" i="27"/>
  <c r="P58" i="27"/>
  <c r="E58" i="27"/>
  <c r="U58" i="27" s="1"/>
  <c r="S57" i="27"/>
  <c r="R57" i="27"/>
  <c r="Q57" i="27"/>
  <c r="P57" i="27"/>
  <c r="E57" i="27"/>
  <c r="T57" i="27" s="1"/>
  <c r="U56" i="27"/>
  <c r="T56" i="27"/>
  <c r="S56" i="27"/>
  <c r="R56" i="27"/>
  <c r="Q56" i="27"/>
  <c r="P56" i="27"/>
  <c r="E56" i="27"/>
  <c r="T55" i="27"/>
  <c r="S55" i="27"/>
  <c r="R55" i="27"/>
  <c r="Q55" i="27"/>
  <c r="P55" i="27"/>
  <c r="E55" i="27"/>
  <c r="U55" i="27" s="1"/>
  <c r="V53" i="27"/>
  <c r="O53" i="27"/>
  <c r="N53" i="27"/>
  <c r="M53" i="27"/>
  <c r="L53" i="27"/>
  <c r="K53" i="27"/>
  <c r="J53" i="27"/>
  <c r="I53" i="27"/>
  <c r="S53" i="27" s="1"/>
  <c r="H53" i="27"/>
  <c r="G53" i="27"/>
  <c r="F53" i="27"/>
  <c r="C53" i="27"/>
  <c r="B53" i="27"/>
  <c r="U52" i="27"/>
  <c r="S52" i="27"/>
  <c r="R52" i="27"/>
  <c r="Q52" i="27"/>
  <c r="P52" i="27"/>
  <c r="E52" i="27"/>
  <c r="T52" i="27" s="1"/>
  <c r="T51" i="27"/>
  <c r="S51" i="27"/>
  <c r="R51" i="27"/>
  <c r="Q51" i="27"/>
  <c r="P51" i="27"/>
  <c r="E51" i="27"/>
  <c r="U51" i="27" s="1"/>
  <c r="S50" i="27"/>
  <c r="R50" i="27"/>
  <c r="Q50" i="27"/>
  <c r="P50" i="27"/>
  <c r="E50" i="27"/>
  <c r="U50" i="27" s="1"/>
  <c r="U49" i="27"/>
  <c r="S49" i="27"/>
  <c r="R49" i="27"/>
  <c r="Q49" i="27"/>
  <c r="P49" i="27"/>
  <c r="E49" i="27"/>
  <c r="T49" i="27" s="1"/>
  <c r="S48" i="27"/>
  <c r="R48" i="27"/>
  <c r="Q48" i="27"/>
  <c r="P48" i="27"/>
  <c r="E48" i="27"/>
  <c r="S47" i="27"/>
  <c r="R47" i="27"/>
  <c r="Q47" i="27"/>
  <c r="P47" i="27"/>
  <c r="E47" i="27"/>
  <c r="S46" i="27"/>
  <c r="R46" i="27"/>
  <c r="Q46" i="27"/>
  <c r="P46" i="27"/>
  <c r="E46" i="27"/>
  <c r="U46" i="27" s="1"/>
  <c r="S45" i="27"/>
  <c r="R45" i="27"/>
  <c r="Q45" i="27"/>
  <c r="P45" i="27"/>
  <c r="E45" i="27"/>
  <c r="T44" i="27"/>
  <c r="S44" i="27"/>
  <c r="R44" i="27"/>
  <c r="Q44" i="27"/>
  <c r="P44" i="27"/>
  <c r="E44" i="27"/>
  <c r="U44" i="27" s="1"/>
  <c r="U43" i="27"/>
  <c r="S43" i="27"/>
  <c r="R43" i="27"/>
  <c r="Q43" i="27"/>
  <c r="P43" i="27"/>
  <c r="E43" i="27"/>
  <c r="T43" i="27" s="1"/>
  <c r="S42" i="27"/>
  <c r="R42" i="27"/>
  <c r="Q42" i="27"/>
  <c r="P42" i="27"/>
  <c r="E42" i="27"/>
  <c r="U42" i="27" s="1"/>
  <c r="V40" i="27"/>
  <c r="O40" i="27"/>
  <c r="N40" i="27"/>
  <c r="M40" i="27"/>
  <c r="L40" i="27"/>
  <c r="K40" i="27"/>
  <c r="J40" i="27"/>
  <c r="I40" i="27"/>
  <c r="S40" i="27" s="1"/>
  <c r="H40" i="27"/>
  <c r="R40" i="27" s="1"/>
  <c r="G40" i="27"/>
  <c r="F40" i="27"/>
  <c r="E40" i="27"/>
  <c r="C40" i="27"/>
  <c r="B40" i="27"/>
  <c r="U39" i="27"/>
  <c r="T39" i="27"/>
  <c r="S39" i="27"/>
  <c r="R39" i="27"/>
  <c r="Q39" i="27"/>
  <c r="P39" i="27"/>
  <c r="E39" i="27"/>
  <c r="T38" i="27"/>
  <c r="S38" i="27"/>
  <c r="R38" i="27"/>
  <c r="Q38" i="27"/>
  <c r="P38" i="27"/>
  <c r="E38" i="27"/>
  <c r="U38" i="27" s="1"/>
  <c r="U37" i="27"/>
  <c r="S37" i="27"/>
  <c r="R37" i="27"/>
  <c r="Q37" i="27"/>
  <c r="P37" i="27"/>
  <c r="E37" i="27"/>
  <c r="T37" i="27" s="1"/>
  <c r="S36" i="27"/>
  <c r="R36" i="27"/>
  <c r="Q36" i="27"/>
  <c r="P36" i="27"/>
  <c r="E36" i="27"/>
  <c r="U36" i="27" s="1"/>
  <c r="S35" i="27"/>
  <c r="R35" i="27"/>
  <c r="Q35" i="27"/>
  <c r="P35" i="27"/>
  <c r="E35" i="27"/>
  <c r="V33" i="27"/>
  <c r="O33" i="27"/>
  <c r="N33" i="27"/>
  <c r="M33" i="27"/>
  <c r="L33" i="27"/>
  <c r="K33" i="27"/>
  <c r="J33" i="27"/>
  <c r="R33" i="27" s="1"/>
  <c r="I33" i="27"/>
  <c r="S33" i="27" s="1"/>
  <c r="H33" i="27"/>
  <c r="G33" i="27"/>
  <c r="F33" i="27"/>
  <c r="E33" i="27"/>
  <c r="C33" i="27"/>
  <c r="B33" i="27"/>
  <c r="U32" i="27"/>
  <c r="S32" i="27"/>
  <c r="R32" i="27"/>
  <c r="Q32" i="27"/>
  <c r="P32" i="27"/>
  <c r="E32" i="27"/>
  <c r="V30" i="27"/>
  <c r="O30" i="27"/>
  <c r="N30" i="27"/>
  <c r="M30" i="27"/>
  <c r="L30" i="27"/>
  <c r="K30" i="27"/>
  <c r="J30" i="27"/>
  <c r="I30" i="27"/>
  <c r="S30" i="27" s="1"/>
  <c r="H30" i="27"/>
  <c r="R30" i="27" s="1"/>
  <c r="G30" i="27"/>
  <c r="F30" i="27"/>
  <c r="C30" i="27"/>
  <c r="B30" i="27"/>
  <c r="E30" i="27" s="1"/>
  <c r="U29" i="27"/>
  <c r="S29" i="27"/>
  <c r="R29" i="27"/>
  <c r="Q29" i="27"/>
  <c r="P29" i="27"/>
  <c r="E29" i="27"/>
  <c r="T29" i="27" s="1"/>
  <c r="S28" i="27"/>
  <c r="R28" i="27"/>
  <c r="Q28" i="27"/>
  <c r="P28" i="27"/>
  <c r="E28" i="27"/>
  <c r="S27" i="27"/>
  <c r="R27" i="27"/>
  <c r="Q27" i="27"/>
  <c r="P27" i="27"/>
  <c r="E27" i="27"/>
  <c r="S26" i="27"/>
  <c r="R26" i="27"/>
  <c r="Q26" i="27"/>
  <c r="P26" i="27"/>
  <c r="E26" i="27"/>
  <c r="U26" i="27" s="1"/>
  <c r="V24" i="27"/>
  <c r="O24" i="27"/>
  <c r="N24" i="27"/>
  <c r="M24" i="27"/>
  <c r="L24" i="27"/>
  <c r="K24" i="27"/>
  <c r="J24" i="27"/>
  <c r="I24" i="27"/>
  <c r="S24" i="27" s="1"/>
  <c r="H24" i="27"/>
  <c r="R24" i="27" s="1"/>
  <c r="G24" i="27"/>
  <c r="F24" i="27"/>
  <c r="C24" i="27"/>
  <c r="E24" i="27" s="1"/>
  <c r="B24" i="27"/>
  <c r="S23" i="27"/>
  <c r="R23" i="27"/>
  <c r="Q23" i="27"/>
  <c r="P23" i="27"/>
  <c r="E23" i="27"/>
  <c r="S22" i="27"/>
  <c r="R22" i="27"/>
  <c r="Q22" i="27"/>
  <c r="P22" i="27"/>
  <c r="E22" i="27"/>
  <c r="U22" i="27" s="1"/>
  <c r="U21" i="27"/>
  <c r="S21" i="27"/>
  <c r="R21" i="27"/>
  <c r="Q21" i="27"/>
  <c r="P21" i="27"/>
  <c r="E21" i="27"/>
  <c r="T21" i="27" s="1"/>
  <c r="U20" i="27"/>
  <c r="S20" i="27"/>
  <c r="R20" i="27"/>
  <c r="Q20" i="27"/>
  <c r="P20" i="27"/>
  <c r="E20" i="27"/>
  <c r="T20" i="27" s="1"/>
  <c r="T19" i="27"/>
  <c r="S19" i="27"/>
  <c r="R19" i="27"/>
  <c r="Q19" i="27"/>
  <c r="P19" i="27"/>
  <c r="E19" i="27"/>
  <c r="U19" i="27" s="1"/>
  <c r="S18" i="27"/>
  <c r="R18" i="27"/>
  <c r="Q18" i="27"/>
  <c r="P18" i="27"/>
  <c r="E18" i="27"/>
  <c r="U18" i="27" s="1"/>
  <c r="S17" i="27"/>
  <c r="R17" i="27"/>
  <c r="Q17" i="27"/>
  <c r="P17" i="27"/>
  <c r="E17" i="27"/>
  <c r="U17" i="27" s="1"/>
  <c r="V15" i="27"/>
  <c r="O15" i="27"/>
  <c r="N15" i="27"/>
  <c r="M15" i="27"/>
  <c r="L15" i="27"/>
  <c r="K15" i="27"/>
  <c r="J15" i="27"/>
  <c r="I15" i="27"/>
  <c r="S15" i="27" s="1"/>
  <c r="H15" i="27"/>
  <c r="R15" i="27" s="1"/>
  <c r="G15" i="27"/>
  <c r="F15" i="27"/>
  <c r="C15" i="27"/>
  <c r="B15" i="27"/>
  <c r="S14" i="27"/>
  <c r="R14" i="27"/>
  <c r="Q14" i="27"/>
  <c r="P14" i="27"/>
  <c r="E14" i="27"/>
  <c r="U14" i="27" s="1"/>
  <c r="S13" i="27"/>
  <c r="R13" i="27"/>
  <c r="Q13" i="27"/>
  <c r="P13" i="27"/>
  <c r="E13" i="27"/>
  <c r="U13" i="27" s="1"/>
  <c r="U12" i="27"/>
  <c r="S12" i="27"/>
  <c r="R12" i="27"/>
  <c r="Q12" i="27"/>
  <c r="P12" i="27"/>
  <c r="E12" i="27"/>
  <c r="T12" i="27" s="1"/>
  <c r="S11" i="27"/>
  <c r="R11" i="27"/>
  <c r="Q11" i="27"/>
  <c r="P11" i="27"/>
  <c r="E11" i="27"/>
  <c r="S10" i="27"/>
  <c r="R10" i="27"/>
  <c r="Q10" i="27"/>
  <c r="P10" i="27"/>
  <c r="E10" i="27"/>
  <c r="U10" i="27" s="1"/>
  <c r="S9" i="27"/>
  <c r="R9" i="27"/>
  <c r="Q9" i="27"/>
  <c r="P9" i="27"/>
  <c r="E9" i="27"/>
  <c r="U9" i="27" s="1"/>
  <c r="U93" i="26"/>
  <c r="T93" i="26"/>
  <c r="S93" i="26"/>
  <c r="R93" i="26"/>
  <c r="Q93" i="26"/>
  <c r="P93" i="26"/>
  <c r="E93" i="26"/>
  <c r="T92" i="26"/>
  <c r="S92" i="26"/>
  <c r="R92" i="26"/>
  <c r="Q92" i="26"/>
  <c r="P92" i="26"/>
  <c r="E92" i="26"/>
  <c r="U92" i="26" s="1"/>
  <c r="S91" i="26"/>
  <c r="R91" i="26"/>
  <c r="Q91" i="26"/>
  <c r="P91" i="26"/>
  <c r="E91" i="26"/>
  <c r="U91" i="26" s="1"/>
  <c r="S90" i="26"/>
  <c r="R90" i="26"/>
  <c r="Q90" i="26"/>
  <c r="P90" i="26"/>
  <c r="E90" i="26"/>
  <c r="U90" i="26" s="1"/>
  <c r="U89" i="26"/>
  <c r="S89" i="26"/>
  <c r="R89" i="26"/>
  <c r="Q89" i="26"/>
  <c r="P89" i="26"/>
  <c r="E89" i="26"/>
  <c r="T89" i="26" s="1"/>
  <c r="S88" i="26"/>
  <c r="R88" i="26"/>
  <c r="Q88" i="26"/>
  <c r="P88" i="26"/>
  <c r="E88" i="26"/>
  <c r="S87" i="26"/>
  <c r="R87" i="26"/>
  <c r="Q87" i="26"/>
  <c r="P87" i="26"/>
  <c r="E87" i="26"/>
  <c r="U87" i="26" s="1"/>
  <c r="S86" i="26"/>
  <c r="R86" i="26"/>
  <c r="Q86" i="26"/>
  <c r="P86" i="26"/>
  <c r="E86" i="26"/>
  <c r="T86" i="26" s="1"/>
  <c r="V72" i="26"/>
  <c r="O72" i="26"/>
  <c r="N72" i="26"/>
  <c r="M72" i="26"/>
  <c r="L72" i="26"/>
  <c r="K72" i="26"/>
  <c r="J72" i="26"/>
  <c r="I72" i="26"/>
  <c r="S72" i="26" s="1"/>
  <c r="H72" i="26"/>
  <c r="R72" i="26" s="1"/>
  <c r="G72" i="26"/>
  <c r="F72" i="26"/>
  <c r="C72" i="26"/>
  <c r="B72" i="26"/>
  <c r="V71" i="26"/>
  <c r="O71" i="26"/>
  <c r="N71" i="26"/>
  <c r="M71" i="26"/>
  <c r="L71" i="26"/>
  <c r="K71" i="26"/>
  <c r="J71" i="26"/>
  <c r="R71" i="26" s="1"/>
  <c r="I71" i="26"/>
  <c r="Q71" i="26" s="1"/>
  <c r="H71" i="26"/>
  <c r="G71" i="26"/>
  <c r="F71" i="26"/>
  <c r="C71" i="26"/>
  <c r="B71" i="26"/>
  <c r="E71" i="26" s="1"/>
  <c r="V70" i="26"/>
  <c r="O70" i="26"/>
  <c r="N70" i="26"/>
  <c r="M70" i="26"/>
  <c r="L70" i="26"/>
  <c r="K70" i="26"/>
  <c r="J70" i="26"/>
  <c r="I70" i="26"/>
  <c r="S70" i="26" s="1"/>
  <c r="H70" i="26"/>
  <c r="R70" i="26" s="1"/>
  <c r="G70" i="26"/>
  <c r="F70" i="26"/>
  <c r="C70" i="26"/>
  <c r="B70" i="26"/>
  <c r="S69" i="26"/>
  <c r="R69" i="26"/>
  <c r="Q69" i="26"/>
  <c r="P69" i="26"/>
  <c r="T69" i="26" s="1"/>
  <c r="E69" i="26"/>
  <c r="V67" i="26"/>
  <c r="O67" i="26"/>
  <c r="N67" i="26"/>
  <c r="M67" i="26"/>
  <c r="L67" i="26"/>
  <c r="K67" i="26"/>
  <c r="J67" i="26"/>
  <c r="I67" i="26"/>
  <c r="H67" i="26"/>
  <c r="G67" i="26"/>
  <c r="F67" i="26"/>
  <c r="C67" i="26"/>
  <c r="B67" i="26"/>
  <c r="E67" i="26" s="1"/>
  <c r="V66" i="26"/>
  <c r="O66" i="26"/>
  <c r="N66" i="26"/>
  <c r="M66" i="26"/>
  <c r="L66" i="26"/>
  <c r="K66" i="26"/>
  <c r="J66" i="26"/>
  <c r="I66" i="26"/>
  <c r="H66" i="26"/>
  <c r="G66" i="26"/>
  <c r="F66" i="26"/>
  <c r="C66" i="26"/>
  <c r="B66" i="26"/>
  <c r="E66" i="26" s="1"/>
  <c r="S65" i="26"/>
  <c r="R65" i="26"/>
  <c r="Q65" i="26"/>
  <c r="P65" i="26"/>
  <c r="E65" i="26"/>
  <c r="T65" i="26" s="1"/>
  <c r="S64" i="26"/>
  <c r="R64" i="26"/>
  <c r="Q64" i="26"/>
  <c r="P64" i="26"/>
  <c r="E64" i="26"/>
  <c r="S63" i="26"/>
  <c r="R63" i="26"/>
  <c r="Q63" i="26"/>
  <c r="P63" i="26"/>
  <c r="E63" i="26"/>
  <c r="U63" i="26" s="1"/>
  <c r="T62" i="26"/>
  <c r="S62" i="26"/>
  <c r="R62" i="26"/>
  <c r="Q62" i="26"/>
  <c r="P62" i="26"/>
  <c r="E62" i="26"/>
  <c r="U62" i="26" s="1"/>
  <c r="S61" i="26"/>
  <c r="R61" i="26"/>
  <c r="Q61" i="26"/>
  <c r="P61" i="26"/>
  <c r="E61" i="26"/>
  <c r="U61" i="26" s="1"/>
  <c r="V59" i="26"/>
  <c r="O59" i="26"/>
  <c r="N59" i="26"/>
  <c r="M59" i="26"/>
  <c r="L59" i="26"/>
  <c r="K59" i="26"/>
  <c r="J59" i="26"/>
  <c r="I59" i="26"/>
  <c r="S59" i="26" s="1"/>
  <c r="H59" i="26"/>
  <c r="R59" i="26" s="1"/>
  <c r="G59" i="26"/>
  <c r="F59" i="26"/>
  <c r="C59" i="26"/>
  <c r="B59" i="26"/>
  <c r="T58" i="26"/>
  <c r="S58" i="26"/>
  <c r="R58" i="26"/>
  <c r="Q58" i="26"/>
  <c r="P58" i="26"/>
  <c r="E58" i="26"/>
  <c r="U58" i="26" s="1"/>
  <c r="S57" i="26"/>
  <c r="R57" i="26"/>
  <c r="Q57" i="26"/>
  <c r="P57" i="26"/>
  <c r="E57" i="26"/>
  <c r="U57" i="26" s="1"/>
  <c r="U56" i="26"/>
  <c r="S56" i="26"/>
  <c r="R56" i="26"/>
  <c r="Q56" i="26"/>
  <c r="P56" i="26"/>
  <c r="E56" i="26"/>
  <c r="T56" i="26" s="1"/>
  <c r="S55" i="26"/>
  <c r="R55" i="26"/>
  <c r="Q55" i="26"/>
  <c r="P55" i="26"/>
  <c r="E55" i="26"/>
  <c r="V53" i="26"/>
  <c r="O53" i="26"/>
  <c r="N53" i="26"/>
  <c r="M53" i="26"/>
  <c r="L53" i="26"/>
  <c r="K53" i="26"/>
  <c r="S53" i="26" s="1"/>
  <c r="J53" i="26"/>
  <c r="I53" i="26"/>
  <c r="H53" i="26"/>
  <c r="G53" i="26"/>
  <c r="F53" i="26"/>
  <c r="C53" i="26"/>
  <c r="B53" i="26"/>
  <c r="E53" i="26" s="1"/>
  <c r="U52" i="26"/>
  <c r="S52" i="26"/>
  <c r="R52" i="26"/>
  <c r="Q52" i="26"/>
  <c r="P52" i="26"/>
  <c r="E52" i="26"/>
  <c r="T52" i="26" s="1"/>
  <c r="S51" i="26"/>
  <c r="R51" i="26"/>
  <c r="Q51" i="26"/>
  <c r="P51" i="26"/>
  <c r="E51" i="26"/>
  <c r="S50" i="26"/>
  <c r="R50" i="26"/>
  <c r="Q50" i="26"/>
  <c r="P50" i="26"/>
  <c r="E50" i="26"/>
  <c r="U50" i="26" s="1"/>
  <c r="S49" i="26"/>
  <c r="R49" i="26"/>
  <c r="Q49" i="26"/>
  <c r="P49" i="26"/>
  <c r="E49" i="26"/>
  <c r="T49" i="26" s="1"/>
  <c r="U48" i="26"/>
  <c r="T48" i="26"/>
  <c r="S48" i="26"/>
  <c r="R48" i="26"/>
  <c r="Q48" i="26"/>
  <c r="P48" i="26"/>
  <c r="E48" i="26"/>
  <c r="S47" i="26"/>
  <c r="R47" i="26"/>
  <c r="Q47" i="26"/>
  <c r="P47" i="26"/>
  <c r="E47" i="26"/>
  <c r="T47" i="26" s="1"/>
  <c r="T46" i="26"/>
  <c r="S46" i="26"/>
  <c r="R46" i="26"/>
  <c r="Q46" i="26"/>
  <c r="P46" i="26"/>
  <c r="E46" i="26"/>
  <c r="U46" i="26" s="1"/>
  <c r="S45" i="26"/>
  <c r="R45" i="26"/>
  <c r="Q45" i="26"/>
  <c r="P45" i="26"/>
  <c r="E45" i="26"/>
  <c r="U45" i="26" s="1"/>
  <c r="U44" i="26"/>
  <c r="T44" i="26"/>
  <c r="S44" i="26"/>
  <c r="R44" i="26"/>
  <c r="Q44" i="26"/>
  <c r="P44" i="26"/>
  <c r="E44" i="26"/>
  <c r="S43" i="26"/>
  <c r="R43" i="26"/>
  <c r="Q43" i="26"/>
  <c r="P43" i="26"/>
  <c r="E43" i="26"/>
  <c r="S42" i="26"/>
  <c r="R42" i="26"/>
  <c r="Q42" i="26"/>
  <c r="P42" i="26"/>
  <c r="E42" i="26"/>
  <c r="U42" i="26" s="1"/>
  <c r="V40" i="26"/>
  <c r="O40" i="26"/>
  <c r="N40" i="26"/>
  <c r="M40" i="26"/>
  <c r="L40" i="26"/>
  <c r="K40" i="26"/>
  <c r="J40" i="26"/>
  <c r="I40" i="26"/>
  <c r="S40" i="26" s="1"/>
  <c r="H40" i="26"/>
  <c r="R40" i="26" s="1"/>
  <c r="G40" i="26"/>
  <c r="F40" i="26"/>
  <c r="C40" i="26"/>
  <c r="E40" i="26" s="1"/>
  <c r="B40" i="26"/>
  <c r="S39" i="26"/>
  <c r="R39" i="26"/>
  <c r="Q39" i="26"/>
  <c r="P39" i="26"/>
  <c r="E39" i="26"/>
  <c r="S38" i="26"/>
  <c r="R38" i="26"/>
  <c r="Q38" i="26"/>
  <c r="P38" i="26"/>
  <c r="E38" i="26"/>
  <c r="U38" i="26" s="1"/>
  <c r="S37" i="26"/>
  <c r="R37" i="26"/>
  <c r="Q37" i="26"/>
  <c r="P37" i="26"/>
  <c r="E37" i="26"/>
  <c r="T37" i="26" s="1"/>
  <c r="S36" i="26"/>
  <c r="R36" i="26"/>
  <c r="Q36" i="26"/>
  <c r="U36" i="26" s="1"/>
  <c r="P36" i="26"/>
  <c r="T36" i="26" s="1"/>
  <c r="E36" i="26"/>
  <c r="T35" i="26"/>
  <c r="S35" i="26"/>
  <c r="R35" i="26"/>
  <c r="Q35" i="26"/>
  <c r="P35" i="26"/>
  <c r="E35" i="26"/>
  <c r="U35" i="26" s="1"/>
  <c r="V33" i="26"/>
  <c r="O33" i="26"/>
  <c r="N33" i="26"/>
  <c r="M33" i="26"/>
  <c r="L33" i="26"/>
  <c r="K33" i="26"/>
  <c r="S33" i="26" s="1"/>
  <c r="J33" i="26"/>
  <c r="R33" i="26" s="1"/>
  <c r="I33" i="26"/>
  <c r="H33" i="26"/>
  <c r="G33" i="26"/>
  <c r="F33" i="26"/>
  <c r="C33" i="26"/>
  <c r="B33" i="26"/>
  <c r="E33" i="26" s="1"/>
  <c r="S32" i="26"/>
  <c r="R32" i="26"/>
  <c r="Q32" i="26"/>
  <c r="U32" i="26" s="1"/>
  <c r="P32" i="26"/>
  <c r="T32" i="26" s="1"/>
  <c r="E32" i="26"/>
  <c r="V30" i="26"/>
  <c r="O30" i="26"/>
  <c r="N30" i="26"/>
  <c r="M30" i="26"/>
  <c r="L30" i="26"/>
  <c r="K30" i="26"/>
  <c r="J30" i="26"/>
  <c r="I30" i="26"/>
  <c r="H30" i="26"/>
  <c r="R30" i="26" s="1"/>
  <c r="G30" i="26"/>
  <c r="F30" i="26"/>
  <c r="C30" i="26"/>
  <c r="B30" i="26"/>
  <c r="E30" i="26" s="1"/>
  <c r="S29" i="26"/>
  <c r="R29" i="26"/>
  <c r="Q29" i="26"/>
  <c r="P29" i="26"/>
  <c r="E29" i="26"/>
  <c r="S28" i="26"/>
  <c r="R28" i="26"/>
  <c r="Q28" i="26"/>
  <c r="P28" i="26"/>
  <c r="E28" i="26"/>
  <c r="U28" i="26" s="1"/>
  <c r="U27" i="26"/>
  <c r="S27" i="26"/>
  <c r="R27" i="26"/>
  <c r="Q27" i="26"/>
  <c r="P27" i="26"/>
  <c r="E27" i="26"/>
  <c r="T27" i="26" s="1"/>
  <c r="T26" i="26"/>
  <c r="S26" i="26"/>
  <c r="R26" i="26"/>
  <c r="Q26" i="26"/>
  <c r="P26" i="26"/>
  <c r="E26" i="26"/>
  <c r="U26" i="26" s="1"/>
  <c r="V24" i="26"/>
  <c r="O24" i="26"/>
  <c r="N24" i="26"/>
  <c r="M24" i="26"/>
  <c r="L24" i="26"/>
  <c r="K24" i="26"/>
  <c r="J24" i="26"/>
  <c r="I24" i="26"/>
  <c r="S24" i="26" s="1"/>
  <c r="H24" i="26"/>
  <c r="R24" i="26" s="1"/>
  <c r="G24" i="26"/>
  <c r="F24" i="26"/>
  <c r="E24" i="26"/>
  <c r="C24" i="26"/>
  <c r="B24" i="26"/>
  <c r="U23" i="26"/>
  <c r="T23" i="26"/>
  <c r="S23" i="26"/>
  <c r="R23" i="26"/>
  <c r="Q23" i="26"/>
  <c r="P23" i="26"/>
  <c r="E23" i="26"/>
  <c r="S22" i="26"/>
  <c r="R22" i="26"/>
  <c r="Q22" i="26"/>
  <c r="P22" i="26"/>
  <c r="E22" i="26"/>
  <c r="U22" i="26" s="1"/>
  <c r="S21" i="26"/>
  <c r="R21" i="26"/>
  <c r="Q21" i="26"/>
  <c r="P21" i="26"/>
  <c r="E21" i="26"/>
  <c r="U21" i="26" s="1"/>
  <c r="S20" i="26"/>
  <c r="R20" i="26"/>
  <c r="Q20" i="26"/>
  <c r="P20" i="26"/>
  <c r="E20" i="26"/>
  <c r="S19" i="26"/>
  <c r="R19" i="26"/>
  <c r="Q19" i="26"/>
  <c r="P19" i="26"/>
  <c r="E19" i="26"/>
  <c r="S18" i="26"/>
  <c r="R18" i="26"/>
  <c r="Q18" i="26"/>
  <c r="P18" i="26"/>
  <c r="E18" i="26"/>
  <c r="U18" i="26" s="1"/>
  <c r="S17" i="26"/>
  <c r="R17" i="26"/>
  <c r="Q17" i="26"/>
  <c r="P17" i="26"/>
  <c r="E17" i="26"/>
  <c r="V15" i="26"/>
  <c r="O15" i="26"/>
  <c r="N15" i="26"/>
  <c r="M15" i="26"/>
  <c r="L15" i="26"/>
  <c r="K15" i="26"/>
  <c r="J15" i="26"/>
  <c r="I15" i="26"/>
  <c r="S15" i="26" s="1"/>
  <c r="H15" i="26"/>
  <c r="G15" i="26"/>
  <c r="F15" i="26"/>
  <c r="E15" i="26"/>
  <c r="C15" i="26"/>
  <c r="B15" i="26"/>
  <c r="S14" i="26"/>
  <c r="R14" i="26"/>
  <c r="Q14" i="26"/>
  <c r="P14" i="26"/>
  <c r="E14" i="26"/>
  <c r="U14" i="26" s="1"/>
  <c r="U13" i="26"/>
  <c r="S13" i="26"/>
  <c r="R13" i="26"/>
  <c r="Q13" i="26"/>
  <c r="P13" i="26"/>
  <c r="E13" i="26"/>
  <c r="T13" i="26" s="1"/>
  <c r="U12" i="26"/>
  <c r="T12" i="26"/>
  <c r="S12" i="26"/>
  <c r="R12" i="26"/>
  <c r="Q12" i="26"/>
  <c r="P12" i="26"/>
  <c r="E12" i="26"/>
  <c r="S11" i="26"/>
  <c r="R11" i="26"/>
  <c r="Q11" i="26"/>
  <c r="P11" i="26"/>
  <c r="E11" i="26"/>
  <c r="S10" i="26"/>
  <c r="R10" i="26"/>
  <c r="Q10" i="26"/>
  <c r="P10" i="26"/>
  <c r="T10" i="26" s="1"/>
  <c r="E10" i="26"/>
  <c r="S9" i="26"/>
  <c r="R9" i="26"/>
  <c r="Q9" i="26"/>
  <c r="P9" i="26"/>
  <c r="E9" i="26"/>
  <c r="U9" i="26" s="1"/>
  <c r="U93" i="25"/>
  <c r="T93" i="25"/>
  <c r="S93" i="25"/>
  <c r="R93" i="25"/>
  <c r="Q93" i="25"/>
  <c r="P93" i="25"/>
  <c r="E93" i="25"/>
  <c r="S92" i="25"/>
  <c r="R92" i="25"/>
  <c r="Q92" i="25"/>
  <c r="P92" i="25"/>
  <c r="E92" i="25"/>
  <c r="S91" i="25"/>
  <c r="R91" i="25"/>
  <c r="Q91" i="25"/>
  <c r="P91" i="25"/>
  <c r="E91" i="25"/>
  <c r="U91" i="25" s="1"/>
  <c r="U90" i="25"/>
  <c r="S90" i="25"/>
  <c r="R90" i="25"/>
  <c r="Q90" i="25"/>
  <c r="P90" i="25"/>
  <c r="E90" i="25"/>
  <c r="T90" i="25" s="1"/>
  <c r="U89" i="25"/>
  <c r="T89" i="25"/>
  <c r="S89" i="25"/>
  <c r="R89" i="25"/>
  <c r="Q89" i="25"/>
  <c r="P89" i="25"/>
  <c r="E89" i="25"/>
  <c r="S88" i="25"/>
  <c r="R88" i="25"/>
  <c r="Q88" i="25"/>
  <c r="P88" i="25"/>
  <c r="E88" i="25"/>
  <c r="T87" i="25"/>
  <c r="S87" i="25"/>
  <c r="R87" i="25"/>
  <c r="Q87" i="25"/>
  <c r="P87" i="25"/>
  <c r="E87" i="25"/>
  <c r="U87" i="25" s="1"/>
  <c r="S86" i="25"/>
  <c r="R86" i="25"/>
  <c r="Q86" i="25"/>
  <c r="P86" i="25"/>
  <c r="E86" i="25"/>
  <c r="U86" i="25" s="1"/>
  <c r="V72" i="25"/>
  <c r="O72" i="25"/>
  <c r="N72" i="25"/>
  <c r="M72" i="25"/>
  <c r="L72" i="25"/>
  <c r="K72" i="25"/>
  <c r="J72" i="25"/>
  <c r="I72" i="25"/>
  <c r="H72" i="25"/>
  <c r="G72" i="25"/>
  <c r="F72" i="25"/>
  <c r="C72" i="25"/>
  <c r="B72" i="25"/>
  <c r="V71" i="25"/>
  <c r="O71" i="25"/>
  <c r="N71" i="25"/>
  <c r="M71" i="25"/>
  <c r="L71" i="25"/>
  <c r="K71" i="25"/>
  <c r="J71" i="25"/>
  <c r="I71" i="25"/>
  <c r="Q71" i="25" s="1"/>
  <c r="H71" i="25"/>
  <c r="R71" i="25" s="1"/>
  <c r="G71" i="25"/>
  <c r="F71" i="25"/>
  <c r="C71" i="25"/>
  <c r="B71" i="25"/>
  <c r="E71" i="25" s="1"/>
  <c r="V70" i="25"/>
  <c r="O70" i="25"/>
  <c r="N70" i="25"/>
  <c r="M70" i="25"/>
  <c r="L70" i="25"/>
  <c r="K70" i="25"/>
  <c r="J70" i="25"/>
  <c r="I70" i="25"/>
  <c r="S70" i="25" s="1"/>
  <c r="H70" i="25"/>
  <c r="R70" i="25" s="1"/>
  <c r="G70" i="25"/>
  <c r="F70" i="25"/>
  <c r="C70" i="25"/>
  <c r="B70" i="25"/>
  <c r="S69" i="25"/>
  <c r="R69" i="25"/>
  <c r="Q69" i="25"/>
  <c r="P69" i="25"/>
  <c r="E69" i="25"/>
  <c r="U69" i="25" s="1"/>
  <c r="V67" i="25"/>
  <c r="O67" i="25"/>
  <c r="N67" i="25"/>
  <c r="M67" i="25"/>
  <c r="L67" i="25"/>
  <c r="K67" i="25"/>
  <c r="J67" i="25"/>
  <c r="I67" i="25"/>
  <c r="H67" i="25"/>
  <c r="G67" i="25"/>
  <c r="F67" i="25"/>
  <c r="C67" i="25"/>
  <c r="B67" i="25"/>
  <c r="V66" i="25"/>
  <c r="O66" i="25"/>
  <c r="N66" i="25"/>
  <c r="M66" i="25"/>
  <c r="L66" i="25"/>
  <c r="K66" i="25"/>
  <c r="J66" i="25"/>
  <c r="I66" i="25"/>
  <c r="S66" i="25" s="1"/>
  <c r="H66" i="25"/>
  <c r="R66" i="25" s="1"/>
  <c r="G66" i="25"/>
  <c r="F66" i="25"/>
  <c r="C66" i="25"/>
  <c r="B66" i="25"/>
  <c r="S65" i="25"/>
  <c r="R65" i="25"/>
  <c r="Q65" i="25"/>
  <c r="P65" i="25"/>
  <c r="E65" i="25"/>
  <c r="U65" i="25" s="1"/>
  <c r="U64" i="25"/>
  <c r="T64" i="25"/>
  <c r="S64" i="25"/>
  <c r="R64" i="25"/>
  <c r="Q64" i="25"/>
  <c r="P64" i="25"/>
  <c r="E64" i="25"/>
  <c r="S63" i="25"/>
  <c r="R63" i="25"/>
  <c r="Q63" i="25"/>
  <c r="P63" i="25"/>
  <c r="E63" i="25"/>
  <c r="S62" i="25"/>
  <c r="R62" i="25"/>
  <c r="Q62" i="25"/>
  <c r="P62" i="25"/>
  <c r="E62" i="25"/>
  <c r="U62" i="25" s="1"/>
  <c r="S61" i="25"/>
  <c r="R61" i="25"/>
  <c r="Q61" i="25"/>
  <c r="P61" i="25"/>
  <c r="E61" i="25"/>
  <c r="V59" i="25"/>
  <c r="S59" i="25"/>
  <c r="O59" i="25"/>
  <c r="N59" i="25"/>
  <c r="M59" i="25"/>
  <c r="L59" i="25"/>
  <c r="K59" i="25"/>
  <c r="J59" i="25"/>
  <c r="I59" i="25"/>
  <c r="H59" i="25"/>
  <c r="R59" i="25" s="1"/>
  <c r="G59" i="25"/>
  <c r="F59" i="25"/>
  <c r="C59" i="25"/>
  <c r="B59" i="25"/>
  <c r="S58" i="25"/>
  <c r="R58" i="25"/>
  <c r="Q58" i="25"/>
  <c r="P58" i="25"/>
  <c r="E58" i="25"/>
  <c r="U58" i="25" s="1"/>
  <c r="S57" i="25"/>
  <c r="R57" i="25"/>
  <c r="Q57" i="25"/>
  <c r="P57" i="25"/>
  <c r="E57" i="25"/>
  <c r="T57" i="25" s="1"/>
  <c r="S56" i="25"/>
  <c r="R56" i="25"/>
  <c r="Q56" i="25"/>
  <c r="P56" i="25"/>
  <c r="E56" i="25"/>
  <c r="S55" i="25"/>
  <c r="R55" i="25"/>
  <c r="Q55" i="25"/>
  <c r="P55" i="25"/>
  <c r="E55" i="25"/>
  <c r="U55" i="25" s="1"/>
  <c r="V53" i="25"/>
  <c r="O53" i="25"/>
  <c r="N53" i="25"/>
  <c r="M53" i="25"/>
  <c r="L53" i="25"/>
  <c r="K53" i="25"/>
  <c r="J53" i="25"/>
  <c r="I53" i="25"/>
  <c r="H53" i="25"/>
  <c r="G53" i="25"/>
  <c r="F53" i="25"/>
  <c r="C53" i="25"/>
  <c r="B53" i="25"/>
  <c r="E53" i="25" s="1"/>
  <c r="U52" i="25"/>
  <c r="S52" i="25"/>
  <c r="R52" i="25"/>
  <c r="Q52" i="25"/>
  <c r="P52" i="25"/>
  <c r="E52" i="25"/>
  <c r="T52" i="25" s="1"/>
  <c r="T51" i="25"/>
  <c r="S51" i="25"/>
  <c r="R51" i="25"/>
  <c r="Q51" i="25"/>
  <c r="U51" i="25" s="1"/>
  <c r="P51" i="25"/>
  <c r="E51" i="25"/>
  <c r="S50" i="25"/>
  <c r="R50" i="25"/>
  <c r="Q50" i="25"/>
  <c r="P50" i="25"/>
  <c r="E50" i="25"/>
  <c r="S49" i="25"/>
  <c r="R49" i="25"/>
  <c r="Q49" i="25"/>
  <c r="P49" i="25"/>
  <c r="E49" i="25"/>
  <c r="U49" i="25" s="1"/>
  <c r="S48" i="25"/>
  <c r="R48" i="25"/>
  <c r="Q48" i="25"/>
  <c r="P48" i="25"/>
  <c r="E48" i="25"/>
  <c r="U48" i="25" s="1"/>
  <c r="S47" i="25"/>
  <c r="R47" i="25"/>
  <c r="Q47" i="25"/>
  <c r="P47" i="25"/>
  <c r="E47" i="25"/>
  <c r="S46" i="25"/>
  <c r="R46" i="25"/>
  <c r="Q46" i="25"/>
  <c r="P46" i="25"/>
  <c r="E46" i="25"/>
  <c r="U46" i="25" s="1"/>
  <c r="S45" i="25"/>
  <c r="R45" i="25"/>
  <c r="Q45" i="25"/>
  <c r="P45" i="25"/>
  <c r="E45" i="25"/>
  <c r="T45" i="25" s="1"/>
  <c r="U44" i="25"/>
  <c r="T44" i="25"/>
  <c r="S44" i="25"/>
  <c r="R44" i="25"/>
  <c r="Q44" i="25"/>
  <c r="P44" i="25"/>
  <c r="E44" i="25"/>
  <c r="U43" i="25"/>
  <c r="S43" i="25"/>
  <c r="R43" i="25"/>
  <c r="Q43" i="25"/>
  <c r="P43" i="25"/>
  <c r="T43" i="25" s="1"/>
  <c r="E43" i="25"/>
  <c r="S42" i="25"/>
  <c r="R42" i="25"/>
  <c r="Q42" i="25"/>
  <c r="P42" i="25"/>
  <c r="E42" i="25"/>
  <c r="U42" i="25" s="1"/>
  <c r="V40" i="25"/>
  <c r="O40" i="25"/>
  <c r="N40" i="25"/>
  <c r="M40" i="25"/>
  <c r="L40" i="25"/>
  <c r="K40" i="25"/>
  <c r="J40" i="25"/>
  <c r="I40" i="25"/>
  <c r="S40" i="25" s="1"/>
  <c r="H40" i="25"/>
  <c r="R40" i="25" s="1"/>
  <c r="G40" i="25"/>
  <c r="F40" i="25"/>
  <c r="C40" i="25"/>
  <c r="B40" i="25"/>
  <c r="E40" i="25" s="1"/>
  <c r="S39" i="25"/>
  <c r="R39" i="25"/>
  <c r="Q39" i="25"/>
  <c r="P39" i="25"/>
  <c r="E39" i="25"/>
  <c r="U39" i="25" s="1"/>
  <c r="T38" i="25"/>
  <c r="S38" i="25"/>
  <c r="R38" i="25"/>
  <c r="Q38" i="25"/>
  <c r="P38" i="25"/>
  <c r="E38" i="25"/>
  <c r="U38" i="25" s="1"/>
  <c r="S37" i="25"/>
  <c r="R37" i="25"/>
  <c r="Q37" i="25"/>
  <c r="P37" i="25"/>
  <c r="E37" i="25"/>
  <c r="U37" i="25" s="1"/>
  <c r="U36" i="25"/>
  <c r="S36" i="25"/>
  <c r="R36" i="25"/>
  <c r="Q36" i="25"/>
  <c r="P36" i="25"/>
  <c r="E36" i="25"/>
  <c r="T36" i="25" s="1"/>
  <c r="S35" i="25"/>
  <c r="R35" i="25"/>
  <c r="Q35" i="25"/>
  <c r="P35" i="25"/>
  <c r="E35" i="25"/>
  <c r="V33" i="25"/>
  <c r="O33" i="25"/>
  <c r="N33" i="25"/>
  <c r="M33" i="25"/>
  <c r="L33" i="25"/>
  <c r="K33" i="25"/>
  <c r="J33" i="25"/>
  <c r="I33" i="25"/>
  <c r="H33" i="25"/>
  <c r="G33" i="25"/>
  <c r="F33" i="25"/>
  <c r="C33" i="25"/>
  <c r="B33" i="25"/>
  <c r="E33" i="25" s="1"/>
  <c r="S32" i="25"/>
  <c r="R32" i="25"/>
  <c r="Q32" i="25"/>
  <c r="U32" i="25" s="1"/>
  <c r="P32" i="25"/>
  <c r="T32" i="25" s="1"/>
  <c r="E32" i="25"/>
  <c r="V30" i="25"/>
  <c r="O30" i="25"/>
  <c r="N30" i="25"/>
  <c r="M30" i="25"/>
  <c r="L30" i="25"/>
  <c r="K30" i="25"/>
  <c r="S30" i="25" s="1"/>
  <c r="J30" i="25"/>
  <c r="I30" i="25"/>
  <c r="H30" i="25"/>
  <c r="G30" i="25"/>
  <c r="F30" i="25"/>
  <c r="C30" i="25"/>
  <c r="B30" i="25"/>
  <c r="E30" i="25" s="1"/>
  <c r="S29" i="25"/>
  <c r="R29" i="25"/>
  <c r="Q29" i="25"/>
  <c r="P29" i="25"/>
  <c r="E29" i="25"/>
  <c r="U29" i="25" s="1"/>
  <c r="S28" i="25"/>
  <c r="R28" i="25"/>
  <c r="Q28" i="25"/>
  <c r="P28" i="25"/>
  <c r="E28" i="25"/>
  <c r="S27" i="25"/>
  <c r="R27" i="25"/>
  <c r="Q27" i="25"/>
  <c r="P27" i="25"/>
  <c r="E27" i="25"/>
  <c r="S26" i="25"/>
  <c r="R26" i="25"/>
  <c r="Q26" i="25"/>
  <c r="P26" i="25"/>
  <c r="E26" i="25"/>
  <c r="U26" i="25" s="1"/>
  <c r="V24" i="25"/>
  <c r="O24" i="25"/>
  <c r="N24" i="25"/>
  <c r="M24" i="25"/>
  <c r="L24" i="25"/>
  <c r="K24" i="25"/>
  <c r="J24" i="25"/>
  <c r="I24" i="25"/>
  <c r="S24" i="25" s="1"/>
  <c r="H24" i="25"/>
  <c r="P24" i="25" s="1"/>
  <c r="G24" i="25"/>
  <c r="F24" i="25"/>
  <c r="C24" i="25"/>
  <c r="B24" i="25"/>
  <c r="S23" i="25"/>
  <c r="R23" i="25"/>
  <c r="Q23" i="25"/>
  <c r="P23" i="25"/>
  <c r="E23" i="25"/>
  <c r="S22" i="25"/>
  <c r="R22" i="25"/>
  <c r="Q22" i="25"/>
  <c r="P22" i="25"/>
  <c r="E22" i="25"/>
  <c r="U22" i="25" s="1"/>
  <c r="S21" i="25"/>
  <c r="R21" i="25"/>
  <c r="Q21" i="25"/>
  <c r="P21" i="25"/>
  <c r="E21" i="25"/>
  <c r="T21" i="25" s="1"/>
  <c r="U20" i="25"/>
  <c r="S20" i="25"/>
  <c r="R20" i="25"/>
  <c r="Q20" i="25"/>
  <c r="P20" i="25"/>
  <c r="E20" i="25"/>
  <c r="T20" i="25" s="1"/>
  <c r="U19" i="25"/>
  <c r="T19" i="25"/>
  <c r="S19" i="25"/>
  <c r="R19" i="25"/>
  <c r="Q19" i="25"/>
  <c r="P19" i="25"/>
  <c r="E19" i="25"/>
  <c r="S18" i="25"/>
  <c r="R18" i="25"/>
  <c r="Q18" i="25"/>
  <c r="P18" i="25"/>
  <c r="E18" i="25"/>
  <c r="S17" i="25"/>
  <c r="R17" i="25"/>
  <c r="Q17" i="25"/>
  <c r="P17" i="25"/>
  <c r="E17" i="25"/>
  <c r="U17" i="25" s="1"/>
  <c r="V15" i="25"/>
  <c r="O15" i="25"/>
  <c r="N15" i="25"/>
  <c r="M15" i="25"/>
  <c r="L15" i="25"/>
  <c r="K15" i="25"/>
  <c r="J15" i="25"/>
  <c r="I15" i="25"/>
  <c r="H15" i="25"/>
  <c r="G15" i="25"/>
  <c r="F15" i="25"/>
  <c r="C15" i="25"/>
  <c r="B15" i="25"/>
  <c r="S14" i="25"/>
  <c r="R14" i="25"/>
  <c r="Q14" i="25"/>
  <c r="P14" i="25"/>
  <c r="T14" i="25" s="1"/>
  <c r="E14" i="25"/>
  <c r="S13" i="25"/>
  <c r="R13" i="25"/>
  <c r="Q13" i="25"/>
  <c r="P13" i="25"/>
  <c r="E13" i="25"/>
  <c r="T12" i="25"/>
  <c r="S12" i="25"/>
  <c r="R12" i="25"/>
  <c r="Q12" i="25"/>
  <c r="P12" i="25"/>
  <c r="E12" i="25"/>
  <c r="U12" i="25" s="1"/>
  <c r="S11" i="25"/>
  <c r="R11" i="25"/>
  <c r="Q11" i="25"/>
  <c r="P11" i="25"/>
  <c r="E11" i="25"/>
  <c r="S10" i="25"/>
  <c r="R10" i="25"/>
  <c r="Q10" i="25"/>
  <c r="P10" i="25"/>
  <c r="E10" i="25"/>
  <c r="S9" i="25"/>
  <c r="R9" i="25"/>
  <c r="Q9" i="25"/>
  <c r="P9" i="25"/>
  <c r="E9" i="25"/>
  <c r="U9" i="25" s="1"/>
  <c r="U93" i="24"/>
  <c r="S93" i="24"/>
  <c r="R93" i="24"/>
  <c r="Q93" i="24"/>
  <c r="P93" i="24"/>
  <c r="E93" i="24"/>
  <c r="T93" i="24" s="1"/>
  <c r="T92" i="24"/>
  <c r="S92" i="24"/>
  <c r="R92" i="24"/>
  <c r="Q92" i="24"/>
  <c r="P92" i="24"/>
  <c r="E92" i="24"/>
  <c r="U92" i="24" s="1"/>
  <c r="S91" i="24"/>
  <c r="R91" i="24"/>
  <c r="Q91" i="24"/>
  <c r="P91" i="24"/>
  <c r="E91" i="24"/>
  <c r="S90" i="24"/>
  <c r="R90" i="24"/>
  <c r="Q90" i="24"/>
  <c r="P90" i="24"/>
  <c r="E90" i="24"/>
  <c r="U90" i="24" s="1"/>
  <c r="S89" i="24"/>
  <c r="R89" i="24"/>
  <c r="Q89" i="24"/>
  <c r="P89" i="24"/>
  <c r="E89" i="24"/>
  <c r="U89" i="24" s="1"/>
  <c r="S88" i="24"/>
  <c r="R88" i="24"/>
  <c r="Q88" i="24"/>
  <c r="P88" i="24"/>
  <c r="E88" i="24"/>
  <c r="S87" i="24"/>
  <c r="R87" i="24"/>
  <c r="Q87" i="24"/>
  <c r="P87" i="24"/>
  <c r="E87" i="24"/>
  <c r="U87" i="24" s="1"/>
  <c r="S86" i="24"/>
  <c r="R86" i="24"/>
  <c r="Q86" i="24"/>
  <c r="P86" i="24"/>
  <c r="E86" i="24"/>
  <c r="T86" i="24" s="1"/>
  <c r="V72" i="24"/>
  <c r="O72" i="24"/>
  <c r="N72" i="24"/>
  <c r="M72" i="24"/>
  <c r="L72" i="24"/>
  <c r="K72" i="24"/>
  <c r="J72" i="24"/>
  <c r="I72" i="24"/>
  <c r="H72" i="24"/>
  <c r="G72" i="24"/>
  <c r="F72" i="24"/>
  <c r="C72" i="24"/>
  <c r="B72" i="24"/>
  <c r="V71" i="24"/>
  <c r="O71" i="24"/>
  <c r="N71" i="24"/>
  <c r="M71" i="24"/>
  <c r="L71" i="24"/>
  <c r="K71" i="24"/>
  <c r="J71" i="24"/>
  <c r="R71" i="24" s="1"/>
  <c r="I71" i="24"/>
  <c r="H71" i="24"/>
  <c r="G71" i="24"/>
  <c r="F71" i="24"/>
  <c r="C71" i="24"/>
  <c r="B71" i="24"/>
  <c r="E71" i="24" s="1"/>
  <c r="V70" i="24"/>
  <c r="O70" i="24"/>
  <c r="Q70" i="24" s="1"/>
  <c r="N70" i="24"/>
  <c r="M70" i="24"/>
  <c r="L70" i="24"/>
  <c r="K70" i="24"/>
  <c r="J70" i="24"/>
  <c r="I70" i="24"/>
  <c r="S70" i="24" s="1"/>
  <c r="H70" i="24"/>
  <c r="G70" i="24"/>
  <c r="F70" i="24"/>
  <c r="C70" i="24"/>
  <c r="E70" i="24" s="1"/>
  <c r="B70" i="24"/>
  <c r="S69" i="24"/>
  <c r="R69" i="24"/>
  <c r="Q69" i="24"/>
  <c r="P69" i="24"/>
  <c r="T69" i="24" s="1"/>
  <c r="E69" i="24"/>
  <c r="V67" i="24"/>
  <c r="O67" i="24"/>
  <c r="N67" i="24"/>
  <c r="M67" i="24"/>
  <c r="L67" i="24"/>
  <c r="K67" i="24"/>
  <c r="J67" i="24"/>
  <c r="I67" i="24"/>
  <c r="H67" i="24"/>
  <c r="G67" i="24"/>
  <c r="F67" i="24"/>
  <c r="C67" i="24"/>
  <c r="B67" i="24"/>
  <c r="V66" i="24"/>
  <c r="S66" i="24"/>
  <c r="O66" i="24"/>
  <c r="N66" i="24"/>
  <c r="M66" i="24"/>
  <c r="L66" i="24"/>
  <c r="K66" i="24"/>
  <c r="J66" i="24"/>
  <c r="I66" i="24"/>
  <c r="Q66" i="24" s="1"/>
  <c r="H66" i="24"/>
  <c r="R66" i="24" s="1"/>
  <c r="G66" i="24"/>
  <c r="F66" i="24"/>
  <c r="C66" i="24"/>
  <c r="B66" i="24"/>
  <c r="E66" i="24" s="1"/>
  <c r="U65" i="24"/>
  <c r="S65" i="24"/>
  <c r="R65" i="24"/>
  <c r="Q65" i="24"/>
  <c r="P65" i="24"/>
  <c r="E65" i="24"/>
  <c r="T65" i="24" s="1"/>
  <c r="U64" i="24"/>
  <c r="T64" i="24"/>
  <c r="S64" i="24"/>
  <c r="R64" i="24"/>
  <c r="Q64" i="24"/>
  <c r="P64" i="24"/>
  <c r="E64" i="24"/>
  <c r="U63" i="24"/>
  <c r="T63" i="24"/>
  <c r="S63" i="24"/>
  <c r="R63" i="24"/>
  <c r="Q63" i="24"/>
  <c r="P63" i="24"/>
  <c r="E63" i="24"/>
  <c r="S62" i="24"/>
  <c r="R62" i="24"/>
  <c r="Q62" i="24"/>
  <c r="P62" i="24"/>
  <c r="E62" i="24"/>
  <c r="U62" i="24" s="1"/>
  <c r="S61" i="24"/>
  <c r="R61" i="24"/>
  <c r="Q61" i="24"/>
  <c r="P61" i="24"/>
  <c r="E61" i="24"/>
  <c r="U61" i="24" s="1"/>
  <c r="V59" i="24"/>
  <c r="O59" i="24"/>
  <c r="N59" i="24"/>
  <c r="M59" i="24"/>
  <c r="L59" i="24"/>
  <c r="K59" i="24"/>
  <c r="J59" i="24"/>
  <c r="I59" i="24"/>
  <c r="S59" i="24" s="1"/>
  <c r="H59" i="24"/>
  <c r="R59" i="24" s="1"/>
  <c r="G59" i="24"/>
  <c r="F59" i="24"/>
  <c r="C59" i="24"/>
  <c r="E59" i="24" s="1"/>
  <c r="B59" i="24"/>
  <c r="S58" i="24"/>
  <c r="R58" i="24"/>
  <c r="Q58" i="24"/>
  <c r="P58" i="24"/>
  <c r="E58" i="24"/>
  <c r="U58" i="24" s="1"/>
  <c r="S57" i="24"/>
  <c r="R57" i="24"/>
  <c r="Q57" i="24"/>
  <c r="P57" i="24"/>
  <c r="E57" i="24"/>
  <c r="U57" i="24" s="1"/>
  <c r="U56" i="24"/>
  <c r="T56" i="24"/>
  <c r="S56" i="24"/>
  <c r="R56" i="24"/>
  <c r="Q56" i="24"/>
  <c r="P56" i="24"/>
  <c r="E56" i="24"/>
  <c r="S55" i="24"/>
  <c r="R55" i="24"/>
  <c r="Q55" i="24"/>
  <c r="P55" i="24"/>
  <c r="E55" i="24"/>
  <c r="V53" i="24"/>
  <c r="O53" i="24"/>
  <c r="N53" i="24"/>
  <c r="M53" i="24"/>
  <c r="L53" i="24"/>
  <c r="K53" i="24"/>
  <c r="J53" i="24"/>
  <c r="I53" i="24"/>
  <c r="S53" i="24" s="1"/>
  <c r="H53" i="24"/>
  <c r="G53" i="24"/>
  <c r="F53" i="24"/>
  <c r="C53" i="24"/>
  <c r="B53" i="24"/>
  <c r="E53" i="24" s="1"/>
  <c r="U52" i="24"/>
  <c r="T52" i="24"/>
  <c r="S52" i="24"/>
  <c r="R52" i="24"/>
  <c r="Q52" i="24"/>
  <c r="P52" i="24"/>
  <c r="E52" i="24"/>
  <c r="S51" i="24"/>
  <c r="R51" i="24"/>
  <c r="Q51" i="24"/>
  <c r="P51" i="24"/>
  <c r="E51" i="24"/>
  <c r="S50" i="24"/>
  <c r="R50" i="24"/>
  <c r="Q50" i="24"/>
  <c r="P50" i="24"/>
  <c r="E50" i="24"/>
  <c r="U50" i="24" s="1"/>
  <c r="S49" i="24"/>
  <c r="R49" i="24"/>
  <c r="Q49" i="24"/>
  <c r="P49" i="24"/>
  <c r="E49" i="24"/>
  <c r="T49" i="24" s="1"/>
  <c r="U48" i="24"/>
  <c r="T48" i="24"/>
  <c r="S48" i="24"/>
  <c r="R48" i="24"/>
  <c r="Q48" i="24"/>
  <c r="P48" i="24"/>
  <c r="E48" i="24"/>
  <c r="S47" i="24"/>
  <c r="R47" i="24"/>
  <c r="Q47" i="24"/>
  <c r="P47" i="24"/>
  <c r="E47" i="24"/>
  <c r="S46" i="24"/>
  <c r="R46" i="24"/>
  <c r="Q46" i="24"/>
  <c r="P46" i="24"/>
  <c r="E46" i="24"/>
  <c r="U46" i="24" s="1"/>
  <c r="S45" i="24"/>
  <c r="R45" i="24"/>
  <c r="Q45" i="24"/>
  <c r="P45" i="24"/>
  <c r="E45" i="24"/>
  <c r="U45" i="24" s="1"/>
  <c r="U44" i="24"/>
  <c r="T44" i="24"/>
  <c r="S44" i="24"/>
  <c r="R44" i="24"/>
  <c r="Q44" i="24"/>
  <c r="P44" i="24"/>
  <c r="E44" i="24"/>
  <c r="S43" i="24"/>
  <c r="R43" i="24"/>
  <c r="Q43" i="24"/>
  <c r="P43" i="24"/>
  <c r="E43" i="24"/>
  <c r="S42" i="24"/>
  <c r="R42" i="24"/>
  <c r="Q42" i="24"/>
  <c r="P42" i="24"/>
  <c r="E42" i="24"/>
  <c r="V40" i="24"/>
  <c r="O40" i="24"/>
  <c r="N40" i="24"/>
  <c r="M40" i="24"/>
  <c r="L40" i="24"/>
  <c r="K40" i="24"/>
  <c r="J40" i="24"/>
  <c r="I40" i="24"/>
  <c r="S40" i="24" s="1"/>
  <c r="H40" i="24"/>
  <c r="G40" i="24"/>
  <c r="F40" i="24"/>
  <c r="C40" i="24"/>
  <c r="E40" i="24" s="1"/>
  <c r="B40" i="24"/>
  <c r="S39" i="24"/>
  <c r="R39" i="24"/>
  <c r="Q39" i="24"/>
  <c r="P39" i="24"/>
  <c r="E39" i="24"/>
  <c r="S38" i="24"/>
  <c r="R38" i="24"/>
  <c r="Q38" i="24"/>
  <c r="P38" i="24"/>
  <c r="E38" i="24"/>
  <c r="S37" i="24"/>
  <c r="R37" i="24"/>
  <c r="Q37" i="24"/>
  <c r="P37" i="24"/>
  <c r="E37" i="24"/>
  <c r="T37" i="24" s="1"/>
  <c r="S36" i="24"/>
  <c r="R36" i="24"/>
  <c r="Q36" i="24"/>
  <c r="P36" i="24"/>
  <c r="E36" i="24"/>
  <c r="U36" i="24" s="1"/>
  <c r="U35" i="24"/>
  <c r="S35" i="24"/>
  <c r="R35" i="24"/>
  <c r="Q35" i="24"/>
  <c r="P35" i="24"/>
  <c r="E35" i="24"/>
  <c r="T35" i="24" s="1"/>
  <c r="V33" i="24"/>
  <c r="O33" i="24"/>
  <c r="N33" i="24"/>
  <c r="M33" i="24"/>
  <c r="L33" i="24"/>
  <c r="K33" i="24"/>
  <c r="J33" i="24"/>
  <c r="I33" i="24"/>
  <c r="H33" i="24"/>
  <c r="R33" i="24" s="1"/>
  <c r="G33" i="24"/>
  <c r="F33" i="24"/>
  <c r="C33" i="24"/>
  <c r="B33" i="24"/>
  <c r="E33" i="24" s="1"/>
  <c r="U32" i="24"/>
  <c r="T32" i="24"/>
  <c r="S32" i="24"/>
  <c r="R32" i="24"/>
  <c r="Q32" i="24"/>
  <c r="P32" i="24"/>
  <c r="E32" i="24"/>
  <c r="V30" i="24"/>
  <c r="O30" i="24"/>
  <c r="N30" i="24"/>
  <c r="M30" i="24"/>
  <c r="L30" i="24"/>
  <c r="K30" i="24"/>
  <c r="J30" i="24"/>
  <c r="I30" i="24"/>
  <c r="Q30" i="24" s="1"/>
  <c r="H30" i="24"/>
  <c r="R30" i="24" s="1"/>
  <c r="G30" i="24"/>
  <c r="F30" i="24"/>
  <c r="C30" i="24"/>
  <c r="B30" i="24"/>
  <c r="E30" i="24" s="1"/>
  <c r="S29" i="24"/>
  <c r="R29" i="24"/>
  <c r="Q29" i="24"/>
  <c r="P29" i="24"/>
  <c r="E29" i="24"/>
  <c r="S28" i="24"/>
  <c r="R28" i="24"/>
  <c r="Q28" i="24"/>
  <c r="P28" i="24"/>
  <c r="E28" i="24"/>
  <c r="U28" i="24" s="1"/>
  <c r="U27" i="24"/>
  <c r="S27" i="24"/>
  <c r="R27" i="24"/>
  <c r="Q27" i="24"/>
  <c r="P27" i="24"/>
  <c r="E27" i="24"/>
  <c r="T27" i="24" s="1"/>
  <c r="S26" i="24"/>
  <c r="R26" i="24"/>
  <c r="Q26" i="24"/>
  <c r="P26" i="24"/>
  <c r="E26" i="24"/>
  <c r="U26" i="24" s="1"/>
  <c r="V24" i="24"/>
  <c r="O24" i="24"/>
  <c r="N24" i="24"/>
  <c r="M24" i="24"/>
  <c r="L24" i="24"/>
  <c r="K24" i="24"/>
  <c r="J24" i="24"/>
  <c r="I24" i="24"/>
  <c r="S24" i="24" s="1"/>
  <c r="H24" i="24"/>
  <c r="G24" i="24"/>
  <c r="F24" i="24"/>
  <c r="C24" i="24"/>
  <c r="B24" i="24"/>
  <c r="E24" i="24" s="1"/>
  <c r="U23" i="24"/>
  <c r="T23" i="24"/>
  <c r="S23" i="24"/>
  <c r="R23" i="24"/>
  <c r="Q23" i="24"/>
  <c r="P23" i="24"/>
  <c r="E23" i="24"/>
  <c r="S22" i="24"/>
  <c r="R22" i="24"/>
  <c r="Q22" i="24"/>
  <c r="P22" i="24"/>
  <c r="E22" i="24"/>
  <c r="S21" i="24"/>
  <c r="R21" i="24"/>
  <c r="Q21" i="24"/>
  <c r="P21" i="24"/>
  <c r="E21" i="24"/>
  <c r="U21" i="24" s="1"/>
  <c r="U20" i="24"/>
  <c r="S20" i="24"/>
  <c r="R20" i="24"/>
  <c r="Q20" i="24"/>
  <c r="P20" i="24"/>
  <c r="E20" i="24"/>
  <c r="T20" i="24" s="1"/>
  <c r="S19" i="24"/>
  <c r="R19" i="24"/>
  <c r="Q19" i="24"/>
  <c r="P19" i="24"/>
  <c r="E19" i="24"/>
  <c r="S18" i="24"/>
  <c r="R18" i="24"/>
  <c r="Q18" i="24"/>
  <c r="P18" i="24"/>
  <c r="E18" i="24"/>
  <c r="S17" i="24"/>
  <c r="R17" i="24"/>
  <c r="Q17" i="24"/>
  <c r="P17" i="24"/>
  <c r="E17" i="24"/>
  <c r="V15" i="24"/>
  <c r="O15" i="24"/>
  <c r="N15" i="24"/>
  <c r="M15" i="24"/>
  <c r="L15" i="24"/>
  <c r="K15" i="24"/>
  <c r="S15" i="24" s="1"/>
  <c r="J15" i="24"/>
  <c r="I15" i="24"/>
  <c r="H15" i="24"/>
  <c r="R15" i="24" s="1"/>
  <c r="G15" i="24"/>
  <c r="F15" i="24"/>
  <c r="C15" i="24"/>
  <c r="B15" i="24"/>
  <c r="S14" i="24"/>
  <c r="R14" i="24"/>
  <c r="Q14" i="24"/>
  <c r="P14" i="24"/>
  <c r="E14" i="24"/>
  <c r="S13" i="24"/>
  <c r="R13" i="24"/>
  <c r="Q13" i="24"/>
  <c r="P13" i="24"/>
  <c r="E13" i="24"/>
  <c r="T13" i="24" s="1"/>
  <c r="S12" i="24"/>
  <c r="R12" i="24"/>
  <c r="Q12" i="24"/>
  <c r="P12" i="24"/>
  <c r="E12" i="24"/>
  <c r="U11" i="24"/>
  <c r="T11" i="24"/>
  <c r="S11" i="24"/>
  <c r="R11" i="24"/>
  <c r="Q11" i="24"/>
  <c r="P11" i="24"/>
  <c r="E11" i="24"/>
  <c r="S10" i="24"/>
  <c r="R10" i="24"/>
  <c r="Q10" i="24"/>
  <c r="P10" i="24"/>
  <c r="E10" i="24"/>
  <c r="S9" i="24"/>
  <c r="R9" i="24"/>
  <c r="Q9" i="24"/>
  <c r="P9" i="24"/>
  <c r="E9" i="24"/>
  <c r="U9" i="24" s="1"/>
  <c r="S93" i="23"/>
  <c r="R93" i="23"/>
  <c r="Q93" i="23"/>
  <c r="P93" i="23"/>
  <c r="E93" i="23"/>
  <c r="S92" i="23"/>
  <c r="R92" i="23"/>
  <c r="Q92" i="23"/>
  <c r="P92" i="23"/>
  <c r="E92" i="23"/>
  <c r="S91" i="23"/>
  <c r="R91" i="23"/>
  <c r="Q91" i="23"/>
  <c r="P91" i="23"/>
  <c r="E91" i="23"/>
  <c r="S90" i="23"/>
  <c r="R90" i="23"/>
  <c r="Q90" i="23"/>
  <c r="P90" i="23"/>
  <c r="E90" i="23"/>
  <c r="T90" i="23" s="1"/>
  <c r="U89" i="23"/>
  <c r="S89" i="23"/>
  <c r="R89" i="23"/>
  <c r="Q89" i="23"/>
  <c r="P89" i="23"/>
  <c r="E89" i="23"/>
  <c r="T89" i="23" s="1"/>
  <c r="T88" i="23"/>
  <c r="S88" i="23"/>
  <c r="R88" i="23"/>
  <c r="Q88" i="23"/>
  <c r="P88" i="23"/>
  <c r="E88" i="23"/>
  <c r="U88" i="23" s="1"/>
  <c r="S87" i="23"/>
  <c r="R87" i="23"/>
  <c r="Q87" i="23"/>
  <c r="P87" i="23"/>
  <c r="E87" i="23"/>
  <c r="U87" i="23" s="1"/>
  <c r="S86" i="23"/>
  <c r="R86" i="23"/>
  <c r="Q86" i="23"/>
  <c r="P86" i="23"/>
  <c r="E86" i="23"/>
  <c r="U86" i="23" s="1"/>
  <c r="V72" i="23"/>
  <c r="O72" i="23"/>
  <c r="N72" i="23"/>
  <c r="M72" i="23"/>
  <c r="L72" i="23"/>
  <c r="K72" i="23"/>
  <c r="J72" i="23"/>
  <c r="I72" i="23"/>
  <c r="H72" i="23"/>
  <c r="R72" i="23" s="1"/>
  <c r="G72" i="23"/>
  <c r="F72" i="23"/>
  <c r="C72" i="23"/>
  <c r="E72" i="23" s="1"/>
  <c r="B72" i="23"/>
  <c r="V71" i="23"/>
  <c r="O71" i="23"/>
  <c r="N71" i="23"/>
  <c r="M71" i="23"/>
  <c r="L71" i="23"/>
  <c r="K71" i="23"/>
  <c r="Q71" i="23" s="1"/>
  <c r="J71" i="23"/>
  <c r="I71" i="23"/>
  <c r="H71" i="23"/>
  <c r="G71" i="23"/>
  <c r="F71" i="23"/>
  <c r="C71" i="23"/>
  <c r="B71" i="23"/>
  <c r="E71" i="23" s="1"/>
  <c r="V70" i="23"/>
  <c r="O70" i="23"/>
  <c r="N70" i="23"/>
  <c r="M70" i="23"/>
  <c r="L70" i="23"/>
  <c r="K70" i="23"/>
  <c r="J70" i="23"/>
  <c r="I70" i="23"/>
  <c r="H70" i="23"/>
  <c r="R70" i="23" s="1"/>
  <c r="G70" i="23"/>
  <c r="F70" i="23"/>
  <c r="C70" i="23"/>
  <c r="B70" i="23"/>
  <c r="S69" i="23"/>
  <c r="R69" i="23"/>
  <c r="Q69" i="23"/>
  <c r="P69" i="23"/>
  <c r="E69" i="23"/>
  <c r="V67" i="23"/>
  <c r="O67" i="23"/>
  <c r="N67" i="23"/>
  <c r="M67" i="23"/>
  <c r="L67" i="23"/>
  <c r="K67" i="23"/>
  <c r="J67" i="23"/>
  <c r="R67" i="23" s="1"/>
  <c r="I67" i="23"/>
  <c r="H67" i="23"/>
  <c r="G67" i="23"/>
  <c r="F67" i="23"/>
  <c r="C67" i="23"/>
  <c r="B67" i="23"/>
  <c r="V66" i="23"/>
  <c r="S66" i="23"/>
  <c r="O66" i="23"/>
  <c r="N66" i="23"/>
  <c r="M66" i="23"/>
  <c r="L66" i="23"/>
  <c r="K66" i="23"/>
  <c r="J66" i="23"/>
  <c r="I66" i="23"/>
  <c r="H66" i="23"/>
  <c r="R66" i="23" s="1"/>
  <c r="G66" i="23"/>
  <c r="F66" i="23"/>
  <c r="C66" i="23"/>
  <c r="B66" i="23"/>
  <c r="S65" i="23"/>
  <c r="R65" i="23"/>
  <c r="Q65" i="23"/>
  <c r="P65" i="23"/>
  <c r="E65" i="23"/>
  <c r="U65" i="23" s="1"/>
  <c r="S64" i="23"/>
  <c r="R64" i="23"/>
  <c r="Q64" i="23"/>
  <c r="P64" i="23"/>
  <c r="E64" i="23"/>
  <c r="T63" i="23"/>
  <c r="S63" i="23"/>
  <c r="R63" i="23"/>
  <c r="Q63" i="23"/>
  <c r="P63" i="23"/>
  <c r="E63" i="23"/>
  <c r="U63" i="23" s="1"/>
  <c r="S62" i="23"/>
  <c r="R62" i="23"/>
  <c r="Q62" i="23"/>
  <c r="P62" i="23"/>
  <c r="E62" i="23"/>
  <c r="S61" i="23"/>
  <c r="R61" i="23"/>
  <c r="Q61" i="23"/>
  <c r="P61" i="23"/>
  <c r="E61" i="23"/>
  <c r="U61" i="23" s="1"/>
  <c r="V59" i="23"/>
  <c r="O59" i="23"/>
  <c r="N59" i="23"/>
  <c r="M59" i="23"/>
  <c r="L59" i="23"/>
  <c r="K59" i="23"/>
  <c r="J59" i="23"/>
  <c r="I59" i="23"/>
  <c r="Q59" i="23" s="1"/>
  <c r="H59" i="23"/>
  <c r="R59" i="23" s="1"/>
  <c r="G59" i="23"/>
  <c r="F59" i="23"/>
  <c r="C59" i="23"/>
  <c r="B59" i="23"/>
  <c r="S58" i="23"/>
  <c r="R58" i="23"/>
  <c r="Q58" i="23"/>
  <c r="P58" i="23"/>
  <c r="E58" i="23"/>
  <c r="S57" i="23"/>
  <c r="R57" i="23"/>
  <c r="Q57" i="23"/>
  <c r="P57" i="23"/>
  <c r="E57" i="23"/>
  <c r="T57" i="23" s="1"/>
  <c r="U56" i="23"/>
  <c r="T56" i="23"/>
  <c r="S56" i="23"/>
  <c r="R56" i="23"/>
  <c r="Q56" i="23"/>
  <c r="P56" i="23"/>
  <c r="E56" i="23"/>
  <c r="U55" i="23"/>
  <c r="T55" i="23"/>
  <c r="S55" i="23"/>
  <c r="R55" i="23"/>
  <c r="Q55" i="23"/>
  <c r="P55" i="23"/>
  <c r="E55" i="23"/>
  <c r="V53" i="23"/>
  <c r="O53" i="23"/>
  <c r="N53" i="23"/>
  <c r="M53" i="23"/>
  <c r="L53" i="23"/>
  <c r="K53" i="23"/>
  <c r="J53" i="23"/>
  <c r="I53" i="23"/>
  <c r="H53" i="23"/>
  <c r="G53" i="23"/>
  <c r="F53" i="23"/>
  <c r="C53" i="23"/>
  <c r="B53" i="23"/>
  <c r="S52" i="23"/>
  <c r="R52" i="23"/>
  <c r="Q52" i="23"/>
  <c r="P52" i="23"/>
  <c r="E52" i="23"/>
  <c r="S51" i="23"/>
  <c r="R51" i="23"/>
  <c r="Q51" i="23"/>
  <c r="P51" i="23"/>
  <c r="E51" i="23"/>
  <c r="T50" i="23"/>
  <c r="S50" i="23"/>
  <c r="R50" i="23"/>
  <c r="Q50" i="23"/>
  <c r="P50" i="23"/>
  <c r="E50" i="23"/>
  <c r="U50" i="23" s="1"/>
  <c r="S49" i="23"/>
  <c r="R49" i="23"/>
  <c r="Q49" i="23"/>
  <c r="P49" i="23"/>
  <c r="E49" i="23"/>
  <c r="U49" i="23" s="1"/>
  <c r="S48" i="23"/>
  <c r="R48" i="23"/>
  <c r="Q48" i="23"/>
  <c r="P48" i="23"/>
  <c r="E48" i="23"/>
  <c r="S47" i="23"/>
  <c r="R47" i="23"/>
  <c r="Q47" i="23"/>
  <c r="P47" i="23"/>
  <c r="E47" i="23"/>
  <c r="U47" i="23" s="1"/>
  <c r="S46" i="23"/>
  <c r="R46" i="23"/>
  <c r="Q46" i="23"/>
  <c r="P46" i="23"/>
  <c r="E46" i="23"/>
  <c r="S45" i="23"/>
  <c r="R45" i="23"/>
  <c r="Q45" i="23"/>
  <c r="P45" i="23"/>
  <c r="E45" i="23"/>
  <c r="T45" i="23" s="1"/>
  <c r="U44" i="23"/>
  <c r="S44" i="23"/>
  <c r="R44" i="23"/>
  <c r="Q44" i="23"/>
  <c r="P44" i="23"/>
  <c r="E44" i="23"/>
  <c r="T44" i="23" s="1"/>
  <c r="U43" i="23"/>
  <c r="T43" i="23"/>
  <c r="S43" i="23"/>
  <c r="R43" i="23"/>
  <c r="Q43" i="23"/>
  <c r="P43" i="23"/>
  <c r="E43" i="23"/>
  <c r="T42" i="23"/>
  <c r="S42" i="23"/>
  <c r="R42" i="23"/>
  <c r="Q42" i="23"/>
  <c r="P42" i="23"/>
  <c r="E42" i="23"/>
  <c r="U42" i="23" s="1"/>
  <c r="V40" i="23"/>
  <c r="O40" i="23"/>
  <c r="N40" i="23"/>
  <c r="M40" i="23"/>
  <c r="L40" i="23"/>
  <c r="K40" i="23"/>
  <c r="J40" i="23"/>
  <c r="I40" i="23"/>
  <c r="S40" i="23" s="1"/>
  <c r="H40" i="23"/>
  <c r="R40" i="23" s="1"/>
  <c r="G40" i="23"/>
  <c r="F40" i="23"/>
  <c r="C40" i="23"/>
  <c r="E40" i="23" s="1"/>
  <c r="B40" i="23"/>
  <c r="S39" i="23"/>
  <c r="R39" i="23"/>
  <c r="Q39" i="23"/>
  <c r="P39" i="23"/>
  <c r="E39" i="23"/>
  <c r="S38" i="23"/>
  <c r="R38" i="23"/>
  <c r="Q38" i="23"/>
  <c r="P38" i="23"/>
  <c r="E38" i="23"/>
  <c r="S37" i="23"/>
  <c r="R37" i="23"/>
  <c r="Q37" i="23"/>
  <c r="P37" i="23"/>
  <c r="E37" i="23"/>
  <c r="S36" i="23"/>
  <c r="R36" i="23"/>
  <c r="Q36" i="23"/>
  <c r="P36" i="23"/>
  <c r="E36" i="23"/>
  <c r="S35" i="23"/>
  <c r="R35" i="23"/>
  <c r="Q35" i="23"/>
  <c r="U35" i="23" s="1"/>
  <c r="P35" i="23"/>
  <c r="E35" i="23"/>
  <c r="V33" i="23"/>
  <c r="O33" i="23"/>
  <c r="N33" i="23"/>
  <c r="M33" i="23"/>
  <c r="L33" i="23"/>
  <c r="K33" i="23"/>
  <c r="J33" i="23"/>
  <c r="I33" i="23"/>
  <c r="S33" i="23" s="1"/>
  <c r="H33" i="23"/>
  <c r="R33" i="23" s="1"/>
  <c r="G33" i="23"/>
  <c r="F33" i="23"/>
  <c r="E33" i="23"/>
  <c r="C33" i="23"/>
  <c r="B33" i="23"/>
  <c r="S32" i="23"/>
  <c r="R32" i="23"/>
  <c r="Q32" i="23"/>
  <c r="U32" i="23" s="1"/>
  <c r="P32" i="23"/>
  <c r="E32" i="23"/>
  <c r="V30" i="23"/>
  <c r="O30" i="23"/>
  <c r="N30" i="23"/>
  <c r="M30" i="23"/>
  <c r="L30" i="23"/>
  <c r="K30" i="23"/>
  <c r="J30" i="23"/>
  <c r="I30" i="23"/>
  <c r="S30" i="23" s="1"/>
  <c r="H30" i="23"/>
  <c r="R30" i="23" s="1"/>
  <c r="G30" i="23"/>
  <c r="F30" i="23"/>
  <c r="C30" i="23"/>
  <c r="B30" i="23"/>
  <c r="S29" i="23"/>
  <c r="R29" i="23"/>
  <c r="Q29" i="23"/>
  <c r="P29" i="23"/>
  <c r="E29" i="23"/>
  <c r="U28" i="23"/>
  <c r="S28" i="23"/>
  <c r="R28" i="23"/>
  <c r="Q28" i="23"/>
  <c r="P28" i="23"/>
  <c r="E28" i="23"/>
  <c r="T28" i="23" s="1"/>
  <c r="S27" i="23"/>
  <c r="R27" i="23"/>
  <c r="Q27" i="23"/>
  <c r="P27" i="23"/>
  <c r="E27" i="23"/>
  <c r="U27" i="23" s="1"/>
  <c r="S26" i="23"/>
  <c r="R26" i="23"/>
  <c r="Q26" i="23"/>
  <c r="P26" i="23"/>
  <c r="E26" i="23"/>
  <c r="V24" i="23"/>
  <c r="O24" i="23"/>
  <c r="N24" i="23"/>
  <c r="M24" i="23"/>
  <c r="L24" i="23"/>
  <c r="K24" i="23"/>
  <c r="J24" i="23"/>
  <c r="I24" i="23"/>
  <c r="S24" i="23" s="1"/>
  <c r="H24" i="23"/>
  <c r="R24" i="23" s="1"/>
  <c r="G24" i="23"/>
  <c r="F24" i="23"/>
  <c r="C24" i="23"/>
  <c r="B24" i="23"/>
  <c r="S23" i="23"/>
  <c r="R23" i="23"/>
  <c r="Q23" i="23"/>
  <c r="P23" i="23"/>
  <c r="E23" i="23"/>
  <c r="U23" i="23" s="1"/>
  <c r="S22" i="23"/>
  <c r="R22" i="23"/>
  <c r="Q22" i="23"/>
  <c r="P22" i="23"/>
  <c r="E22" i="23"/>
  <c r="U21" i="23"/>
  <c r="S21" i="23"/>
  <c r="R21" i="23"/>
  <c r="Q21" i="23"/>
  <c r="P21" i="23"/>
  <c r="E21" i="23"/>
  <c r="T21" i="23" s="1"/>
  <c r="T20" i="23"/>
  <c r="S20" i="23"/>
  <c r="R20" i="23"/>
  <c r="Q20" i="23"/>
  <c r="P20" i="23"/>
  <c r="E20" i="23"/>
  <c r="U20" i="23" s="1"/>
  <c r="U19" i="23"/>
  <c r="T19" i="23"/>
  <c r="S19" i="23"/>
  <c r="R19" i="23"/>
  <c r="Q19" i="23"/>
  <c r="P19" i="23"/>
  <c r="E19" i="23"/>
  <c r="S18" i="23"/>
  <c r="R18" i="23"/>
  <c r="Q18" i="23"/>
  <c r="P18" i="23"/>
  <c r="E18" i="23"/>
  <c r="U18" i="23" s="1"/>
  <c r="S17" i="23"/>
  <c r="R17" i="23"/>
  <c r="Q17" i="23"/>
  <c r="P17" i="23"/>
  <c r="E17" i="23"/>
  <c r="V15" i="23"/>
  <c r="O15" i="23"/>
  <c r="N15" i="23"/>
  <c r="M15" i="23"/>
  <c r="L15" i="23"/>
  <c r="K15" i="23"/>
  <c r="J15" i="23"/>
  <c r="I15" i="23"/>
  <c r="S15" i="23" s="1"/>
  <c r="H15" i="23"/>
  <c r="G15" i="23"/>
  <c r="F15" i="23"/>
  <c r="E15" i="23"/>
  <c r="C15" i="23"/>
  <c r="B15" i="23"/>
  <c r="S14" i="23"/>
  <c r="R14" i="23"/>
  <c r="Q14" i="23"/>
  <c r="P14" i="23"/>
  <c r="E14" i="23"/>
  <c r="U14" i="23" s="1"/>
  <c r="S13" i="23"/>
  <c r="R13" i="23"/>
  <c r="Q13" i="23"/>
  <c r="P13" i="23"/>
  <c r="E13" i="23"/>
  <c r="S12" i="23"/>
  <c r="R12" i="23"/>
  <c r="Q12" i="23"/>
  <c r="P12" i="23"/>
  <c r="E12" i="23"/>
  <c r="U12" i="23" s="1"/>
  <c r="S11" i="23"/>
  <c r="R11" i="23"/>
  <c r="Q11" i="23"/>
  <c r="P11" i="23"/>
  <c r="E11" i="23"/>
  <c r="U10" i="23"/>
  <c r="S10" i="23"/>
  <c r="R10" i="23"/>
  <c r="Q10" i="23"/>
  <c r="P10" i="23"/>
  <c r="E10" i="23"/>
  <c r="T10" i="23" s="1"/>
  <c r="U9" i="23"/>
  <c r="T9" i="23"/>
  <c r="S9" i="23"/>
  <c r="R9" i="23"/>
  <c r="Q9" i="23"/>
  <c r="P9" i="23"/>
  <c r="E9" i="23"/>
  <c r="U93" i="22"/>
  <c r="T93" i="22"/>
  <c r="S93" i="22"/>
  <c r="R93" i="22"/>
  <c r="Q93" i="22"/>
  <c r="P93" i="22"/>
  <c r="E93" i="22"/>
  <c r="S92" i="22"/>
  <c r="R92" i="22"/>
  <c r="Q92" i="22"/>
  <c r="P92" i="22"/>
  <c r="E92" i="22"/>
  <c r="U92" i="22" s="1"/>
  <c r="S91" i="22"/>
  <c r="R91" i="22"/>
  <c r="Q91" i="22"/>
  <c r="P91" i="22"/>
  <c r="E91" i="22"/>
  <c r="U91" i="22" s="1"/>
  <c r="S90" i="22"/>
  <c r="R90" i="22"/>
  <c r="Q90" i="22"/>
  <c r="P90" i="22"/>
  <c r="E90" i="22"/>
  <c r="S89" i="22"/>
  <c r="R89" i="22"/>
  <c r="Q89" i="22"/>
  <c r="P89" i="22"/>
  <c r="E89" i="22"/>
  <c r="U89" i="22" s="1"/>
  <c r="S88" i="22"/>
  <c r="R88" i="22"/>
  <c r="Q88" i="22"/>
  <c r="P88" i="22"/>
  <c r="E88" i="22"/>
  <c r="U87" i="22"/>
  <c r="T87" i="22"/>
  <c r="S87" i="22"/>
  <c r="R87" i="22"/>
  <c r="Q87" i="22"/>
  <c r="P87" i="22"/>
  <c r="E87" i="22"/>
  <c r="U86" i="22"/>
  <c r="T86" i="22"/>
  <c r="S86" i="22"/>
  <c r="R86" i="22"/>
  <c r="Q86" i="22"/>
  <c r="P86" i="22"/>
  <c r="E86" i="22"/>
  <c r="V72" i="22"/>
  <c r="O72" i="22"/>
  <c r="N72" i="22"/>
  <c r="M72" i="22"/>
  <c r="L72" i="22"/>
  <c r="K72" i="22"/>
  <c r="J72" i="22"/>
  <c r="I72" i="22"/>
  <c r="H72" i="22"/>
  <c r="G72" i="22"/>
  <c r="F72" i="22"/>
  <c r="C72" i="22"/>
  <c r="B72" i="22"/>
  <c r="V71" i="22"/>
  <c r="O71" i="22"/>
  <c r="N71" i="22"/>
  <c r="M71" i="22"/>
  <c r="L71" i="22"/>
  <c r="K71" i="22"/>
  <c r="S71" i="22" s="1"/>
  <c r="J71" i="22"/>
  <c r="R71" i="22" s="1"/>
  <c r="I71" i="22"/>
  <c r="H71" i="22"/>
  <c r="G71" i="22"/>
  <c r="F71" i="22"/>
  <c r="C71" i="22"/>
  <c r="B71" i="22"/>
  <c r="E71" i="22" s="1"/>
  <c r="V70" i="22"/>
  <c r="O70" i="22"/>
  <c r="N70" i="22"/>
  <c r="M70" i="22"/>
  <c r="L70" i="22"/>
  <c r="K70" i="22"/>
  <c r="J70" i="22"/>
  <c r="I70" i="22"/>
  <c r="H70" i="22"/>
  <c r="R70" i="22" s="1"/>
  <c r="G70" i="22"/>
  <c r="F70" i="22"/>
  <c r="C70" i="22"/>
  <c r="B70" i="22"/>
  <c r="E70" i="22" s="1"/>
  <c r="S69" i="22"/>
  <c r="R69" i="22"/>
  <c r="Q69" i="22"/>
  <c r="P69" i="22"/>
  <c r="E69" i="22"/>
  <c r="V67" i="22"/>
  <c r="O67" i="22"/>
  <c r="N67" i="22"/>
  <c r="M67" i="22"/>
  <c r="L67" i="22"/>
  <c r="K67" i="22"/>
  <c r="J67" i="22"/>
  <c r="I67" i="22"/>
  <c r="H67" i="22"/>
  <c r="G67" i="22"/>
  <c r="F67" i="22"/>
  <c r="C67" i="22"/>
  <c r="B67" i="22"/>
  <c r="V66" i="22"/>
  <c r="O66" i="22"/>
  <c r="N66" i="22"/>
  <c r="M66" i="22"/>
  <c r="L66" i="22"/>
  <c r="K66" i="22"/>
  <c r="J66" i="22"/>
  <c r="I66" i="22"/>
  <c r="S66" i="22" s="1"/>
  <c r="H66" i="22"/>
  <c r="R66" i="22" s="1"/>
  <c r="G66" i="22"/>
  <c r="F66" i="22"/>
  <c r="C66" i="22"/>
  <c r="B66" i="22"/>
  <c r="E66" i="22" s="1"/>
  <c r="U65" i="22"/>
  <c r="T65" i="22"/>
  <c r="S65" i="22"/>
  <c r="R65" i="22"/>
  <c r="Q65" i="22"/>
  <c r="P65" i="22"/>
  <c r="E65" i="22"/>
  <c r="U64" i="22"/>
  <c r="T64" i="22"/>
  <c r="S64" i="22"/>
  <c r="R64" i="22"/>
  <c r="Q64" i="22"/>
  <c r="P64" i="22"/>
  <c r="E64" i="22"/>
  <c r="S63" i="22"/>
  <c r="R63" i="22"/>
  <c r="Q63" i="22"/>
  <c r="P63" i="22"/>
  <c r="E63" i="22"/>
  <c r="U63" i="22" s="1"/>
  <c r="S62" i="22"/>
  <c r="R62" i="22"/>
  <c r="Q62" i="22"/>
  <c r="P62" i="22"/>
  <c r="E62" i="22"/>
  <c r="U62" i="22" s="1"/>
  <c r="S61" i="22"/>
  <c r="R61" i="22"/>
  <c r="Q61" i="22"/>
  <c r="P61" i="22"/>
  <c r="E61" i="22"/>
  <c r="V59" i="22"/>
  <c r="O59" i="22"/>
  <c r="N59" i="22"/>
  <c r="M59" i="22"/>
  <c r="L59" i="22"/>
  <c r="K59" i="22"/>
  <c r="J59" i="22"/>
  <c r="I59" i="22"/>
  <c r="S59" i="22" s="1"/>
  <c r="H59" i="22"/>
  <c r="R59" i="22" s="1"/>
  <c r="G59" i="22"/>
  <c r="F59" i="22"/>
  <c r="C59" i="22"/>
  <c r="B59" i="22"/>
  <c r="E59" i="22" s="1"/>
  <c r="S58" i="22"/>
  <c r="R58" i="22"/>
  <c r="Q58" i="22"/>
  <c r="P58" i="22"/>
  <c r="E58" i="22"/>
  <c r="U58" i="22" s="1"/>
  <c r="S57" i="22"/>
  <c r="R57" i="22"/>
  <c r="Q57" i="22"/>
  <c r="P57" i="22"/>
  <c r="E57" i="22"/>
  <c r="S56" i="22"/>
  <c r="R56" i="22"/>
  <c r="Q56" i="22"/>
  <c r="P56" i="22"/>
  <c r="E56" i="22"/>
  <c r="U56" i="22" s="1"/>
  <c r="U55" i="22"/>
  <c r="S55" i="22"/>
  <c r="R55" i="22"/>
  <c r="Q55" i="22"/>
  <c r="P55" i="22"/>
  <c r="E55" i="22"/>
  <c r="T55" i="22" s="1"/>
  <c r="V53" i="22"/>
  <c r="O53" i="22"/>
  <c r="N53" i="22"/>
  <c r="M53" i="22"/>
  <c r="L53" i="22"/>
  <c r="K53" i="22"/>
  <c r="J53" i="22"/>
  <c r="I53" i="22"/>
  <c r="H53" i="22"/>
  <c r="G53" i="22"/>
  <c r="F53" i="22"/>
  <c r="C53" i="22"/>
  <c r="B53" i="22"/>
  <c r="E53" i="22" s="1"/>
  <c r="S52" i="22"/>
  <c r="R52" i="22"/>
  <c r="Q52" i="22"/>
  <c r="P52" i="22"/>
  <c r="E52" i="22"/>
  <c r="U52" i="22" s="1"/>
  <c r="S51" i="22"/>
  <c r="R51" i="22"/>
  <c r="Q51" i="22"/>
  <c r="U51" i="22" s="1"/>
  <c r="P51" i="22"/>
  <c r="E51" i="22"/>
  <c r="U50" i="22"/>
  <c r="S50" i="22"/>
  <c r="R50" i="22"/>
  <c r="Q50" i="22"/>
  <c r="P50" i="22"/>
  <c r="E50" i="22"/>
  <c r="T50" i="22" s="1"/>
  <c r="S49" i="22"/>
  <c r="R49" i="22"/>
  <c r="Q49" i="22"/>
  <c r="P49" i="22"/>
  <c r="E49" i="22"/>
  <c r="S48" i="22"/>
  <c r="R48" i="22"/>
  <c r="Q48" i="22"/>
  <c r="P48" i="22"/>
  <c r="E48" i="22"/>
  <c r="S47" i="22"/>
  <c r="R47" i="22"/>
  <c r="Q47" i="22"/>
  <c r="P47" i="22"/>
  <c r="E47" i="22"/>
  <c r="U47" i="22" s="1"/>
  <c r="S46" i="22"/>
  <c r="R46" i="22"/>
  <c r="Q46" i="22"/>
  <c r="P46" i="22"/>
  <c r="E46" i="22"/>
  <c r="U46" i="22" s="1"/>
  <c r="S45" i="22"/>
  <c r="R45" i="22"/>
  <c r="Q45" i="22"/>
  <c r="P45" i="22"/>
  <c r="E45" i="22"/>
  <c r="S44" i="22"/>
  <c r="R44" i="22"/>
  <c r="Q44" i="22"/>
  <c r="P44" i="22"/>
  <c r="E44" i="22"/>
  <c r="U44" i="22" s="1"/>
  <c r="S43" i="22"/>
  <c r="R43" i="22"/>
  <c r="Q43" i="22"/>
  <c r="P43" i="22"/>
  <c r="E43" i="22"/>
  <c r="T43" i="22" s="1"/>
  <c r="S42" i="22"/>
  <c r="R42" i="22"/>
  <c r="Q42" i="22"/>
  <c r="P42" i="22"/>
  <c r="E42" i="22"/>
  <c r="V40" i="22"/>
  <c r="O40" i="22"/>
  <c r="N40" i="22"/>
  <c r="M40" i="22"/>
  <c r="L40" i="22"/>
  <c r="K40" i="22"/>
  <c r="J40" i="22"/>
  <c r="I40" i="22"/>
  <c r="H40" i="22"/>
  <c r="G40" i="22"/>
  <c r="F40" i="22"/>
  <c r="C40" i="22"/>
  <c r="B40" i="22"/>
  <c r="U39" i="22"/>
  <c r="S39" i="22"/>
  <c r="R39" i="22"/>
  <c r="Q39" i="22"/>
  <c r="P39" i="22"/>
  <c r="E39" i="22"/>
  <c r="T39" i="22" s="1"/>
  <c r="U38" i="22"/>
  <c r="T38" i="22"/>
  <c r="S38" i="22"/>
  <c r="R38" i="22"/>
  <c r="Q38" i="22"/>
  <c r="P38" i="22"/>
  <c r="E38" i="22"/>
  <c r="T37" i="22"/>
  <c r="S37" i="22"/>
  <c r="R37" i="22"/>
  <c r="Q37" i="22"/>
  <c r="P37" i="22"/>
  <c r="E37" i="22"/>
  <c r="U37" i="22" s="1"/>
  <c r="U36" i="22"/>
  <c r="T36" i="22"/>
  <c r="S36" i="22"/>
  <c r="R36" i="22"/>
  <c r="Q36" i="22"/>
  <c r="P36" i="22"/>
  <c r="E36" i="22"/>
  <c r="S35" i="22"/>
  <c r="R35" i="22"/>
  <c r="Q35" i="22"/>
  <c r="P35" i="22"/>
  <c r="E35" i="22"/>
  <c r="V33" i="22"/>
  <c r="O33" i="22"/>
  <c r="N33" i="22"/>
  <c r="M33" i="22"/>
  <c r="L33" i="22"/>
  <c r="K33" i="22"/>
  <c r="J33" i="22"/>
  <c r="I33" i="22"/>
  <c r="S33" i="22" s="1"/>
  <c r="H33" i="22"/>
  <c r="R33" i="22" s="1"/>
  <c r="G33" i="22"/>
  <c r="F33" i="22"/>
  <c r="E33" i="22"/>
  <c r="C33" i="22"/>
  <c r="B33" i="22"/>
  <c r="S32" i="22"/>
  <c r="R32" i="22"/>
  <c r="Q32" i="22"/>
  <c r="U32" i="22" s="1"/>
  <c r="P32" i="22"/>
  <c r="T32" i="22" s="1"/>
  <c r="E32" i="22"/>
  <c r="V30" i="22"/>
  <c r="O30" i="22"/>
  <c r="N30" i="22"/>
  <c r="M30" i="22"/>
  <c r="L30" i="22"/>
  <c r="K30" i="22"/>
  <c r="J30" i="22"/>
  <c r="I30" i="22"/>
  <c r="S30" i="22" s="1"/>
  <c r="H30" i="22"/>
  <c r="R30" i="22" s="1"/>
  <c r="G30" i="22"/>
  <c r="F30" i="22"/>
  <c r="C30" i="22"/>
  <c r="B30" i="22"/>
  <c r="E30" i="22" s="1"/>
  <c r="U29" i="22"/>
  <c r="S29" i="22"/>
  <c r="R29" i="22"/>
  <c r="Q29" i="22"/>
  <c r="P29" i="22"/>
  <c r="E29" i="22"/>
  <c r="T29" i="22" s="1"/>
  <c r="U28" i="22"/>
  <c r="T28" i="22"/>
  <c r="S28" i="22"/>
  <c r="R28" i="22"/>
  <c r="Q28" i="22"/>
  <c r="P28" i="22"/>
  <c r="E28" i="22"/>
  <c r="S27" i="22"/>
  <c r="R27" i="22"/>
  <c r="Q27" i="22"/>
  <c r="P27" i="22"/>
  <c r="E27" i="22"/>
  <c r="U27" i="22" s="1"/>
  <c r="S26" i="22"/>
  <c r="R26" i="22"/>
  <c r="Q26" i="22"/>
  <c r="P26" i="22"/>
  <c r="E26" i="22"/>
  <c r="U26" i="22" s="1"/>
  <c r="V24" i="22"/>
  <c r="O24" i="22"/>
  <c r="N24" i="22"/>
  <c r="M24" i="22"/>
  <c r="L24" i="22"/>
  <c r="K24" i="22"/>
  <c r="J24" i="22"/>
  <c r="I24" i="22"/>
  <c r="S24" i="22" s="1"/>
  <c r="H24" i="22"/>
  <c r="R24" i="22" s="1"/>
  <c r="G24" i="22"/>
  <c r="F24" i="22"/>
  <c r="C24" i="22"/>
  <c r="E24" i="22" s="1"/>
  <c r="B24" i="22"/>
  <c r="S23" i="22"/>
  <c r="R23" i="22"/>
  <c r="Q23" i="22"/>
  <c r="P23" i="22"/>
  <c r="E23" i="22"/>
  <c r="U23" i="22" s="1"/>
  <c r="S22" i="22"/>
  <c r="R22" i="22"/>
  <c r="Q22" i="22"/>
  <c r="P22" i="22"/>
  <c r="E22" i="22"/>
  <c r="U22" i="22" s="1"/>
  <c r="S21" i="22"/>
  <c r="R21" i="22"/>
  <c r="Q21" i="22"/>
  <c r="P21" i="22"/>
  <c r="E21" i="22"/>
  <c r="S20" i="22"/>
  <c r="R20" i="22"/>
  <c r="Q20" i="22"/>
  <c r="P20" i="22"/>
  <c r="E20" i="22"/>
  <c r="U20" i="22" s="1"/>
  <c r="S19" i="22"/>
  <c r="R19" i="22"/>
  <c r="Q19" i="22"/>
  <c r="P19" i="22"/>
  <c r="E19" i="22"/>
  <c r="U18" i="22"/>
  <c r="T18" i="22"/>
  <c r="S18" i="22"/>
  <c r="R18" i="22"/>
  <c r="Q18" i="22"/>
  <c r="P18" i="22"/>
  <c r="E18" i="22"/>
  <c r="U17" i="22"/>
  <c r="T17" i="22"/>
  <c r="S17" i="22"/>
  <c r="R17" i="22"/>
  <c r="Q17" i="22"/>
  <c r="P17" i="22"/>
  <c r="E17" i="22"/>
  <c r="V15" i="22"/>
  <c r="O15" i="22"/>
  <c r="Q15" i="22" s="1"/>
  <c r="N15" i="22"/>
  <c r="M15" i="22"/>
  <c r="L15" i="22"/>
  <c r="K15" i="22"/>
  <c r="J15" i="22"/>
  <c r="I15" i="22"/>
  <c r="H15" i="22"/>
  <c r="G15" i="22"/>
  <c r="F15" i="22"/>
  <c r="C15" i="22"/>
  <c r="B15" i="22"/>
  <c r="U14" i="22"/>
  <c r="S14" i="22"/>
  <c r="R14" i="22"/>
  <c r="Q14" i="22"/>
  <c r="P14" i="22"/>
  <c r="E14" i="22"/>
  <c r="T14" i="22" s="1"/>
  <c r="S13" i="22"/>
  <c r="R13" i="22"/>
  <c r="Q13" i="22"/>
  <c r="P13" i="22"/>
  <c r="E13" i="22"/>
  <c r="S12" i="22"/>
  <c r="R12" i="22"/>
  <c r="Q12" i="22"/>
  <c r="P12" i="22"/>
  <c r="E12" i="22"/>
  <c r="S11" i="22"/>
  <c r="R11" i="22"/>
  <c r="Q11" i="22"/>
  <c r="P11" i="22"/>
  <c r="E11" i="22"/>
  <c r="U11" i="22" s="1"/>
  <c r="S10" i="22"/>
  <c r="R10" i="22"/>
  <c r="Q10" i="22"/>
  <c r="P10" i="22"/>
  <c r="E10" i="22"/>
  <c r="S9" i="22"/>
  <c r="R9" i="22"/>
  <c r="Q9" i="22"/>
  <c r="P9" i="22"/>
  <c r="E9" i="22"/>
  <c r="S93" i="21"/>
  <c r="R93" i="21"/>
  <c r="Q93" i="21"/>
  <c r="P93" i="21"/>
  <c r="E93" i="21"/>
  <c r="U93" i="21" s="1"/>
  <c r="S92" i="21"/>
  <c r="R92" i="21"/>
  <c r="Q92" i="21"/>
  <c r="P92" i="21"/>
  <c r="E92" i="21"/>
  <c r="T92" i="21" s="1"/>
  <c r="S91" i="21"/>
  <c r="R91" i="21"/>
  <c r="Q91" i="21"/>
  <c r="P91" i="21"/>
  <c r="E91" i="21"/>
  <c r="S90" i="21"/>
  <c r="R90" i="21"/>
  <c r="Q90" i="21"/>
  <c r="P90" i="21"/>
  <c r="E90" i="21"/>
  <c r="S89" i="21"/>
  <c r="R89" i="21"/>
  <c r="Q89" i="21"/>
  <c r="P89" i="21"/>
  <c r="E89" i="21"/>
  <c r="S88" i="21"/>
  <c r="R88" i="21"/>
  <c r="Q88" i="21"/>
  <c r="P88" i="21"/>
  <c r="E88" i="21"/>
  <c r="U88" i="21" s="1"/>
  <c r="S87" i="21"/>
  <c r="R87" i="21"/>
  <c r="Q87" i="21"/>
  <c r="P87" i="21"/>
  <c r="E87" i="21"/>
  <c r="U87" i="21" s="1"/>
  <c r="S86" i="21"/>
  <c r="R86" i="21"/>
  <c r="Q86" i="21"/>
  <c r="P86" i="21"/>
  <c r="E86" i="21"/>
  <c r="V72" i="21"/>
  <c r="O72" i="21"/>
  <c r="N72" i="21"/>
  <c r="M72" i="21"/>
  <c r="L72" i="21"/>
  <c r="K72" i="21"/>
  <c r="J72" i="21"/>
  <c r="I72" i="21"/>
  <c r="H72" i="21"/>
  <c r="G72" i="21"/>
  <c r="F72" i="21"/>
  <c r="C72" i="21"/>
  <c r="B72" i="21"/>
  <c r="V71" i="21"/>
  <c r="O71" i="21"/>
  <c r="N71" i="21"/>
  <c r="M71" i="21"/>
  <c r="L71" i="21"/>
  <c r="K71" i="21"/>
  <c r="J71" i="21"/>
  <c r="I71" i="21"/>
  <c r="H71" i="21"/>
  <c r="R71" i="21" s="1"/>
  <c r="G71" i="21"/>
  <c r="F71" i="21"/>
  <c r="E71" i="21"/>
  <c r="C71" i="21"/>
  <c r="B71" i="21"/>
  <c r="V70" i="21"/>
  <c r="O70" i="21"/>
  <c r="N70" i="21"/>
  <c r="M70" i="21"/>
  <c r="L70" i="21"/>
  <c r="K70" i="21"/>
  <c r="J70" i="21"/>
  <c r="I70" i="21"/>
  <c r="H70" i="21"/>
  <c r="G70" i="21"/>
  <c r="F70" i="21"/>
  <c r="C70" i="21"/>
  <c r="B70" i="21"/>
  <c r="E70" i="21" s="1"/>
  <c r="U69" i="21"/>
  <c r="T69" i="21"/>
  <c r="S69" i="21"/>
  <c r="R69" i="21"/>
  <c r="Q69" i="21"/>
  <c r="P69" i="21"/>
  <c r="E69" i="21"/>
  <c r="V67" i="21"/>
  <c r="O67" i="21"/>
  <c r="N67" i="21"/>
  <c r="M67" i="21"/>
  <c r="L67" i="21"/>
  <c r="K67" i="21"/>
  <c r="S67" i="21" s="1"/>
  <c r="J67" i="21"/>
  <c r="I67" i="21"/>
  <c r="H67" i="21"/>
  <c r="G67" i="21"/>
  <c r="F67" i="21"/>
  <c r="C67" i="21"/>
  <c r="B67" i="21"/>
  <c r="V66" i="21"/>
  <c r="O66" i="21"/>
  <c r="N66" i="21"/>
  <c r="M66" i="21"/>
  <c r="L66" i="21"/>
  <c r="K66" i="21"/>
  <c r="J66" i="21"/>
  <c r="I66" i="21"/>
  <c r="H66" i="21"/>
  <c r="G66" i="21"/>
  <c r="F66" i="21"/>
  <c r="C66" i="21"/>
  <c r="E66" i="21" s="1"/>
  <c r="B66" i="21"/>
  <c r="S65" i="21"/>
  <c r="R65" i="21"/>
  <c r="Q65" i="21"/>
  <c r="P65" i="21"/>
  <c r="E65" i="21"/>
  <c r="S64" i="21"/>
  <c r="R64" i="21"/>
  <c r="Q64" i="21"/>
  <c r="P64" i="21"/>
  <c r="E64" i="21"/>
  <c r="S63" i="21"/>
  <c r="R63" i="21"/>
  <c r="Q63" i="21"/>
  <c r="P63" i="21"/>
  <c r="E63" i="21"/>
  <c r="T63" i="21" s="1"/>
  <c r="S62" i="21"/>
  <c r="R62" i="21"/>
  <c r="Q62" i="21"/>
  <c r="P62" i="21"/>
  <c r="E62" i="21"/>
  <c r="S61" i="21"/>
  <c r="R61" i="21"/>
  <c r="Q61" i="21"/>
  <c r="P61" i="21"/>
  <c r="E61" i="21"/>
  <c r="V59" i="21"/>
  <c r="O59" i="21"/>
  <c r="N59" i="21"/>
  <c r="M59" i="21"/>
  <c r="L59" i="21"/>
  <c r="K59" i="21"/>
  <c r="J59" i="21"/>
  <c r="I59" i="21"/>
  <c r="S59" i="21" s="1"/>
  <c r="H59" i="21"/>
  <c r="R59" i="21" s="1"/>
  <c r="G59" i="21"/>
  <c r="F59" i="21"/>
  <c r="C59" i="21"/>
  <c r="B59" i="21"/>
  <c r="T58" i="21"/>
  <c r="S58" i="21"/>
  <c r="R58" i="21"/>
  <c r="Q58" i="21"/>
  <c r="P58" i="21"/>
  <c r="E58" i="21"/>
  <c r="U58" i="21" s="1"/>
  <c r="S57" i="21"/>
  <c r="R57" i="21"/>
  <c r="Q57" i="21"/>
  <c r="P57" i="21"/>
  <c r="E57" i="21"/>
  <c r="U57" i="21" s="1"/>
  <c r="T56" i="21"/>
  <c r="S56" i="21"/>
  <c r="R56" i="21"/>
  <c r="Q56" i="21"/>
  <c r="P56" i="21"/>
  <c r="E56" i="21"/>
  <c r="U56" i="21" s="1"/>
  <c r="S55" i="21"/>
  <c r="R55" i="21"/>
  <c r="Q55" i="21"/>
  <c r="P55" i="21"/>
  <c r="E55" i="21"/>
  <c r="U55" i="21" s="1"/>
  <c r="V53" i="21"/>
  <c r="O53" i="21"/>
  <c r="N53" i="21"/>
  <c r="M53" i="21"/>
  <c r="L53" i="21"/>
  <c r="K53" i="21"/>
  <c r="J53" i="21"/>
  <c r="I53" i="21"/>
  <c r="H53" i="21"/>
  <c r="R53" i="21" s="1"/>
  <c r="G53" i="21"/>
  <c r="F53" i="21"/>
  <c r="C53" i="21"/>
  <c r="E53" i="21" s="1"/>
  <c r="B53" i="21"/>
  <c r="T52" i="21"/>
  <c r="S52" i="21"/>
  <c r="R52" i="21"/>
  <c r="Q52" i="21"/>
  <c r="P52" i="21"/>
  <c r="E52" i="21"/>
  <c r="U52" i="21" s="1"/>
  <c r="S51" i="21"/>
  <c r="R51" i="21"/>
  <c r="Q51" i="21"/>
  <c r="P51" i="21"/>
  <c r="E51" i="21"/>
  <c r="S50" i="21"/>
  <c r="R50" i="21"/>
  <c r="Q50" i="21"/>
  <c r="P50" i="21"/>
  <c r="E50" i="21"/>
  <c r="U50" i="21" s="1"/>
  <c r="S49" i="21"/>
  <c r="R49" i="21"/>
  <c r="Q49" i="21"/>
  <c r="P49" i="21"/>
  <c r="E49" i="21"/>
  <c r="S48" i="21"/>
  <c r="R48" i="21"/>
  <c r="Q48" i="21"/>
  <c r="P48" i="21"/>
  <c r="E48" i="21"/>
  <c r="S47" i="21"/>
  <c r="R47" i="21"/>
  <c r="Q47" i="21"/>
  <c r="P47" i="21"/>
  <c r="E47" i="21"/>
  <c r="S46" i="21"/>
  <c r="R46" i="21"/>
  <c r="Q46" i="21"/>
  <c r="P46" i="21"/>
  <c r="E46" i="21"/>
  <c r="U45" i="21"/>
  <c r="T45" i="21"/>
  <c r="S45" i="21"/>
  <c r="R45" i="21"/>
  <c r="Q45" i="21"/>
  <c r="P45" i="21"/>
  <c r="E45" i="21"/>
  <c r="T44" i="21"/>
  <c r="S44" i="21"/>
  <c r="R44" i="21"/>
  <c r="Q44" i="21"/>
  <c r="P44" i="21"/>
  <c r="E44" i="21"/>
  <c r="U44" i="21" s="1"/>
  <c r="S43" i="21"/>
  <c r="R43" i="21"/>
  <c r="Q43" i="21"/>
  <c r="P43" i="21"/>
  <c r="E43" i="21"/>
  <c r="S42" i="21"/>
  <c r="R42" i="21"/>
  <c r="Q42" i="21"/>
  <c r="P42" i="21"/>
  <c r="E42" i="21"/>
  <c r="U42" i="21" s="1"/>
  <c r="V40" i="21"/>
  <c r="O40" i="21"/>
  <c r="N40" i="21"/>
  <c r="M40" i="21"/>
  <c r="L40" i="21"/>
  <c r="K40" i="21"/>
  <c r="J40" i="21"/>
  <c r="I40" i="21"/>
  <c r="S40" i="21" s="1"/>
  <c r="H40" i="21"/>
  <c r="R40" i="21" s="1"/>
  <c r="G40" i="21"/>
  <c r="F40" i="21"/>
  <c r="C40" i="21"/>
  <c r="B40" i="21"/>
  <c r="S39" i="21"/>
  <c r="R39" i="21"/>
  <c r="Q39" i="21"/>
  <c r="P39" i="21"/>
  <c r="E39" i="21"/>
  <c r="U39" i="21" s="1"/>
  <c r="S38" i="21"/>
  <c r="R38" i="21"/>
  <c r="Q38" i="21"/>
  <c r="P38" i="21"/>
  <c r="E38" i="21"/>
  <c r="U38" i="21" s="1"/>
  <c r="S37" i="21"/>
  <c r="R37" i="21"/>
  <c r="Q37" i="21"/>
  <c r="P37" i="21"/>
  <c r="E37" i="21"/>
  <c r="S36" i="21"/>
  <c r="R36" i="21"/>
  <c r="Q36" i="21"/>
  <c r="P36" i="21"/>
  <c r="E36" i="21"/>
  <c r="U35" i="21"/>
  <c r="S35" i="21"/>
  <c r="R35" i="21"/>
  <c r="Q35" i="21"/>
  <c r="P35" i="21"/>
  <c r="E35" i="21"/>
  <c r="T35" i="21" s="1"/>
  <c r="V33" i="21"/>
  <c r="O33" i="21"/>
  <c r="N33" i="21"/>
  <c r="M33" i="21"/>
  <c r="L33" i="21"/>
  <c r="K33" i="21"/>
  <c r="J33" i="21"/>
  <c r="I33" i="21"/>
  <c r="S33" i="21" s="1"/>
  <c r="H33" i="21"/>
  <c r="P33" i="21" s="1"/>
  <c r="G33" i="21"/>
  <c r="F33" i="21"/>
  <c r="C33" i="21"/>
  <c r="B33" i="21"/>
  <c r="S32" i="21"/>
  <c r="R32" i="21"/>
  <c r="Q32" i="21"/>
  <c r="P32" i="21"/>
  <c r="E32" i="21"/>
  <c r="V30" i="21"/>
  <c r="O30" i="21"/>
  <c r="N30" i="21"/>
  <c r="M30" i="21"/>
  <c r="L30" i="21"/>
  <c r="K30" i="21"/>
  <c r="J30" i="21"/>
  <c r="I30" i="21"/>
  <c r="H30" i="21"/>
  <c r="R30" i="21" s="1"/>
  <c r="G30" i="21"/>
  <c r="F30" i="21"/>
  <c r="C30" i="21"/>
  <c r="B30" i="21"/>
  <c r="S29" i="21"/>
  <c r="R29" i="21"/>
  <c r="Q29" i="21"/>
  <c r="P29" i="21"/>
  <c r="E29" i="21"/>
  <c r="S28" i="21"/>
  <c r="R28" i="21"/>
  <c r="Q28" i="21"/>
  <c r="P28" i="21"/>
  <c r="E28" i="21"/>
  <c r="S27" i="21"/>
  <c r="R27" i="21"/>
  <c r="Q27" i="21"/>
  <c r="P27" i="21"/>
  <c r="E27" i="21"/>
  <c r="U26" i="21"/>
  <c r="S26" i="21"/>
  <c r="R26" i="21"/>
  <c r="Q26" i="21"/>
  <c r="P26" i="21"/>
  <c r="E26" i="21"/>
  <c r="T26" i="21" s="1"/>
  <c r="V24" i="21"/>
  <c r="S24" i="21"/>
  <c r="O24" i="21"/>
  <c r="N24" i="21"/>
  <c r="M24" i="21"/>
  <c r="L24" i="21"/>
  <c r="K24" i="21"/>
  <c r="J24" i="21"/>
  <c r="I24" i="21"/>
  <c r="H24" i="21"/>
  <c r="R24" i="21" s="1"/>
  <c r="G24" i="21"/>
  <c r="F24" i="21"/>
  <c r="C24" i="21"/>
  <c r="B24" i="21"/>
  <c r="E24" i="21" s="1"/>
  <c r="U23" i="21"/>
  <c r="S23" i="21"/>
  <c r="R23" i="21"/>
  <c r="Q23" i="21"/>
  <c r="P23" i="21"/>
  <c r="E23" i="21"/>
  <c r="T23" i="21" s="1"/>
  <c r="T22" i="21"/>
  <c r="S22" i="21"/>
  <c r="R22" i="21"/>
  <c r="Q22" i="21"/>
  <c r="P22" i="21"/>
  <c r="E22" i="21"/>
  <c r="U22" i="21" s="1"/>
  <c r="U21" i="21"/>
  <c r="S21" i="21"/>
  <c r="R21" i="21"/>
  <c r="Q21" i="21"/>
  <c r="P21" i="21"/>
  <c r="E21" i="21"/>
  <c r="T21" i="21" s="1"/>
  <c r="S20" i="21"/>
  <c r="R20" i="21"/>
  <c r="Q20" i="21"/>
  <c r="P20" i="21"/>
  <c r="E20" i="21"/>
  <c r="S19" i="21"/>
  <c r="R19" i="21"/>
  <c r="Q19" i="21"/>
  <c r="P19" i="21"/>
  <c r="E19" i="21"/>
  <c r="U19" i="21" s="1"/>
  <c r="T18" i="21"/>
  <c r="S18" i="21"/>
  <c r="R18" i="21"/>
  <c r="Q18" i="21"/>
  <c r="P18" i="21"/>
  <c r="E18" i="21"/>
  <c r="U18" i="21" s="1"/>
  <c r="S17" i="21"/>
  <c r="R17" i="21"/>
  <c r="Q17" i="21"/>
  <c r="P17" i="21"/>
  <c r="E17" i="21"/>
  <c r="V15" i="21"/>
  <c r="O15" i="21"/>
  <c r="N15" i="21"/>
  <c r="M15" i="21"/>
  <c r="L15" i="21"/>
  <c r="K15" i="21"/>
  <c r="J15" i="21"/>
  <c r="I15" i="21"/>
  <c r="H15" i="21"/>
  <c r="G15" i="21"/>
  <c r="F15" i="21"/>
  <c r="C15" i="21"/>
  <c r="B15" i="21"/>
  <c r="E15" i="21" s="1"/>
  <c r="T14" i="21"/>
  <c r="S14" i="21"/>
  <c r="R14" i="21"/>
  <c r="Q14" i="21"/>
  <c r="P14" i="21"/>
  <c r="E14" i="21"/>
  <c r="U14" i="21" s="1"/>
  <c r="S13" i="21"/>
  <c r="R13" i="21"/>
  <c r="Q13" i="21"/>
  <c r="P13" i="21"/>
  <c r="E13" i="21"/>
  <c r="S12" i="21"/>
  <c r="R12" i="21"/>
  <c r="Q12" i="21"/>
  <c r="P12" i="21"/>
  <c r="E12" i="21"/>
  <c r="U11" i="21"/>
  <c r="S11" i="21"/>
  <c r="R11" i="21"/>
  <c r="Q11" i="21"/>
  <c r="P11" i="21"/>
  <c r="E11" i="21"/>
  <c r="T11" i="21" s="1"/>
  <c r="T10" i="21"/>
  <c r="S10" i="21"/>
  <c r="R10" i="21"/>
  <c r="Q10" i="21"/>
  <c r="P10" i="21"/>
  <c r="E10" i="21"/>
  <c r="U10" i="21" s="1"/>
  <c r="T9" i="21"/>
  <c r="S9" i="21"/>
  <c r="R9" i="21"/>
  <c r="Q9" i="21"/>
  <c r="P9" i="21"/>
  <c r="E9" i="21"/>
  <c r="U9" i="21" s="1"/>
  <c r="U93" i="20"/>
  <c r="S93" i="20"/>
  <c r="R93" i="20"/>
  <c r="Q93" i="20"/>
  <c r="P93" i="20"/>
  <c r="E93" i="20"/>
  <c r="T93" i="20" s="1"/>
  <c r="S92" i="20"/>
  <c r="R92" i="20"/>
  <c r="Q92" i="20"/>
  <c r="P92" i="20"/>
  <c r="E92" i="20"/>
  <c r="U92" i="20" s="1"/>
  <c r="T91" i="20"/>
  <c r="S91" i="20"/>
  <c r="R91" i="20"/>
  <c r="Q91" i="20"/>
  <c r="P91" i="20"/>
  <c r="E91" i="20"/>
  <c r="U91" i="20" s="1"/>
  <c r="S90" i="20"/>
  <c r="R90" i="20"/>
  <c r="Q90" i="20"/>
  <c r="P90" i="20"/>
  <c r="E90" i="20"/>
  <c r="S89" i="20"/>
  <c r="R89" i="20"/>
  <c r="Q89" i="20"/>
  <c r="P89" i="20"/>
  <c r="E89" i="20"/>
  <c r="U88" i="20"/>
  <c r="S88" i="20"/>
  <c r="R88" i="20"/>
  <c r="Q88" i="20"/>
  <c r="P88" i="20"/>
  <c r="E88" i="20"/>
  <c r="T88" i="20" s="1"/>
  <c r="T87" i="20"/>
  <c r="S87" i="20"/>
  <c r="R87" i="20"/>
  <c r="Q87" i="20"/>
  <c r="P87" i="20"/>
  <c r="E87" i="20"/>
  <c r="U87" i="20" s="1"/>
  <c r="T86" i="20"/>
  <c r="S86" i="20"/>
  <c r="R86" i="20"/>
  <c r="Q86" i="20"/>
  <c r="P86" i="20"/>
  <c r="E86" i="20"/>
  <c r="U86" i="20" s="1"/>
  <c r="V72" i="20"/>
  <c r="O72" i="20"/>
  <c r="N72" i="20"/>
  <c r="M72" i="20"/>
  <c r="L72" i="20"/>
  <c r="K72" i="20"/>
  <c r="J72" i="20"/>
  <c r="I72" i="20"/>
  <c r="H72" i="20"/>
  <c r="G72" i="20"/>
  <c r="F72" i="20"/>
  <c r="C72" i="20"/>
  <c r="B72" i="20"/>
  <c r="E72" i="20" s="1"/>
  <c r="V71" i="20"/>
  <c r="O71" i="20"/>
  <c r="N71" i="20"/>
  <c r="M71" i="20"/>
  <c r="L71" i="20"/>
  <c r="K71" i="20"/>
  <c r="J71" i="20"/>
  <c r="I71" i="20"/>
  <c r="S71" i="20" s="1"/>
  <c r="H71" i="20"/>
  <c r="G71" i="20"/>
  <c r="F71" i="20"/>
  <c r="C71" i="20"/>
  <c r="B71" i="20"/>
  <c r="V70" i="20"/>
  <c r="O70" i="20"/>
  <c r="N70" i="20"/>
  <c r="M70" i="20"/>
  <c r="L70" i="20"/>
  <c r="K70" i="20"/>
  <c r="S70" i="20" s="1"/>
  <c r="J70" i="20"/>
  <c r="I70" i="20"/>
  <c r="H70" i="20"/>
  <c r="R70" i="20" s="1"/>
  <c r="G70" i="20"/>
  <c r="F70" i="20"/>
  <c r="C70" i="20"/>
  <c r="B70" i="20"/>
  <c r="E70" i="20" s="1"/>
  <c r="S69" i="20"/>
  <c r="R69" i="20"/>
  <c r="Q69" i="20"/>
  <c r="P69" i="20"/>
  <c r="T69" i="20" s="1"/>
  <c r="E69" i="20"/>
  <c r="V67" i="20"/>
  <c r="O67" i="20"/>
  <c r="N67" i="20"/>
  <c r="M67" i="20"/>
  <c r="L67" i="20"/>
  <c r="K67" i="20"/>
  <c r="J67" i="20"/>
  <c r="I67" i="20"/>
  <c r="H67" i="20"/>
  <c r="G67" i="20"/>
  <c r="F67" i="20"/>
  <c r="C67" i="20"/>
  <c r="B67" i="20"/>
  <c r="E67" i="20" s="1"/>
  <c r="V66" i="20"/>
  <c r="O66" i="20"/>
  <c r="N66" i="20"/>
  <c r="M66" i="20"/>
  <c r="L66" i="20"/>
  <c r="K66" i="20"/>
  <c r="J66" i="20"/>
  <c r="I66" i="20"/>
  <c r="S66" i="20" s="1"/>
  <c r="H66" i="20"/>
  <c r="R66" i="20" s="1"/>
  <c r="G66" i="20"/>
  <c r="F66" i="20"/>
  <c r="C66" i="20"/>
  <c r="B66" i="20"/>
  <c r="S65" i="20"/>
  <c r="R65" i="20"/>
  <c r="Q65" i="20"/>
  <c r="P65" i="20"/>
  <c r="E65" i="20"/>
  <c r="S64" i="20"/>
  <c r="R64" i="20"/>
  <c r="Q64" i="20"/>
  <c r="P64" i="20"/>
  <c r="E64" i="20"/>
  <c r="S63" i="20"/>
  <c r="R63" i="20"/>
  <c r="Q63" i="20"/>
  <c r="P63" i="20"/>
  <c r="E63" i="20"/>
  <c r="U63" i="20" s="1"/>
  <c r="T62" i="20"/>
  <c r="S62" i="20"/>
  <c r="R62" i="20"/>
  <c r="Q62" i="20"/>
  <c r="P62" i="20"/>
  <c r="E62" i="20"/>
  <c r="U62" i="20" s="1"/>
  <c r="S61" i="20"/>
  <c r="R61" i="20"/>
  <c r="Q61" i="20"/>
  <c r="P61" i="20"/>
  <c r="E61" i="20"/>
  <c r="V59" i="20"/>
  <c r="O59" i="20"/>
  <c r="N59" i="20"/>
  <c r="M59" i="20"/>
  <c r="L59" i="20"/>
  <c r="K59" i="20"/>
  <c r="J59" i="20"/>
  <c r="I59" i="20"/>
  <c r="H59" i="20"/>
  <c r="R59" i="20" s="1"/>
  <c r="G59" i="20"/>
  <c r="F59" i="20"/>
  <c r="C59" i="20"/>
  <c r="B59" i="20"/>
  <c r="E59" i="20" s="1"/>
  <c r="S58" i="20"/>
  <c r="R58" i="20"/>
  <c r="Q58" i="20"/>
  <c r="P58" i="20"/>
  <c r="E58" i="20"/>
  <c r="U58" i="20" s="1"/>
  <c r="S57" i="20"/>
  <c r="R57" i="20"/>
  <c r="Q57" i="20"/>
  <c r="P57" i="20"/>
  <c r="E57" i="20"/>
  <c r="S56" i="20"/>
  <c r="R56" i="20"/>
  <c r="Q56" i="20"/>
  <c r="P56" i="20"/>
  <c r="E56" i="20"/>
  <c r="S55" i="20"/>
  <c r="R55" i="20"/>
  <c r="Q55" i="20"/>
  <c r="P55" i="20"/>
  <c r="E55" i="20"/>
  <c r="T55" i="20" s="1"/>
  <c r="V53" i="20"/>
  <c r="O53" i="20"/>
  <c r="N53" i="20"/>
  <c r="M53" i="20"/>
  <c r="L53" i="20"/>
  <c r="K53" i="20"/>
  <c r="J53" i="20"/>
  <c r="R53" i="20" s="1"/>
  <c r="I53" i="20"/>
  <c r="H53" i="20"/>
  <c r="G53" i="20"/>
  <c r="F53" i="20"/>
  <c r="C53" i="20"/>
  <c r="B53" i="20"/>
  <c r="S52" i="20"/>
  <c r="R52" i="20"/>
  <c r="Q52" i="20"/>
  <c r="P52" i="20"/>
  <c r="E52" i="20"/>
  <c r="S51" i="20"/>
  <c r="R51" i="20"/>
  <c r="Q51" i="20"/>
  <c r="P51" i="20"/>
  <c r="E51" i="20"/>
  <c r="S50" i="20"/>
  <c r="R50" i="20"/>
  <c r="Q50" i="20"/>
  <c r="P50" i="20"/>
  <c r="E50" i="20"/>
  <c r="S49" i="20"/>
  <c r="R49" i="20"/>
  <c r="Q49" i="20"/>
  <c r="P49" i="20"/>
  <c r="E49" i="20"/>
  <c r="T48" i="20"/>
  <c r="S48" i="20"/>
  <c r="R48" i="20"/>
  <c r="Q48" i="20"/>
  <c r="P48" i="20"/>
  <c r="E48" i="20"/>
  <c r="U48" i="20" s="1"/>
  <c r="U47" i="20"/>
  <c r="S47" i="20"/>
  <c r="R47" i="20"/>
  <c r="Q47" i="20"/>
  <c r="P47" i="20"/>
  <c r="E47" i="20"/>
  <c r="T47" i="20" s="1"/>
  <c r="S46" i="20"/>
  <c r="R46" i="20"/>
  <c r="Q46" i="20"/>
  <c r="P46" i="20"/>
  <c r="E46" i="20"/>
  <c r="S45" i="20"/>
  <c r="R45" i="20"/>
  <c r="Q45" i="20"/>
  <c r="P45" i="20"/>
  <c r="E45" i="20"/>
  <c r="S44" i="20"/>
  <c r="R44" i="20"/>
  <c r="Q44" i="20"/>
  <c r="P44" i="20"/>
  <c r="E44" i="20"/>
  <c r="S43" i="20"/>
  <c r="R43" i="20"/>
  <c r="Q43" i="20"/>
  <c r="P43" i="20"/>
  <c r="E43" i="20"/>
  <c r="S42" i="20"/>
  <c r="R42" i="20"/>
  <c r="Q42" i="20"/>
  <c r="P42" i="20"/>
  <c r="E42" i="20"/>
  <c r="V40" i="20"/>
  <c r="O40" i="20"/>
  <c r="N40" i="20"/>
  <c r="M40" i="20"/>
  <c r="L40" i="20"/>
  <c r="K40" i="20"/>
  <c r="J40" i="20"/>
  <c r="I40" i="20"/>
  <c r="S40" i="20" s="1"/>
  <c r="H40" i="20"/>
  <c r="R40" i="20" s="1"/>
  <c r="G40" i="20"/>
  <c r="F40" i="20"/>
  <c r="C40" i="20"/>
  <c r="B40" i="20"/>
  <c r="E40" i="20" s="1"/>
  <c r="U39" i="20"/>
  <c r="S39" i="20"/>
  <c r="R39" i="20"/>
  <c r="Q39" i="20"/>
  <c r="P39" i="20"/>
  <c r="E39" i="20"/>
  <c r="T39" i="20" s="1"/>
  <c r="T38" i="20"/>
  <c r="S38" i="20"/>
  <c r="R38" i="20"/>
  <c r="Q38" i="20"/>
  <c r="P38" i="20"/>
  <c r="E38" i="20"/>
  <c r="U38" i="20" s="1"/>
  <c r="S37" i="20"/>
  <c r="R37" i="20"/>
  <c r="Q37" i="20"/>
  <c r="P37" i="20"/>
  <c r="E37" i="20"/>
  <c r="U37" i="20" s="1"/>
  <c r="S36" i="20"/>
  <c r="R36" i="20"/>
  <c r="Q36" i="20"/>
  <c r="P36" i="20"/>
  <c r="E36" i="20"/>
  <c r="U35" i="20"/>
  <c r="S35" i="20"/>
  <c r="R35" i="20"/>
  <c r="Q35" i="20"/>
  <c r="P35" i="20"/>
  <c r="E35" i="20"/>
  <c r="V33" i="20"/>
  <c r="O33" i="20"/>
  <c r="N33" i="20"/>
  <c r="M33" i="20"/>
  <c r="L33" i="20"/>
  <c r="K33" i="20"/>
  <c r="S33" i="20" s="1"/>
  <c r="J33" i="20"/>
  <c r="I33" i="20"/>
  <c r="H33" i="20"/>
  <c r="R33" i="20" s="1"/>
  <c r="G33" i="20"/>
  <c r="F33" i="20"/>
  <c r="C33" i="20"/>
  <c r="B33" i="20"/>
  <c r="S32" i="20"/>
  <c r="R32" i="20"/>
  <c r="Q32" i="20"/>
  <c r="P32" i="20"/>
  <c r="E32" i="20"/>
  <c r="U32" i="20" s="1"/>
  <c r="V30" i="20"/>
  <c r="O30" i="20"/>
  <c r="N30" i="20"/>
  <c r="M30" i="20"/>
  <c r="L30" i="20"/>
  <c r="K30" i="20"/>
  <c r="J30" i="20"/>
  <c r="I30" i="20"/>
  <c r="S30" i="20" s="1"/>
  <c r="H30" i="20"/>
  <c r="R30" i="20" s="1"/>
  <c r="G30" i="20"/>
  <c r="F30" i="20"/>
  <c r="C30" i="20"/>
  <c r="E30" i="20" s="1"/>
  <c r="B30" i="20"/>
  <c r="T29" i="20"/>
  <c r="S29" i="20"/>
  <c r="R29" i="20"/>
  <c r="Q29" i="20"/>
  <c r="P29" i="20"/>
  <c r="E29" i="20"/>
  <c r="U29" i="20" s="1"/>
  <c r="S28" i="20"/>
  <c r="R28" i="20"/>
  <c r="Q28" i="20"/>
  <c r="P28" i="20"/>
  <c r="E28" i="20"/>
  <c r="S27" i="20"/>
  <c r="R27" i="20"/>
  <c r="Q27" i="20"/>
  <c r="P27" i="20"/>
  <c r="E27" i="20"/>
  <c r="T26" i="20"/>
  <c r="S26" i="20"/>
  <c r="R26" i="20"/>
  <c r="Q26" i="20"/>
  <c r="P26" i="20"/>
  <c r="E26" i="20"/>
  <c r="U26" i="20" s="1"/>
  <c r="V24" i="20"/>
  <c r="O24" i="20"/>
  <c r="N24" i="20"/>
  <c r="M24" i="20"/>
  <c r="L24" i="20"/>
  <c r="K24" i="20"/>
  <c r="J24" i="20"/>
  <c r="I24" i="20"/>
  <c r="S24" i="20" s="1"/>
  <c r="H24" i="20"/>
  <c r="G24" i="20"/>
  <c r="F24" i="20"/>
  <c r="C24" i="20"/>
  <c r="B24" i="20"/>
  <c r="E24" i="20" s="1"/>
  <c r="S23" i="20"/>
  <c r="R23" i="20"/>
  <c r="Q23" i="20"/>
  <c r="P23" i="20"/>
  <c r="E23" i="20"/>
  <c r="S22" i="20"/>
  <c r="R22" i="20"/>
  <c r="Q22" i="20"/>
  <c r="P22" i="20"/>
  <c r="E22" i="20"/>
  <c r="S21" i="20"/>
  <c r="R21" i="20"/>
  <c r="Q21" i="20"/>
  <c r="P21" i="20"/>
  <c r="E21" i="20"/>
  <c r="S20" i="20"/>
  <c r="R20" i="20"/>
  <c r="Q20" i="20"/>
  <c r="P20" i="20"/>
  <c r="E20" i="20"/>
  <c r="S19" i="20"/>
  <c r="R19" i="20"/>
  <c r="Q19" i="20"/>
  <c r="P19" i="20"/>
  <c r="E19" i="20"/>
  <c r="U18" i="20"/>
  <c r="T18" i="20"/>
  <c r="S18" i="20"/>
  <c r="R18" i="20"/>
  <c r="Q18" i="20"/>
  <c r="P18" i="20"/>
  <c r="E18" i="20"/>
  <c r="T17" i="20"/>
  <c r="S17" i="20"/>
  <c r="R17" i="20"/>
  <c r="Q17" i="20"/>
  <c r="P17" i="20"/>
  <c r="E17" i="20"/>
  <c r="U17" i="20" s="1"/>
  <c r="V15" i="20"/>
  <c r="O15" i="20"/>
  <c r="N15" i="20"/>
  <c r="M15" i="20"/>
  <c r="L15" i="20"/>
  <c r="K15" i="20"/>
  <c r="J15" i="20"/>
  <c r="R15" i="20" s="1"/>
  <c r="I15" i="20"/>
  <c r="S15" i="20" s="1"/>
  <c r="H15" i="20"/>
  <c r="G15" i="20"/>
  <c r="F15" i="20"/>
  <c r="E15" i="20"/>
  <c r="C15" i="20"/>
  <c r="B15" i="20"/>
  <c r="S14" i="20"/>
  <c r="R14" i="20"/>
  <c r="Q14" i="20"/>
  <c r="P14" i="20"/>
  <c r="E14" i="20"/>
  <c r="S13" i="20"/>
  <c r="R13" i="20"/>
  <c r="Q13" i="20"/>
  <c r="P13" i="20"/>
  <c r="E13" i="20"/>
  <c r="U12" i="20"/>
  <c r="T12" i="20"/>
  <c r="S12" i="20"/>
  <c r="R12" i="20"/>
  <c r="Q12" i="20"/>
  <c r="P12" i="20"/>
  <c r="E12" i="20"/>
  <c r="U11" i="20"/>
  <c r="S11" i="20"/>
  <c r="R11" i="20"/>
  <c r="Q11" i="20"/>
  <c r="P11" i="20"/>
  <c r="E11" i="20"/>
  <c r="T11" i="20" s="1"/>
  <c r="S10" i="20"/>
  <c r="R10" i="20"/>
  <c r="Q10" i="20"/>
  <c r="P10" i="20"/>
  <c r="E10" i="20"/>
  <c r="S9" i="20"/>
  <c r="R9" i="20"/>
  <c r="Q9" i="20"/>
  <c r="P9" i="20"/>
  <c r="E9" i="20"/>
  <c r="S93" i="19"/>
  <c r="R93" i="19"/>
  <c r="Q93" i="19"/>
  <c r="P93" i="19"/>
  <c r="E93" i="19"/>
  <c r="S92" i="19"/>
  <c r="R92" i="19"/>
  <c r="Q92" i="19"/>
  <c r="P92" i="19"/>
  <c r="E92" i="19"/>
  <c r="S91" i="19"/>
  <c r="R91" i="19"/>
  <c r="Q91" i="19"/>
  <c r="P91" i="19"/>
  <c r="E91" i="19"/>
  <c r="T90" i="19"/>
  <c r="S90" i="19"/>
  <c r="R90" i="19"/>
  <c r="Q90" i="19"/>
  <c r="P90" i="19"/>
  <c r="E90" i="19"/>
  <c r="U90" i="19" s="1"/>
  <c r="U89" i="19"/>
  <c r="T89" i="19"/>
  <c r="S89" i="19"/>
  <c r="R89" i="19"/>
  <c r="Q89" i="19"/>
  <c r="P89" i="19"/>
  <c r="E89" i="19"/>
  <c r="U88" i="19"/>
  <c r="S88" i="19"/>
  <c r="R88" i="19"/>
  <c r="Q88" i="19"/>
  <c r="P88" i="19"/>
  <c r="E88" i="19"/>
  <c r="T88" i="19" s="1"/>
  <c r="S87" i="19"/>
  <c r="R87" i="19"/>
  <c r="Q87" i="19"/>
  <c r="P87" i="19"/>
  <c r="E87" i="19"/>
  <c r="S86" i="19"/>
  <c r="R86" i="19"/>
  <c r="Q86" i="19"/>
  <c r="P86" i="19"/>
  <c r="E86" i="19"/>
  <c r="V72" i="19"/>
  <c r="O72" i="19"/>
  <c r="N72" i="19"/>
  <c r="M72" i="19"/>
  <c r="L72" i="19"/>
  <c r="K72" i="19"/>
  <c r="J72" i="19"/>
  <c r="I72" i="19"/>
  <c r="H72" i="19"/>
  <c r="G72" i="19"/>
  <c r="F72" i="19"/>
  <c r="C72" i="19"/>
  <c r="E72" i="19" s="1"/>
  <c r="B72" i="19"/>
  <c r="V71" i="19"/>
  <c r="O71" i="19"/>
  <c r="N71" i="19"/>
  <c r="M71" i="19"/>
  <c r="L71" i="19"/>
  <c r="K71" i="19"/>
  <c r="J71" i="19"/>
  <c r="I71" i="19"/>
  <c r="S71" i="19" s="1"/>
  <c r="H71" i="19"/>
  <c r="G71" i="19"/>
  <c r="F71" i="19"/>
  <c r="C71" i="19"/>
  <c r="B71" i="19"/>
  <c r="V70" i="19"/>
  <c r="O70" i="19"/>
  <c r="N70" i="19"/>
  <c r="M70" i="19"/>
  <c r="L70" i="19"/>
  <c r="K70" i="19"/>
  <c r="J70" i="19"/>
  <c r="R70" i="19" s="1"/>
  <c r="I70" i="19"/>
  <c r="H70" i="19"/>
  <c r="G70" i="19"/>
  <c r="F70" i="19"/>
  <c r="C70" i="19"/>
  <c r="B70" i="19"/>
  <c r="E70" i="19" s="1"/>
  <c r="U69" i="19"/>
  <c r="S69" i="19"/>
  <c r="R69" i="19"/>
  <c r="Q69" i="19"/>
  <c r="P69" i="19"/>
  <c r="T69" i="19" s="1"/>
  <c r="E69" i="19"/>
  <c r="V67" i="19"/>
  <c r="O67" i="19"/>
  <c r="N67" i="19"/>
  <c r="M67" i="19"/>
  <c r="L67" i="19"/>
  <c r="K67" i="19"/>
  <c r="J67" i="19"/>
  <c r="I67" i="19"/>
  <c r="H67" i="19"/>
  <c r="G67" i="19"/>
  <c r="F67" i="19"/>
  <c r="C67" i="19"/>
  <c r="B67" i="19"/>
  <c r="V66" i="19"/>
  <c r="O66" i="19"/>
  <c r="N66" i="19"/>
  <c r="M66" i="19"/>
  <c r="L66" i="19"/>
  <c r="K66" i="19"/>
  <c r="J66" i="19"/>
  <c r="I66" i="19"/>
  <c r="H66" i="19"/>
  <c r="G66" i="19"/>
  <c r="F66" i="19"/>
  <c r="C66" i="19"/>
  <c r="B66" i="19"/>
  <c r="E66" i="19" s="1"/>
  <c r="S65" i="19"/>
  <c r="R65" i="19"/>
  <c r="Q65" i="19"/>
  <c r="P65" i="19"/>
  <c r="E65" i="19"/>
  <c r="T64" i="19"/>
  <c r="S64" i="19"/>
  <c r="R64" i="19"/>
  <c r="Q64" i="19"/>
  <c r="P64" i="19"/>
  <c r="E64" i="19"/>
  <c r="U64" i="19" s="1"/>
  <c r="S63" i="19"/>
  <c r="R63" i="19"/>
  <c r="Q63" i="19"/>
  <c r="P63" i="19"/>
  <c r="E63" i="19"/>
  <c r="T63" i="19" s="1"/>
  <c r="U62" i="19"/>
  <c r="S62" i="19"/>
  <c r="R62" i="19"/>
  <c r="Q62" i="19"/>
  <c r="P62" i="19"/>
  <c r="E62" i="19"/>
  <c r="T62" i="19" s="1"/>
  <c r="S61" i="19"/>
  <c r="R61" i="19"/>
  <c r="Q61" i="19"/>
  <c r="P61" i="19"/>
  <c r="E61" i="19"/>
  <c r="U61" i="19" s="1"/>
  <c r="V59" i="19"/>
  <c r="O59" i="19"/>
  <c r="N59" i="19"/>
  <c r="M59" i="19"/>
  <c r="L59" i="19"/>
  <c r="K59" i="19"/>
  <c r="J59" i="19"/>
  <c r="I59" i="19"/>
  <c r="H59" i="19"/>
  <c r="R59" i="19" s="1"/>
  <c r="G59" i="19"/>
  <c r="F59" i="19"/>
  <c r="C59" i="19"/>
  <c r="B59" i="19"/>
  <c r="S58" i="19"/>
  <c r="R58" i="19"/>
  <c r="Q58" i="19"/>
  <c r="P58" i="19"/>
  <c r="E58" i="19"/>
  <c r="U58" i="19" s="1"/>
  <c r="S57" i="19"/>
  <c r="R57" i="19"/>
  <c r="Q57" i="19"/>
  <c r="P57" i="19"/>
  <c r="E57" i="19"/>
  <c r="T57" i="19" s="1"/>
  <c r="U56" i="19"/>
  <c r="T56" i="19"/>
  <c r="S56" i="19"/>
  <c r="R56" i="19"/>
  <c r="Q56" i="19"/>
  <c r="P56" i="19"/>
  <c r="E56" i="19"/>
  <c r="T55" i="19"/>
  <c r="S55" i="19"/>
  <c r="R55" i="19"/>
  <c r="Q55" i="19"/>
  <c r="P55" i="19"/>
  <c r="E55" i="19"/>
  <c r="U55" i="19" s="1"/>
  <c r="V53" i="19"/>
  <c r="O53" i="19"/>
  <c r="N53" i="19"/>
  <c r="M53" i="19"/>
  <c r="L53" i="19"/>
  <c r="K53" i="19"/>
  <c r="J53" i="19"/>
  <c r="I53" i="19"/>
  <c r="S53" i="19" s="1"/>
  <c r="H53" i="19"/>
  <c r="G53" i="19"/>
  <c r="F53" i="19"/>
  <c r="C53" i="19"/>
  <c r="B53" i="19"/>
  <c r="U52" i="19"/>
  <c r="S52" i="19"/>
  <c r="R52" i="19"/>
  <c r="Q52" i="19"/>
  <c r="P52" i="19"/>
  <c r="E52" i="19"/>
  <c r="T52" i="19" s="1"/>
  <c r="T51" i="19"/>
  <c r="S51" i="19"/>
  <c r="R51" i="19"/>
  <c r="Q51" i="19"/>
  <c r="P51" i="19"/>
  <c r="E51" i="19"/>
  <c r="T50" i="19"/>
  <c r="S50" i="19"/>
  <c r="R50" i="19"/>
  <c r="Q50" i="19"/>
  <c r="P50" i="19"/>
  <c r="E50" i="19"/>
  <c r="U50" i="19" s="1"/>
  <c r="S49" i="19"/>
  <c r="R49" i="19"/>
  <c r="Q49" i="19"/>
  <c r="P49" i="19"/>
  <c r="E49" i="19"/>
  <c r="U49" i="19" s="1"/>
  <c r="S48" i="19"/>
  <c r="R48" i="19"/>
  <c r="Q48" i="19"/>
  <c r="P48" i="19"/>
  <c r="E48" i="19"/>
  <c r="S47" i="19"/>
  <c r="R47" i="19"/>
  <c r="Q47" i="19"/>
  <c r="P47" i="19"/>
  <c r="E47" i="19"/>
  <c r="T47" i="19" s="1"/>
  <c r="S46" i="19"/>
  <c r="R46" i="19"/>
  <c r="Q46" i="19"/>
  <c r="P46" i="19"/>
  <c r="E46" i="19"/>
  <c r="U46" i="19" s="1"/>
  <c r="U45" i="19"/>
  <c r="S45" i="19"/>
  <c r="R45" i="19"/>
  <c r="Q45" i="19"/>
  <c r="P45" i="19"/>
  <c r="E45" i="19"/>
  <c r="T45" i="19" s="1"/>
  <c r="S44" i="19"/>
  <c r="R44" i="19"/>
  <c r="Q44" i="19"/>
  <c r="P44" i="19"/>
  <c r="E44" i="19"/>
  <c r="S43" i="19"/>
  <c r="R43" i="19"/>
  <c r="Q43" i="19"/>
  <c r="P43" i="19"/>
  <c r="E43" i="19"/>
  <c r="U42" i="19"/>
  <c r="T42" i="19"/>
  <c r="S42" i="19"/>
  <c r="R42" i="19"/>
  <c r="Q42" i="19"/>
  <c r="P42" i="19"/>
  <c r="E42" i="19"/>
  <c r="V40" i="19"/>
  <c r="O40" i="19"/>
  <c r="N40" i="19"/>
  <c r="M40" i="19"/>
  <c r="L40" i="19"/>
  <c r="K40" i="19"/>
  <c r="J40" i="19"/>
  <c r="I40" i="19"/>
  <c r="H40" i="19"/>
  <c r="R40" i="19" s="1"/>
  <c r="G40" i="19"/>
  <c r="F40" i="19"/>
  <c r="C40" i="19"/>
  <c r="B40" i="19"/>
  <c r="E40" i="19" s="1"/>
  <c r="S39" i="19"/>
  <c r="R39" i="19"/>
  <c r="Q39" i="19"/>
  <c r="P39" i="19"/>
  <c r="E39" i="19"/>
  <c r="S38" i="19"/>
  <c r="R38" i="19"/>
  <c r="Q38" i="19"/>
  <c r="P38" i="19"/>
  <c r="E38" i="19"/>
  <c r="U37" i="19"/>
  <c r="S37" i="19"/>
  <c r="R37" i="19"/>
  <c r="Q37" i="19"/>
  <c r="P37" i="19"/>
  <c r="E37" i="19"/>
  <c r="T37" i="19" s="1"/>
  <c r="T36" i="19"/>
  <c r="S36" i="19"/>
  <c r="R36" i="19"/>
  <c r="Q36" i="19"/>
  <c r="P36" i="19"/>
  <c r="E36" i="19"/>
  <c r="U36" i="19" s="1"/>
  <c r="S35" i="19"/>
  <c r="R35" i="19"/>
  <c r="Q35" i="19"/>
  <c r="P35" i="19"/>
  <c r="E35" i="19"/>
  <c r="V33" i="19"/>
  <c r="O33" i="19"/>
  <c r="N33" i="19"/>
  <c r="M33" i="19"/>
  <c r="L33" i="19"/>
  <c r="K33" i="19"/>
  <c r="J33" i="19"/>
  <c r="I33" i="19"/>
  <c r="H33" i="19"/>
  <c r="G33" i="19"/>
  <c r="F33" i="19"/>
  <c r="C33" i="19"/>
  <c r="B33" i="19"/>
  <c r="E33" i="19" s="1"/>
  <c r="S32" i="19"/>
  <c r="R32" i="19"/>
  <c r="Q32" i="19"/>
  <c r="P32" i="19"/>
  <c r="T32" i="19" s="1"/>
  <c r="E32" i="19"/>
  <c r="V30" i="19"/>
  <c r="O30" i="19"/>
  <c r="N30" i="19"/>
  <c r="M30" i="19"/>
  <c r="L30" i="19"/>
  <c r="K30" i="19"/>
  <c r="J30" i="19"/>
  <c r="I30" i="19"/>
  <c r="S30" i="19" s="1"/>
  <c r="H30" i="19"/>
  <c r="G30" i="19"/>
  <c r="F30" i="19"/>
  <c r="C30" i="19"/>
  <c r="B30" i="19"/>
  <c r="E30" i="19" s="1"/>
  <c r="S29" i="19"/>
  <c r="R29" i="19"/>
  <c r="Q29" i="19"/>
  <c r="P29" i="19"/>
  <c r="E29" i="19"/>
  <c r="U29" i="19" s="1"/>
  <c r="S28" i="19"/>
  <c r="R28" i="19"/>
  <c r="Q28" i="19"/>
  <c r="P28" i="19"/>
  <c r="E28" i="19"/>
  <c r="S27" i="19"/>
  <c r="R27" i="19"/>
  <c r="Q27" i="19"/>
  <c r="P27" i="19"/>
  <c r="E27" i="19"/>
  <c r="T27" i="19" s="1"/>
  <c r="S26" i="19"/>
  <c r="R26" i="19"/>
  <c r="Q26" i="19"/>
  <c r="P26" i="19"/>
  <c r="E26" i="19"/>
  <c r="U26" i="19" s="1"/>
  <c r="V24" i="19"/>
  <c r="O24" i="19"/>
  <c r="N24" i="19"/>
  <c r="M24" i="19"/>
  <c r="L24" i="19"/>
  <c r="K24" i="19"/>
  <c r="J24" i="19"/>
  <c r="I24" i="19"/>
  <c r="S24" i="19" s="1"/>
  <c r="H24" i="19"/>
  <c r="G24" i="19"/>
  <c r="F24" i="19"/>
  <c r="E24" i="19"/>
  <c r="C24" i="19"/>
  <c r="B24" i="19"/>
  <c r="S23" i="19"/>
  <c r="R23" i="19"/>
  <c r="Q23" i="19"/>
  <c r="P23" i="19"/>
  <c r="E23" i="19"/>
  <c r="T23" i="19" s="1"/>
  <c r="S22" i="19"/>
  <c r="R22" i="19"/>
  <c r="Q22" i="19"/>
  <c r="P22" i="19"/>
  <c r="E22" i="19"/>
  <c r="U22" i="19" s="1"/>
  <c r="S21" i="19"/>
  <c r="R21" i="19"/>
  <c r="Q21" i="19"/>
  <c r="P21" i="19"/>
  <c r="E21" i="19"/>
  <c r="U21" i="19" s="1"/>
  <c r="U20" i="19"/>
  <c r="S20" i="19"/>
  <c r="R20" i="19"/>
  <c r="Q20" i="19"/>
  <c r="P20" i="19"/>
  <c r="E20" i="19"/>
  <c r="T20" i="19" s="1"/>
  <c r="S19" i="19"/>
  <c r="R19" i="19"/>
  <c r="Q19" i="19"/>
  <c r="P19" i="19"/>
  <c r="E19" i="19"/>
  <c r="U18" i="19"/>
  <c r="S18" i="19"/>
  <c r="R18" i="19"/>
  <c r="Q18" i="19"/>
  <c r="P18" i="19"/>
  <c r="E18" i="19"/>
  <c r="T18" i="19" s="1"/>
  <c r="U17" i="19"/>
  <c r="T17" i="19"/>
  <c r="S17" i="19"/>
  <c r="R17" i="19"/>
  <c r="Q17" i="19"/>
  <c r="P17" i="19"/>
  <c r="E17" i="19"/>
  <c r="V15" i="19"/>
  <c r="O15" i="19"/>
  <c r="N15" i="19"/>
  <c r="M15" i="19"/>
  <c r="L15" i="19"/>
  <c r="K15" i="19"/>
  <c r="S15" i="19" s="1"/>
  <c r="J15" i="19"/>
  <c r="I15" i="19"/>
  <c r="H15" i="19"/>
  <c r="R15" i="19" s="1"/>
  <c r="G15" i="19"/>
  <c r="F15" i="19"/>
  <c r="C15" i="19"/>
  <c r="B15" i="19"/>
  <c r="E15" i="19" s="1"/>
  <c r="U14" i="19"/>
  <c r="S14" i="19"/>
  <c r="R14" i="19"/>
  <c r="Q14" i="19"/>
  <c r="P14" i="19"/>
  <c r="E14" i="19"/>
  <c r="T14" i="19" s="1"/>
  <c r="S13" i="19"/>
  <c r="R13" i="19"/>
  <c r="Q13" i="19"/>
  <c r="P13" i="19"/>
  <c r="E13" i="19"/>
  <c r="S12" i="19"/>
  <c r="R12" i="19"/>
  <c r="Q12" i="19"/>
  <c r="P12" i="19"/>
  <c r="E12" i="19"/>
  <c r="U12" i="19" s="1"/>
  <c r="S11" i="19"/>
  <c r="R11" i="19"/>
  <c r="Q11" i="19"/>
  <c r="P11" i="19"/>
  <c r="E11" i="19"/>
  <c r="T11" i="19" s="1"/>
  <c r="S10" i="19"/>
  <c r="R10" i="19"/>
  <c r="Q10" i="19"/>
  <c r="P10" i="19"/>
  <c r="E10" i="19"/>
  <c r="U10" i="19" s="1"/>
  <c r="S9" i="19"/>
  <c r="R9" i="19"/>
  <c r="Q9" i="19"/>
  <c r="P9" i="19"/>
  <c r="E9" i="19"/>
  <c r="U93" i="18"/>
  <c r="T93" i="18"/>
  <c r="S93" i="18"/>
  <c r="R93" i="18"/>
  <c r="Q93" i="18"/>
  <c r="P93" i="18"/>
  <c r="E93" i="18"/>
  <c r="T92" i="18"/>
  <c r="S92" i="18"/>
  <c r="R92" i="18"/>
  <c r="Q92" i="18"/>
  <c r="P92" i="18"/>
  <c r="E92" i="18"/>
  <c r="U92" i="18" s="1"/>
  <c r="S91" i="18"/>
  <c r="R91" i="18"/>
  <c r="Q91" i="18"/>
  <c r="P91" i="18"/>
  <c r="E91" i="18"/>
  <c r="U91" i="18" s="1"/>
  <c r="U90" i="18"/>
  <c r="S90" i="18"/>
  <c r="R90" i="18"/>
  <c r="Q90" i="18"/>
  <c r="P90" i="18"/>
  <c r="E90" i="18"/>
  <c r="T90" i="18" s="1"/>
  <c r="S89" i="18"/>
  <c r="R89" i="18"/>
  <c r="Q89" i="18"/>
  <c r="P89" i="18"/>
  <c r="E89" i="18"/>
  <c r="U89" i="18" s="1"/>
  <c r="S88" i="18"/>
  <c r="R88" i="18"/>
  <c r="Q88" i="18"/>
  <c r="P88" i="18"/>
  <c r="E88" i="18"/>
  <c r="T88" i="18" s="1"/>
  <c r="S87" i="18"/>
  <c r="R87" i="18"/>
  <c r="Q87" i="18"/>
  <c r="P87" i="18"/>
  <c r="E87" i="18"/>
  <c r="U87" i="18" s="1"/>
  <c r="S86" i="18"/>
  <c r="R86" i="18"/>
  <c r="Q86" i="18"/>
  <c r="P86" i="18"/>
  <c r="E86" i="18"/>
  <c r="V72" i="18"/>
  <c r="O72" i="18"/>
  <c r="N72" i="18"/>
  <c r="M72" i="18"/>
  <c r="L72" i="18"/>
  <c r="K72" i="18"/>
  <c r="J72" i="18"/>
  <c r="I72" i="18"/>
  <c r="H72" i="18"/>
  <c r="G72" i="18"/>
  <c r="F72" i="18"/>
  <c r="C72" i="18"/>
  <c r="B72" i="18"/>
  <c r="V71" i="18"/>
  <c r="O71" i="18"/>
  <c r="N71" i="18"/>
  <c r="M71" i="18"/>
  <c r="L71" i="18"/>
  <c r="K71" i="18"/>
  <c r="J71" i="18"/>
  <c r="I71" i="18"/>
  <c r="H71" i="18"/>
  <c r="G71" i="18"/>
  <c r="F71" i="18"/>
  <c r="E71" i="18"/>
  <c r="C71" i="18"/>
  <c r="B71" i="18"/>
  <c r="V70" i="18"/>
  <c r="O70" i="18"/>
  <c r="N70" i="18"/>
  <c r="M70" i="18"/>
  <c r="L70" i="18"/>
  <c r="K70" i="18"/>
  <c r="S70" i="18" s="1"/>
  <c r="J70" i="18"/>
  <c r="I70" i="18"/>
  <c r="H70" i="18"/>
  <c r="R70" i="18" s="1"/>
  <c r="G70" i="18"/>
  <c r="F70" i="18"/>
  <c r="C70" i="18"/>
  <c r="B70" i="18"/>
  <c r="E70" i="18" s="1"/>
  <c r="S69" i="18"/>
  <c r="R69" i="18"/>
  <c r="Q69" i="18"/>
  <c r="P69" i="18"/>
  <c r="E69" i="18"/>
  <c r="V67" i="18"/>
  <c r="O67" i="18"/>
  <c r="N67" i="18"/>
  <c r="M67" i="18"/>
  <c r="L67" i="18"/>
  <c r="K67" i="18"/>
  <c r="J67" i="18"/>
  <c r="I67" i="18"/>
  <c r="H67" i="18"/>
  <c r="R67" i="18" s="1"/>
  <c r="G67" i="18"/>
  <c r="F67" i="18"/>
  <c r="C67" i="18"/>
  <c r="B67" i="18"/>
  <c r="V66" i="18"/>
  <c r="O66" i="18"/>
  <c r="N66" i="18"/>
  <c r="M66" i="18"/>
  <c r="L66" i="18"/>
  <c r="K66" i="18"/>
  <c r="J66" i="18"/>
  <c r="I66" i="18"/>
  <c r="H66" i="18"/>
  <c r="P66" i="18" s="1"/>
  <c r="G66" i="18"/>
  <c r="F66" i="18"/>
  <c r="C66" i="18"/>
  <c r="B66" i="18"/>
  <c r="E66" i="18" s="1"/>
  <c r="U65" i="18"/>
  <c r="S65" i="18"/>
  <c r="R65" i="18"/>
  <c r="Q65" i="18"/>
  <c r="P65" i="18"/>
  <c r="E65" i="18"/>
  <c r="T65" i="18" s="1"/>
  <c r="S64" i="18"/>
  <c r="R64" i="18"/>
  <c r="Q64" i="18"/>
  <c r="P64" i="18"/>
  <c r="E64" i="18"/>
  <c r="S63" i="18"/>
  <c r="R63" i="18"/>
  <c r="Q63" i="18"/>
  <c r="P63" i="18"/>
  <c r="E63" i="18"/>
  <c r="U62" i="18"/>
  <c r="T62" i="18"/>
  <c r="S62" i="18"/>
  <c r="R62" i="18"/>
  <c r="Q62" i="18"/>
  <c r="P62" i="18"/>
  <c r="E62" i="18"/>
  <c r="U61" i="18"/>
  <c r="T61" i="18"/>
  <c r="S61" i="18"/>
  <c r="R61" i="18"/>
  <c r="Q61" i="18"/>
  <c r="P61" i="18"/>
  <c r="E61" i="18"/>
  <c r="V59" i="18"/>
  <c r="S59" i="18"/>
  <c r="O59" i="18"/>
  <c r="N59" i="18"/>
  <c r="M59" i="18"/>
  <c r="L59" i="18"/>
  <c r="K59" i="18"/>
  <c r="J59" i="18"/>
  <c r="I59" i="18"/>
  <c r="H59" i="18"/>
  <c r="R59" i="18" s="1"/>
  <c r="G59" i="18"/>
  <c r="F59" i="18"/>
  <c r="C59" i="18"/>
  <c r="B59" i="18"/>
  <c r="E59" i="18" s="1"/>
  <c r="S58" i="18"/>
  <c r="R58" i="18"/>
  <c r="Q58" i="18"/>
  <c r="P58" i="18"/>
  <c r="E58" i="18"/>
  <c r="U58" i="18" s="1"/>
  <c r="U57" i="18"/>
  <c r="S57" i="18"/>
  <c r="R57" i="18"/>
  <c r="Q57" i="18"/>
  <c r="P57" i="18"/>
  <c r="E57" i="18"/>
  <c r="T57" i="18" s="1"/>
  <c r="S56" i="18"/>
  <c r="R56" i="18"/>
  <c r="Q56" i="18"/>
  <c r="P56" i="18"/>
  <c r="E56" i="18"/>
  <c r="U56" i="18" s="1"/>
  <c r="S55" i="18"/>
  <c r="R55" i="18"/>
  <c r="Q55" i="18"/>
  <c r="P55" i="18"/>
  <c r="E55" i="18"/>
  <c r="T55" i="18" s="1"/>
  <c r="V53" i="18"/>
  <c r="O53" i="18"/>
  <c r="N53" i="18"/>
  <c r="M53" i="18"/>
  <c r="L53" i="18"/>
  <c r="K53" i="18"/>
  <c r="J53" i="18"/>
  <c r="I53" i="18"/>
  <c r="H53" i="18"/>
  <c r="R53" i="18" s="1"/>
  <c r="G53" i="18"/>
  <c r="F53" i="18"/>
  <c r="C53" i="18"/>
  <c r="E53" i="18" s="1"/>
  <c r="B53" i="18"/>
  <c r="S52" i="18"/>
  <c r="R52" i="18"/>
  <c r="Q52" i="18"/>
  <c r="P52" i="18"/>
  <c r="E52" i="18"/>
  <c r="U52" i="18" s="1"/>
  <c r="S51" i="18"/>
  <c r="R51" i="18"/>
  <c r="Q51" i="18"/>
  <c r="P51" i="18"/>
  <c r="E51" i="18"/>
  <c r="S50" i="18"/>
  <c r="R50" i="18"/>
  <c r="Q50" i="18"/>
  <c r="P50" i="18"/>
  <c r="E50" i="18"/>
  <c r="S49" i="18"/>
  <c r="R49" i="18"/>
  <c r="Q49" i="18"/>
  <c r="P49" i="18"/>
  <c r="E49" i="18"/>
  <c r="U49" i="18" s="1"/>
  <c r="U48" i="18"/>
  <c r="S48" i="18"/>
  <c r="R48" i="18"/>
  <c r="Q48" i="18"/>
  <c r="P48" i="18"/>
  <c r="E48" i="18"/>
  <c r="T48" i="18" s="1"/>
  <c r="S47" i="18"/>
  <c r="R47" i="18"/>
  <c r="Q47" i="18"/>
  <c r="P47" i="18"/>
  <c r="E47" i="18"/>
  <c r="U47" i="18" s="1"/>
  <c r="U46" i="18"/>
  <c r="T46" i="18"/>
  <c r="S46" i="18"/>
  <c r="R46" i="18"/>
  <c r="Q46" i="18"/>
  <c r="P46" i="18"/>
  <c r="E46" i="18"/>
  <c r="U45" i="18"/>
  <c r="T45" i="18"/>
  <c r="S45" i="18"/>
  <c r="R45" i="18"/>
  <c r="Q45" i="18"/>
  <c r="P45" i="18"/>
  <c r="E45" i="18"/>
  <c r="S44" i="18"/>
  <c r="R44" i="18"/>
  <c r="Q44" i="18"/>
  <c r="P44" i="18"/>
  <c r="E44" i="18"/>
  <c r="U44" i="18" s="1"/>
  <c r="S43" i="18"/>
  <c r="R43" i="18"/>
  <c r="Q43" i="18"/>
  <c r="P43" i="18"/>
  <c r="E43" i="18"/>
  <c r="U43" i="18" s="1"/>
  <c r="S42" i="18"/>
  <c r="R42" i="18"/>
  <c r="Q42" i="18"/>
  <c r="P42" i="18"/>
  <c r="E42" i="18"/>
  <c r="V40" i="18"/>
  <c r="S40" i="18"/>
  <c r="O40" i="18"/>
  <c r="N40" i="18"/>
  <c r="M40" i="18"/>
  <c r="L40" i="18"/>
  <c r="K40" i="18"/>
  <c r="J40" i="18"/>
  <c r="I40" i="18"/>
  <c r="H40" i="18"/>
  <c r="G40" i="18"/>
  <c r="F40" i="18"/>
  <c r="E40" i="18"/>
  <c r="C40" i="18"/>
  <c r="B40" i="18"/>
  <c r="S39" i="18"/>
  <c r="R39" i="18"/>
  <c r="Q39" i="18"/>
  <c r="P39" i="18"/>
  <c r="E39" i="18"/>
  <c r="T39" i="18" s="1"/>
  <c r="S38" i="18"/>
  <c r="R38" i="18"/>
  <c r="Q38" i="18"/>
  <c r="P38" i="18"/>
  <c r="E38" i="18"/>
  <c r="T37" i="18"/>
  <c r="S37" i="18"/>
  <c r="R37" i="18"/>
  <c r="Q37" i="18"/>
  <c r="P37" i="18"/>
  <c r="E37" i="18"/>
  <c r="U37" i="18" s="1"/>
  <c r="S36" i="18"/>
  <c r="R36" i="18"/>
  <c r="Q36" i="18"/>
  <c r="P36" i="18"/>
  <c r="E36" i="18"/>
  <c r="S35" i="18"/>
  <c r="R35" i="18"/>
  <c r="Q35" i="18"/>
  <c r="P35" i="18"/>
  <c r="E35" i="18"/>
  <c r="V33" i="18"/>
  <c r="O33" i="18"/>
  <c r="N33" i="18"/>
  <c r="M33" i="18"/>
  <c r="L33" i="18"/>
  <c r="K33" i="18"/>
  <c r="J33" i="18"/>
  <c r="R33" i="18" s="1"/>
  <c r="I33" i="18"/>
  <c r="S33" i="18" s="1"/>
  <c r="H33" i="18"/>
  <c r="G33" i="18"/>
  <c r="F33" i="18"/>
  <c r="C33" i="18"/>
  <c r="B33" i="18"/>
  <c r="U32" i="18"/>
  <c r="T32" i="18"/>
  <c r="S32" i="18"/>
  <c r="R32" i="18"/>
  <c r="Q32" i="18"/>
  <c r="P32" i="18"/>
  <c r="E32" i="18"/>
  <c r="V30" i="18"/>
  <c r="O30" i="18"/>
  <c r="N30" i="18"/>
  <c r="M30" i="18"/>
  <c r="L30" i="18"/>
  <c r="K30" i="18"/>
  <c r="J30" i="18"/>
  <c r="I30" i="18"/>
  <c r="H30" i="18"/>
  <c r="P30" i="18" s="1"/>
  <c r="G30" i="18"/>
  <c r="F30" i="18"/>
  <c r="C30" i="18"/>
  <c r="B30" i="18"/>
  <c r="E30" i="18" s="1"/>
  <c r="S29" i="18"/>
  <c r="R29" i="18"/>
  <c r="Q29" i="18"/>
  <c r="P29" i="18"/>
  <c r="E29" i="18"/>
  <c r="U29" i="18" s="1"/>
  <c r="U28" i="18"/>
  <c r="S28" i="18"/>
  <c r="R28" i="18"/>
  <c r="Q28" i="18"/>
  <c r="P28" i="18"/>
  <c r="E28" i="18"/>
  <c r="T28" i="18" s="1"/>
  <c r="S27" i="18"/>
  <c r="R27" i="18"/>
  <c r="Q27" i="18"/>
  <c r="P27" i="18"/>
  <c r="E27" i="18"/>
  <c r="S26" i="18"/>
  <c r="R26" i="18"/>
  <c r="Q26" i="18"/>
  <c r="P26" i="18"/>
  <c r="E26" i="18"/>
  <c r="T26" i="18" s="1"/>
  <c r="V24" i="18"/>
  <c r="O24" i="18"/>
  <c r="N24" i="18"/>
  <c r="M24" i="18"/>
  <c r="L24" i="18"/>
  <c r="K24" i="18"/>
  <c r="J24" i="18"/>
  <c r="I24" i="18"/>
  <c r="H24" i="18"/>
  <c r="R24" i="18" s="1"/>
  <c r="G24" i="18"/>
  <c r="F24" i="18"/>
  <c r="C24" i="18"/>
  <c r="B24" i="18"/>
  <c r="S23" i="18"/>
  <c r="R23" i="18"/>
  <c r="Q23" i="18"/>
  <c r="P23" i="18"/>
  <c r="E23" i="18"/>
  <c r="U23" i="18" s="1"/>
  <c r="U22" i="18"/>
  <c r="S22" i="18"/>
  <c r="R22" i="18"/>
  <c r="Q22" i="18"/>
  <c r="P22" i="18"/>
  <c r="E22" i="18"/>
  <c r="T22" i="18" s="1"/>
  <c r="S21" i="18"/>
  <c r="R21" i="18"/>
  <c r="Q21" i="18"/>
  <c r="P21" i="18"/>
  <c r="E21" i="18"/>
  <c r="S20" i="18"/>
  <c r="R20" i="18"/>
  <c r="Q20" i="18"/>
  <c r="P20" i="18"/>
  <c r="E20" i="18"/>
  <c r="U20" i="18" s="1"/>
  <c r="S19" i="18"/>
  <c r="R19" i="18"/>
  <c r="Q19" i="18"/>
  <c r="P19" i="18"/>
  <c r="E19" i="18"/>
  <c r="T19" i="18" s="1"/>
  <c r="S18" i="18"/>
  <c r="R18" i="18"/>
  <c r="Q18" i="18"/>
  <c r="P18" i="18"/>
  <c r="E18" i="18"/>
  <c r="U17" i="18"/>
  <c r="S17" i="18"/>
  <c r="R17" i="18"/>
  <c r="Q17" i="18"/>
  <c r="P17" i="18"/>
  <c r="E17" i="18"/>
  <c r="T17" i="18" s="1"/>
  <c r="V15" i="18"/>
  <c r="O15" i="18"/>
  <c r="N15" i="18"/>
  <c r="M15" i="18"/>
  <c r="L15" i="18"/>
  <c r="K15" i="18"/>
  <c r="J15" i="18"/>
  <c r="I15" i="18"/>
  <c r="H15" i="18"/>
  <c r="G15" i="18"/>
  <c r="F15" i="18"/>
  <c r="C15" i="18"/>
  <c r="B15" i="18"/>
  <c r="E15" i="18" s="1"/>
  <c r="S14" i="18"/>
  <c r="R14" i="18"/>
  <c r="Q14" i="18"/>
  <c r="P14" i="18"/>
  <c r="E14" i="18"/>
  <c r="S13" i="18"/>
  <c r="R13" i="18"/>
  <c r="Q13" i="18"/>
  <c r="P13" i="18"/>
  <c r="E13" i="18"/>
  <c r="S12" i="18"/>
  <c r="R12" i="18"/>
  <c r="Q12" i="18"/>
  <c r="P12" i="18"/>
  <c r="E12" i="18"/>
  <c r="T12" i="18" s="1"/>
  <c r="T11" i="18"/>
  <c r="S11" i="18"/>
  <c r="R11" i="18"/>
  <c r="Q11" i="18"/>
  <c r="P11" i="18"/>
  <c r="E11" i="18"/>
  <c r="U11" i="18" s="1"/>
  <c r="T10" i="18"/>
  <c r="S10" i="18"/>
  <c r="R10" i="18"/>
  <c r="Q10" i="18"/>
  <c r="P10" i="18"/>
  <c r="E10" i="18"/>
  <c r="U10" i="18" s="1"/>
  <c r="S9" i="18"/>
  <c r="R9" i="18"/>
  <c r="Q9" i="18"/>
  <c r="P9" i="18"/>
  <c r="E9" i="18"/>
  <c r="U9" i="18" s="1"/>
  <c r="S93" i="17"/>
  <c r="R93" i="17"/>
  <c r="Q93" i="17"/>
  <c r="P93" i="17"/>
  <c r="E93" i="17"/>
  <c r="U93" i="17" s="1"/>
  <c r="S92" i="17"/>
  <c r="R92" i="17"/>
  <c r="Q92" i="17"/>
  <c r="P92" i="17"/>
  <c r="E92" i="17"/>
  <c r="T92" i="17" s="1"/>
  <c r="S91" i="17"/>
  <c r="R91" i="17"/>
  <c r="Q91" i="17"/>
  <c r="P91" i="17"/>
  <c r="E91" i="17"/>
  <c r="S90" i="17"/>
  <c r="R90" i="17"/>
  <c r="Q90" i="17"/>
  <c r="P90" i="17"/>
  <c r="E90" i="17"/>
  <c r="S89" i="17"/>
  <c r="R89" i="17"/>
  <c r="Q89" i="17"/>
  <c r="P89" i="17"/>
  <c r="E89" i="17"/>
  <c r="T88" i="17"/>
  <c r="S88" i="17"/>
  <c r="R88" i="17"/>
  <c r="Q88" i="17"/>
  <c r="P88" i="17"/>
  <c r="E88" i="17"/>
  <c r="U88" i="17" s="1"/>
  <c r="T87" i="17"/>
  <c r="S87" i="17"/>
  <c r="R87" i="17"/>
  <c r="Q87" i="17"/>
  <c r="P87" i="17"/>
  <c r="E87" i="17"/>
  <c r="U87" i="17" s="1"/>
  <c r="S86" i="17"/>
  <c r="R86" i="17"/>
  <c r="Q86" i="17"/>
  <c r="P86" i="17"/>
  <c r="E86" i="17"/>
  <c r="U86" i="17" s="1"/>
  <c r="V72" i="17"/>
  <c r="O72" i="17"/>
  <c r="N72" i="17"/>
  <c r="M72" i="17"/>
  <c r="L72" i="17"/>
  <c r="K72" i="17"/>
  <c r="J72" i="17"/>
  <c r="I72" i="17"/>
  <c r="H72" i="17"/>
  <c r="R72" i="17" s="1"/>
  <c r="G72" i="17"/>
  <c r="F72" i="17"/>
  <c r="C72" i="17"/>
  <c r="B72" i="17"/>
  <c r="V71" i="17"/>
  <c r="O71" i="17"/>
  <c r="N71" i="17"/>
  <c r="M71" i="17"/>
  <c r="L71" i="17"/>
  <c r="K71" i="17"/>
  <c r="J71" i="17"/>
  <c r="R71" i="17" s="1"/>
  <c r="I71" i="17"/>
  <c r="S71" i="17" s="1"/>
  <c r="H71" i="17"/>
  <c r="G71" i="17"/>
  <c r="F71" i="17"/>
  <c r="C71" i="17"/>
  <c r="E71" i="17" s="1"/>
  <c r="B71" i="17"/>
  <c r="V70" i="17"/>
  <c r="O70" i="17"/>
  <c r="N70" i="17"/>
  <c r="M70" i="17"/>
  <c r="L70" i="17"/>
  <c r="K70" i="17"/>
  <c r="J70" i="17"/>
  <c r="R70" i="17" s="1"/>
  <c r="I70" i="17"/>
  <c r="H70" i="17"/>
  <c r="G70" i="17"/>
  <c r="F70" i="17"/>
  <c r="C70" i="17"/>
  <c r="B70" i="17"/>
  <c r="S69" i="17"/>
  <c r="R69" i="17"/>
  <c r="Q69" i="17"/>
  <c r="P69" i="17"/>
  <c r="E69" i="17"/>
  <c r="V67" i="17"/>
  <c r="O67" i="17"/>
  <c r="N67" i="17"/>
  <c r="M67" i="17"/>
  <c r="L67" i="17"/>
  <c r="K67" i="17"/>
  <c r="J67" i="17"/>
  <c r="I67" i="17"/>
  <c r="H67" i="17"/>
  <c r="G67" i="17"/>
  <c r="F67" i="17"/>
  <c r="C67" i="17"/>
  <c r="B67" i="17"/>
  <c r="V66" i="17"/>
  <c r="O66" i="17"/>
  <c r="N66" i="17"/>
  <c r="M66" i="17"/>
  <c r="L66" i="17"/>
  <c r="K66" i="17"/>
  <c r="J66" i="17"/>
  <c r="I66" i="17"/>
  <c r="S66" i="17" s="1"/>
  <c r="H66" i="17"/>
  <c r="G66" i="17"/>
  <c r="F66" i="17"/>
  <c r="E66" i="17"/>
  <c r="C66" i="17"/>
  <c r="B66" i="17"/>
  <c r="U65" i="17"/>
  <c r="T65" i="17"/>
  <c r="S65" i="17"/>
  <c r="R65" i="17"/>
  <c r="Q65" i="17"/>
  <c r="P65" i="17"/>
  <c r="E65" i="17"/>
  <c r="S64" i="17"/>
  <c r="R64" i="17"/>
  <c r="Q64" i="17"/>
  <c r="P64" i="17"/>
  <c r="E64" i="17"/>
  <c r="U64" i="17" s="1"/>
  <c r="S63" i="17"/>
  <c r="R63" i="17"/>
  <c r="Q63" i="17"/>
  <c r="P63" i="17"/>
  <c r="E63" i="17"/>
  <c r="T63" i="17" s="1"/>
  <c r="S62" i="17"/>
  <c r="R62" i="17"/>
  <c r="Q62" i="17"/>
  <c r="P62" i="17"/>
  <c r="E62" i="17"/>
  <c r="S61" i="17"/>
  <c r="R61" i="17"/>
  <c r="Q61" i="17"/>
  <c r="P61" i="17"/>
  <c r="E61" i="17"/>
  <c r="V59" i="17"/>
  <c r="O59" i="17"/>
  <c r="N59" i="17"/>
  <c r="M59" i="17"/>
  <c r="L59" i="17"/>
  <c r="K59" i="17"/>
  <c r="J59" i="17"/>
  <c r="I59" i="17"/>
  <c r="Q59" i="17" s="1"/>
  <c r="H59" i="17"/>
  <c r="G59" i="17"/>
  <c r="F59" i="17"/>
  <c r="C59" i="17"/>
  <c r="B59" i="17"/>
  <c r="S58" i="17"/>
  <c r="R58" i="17"/>
  <c r="Q58" i="17"/>
  <c r="P58" i="17"/>
  <c r="E58" i="17"/>
  <c r="S57" i="17"/>
  <c r="R57" i="17"/>
  <c r="Q57" i="17"/>
  <c r="P57" i="17"/>
  <c r="E57" i="17"/>
  <c r="U57" i="17" s="1"/>
  <c r="U56" i="17"/>
  <c r="S56" i="17"/>
  <c r="R56" i="17"/>
  <c r="Q56" i="17"/>
  <c r="P56" i="17"/>
  <c r="E56" i="17"/>
  <c r="T56" i="17" s="1"/>
  <c r="T55" i="17"/>
  <c r="S55" i="17"/>
  <c r="R55" i="17"/>
  <c r="Q55" i="17"/>
  <c r="P55" i="17"/>
  <c r="E55" i="17"/>
  <c r="U55" i="17" s="1"/>
  <c r="V53" i="17"/>
  <c r="O53" i="17"/>
  <c r="N53" i="17"/>
  <c r="M53" i="17"/>
  <c r="L53" i="17"/>
  <c r="K53" i="17"/>
  <c r="J53" i="17"/>
  <c r="I53" i="17"/>
  <c r="S53" i="17" s="1"/>
  <c r="H53" i="17"/>
  <c r="G53" i="17"/>
  <c r="F53" i="17"/>
  <c r="C53" i="17"/>
  <c r="B53" i="17"/>
  <c r="T52" i="17"/>
  <c r="S52" i="17"/>
  <c r="R52" i="17"/>
  <c r="Q52" i="17"/>
  <c r="P52" i="17"/>
  <c r="E52" i="17"/>
  <c r="U52" i="17" s="1"/>
  <c r="S51" i="17"/>
  <c r="R51" i="17"/>
  <c r="Q51" i="17"/>
  <c r="P51" i="17"/>
  <c r="E51" i="17"/>
  <c r="U50" i="17"/>
  <c r="T50" i="17"/>
  <c r="S50" i="17"/>
  <c r="R50" i="17"/>
  <c r="Q50" i="17"/>
  <c r="P50" i="17"/>
  <c r="E50" i="17"/>
  <c r="U49" i="17"/>
  <c r="T49" i="17"/>
  <c r="S49" i="17"/>
  <c r="R49" i="17"/>
  <c r="Q49" i="17"/>
  <c r="P49" i="17"/>
  <c r="E49" i="17"/>
  <c r="S48" i="17"/>
  <c r="R48" i="17"/>
  <c r="Q48" i="17"/>
  <c r="P48" i="17"/>
  <c r="E48" i="17"/>
  <c r="U48" i="17" s="1"/>
  <c r="S47" i="17"/>
  <c r="R47" i="17"/>
  <c r="Q47" i="17"/>
  <c r="P47" i="17"/>
  <c r="E47" i="17"/>
  <c r="S46" i="17"/>
  <c r="R46" i="17"/>
  <c r="Q46" i="17"/>
  <c r="P46" i="17"/>
  <c r="E46" i="17"/>
  <c r="T45" i="17"/>
  <c r="S45" i="17"/>
  <c r="R45" i="17"/>
  <c r="Q45" i="17"/>
  <c r="P45" i="17"/>
  <c r="E45" i="17"/>
  <c r="U45" i="17" s="1"/>
  <c r="U44" i="17"/>
  <c r="S44" i="17"/>
  <c r="R44" i="17"/>
  <c r="Q44" i="17"/>
  <c r="P44" i="17"/>
  <c r="E44" i="17"/>
  <c r="T44" i="17" s="1"/>
  <c r="S43" i="17"/>
  <c r="R43" i="17"/>
  <c r="Q43" i="17"/>
  <c r="P43" i="17"/>
  <c r="E43" i="17"/>
  <c r="U42" i="17"/>
  <c r="S42" i="17"/>
  <c r="R42" i="17"/>
  <c r="Q42" i="17"/>
  <c r="P42" i="17"/>
  <c r="E42" i="17"/>
  <c r="T42" i="17" s="1"/>
  <c r="V40" i="17"/>
  <c r="O40" i="17"/>
  <c r="N40" i="17"/>
  <c r="M40" i="17"/>
  <c r="L40" i="17"/>
  <c r="K40" i="17"/>
  <c r="J40" i="17"/>
  <c r="I40" i="17"/>
  <c r="S40" i="17" s="1"/>
  <c r="H40" i="17"/>
  <c r="R40" i="17" s="1"/>
  <c r="G40" i="17"/>
  <c r="F40" i="17"/>
  <c r="C40" i="17"/>
  <c r="B40" i="17"/>
  <c r="S39" i="17"/>
  <c r="R39" i="17"/>
  <c r="Q39" i="17"/>
  <c r="P39" i="17"/>
  <c r="E39" i="17"/>
  <c r="U39" i="17" s="1"/>
  <c r="U38" i="17"/>
  <c r="S38" i="17"/>
  <c r="R38" i="17"/>
  <c r="Q38" i="17"/>
  <c r="P38" i="17"/>
  <c r="E38" i="17"/>
  <c r="T38" i="17" s="1"/>
  <c r="T37" i="17"/>
  <c r="S37" i="17"/>
  <c r="R37" i="17"/>
  <c r="Q37" i="17"/>
  <c r="P37" i="17"/>
  <c r="E37" i="17"/>
  <c r="U37" i="17" s="1"/>
  <c r="S36" i="17"/>
  <c r="R36" i="17"/>
  <c r="Q36" i="17"/>
  <c r="P36" i="17"/>
  <c r="E36" i="17"/>
  <c r="S35" i="17"/>
  <c r="R35" i="17"/>
  <c r="Q35" i="17"/>
  <c r="P35" i="17"/>
  <c r="E35" i="17"/>
  <c r="V33" i="17"/>
  <c r="O33" i="17"/>
  <c r="N33" i="17"/>
  <c r="M33" i="17"/>
  <c r="L33" i="17"/>
  <c r="K33" i="17"/>
  <c r="J33" i="17"/>
  <c r="I33" i="17"/>
  <c r="S33" i="17" s="1"/>
  <c r="H33" i="17"/>
  <c r="R33" i="17" s="1"/>
  <c r="G33" i="17"/>
  <c r="F33" i="17"/>
  <c r="E33" i="17"/>
  <c r="C33" i="17"/>
  <c r="B33" i="17"/>
  <c r="S32" i="17"/>
  <c r="R32" i="17"/>
  <c r="Q32" i="17"/>
  <c r="P32" i="17"/>
  <c r="E32" i="17"/>
  <c r="V30" i="17"/>
  <c r="R30" i="17"/>
  <c r="O30" i="17"/>
  <c r="N30" i="17"/>
  <c r="M30" i="17"/>
  <c r="L30" i="17"/>
  <c r="K30" i="17"/>
  <c r="J30" i="17"/>
  <c r="I30" i="17"/>
  <c r="S30" i="17" s="1"/>
  <c r="H30" i="17"/>
  <c r="G30" i="17"/>
  <c r="F30" i="17"/>
  <c r="C30" i="17"/>
  <c r="B30" i="17"/>
  <c r="U29" i="17"/>
  <c r="S29" i="17"/>
  <c r="R29" i="17"/>
  <c r="Q29" i="17"/>
  <c r="P29" i="17"/>
  <c r="E29" i="17"/>
  <c r="T29" i="17" s="1"/>
  <c r="T28" i="17"/>
  <c r="S28" i="17"/>
  <c r="R28" i="17"/>
  <c r="Q28" i="17"/>
  <c r="P28" i="17"/>
  <c r="E28" i="17"/>
  <c r="U28" i="17" s="1"/>
  <c r="S27" i="17"/>
  <c r="R27" i="17"/>
  <c r="Q27" i="17"/>
  <c r="P27" i="17"/>
  <c r="E27" i="17"/>
  <c r="S26" i="17"/>
  <c r="R26" i="17"/>
  <c r="Q26" i="17"/>
  <c r="P26" i="17"/>
  <c r="E26" i="17"/>
  <c r="V24" i="17"/>
  <c r="O24" i="17"/>
  <c r="N24" i="17"/>
  <c r="M24" i="17"/>
  <c r="L24" i="17"/>
  <c r="K24" i="17"/>
  <c r="J24" i="17"/>
  <c r="I24" i="17"/>
  <c r="S24" i="17" s="1"/>
  <c r="H24" i="17"/>
  <c r="R24" i="17" s="1"/>
  <c r="G24" i="17"/>
  <c r="F24" i="17"/>
  <c r="E24" i="17"/>
  <c r="C24" i="17"/>
  <c r="B24" i="17"/>
  <c r="S23" i="17"/>
  <c r="R23" i="17"/>
  <c r="Q23" i="17"/>
  <c r="P23" i="17"/>
  <c r="E23" i="17"/>
  <c r="S22" i="17"/>
  <c r="R22" i="17"/>
  <c r="Q22" i="17"/>
  <c r="P22" i="17"/>
  <c r="E22" i="17"/>
  <c r="U21" i="17"/>
  <c r="S21" i="17"/>
  <c r="R21" i="17"/>
  <c r="Q21" i="17"/>
  <c r="P21" i="17"/>
  <c r="E21" i="17"/>
  <c r="T21" i="17" s="1"/>
  <c r="U20" i="17"/>
  <c r="T20" i="17"/>
  <c r="S20" i="17"/>
  <c r="R20" i="17"/>
  <c r="Q20" i="17"/>
  <c r="P20" i="17"/>
  <c r="E20" i="17"/>
  <c r="S19" i="17"/>
  <c r="R19" i="17"/>
  <c r="Q19" i="17"/>
  <c r="P19" i="17"/>
  <c r="E19" i="17"/>
  <c r="U19" i="17" s="1"/>
  <c r="U18" i="17"/>
  <c r="S18" i="17"/>
  <c r="R18" i="17"/>
  <c r="Q18" i="17"/>
  <c r="P18" i="17"/>
  <c r="E18" i="17"/>
  <c r="T18" i="17" s="1"/>
  <c r="U17" i="17"/>
  <c r="T17" i="17"/>
  <c r="S17" i="17"/>
  <c r="R17" i="17"/>
  <c r="Q17" i="17"/>
  <c r="P17" i="17"/>
  <c r="E17" i="17"/>
  <c r="V15" i="17"/>
  <c r="S15" i="17"/>
  <c r="O15" i="17"/>
  <c r="N15" i="17"/>
  <c r="M15" i="17"/>
  <c r="L15" i="17"/>
  <c r="K15" i="17"/>
  <c r="J15" i="17"/>
  <c r="I15" i="17"/>
  <c r="H15" i="17"/>
  <c r="P15" i="17" s="1"/>
  <c r="G15" i="17"/>
  <c r="F15" i="17"/>
  <c r="C15" i="17"/>
  <c r="B15" i="17"/>
  <c r="E15" i="17" s="1"/>
  <c r="S14" i="17"/>
  <c r="R14" i="17"/>
  <c r="Q14" i="17"/>
  <c r="P14" i="17"/>
  <c r="E14" i="17"/>
  <c r="T13" i="17"/>
  <c r="S13" i="17"/>
  <c r="R13" i="17"/>
  <c r="Q13" i="17"/>
  <c r="U13" i="17" s="1"/>
  <c r="P13" i="17"/>
  <c r="E13" i="17"/>
  <c r="T12" i="17"/>
  <c r="S12" i="17"/>
  <c r="R12" i="17"/>
  <c r="Q12" i="17"/>
  <c r="P12" i="17"/>
  <c r="E12" i="17"/>
  <c r="U12" i="17" s="1"/>
  <c r="S11" i="17"/>
  <c r="R11" i="17"/>
  <c r="Q11" i="17"/>
  <c r="P11" i="17"/>
  <c r="E11" i="17"/>
  <c r="S10" i="17"/>
  <c r="R10" i="17"/>
  <c r="Q10" i="17"/>
  <c r="P10" i="17"/>
  <c r="E10" i="17"/>
  <c r="U9" i="17"/>
  <c r="T9" i="17"/>
  <c r="S9" i="17"/>
  <c r="R9" i="17"/>
  <c r="Q9" i="17"/>
  <c r="P9" i="17"/>
  <c r="E9" i="17"/>
  <c r="T93" i="16"/>
  <c r="S93" i="16"/>
  <c r="R93" i="16"/>
  <c r="Q93" i="16"/>
  <c r="P93" i="16"/>
  <c r="E93" i="16"/>
  <c r="U93" i="16" s="1"/>
  <c r="S92" i="16"/>
  <c r="R92" i="16"/>
  <c r="Q92" i="16"/>
  <c r="P92" i="16"/>
  <c r="E92" i="16"/>
  <c r="U92" i="16" s="1"/>
  <c r="S91" i="16"/>
  <c r="R91" i="16"/>
  <c r="Q91" i="16"/>
  <c r="P91" i="16"/>
  <c r="E91" i="16"/>
  <c r="U91" i="16" s="1"/>
  <c r="S90" i="16"/>
  <c r="R90" i="16"/>
  <c r="Q90" i="16"/>
  <c r="P90" i="16"/>
  <c r="E90" i="16"/>
  <c r="T89" i="16"/>
  <c r="S89" i="16"/>
  <c r="R89" i="16"/>
  <c r="Q89" i="16"/>
  <c r="P89" i="16"/>
  <c r="E89" i="16"/>
  <c r="U89" i="16" s="1"/>
  <c r="S88" i="16"/>
  <c r="R88" i="16"/>
  <c r="Q88" i="16"/>
  <c r="P88" i="16"/>
  <c r="E88" i="16"/>
  <c r="S87" i="16"/>
  <c r="R87" i="16"/>
  <c r="Q87" i="16"/>
  <c r="P87" i="16"/>
  <c r="E87" i="16"/>
  <c r="T87" i="16" s="1"/>
  <c r="U86" i="16"/>
  <c r="S86" i="16"/>
  <c r="R86" i="16"/>
  <c r="Q86" i="16"/>
  <c r="P86" i="16"/>
  <c r="E86" i="16"/>
  <c r="T86" i="16" s="1"/>
  <c r="V72" i="16"/>
  <c r="O72" i="16"/>
  <c r="N72" i="16"/>
  <c r="M72" i="16"/>
  <c r="L72" i="16"/>
  <c r="K72" i="16"/>
  <c r="J72" i="16"/>
  <c r="I72" i="16"/>
  <c r="H72" i="16"/>
  <c r="G72" i="16"/>
  <c r="F72" i="16"/>
  <c r="C72" i="16"/>
  <c r="B72" i="16"/>
  <c r="V71" i="16"/>
  <c r="O71" i="16"/>
  <c r="N71" i="16"/>
  <c r="M71" i="16"/>
  <c r="L71" i="16"/>
  <c r="K71" i="16"/>
  <c r="J71" i="16"/>
  <c r="I71" i="16"/>
  <c r="S71" i="16" s="1"/>
  <c r="H71" i="16"/>
  <c r="G71" i="16"/>
  <c r="F71" i="16"/>
  <c r="C71" i="16"/>
  <c r="E71" i="16" s="1"/>
  <c r="B71" i="16"/>
  <c r="V70" i="16"/>
  <c r="S70" i="16"/>
  <c r="O70" i="16"/>
  <c r="N70" i="16"/>
  <c r="M70" i="16"/>
  <c r="L70" i="16"/>
  <c r="K70" i="16"/>
  <c r="J70" i="16"/>
  <c r="I70" i="16"/>
  <c r="H70" i="16"/>
  <c r="P70" i="16" s="1"/>
  <c r="G70" i="16"/>
  <c r="F70" i="16"/>
  <c r="C70" i="16"/>
  <c r="B70" i="16"/>
  <c r="U69" i="16"/>
  <c r="S69" i="16"/>
  <c r="R69" i="16"/>
  <c r="Q69" i="16"/>
  <c r="P69" i="16"/>
  <c r="E69" i="16"/>
  <c r="T69" i="16" s="1"/>
  <c r="V67" i="16"/>
  <c r="O67" i="16"/>
  <c r="N67" i="16"/>
  <c r="M67" i="16"/>
  <c r="L67" i="16"/>
  <c r="K67" i="16"/>
  <c r="J67" i="16"/>
  <c r="I67" i="16"/>
  <c r="H67" i="16"/>
  <c r="R67" i="16" s="1"/>
  <c r="G67" i="16"/>
  <c r="F67" i="16"/>
  <c r="C67" i="16"/>
  <c r="B67" i="16"/>
  <c r="V66" i="16"/>
  <c r="O66" i="16"/>
  <c r="N66" i="16"/>
  <c r="M66" i="16"/>
  <c r="L66" i="16"/>
  <c r="K66" i="16"/>
  <c r="J66" i="16"/>
  <c r="I66" i="16"/>
  <c r="S66" i="16" s="1"/>
  <c r="H66" i="16"/>
  <c r="R66" i="16" s="1"/>
  <c r="G66" i="16"/>
  <c r="F66" i="16"/>
  <c r="C66" i="16"/>
  <c r="B66" i="16"/>
  <c r="E66" i="16" s="1"/>
  <c r="S65" i="16"/>
  <c r="R65" i="16"/>
  <c r="Q65" i="16"/>
  <c r="P65" i="16"/>
  <c r="E65" i="16"/>
  <c r="U65" i="16" s="1"/>
  <c r="S64" i="16"/>
  <c r="R64" i="16"/>
  <c r="Q64" i="16"/>
  <c r="P64" i="16"/>
  <c r="E64" i="16"/>
  <c r="U64" i="16" s="1"/>
  <c r="S63" i="16"/>
  <c r="R63" i="16"/>
  <c r="Q63" i="16"/>
  <c r="P63" i="16"/>
  <c r="E63" i="16"/>
  <c r="U62" i="16"/>
  <c r="T62" i="16"/>
  <c r="S62" i="16"/>
  <c r="R62" i="16"/>
  <c r="Q62" i="16"/>
  <c r="P62" i="16"/>
  <c r="E62" i="16"/>
  <c r="U61" i="16"/>
  <c r="T61" i="16"/>
  <c r="S61" i="16"/>
  <c r="R61" i="16"/>
  <c r="Q61" i="16"/>
  <c r="P61" i="16"/>
  <c r="E61" i="16"/>
  <c r="V59" i="16"/>
  <c r="S59" i="16"/>
  <c r="O59" i="16"/>
  <c r="N59" i="16"/>
  <c r="M59" i="16"/>
  <c r="L59" i="16"/>
  <c r="K59" i="16"/>
  <c r="J59" i="16"/>
  <c r="I59" i="16"/>
  <c r="H59" i="16"/>
  <c r="R59" i="16" s="1"/>
  <c r="G59" i="16"/>
  <c r="F59" i="16"/>
  <c r="C59" i="16"/>
  <c r="B59" i="16"/>
  <c r="S58" i="16"/>
  <c r="R58" i="16"/>
  <c r="Q58" i="16"/>
  <c r="P58" i="16"/>
  <c r="E58" i="16"/>
  <c r="T58" i="16" s="1"/>
  <c r="T57" i="16"/>
  <c r="S57" i="16"/>
  <c r="R57" i="16"/>
  <c r="Q57" i="16"/>
  <c r="P57" i="16"/>
  <c r="E57" i="16"/>
  <c r="U57" i="16" s="1"/>
  <c r="T56" i="16"/>
  <c r="S56" i="16"/>
  <c r="R56" i="16"/>
  <c r="Q56" i="16"/>
  <c r="P56" i="16"/>
  <c r="E56" i="16"/>
  <c r="U56" i="16" s="1"/>
  <c r="S55" i="16"/>
  <c r="R55" i="16"/>
  <c r="Q55" i="16"/>
  <c r="P55" i="16"/>
  <c r="E55" i="16"/>
  <c r="V53" i="16"/>
  <c r="O53" i="16"/>
  <c r="N53" i="16"/>
  <c r="M53" i="16"/>
  <c r="L53" i="16"/>
  <c r="K53" i="16"/>
  <c r="J53" i="16"/>
  <c r="I53" i="16"/>
  <c r="S53" i="16" s="1"/>
  <c r="H53" i="16"/>
  <c r="R53" i="16" s="1"/>
  <c r="G53" i="16"/>
  <c r="F53" i="16"/>
  <c r="C53" i="16"/>
  <c r="B53" i="16"/>
  <c r="E53" i="16" s="1"/>
  <c r="S52" i="16"/>
  <c r="R52" i="16"/>
  <c r="Q52" i="16"/>
  <c r="P52" i="16"/>
  <c r="E52" i="16"/>
  <c r="U52" i="16" s="1"/>
  <c r="S51" i="16"/>
  <c r="R51" i="16"/>
  <c r="Q51" i="16"/>
  <c r="P51" i="16"/>
  <c r="E51" i="16"/>
  <c r="S50" i="16"/>
  <c r="R50" i="16"/>
  <c r="Q50" i="16"/>
  <c r="P50" i="16"/>
  <c r="E50" i="16"/>
  <c r="T49" i="16"/>
  <c r="S49" i="16"/>
  <c r="R49" i="16"/>
  <c r="Q49" i="16"/>
  <c r="P49" i="16"/>
  <c r="E49" i="16"/>
  <c r="U49" i="16" s="1"/>
  <c r="S48" i="16"/>
  <c r="R48" i="16"/>
  <c r="Q48" i="16"/>
  <c r="P48" i="16"/>
  <c r="E48" i="16"/>
  <c r="T48" i="16" s="1"/>
  <c r="S47" i="16"/>
  <c r="R47" i="16"/>
  <c r="Q47" i="16"/>
  <c r="P47" i="16"/>
  <c r="E47" i="16"/>
  <c r="U47" i="16" s="1"/>
  <c r="U46" i="16"/>
  <c r="T46" i="16"/>
  <c r="S46" i="16"/>
  <c r="R46" i="16"/>
  <c r="Q46" i="16"/>
  <c r="P46" i="16"/>
  <c r="E46" i="16"/>
  <c r="U45" i="16"/>
  <c r="T45" i="16"/>
  <c r="S45" i="16"/>
  <c r="R45" i="16"/>
  <c r="Q45" i="16"/>
  <c r="P45" i="16"/>
  <c r="E45" i="16"/>
  <c r="S44" i="16"/>
  <c r="R44" i="16"/>
  <c r="Q44" i="16"/>
  <c r="P44" i="16"/>
  <c r="E44" i="16"/>
  <c r="U44" i="16" s="1"/>
  <c r="U43" i="16"/>
  <c r="S43" i="16"/>
  <c r="R43" i="16"/>
  <c r="Q43" i="16"/>
  <c r="P43" i="16"/>
  <c r="E43" i="16"/>
  <c r="T43" i="16" s="1"/>
  <c r="T42" i="16"/>
  <c r="S42" i="16"/>
  <c r="R42" i="16"/>
  <c r="Q42" i="16"/>
  <c r="P42" i="16"/>
  <c r="E42" i="16"/>
  <c r="U42" i="16" s="1"/>
  <c r="V40" i="16"/>
  <c r="O40" i="16"/>
  <c r="N40" i="16"/>
  <c r="M40" i="16"/>
  <c r="L40" i="16"/>
  <c r="K40" i="16"/>
  <c r="J40" i="16"/>
  <c r="I40" i="16"/>
  <c r="S40" i="16" s="1"/>
  <c r="H40" i="16"/>
  <c r="G40" i="16"/>
  <c r="F40" i="16"/>
  <c r="C40" i="16"/>
  <c r="B40" i="16"/>
  <c r="E40" i="16" s="1"/>
  <c r="U39" i="16"/>
  <c r="T39" i="16"/>
  <c r="S39" i="16"/>
  <c r="R39" i="16"/>
  <c r="Q39" i="16"/>
  <c r="P39" i="16"/>
  <c r="E39" i="16"/>
  <c r="U38" i="16"/>
  <c r="S38" i="16"/>
  <c r="R38" i="16"/>
  <c r="Q38" i="16"/>
  <c r="P38" i="16"/>
  <c r="E38" i="16"/>
  <c r="S37" i="16"/>
  <c r="R37" i="16"/>
  <c r="Q37" i="16"/>
  <c r="P37" i="16"/>
  <c r="E37" i="16"/>
  <c r="U37" i="16" s="1"/>
  <c r="S36" i="16"/>
  <c r="R36" i="16"/>
  <c r="Q36" i="16"/>
  <c r="P36" i="16"/>
  <c r="E36" i="16"/>
  <c r="T36" i="16" s="1"/>
  <c r="S35" i="16"/>
  <c r="R35" i="16"/>
  <c r="Q35" i="16"/>
  <c r="P35" i="16"/>
  <c r="E35" i="16"/>
  <c r="U35" i="16" s="1"/>
  <c r="V33" i="16"/>
  <c r="O33" i="16"/>
  <c r="N33" i="16"/>
  <c r="M33" i="16"/>
  <c r="L33" i="16"/>
  <c r="K33" i="16"/>
  <c r="J33" i="16"/>
  <c r="I33" i="16"/>
  <c r="H33" i="16"/>
  <c r="G33" i="16"/>
  <c r="F33" i="16"/>
  <c r="E33" i="16"/>
  <c r="C33" i="16"/>
  <c r="B33" i="16"/>
  <c r="S32" i="16"/>
  <c r="R32" i="16"/>
  <c r="Q32" i="16"/>
  <c r="P32" i="16"/>
  <c r="E32" i="16"/>
  <c r="T32" i="16" s="1"/>
  <c r="V30" i="16"/>
  <c r="O30" i="16"/>
  <c r="N30" i="16"/>
  <c r="M30" i="16"/>
  <c r="L30" i="16"/>
  <c r="K30" i="16"/>
  <c r="J30" i="16"/>
  <c r="I30" i="16"/>
  <c r="H30" i="16"/>
  <c r="R30" i="16" s="1"/>
  <c r="G30" i="16"/>
  <c r="F30" i="16"/>
  <c r="C30" i="16"/>
  <c r="B30" i="16"/>
  <c r="E30" i="16" s="1"/>
  <c r="S29" i="16"/>
  <c r="R29" i="16"/>
  <c r="Q29" i="16"/>
  <c r="P29" i="16"/>
  <c r="E29" i="16"/>
  <c r="U29" i="16" s="1"/>
  <c r="S28" i="16"/>
  <c r="R28" i="16"/>
  <c r="Q28" i="16"/>
  <c r="P28" i="16"/>
  <c r="E28" i="16"/>
  <c r="T28" i="16" s="1"/>
  <c r="S27" i="16"/>
  <c r="R27" i="16"/>
  <c r="Q27" i="16"/>
  <c r="P27" i="16"/>
  <c r="E27" i="16"/>
  <c r="U27" i="16" s="1"/>
  <c r="S26" i="16"/>
  <c r="R26" i="16"/>
  <c r="Q26" i="16"/>
  <c r="P26" i="16"/>
  <c r="E26" i="16"/>
  <c r="U26" i="16" s="1"/>
  <c r="V24" i="16"/>
  <c r="O24" i="16"/>
  <c r="N24" i="16"/>
  <c r="M24" i="16"/>
  <c r="L24" i="16"/>
  <c r="K24" i="16"/>
  <c r="J24" i="16"/>
  <c r="I24" i="16"/>
  <c r="H24" i="16"/>
  <c r="G24" i="16"/>
  <c r="F24" i="16"/>
  <c r="C24" i="16"/>
  <c r="B24" i="16"/>
  <c r="S23" i="16"/>
  <c r="R23" i="16"/>
  <c r="Q23" i="16"/>
  <c r="P23" i="16"/>
  <c r="E23" i="16"/>
  <c r="U23" i="16" s="1"/>
  <c r="S22" i="16"/>
  <c r="R22" i="16"/>
  <c r="Q22" i="16"/>
  <c r="P22" i="16"/>
  <c r="E22" i="16"/>
  <c r="U21" i="16"/>
  <c r="T21" i="16"/>
  <c r="S21" i="16"/>
  <c r="R21" i="16"/>
  <c r="Q21" i="16"/>
  <c r="P21" i="16"/>
  <c r="E21" i="16"/>
  <c r="T20" i="16"/>
  <c r="S20" i="16"/>
  <c r="R20" i="16"/>
  <c r="Q20" i="16"/>
  <c r="P20" i="16"/>
  <c r="E20" i="16"/>
  <c r="U20" i="16" s="1"/>
  <c r="S19" i="16"/>
  <c r="R19" i="16"/>
  <c r="Q19" i="16"/>
  <c r="P19" i="16"/>
  <c r="E19" i="16"/>
  <c r="U19" i="16" s="1"/>
  <c r="U18" i="16"/>
  <c r="S18" i="16"/>
  <c r="R18" i="16"/>
  <c r="Q18" i="16"/>
  <c r="P18" i="16"/>
  <c r="E18" i="16"/>
  <c r="T18" i="16" s="1"/>
  <c r="S17" i="16"/>
  <c r="R17" i="16"/>
  <c r="Q17" i="16"/>
  <c r="P17" i="16"/>
  <c r="E17" i="16"/>
  <c r="V15" i="16"/>
  <c r="O15" i="16"/>
  <c r="N15" i="16"/>
  <c r="M15" i="16"/>
  <c r="L15" i="16"/>
  <c r="K15" i="16"/>
  <c r="J15" i="16"/>
  <c r="I15" i="16"/>
  <c r="S15" i="16" s="1"/>
  <c r="H15" i="16"/>
  <c r="P15" i="16" s="1"/>
  <c r="G15" i="16"/>
  <c r="F15" i="16"/>
  <c r="E15" i="16"/>
  <c r="C15" i="16"/>
  <c r="B15" i="16"/>
  <c r="U14" i="16"/>
  <c r="T14" i="16"/>
  <c r="S14" i="16"/>
  <c r="R14" i="16"/>
  <c r="Q14" i="16"/>
  <c r="P14" i="16"/>
  <c r="E14" i="16"/>
  <c r="S13" i="16"/>
  <c r="R13" i="16"/>
  <c r="Q13" i="16"/>
  <c r="P13" i="16"/>
  <c r="E13" i="16"/>
  <c r="U13" i="16" s="1"/>
  <c r="S12" i="16"/>
  <c r="R12" i="16"/>
  <c r="Q12" i="16"/>
  <c r="P12" i="16"/>
  <c r="E12" i="16"/>
  <c r="T12" i="16" s="1"/>
  <c r="S11" i="16"/>
  <c r="R11" i="16"/>
  <c r="Q11" i="16"/>
  <c r="P11" i="16"/>
  <c r="E11" i="16"/>
  <c r="U11" i="16" s="1"/>
  <c r="S10" i="16"/>
  <c r="R10" i="16"/>
  <c r="Q10" i="16"/>
  <c r="U10" i="16" s="1"/>
  <c r="P10" i="16"/>
  <c r="E10" i="16"/>
  <c r="T10" i="16" s="1"/>
  <c r="U9" i="16"/>
  <c r="S9" i="16"/>
  <c r="R9" i="16"/>
  <c r="Q9" i="16"/>
  <c r="P9" i="16"/>
  <c r="E9" i="16"/>
  <c r="T9" i="16" s="1"/>
  <c r="S93" i="15"/>
  <c r="R93" i="15"/>
  <c r="Q93" i="15"/>
  <c r="P93" i="15"/>
  <c r="E93" i="15"/>
  <c r="S92" i="15"/>
  <c r="R92" i="15"/>
  <c r="Q92" i="15"/>
  <c r="P92" i="15"/>
  <c r="E92" i="15"/>
  <c r="T92" i="15" s="1"/>
  <c r="U91" i="15"/>
  <c r="T91" i="15"/>
  <c r="S91" i="15"/>
  <c r="R91" i="15"/>
  <c r="Q91" i="15"/>
  <c r="P91" i="15"/>
  <c r="E91" i="15"/>
  <c r="S90" i="15"/>
  <c r="R90" i="15"/>
  <c r="Q90" i="15"/>
  <c r="P90" i="15"/>
  <c r="E90" i="15"/>
  <c r="U90" i="15" s="1"/>
  <c r="S89" i="15"/>
  <c r="R89" i="15"/>
  <c r="Q89" i="15"/>
  <c r="P89" i="15"/>
  <c r="E89" i="15"/>
  <c r="T89" i="15" s="1"/>
  <c r="S88" i="15"/>
  <c r="R88" i="15"/>
  <c r="Q88" i="15"/>
  <c r="P88" i="15"/>
  <c r="E88" i="15"/>
  <c r="U88" i="15" s="1"/>
  <c r="U87" i="15"/>
  <c r="T87" i="15"/>
  <c r="S87" i="15"/>
  <c r="R87" i="15"/>
  <c r="Q87" i="15"/>
  <c r="P87" i="15"/>
  <c r="E87" i="15"/>
  <c r="U86" i="15"/>
  <c r="S86" i="15"/>
  <c r="R86" i="15"/>
  <c r="Q86" i="15"/>
  <c r="P86" i="15"/>
  <c r="E86" i="15"/>
  <c r="T86" i="15" s="1"/>
  <c r="V72" i="15"/>
  <c r="O72" i="15"/>
  <c r="N72" i="15"/>
  <c r="M72" i="15"/>
  <c r="L72" i="15"/>
  <c r="K72" i="15"/>
  <c r="J72" i="15"/>
  <c r="I72" i="15"/>
  <c r="H72" i="15"/>
  <c r="G72" i="15"/>
  <c r="F72" i="15"/>
  <c r="C72" i="15"/>
  <c r="B72" i="15"/>
  <c r="V71" i="15"/>
  <c r="O71" i="15"/>
  <c r="N71" i="15"/>
  <c r="M71" i="15"/>
  <c r="L71" i="15"/>
  <c r="K71" i="15"/>
  <c r="J71" i="15"/>
  <c r="I71" i="15"/>
  <c r="S71" i="15" s="1"/>
  <c r="H71" i="15"/>
  <c r="G71" i="15"/>
  <c r="F71" i="15"/>
  <c r="C71" i="15"/>
  <c r="B71" i="15"/>
  <c r="E71" i="15" s="1"/>
  <c r="V70" i="15"/>
  <c r="O70" i="15"/>
  <c r="N70" i="15"/>
  <c r="M70" i="15"/>
  <c r="L70" i="15"/>
  <c r="K70" i="15"/>
  <c r="J70" i="15"/>
  <c r="I70" i="15"/>
  <c r="S70" i="15" s="1"/>
  <c r="H70" i="15"/>
  <c r="G70" i="15"/>
  <c r="F70" i="15"/>
  <c r="C70" i="15"/>
  <c r="B70" i="15"/>
  <c r="E70" i="15" s="1"/>
  <c r="S69" i="15"/>
  <c r="R69" i="15"/>
  <c r="Q69" i="15"/>
  <c r="P69" i="15"/>
  <c r="E69" i="15"/>
  <c r="T69" i="15" s="1"/>
  <c r="V67" i="15"/>
  <c r="O67" i="15"/>
  <c r="N67" i="15"/>
  <c r="M67" i="15"/>
  <c r="L67" i="15"/>
  <c r="K67" i="15"/>
  <c r="J67" i="15"/>
  <c r="I67" i="15"/>
  <c r="H67" i="15"/>
  <c r="G67" i="15"/>
  <c r="F67" i="15"/>
  <c r="C67" i="15"/>
  <c r="B67" i="15"/>
  <c r="V66" i="15"/>
  <c r="O66" i="15"/>
  <c r="N66" i="15"/>
  <c r="M66" i="15"/>
  <c r="L66" i="15"/>
  <c r="K66" i="15"/>
  <c r="J66" i="15"/>
  <c r="I66" i="15"/>
  <c r="S66" i="15" s="1"/>
  <c r="H66" i="15"/>
  <c r="G66" i="15"/>
  <c r="F66" i="15"/>
  <c r="E66" i="15"/>
  <c r="C66" i="15"/>
  <c r="B66" i="15"/>
  <c r="T65" i="15"/>
  <c r="S65" i="15"/>
  <c r="R65" i="15"/>
  <c r="Q65" i="15"/>
  <c r="P65" i="15"/>
  <c r="E65" i="15"/>
  <c r="U65" i="15" s="1"/>
  <c r="S64" i="15"/>
  <c r="R64" i="15"/>
  <c r="Q64" i="15"/>
  <c r="P64" i="15"/>
  <c r="E64" i="15"/>
  <c r="U64" i="15" s="1"/>
  <c r="U63" i="15"/>
  <c r="S63" i="15"/>
  <c r="R63" i="15"/>
  <c r="Q63" i="15"/>
  <c r="P63" i="15"/>
  <c r="E63" i="15"/>
  <c r="T63" i="15" s="1"/>
  <c r="U62" i="15"/>
  <c r="T62" i="15"/>
  <c r="S62" i="15"/>
  <c r="R62" i="15"/>
  <c r="Q62" i="15"/>
  <c r="P62" i="15"/>
  <c r="E62" i="15"/>
  <c r="T61" i="15"/>
  <c r="S61" i="15"/>
  <c r="R61" i="15"/>
  <c r="Q61" i="15"/>
  <c r="P61" i="15"/>
  <c r="E61" i="15"/>
  <c r="V59" i="15"/>
  <c r="O59" i="15"/>
  <c r="N59" i="15"/>
  <c r="M59" i="15"/>
  <c r="L59" i="15"/>
  <c r="K59" i="15"/>
  <c r="J59" i="15"/>
  <c r="I59" i="15"/>
  <c r="S59" i="15" s="1"/>
  <c r="H59" i="15"/>
  <c r="G59" i="15"/>
  <c r="F59" i="15"/>
  <c r="C59" i="15"/>
  <c r="B59" i="15"/>
  <c r="E59" i="15" s="1"/>
  <c r="S58" i="15"/>
  <c r="R58" i="15"/>
  <c r="Q58" i="15"/>
  <c r="P58" i="15"/>
  <c r="E58" i="15"/>
  <c r="U58" i="15" s="1"/>
  <c r="S57" i="15"/>
  <c r="R57" i="15"/>
  <c r="Q57" i="15"/>
  <c r="P57" i="15"/>
  <c r="E57" i="15"/>
  <c r="U57" i="15" s="1"/>
  <c r="S56" i="15"/>
  <c r="R56" i="15"/>
  <c r="Q56" i="15"/>
  <c r="P56" i="15"/>
  <c r="E56" i="15"/>
  <c r="T56" i="15" s="1"/>
  <c r="S55" i="15"/>
  <c r="R55" i="15"/>
  <c r="Q55" i="15"/>
  <c r="P55" i="15"/>
  <c r="E55" i="15"/>
  <c r="U55" i="15" s="1"/>
  <c r="V53" i="15"/>
  <c r="O53" i="15"/>
  <c r="N53" i="15"/>
  <c r="M53" i="15"/>
  <c r="L53" i="15"/>
  <c r="K53" i="15"/>
  <c r="J53" i="15"/>
  <c r="I53" i="15"/>
  <c r="H53" i="15"/>
  <c r="G53" i="15"/>
  <c r="F53" i="15"/>
  <c r="C53" i="15"/>
  <c r="B53" i="15"/>
  <c r="S52" i="15"/>
  <c r="R52" i="15"/>
  <c r="Q52" i="15"/>
  <c r="P52" i="15"/>
  <c r="E52" i="15"/>
  <c r="T52" i="15" s="1"/>
  <c r="S51" i="15"/>
  <c r="R51" i="15"/>
  <c r="Q51" i="15"/>
  <c r="P51" i="15"/>
  <c r="E51" i="15"/>
  <c r="U51" i="15" s="1"/>
  <c r="U50" i="15"/>
  <c r="S50" i="15"/>
  <c r="R50" i="15"/>
  <c r="Q50" i="15"/>
  <c r="P50" i="15"/>
  <c r="E50" i="15"/>
  <c r="T50" i="15" s="1"/>
  <c r="U49" i="15"/>
  <c r="T49" i="15"/>
  <c r="S49" i="15"/>
  <c r="R49" i="15"/>
  <c r="Q49" i="15"/>
  <c r="P49" i="15"/>
  <c r="E49" i="15"/>
  <c r="T48" i="15"/>
  <c r="S48" i="15"/>
  <c r="R48" i="15"/>
  <c r="Q48" i="15"/>
  <c r="P48" i="15"/>
  <c r="E48" i="15"/>
  <c r="U48" i="15" s="1"/>
  <c r="S47" i="15"/>
  <c r="R47" i="15"/>
  <c r="Q47" i="15"/>
  <c r="P47" i="15"/>
  <c r="E47" i="15"/>
  <c r="S46" i="15"/>
  <c r="R46" i="15"/>
  <c r="Q46" i="15"/>
  <c r="P46" i="15"/>
  <c r="E46" i="15"/>
  <c r="U46" i="15" s="1"/>
  <c r="T45" i="15"/>
  <c r="S45" i="15"/>
  <c r="R45" i="15"/>
  <c r="Q45" i="15"/>
  <c r="P45" i="15"/>
  <c r="E45" i="15"/>
  <c r="U45" i="15" s="1"/>
  <c r="S44" i="15"/>
  <c r="R44" i="15"/>
  <c r="Q44" i="15"/>
  <c r="P44" i="15"/>
  <c r="E44" i="15"/>
  <c r="T44" i="15" s="1"/>
  <c r="S43" i="15"/>
  <c r="R43" i="15"/>
  <c r="Q43" i="15"/>
  <c r="P43" i="15"/>
  <c r="E43" i="15"/>
  <c r="U43" i="15" s="1"/>
  <c r="U42" i="15"/>
  <c r="S42" i="15"/>
  <c r="R42" i="15"/>
  <c r="Q42" i="15"/>
  <c r="P42" i="15"/>
  <c r="E42" i="15"/>
  <c r="T42" i="15" s="1"/>
  <c r="V40" i="15"/>
  <c r="O40" i="15"/>
  <c r="N40" i="15"/>
  <c r="M40" i="15"/>
  <c r="L40" i="15"/>
  <c r="K40" i="15"/>
  <c r="J40" i="15"/>
  <c r="I40" i="15"/>
  <c r="Q40" i="15" s="1"/>
  <c r="H40" i="15"/>
  <c r="P40" i="15" s="1"/>
  <c r="G40" i="15"/>
  <c r="F40" i="15"/>
  <c r="C40" i="15"/>
  <c r="B40" i="15"/>
  <c r="S39" i="15"/>
  <c r="R39" i="15"/>
  <c r="Q39" i="15"/>
  <c r="P39" i="15"/>
  <c r="E39" i="15"/>
  <c r="U39" i="15" s="1"/>
  <c r="S38" i="15"/>
  <c r="R38" i="15"/>
  <c r="Q38" i="15"/>
  <c r="P38" i="15"/>
  <c r="E38" i="15"/>
  <c r="U38" i="15" s="1"/>
  <c r="U37" i="15"/>
  <c r="S37" i="15"/>
  <c r="R37" i="15"/>
  <c r="Q37" i="15"/>
  <c r="P37" i="15"/>
  <c r="E37" i="15"/>
  <c r="T37" i="15" s="1"/>
  <c r="S36" i="15"/>
  <c r="R36" i="15"/>
  <c r="Q36" i="15"/>
  <c r="P36" i="15"/>
  <c r="E36" i="15"/>
  <c r="U36" i="15" s="1"/>
  <c r="T35" i="15"/>
  <c r="S35" i="15"/>
  <c r="R35" i="15"/>
  <c r="Q35" i="15"/>
  <c r="U35" i="15" s="1"/>
  <c r="P35" i="15"/>
  <c r="E35" i="15"/>
  <c r="V33" i="15"/>
  <c r="O33" i="15"/>
  <c r="N33" i="15"/>
  <c r="M33" i="15"/>
  <c r="L33" i="15"/>
  <c r="K33" i="15"/>
  <c r="J33" i="15"/>
  <c r="I33" i="15"/>
  <c r="S33" i="15" s="1"/>
  <c r="H33" i="15"/>
  <c r="R33" i="15" s="1"/>
  <c r="G33" i="15"/>
  <c r="F33" i="15"/>
  <c r="C33" i="15"/>
  <c r="B33" i="15"/>
  <c r="T32" i="15"/>
  <c r="S32" i="15"/>
  <c r="R32" i="15"/>
  <c r="Q32" i="15"/>
  <c r="P32" i="15"/>
  <c r="E32" i="15"/>
  <c r="U32" i="15" s="1"/>
  <c r="V30" i="15"/>
  <c r="O30" i="15"/>
  <c r="N30" i="15"/>
  <c r="M30" i="15"/>
  <c r="L30" i="15"/>
  <c r="K30" i="15"/>
  <c r="J30" i="15"/>
  <c r="I30" i="15"/>
  <c r="S30" i="15" s="1"/>
  <c r="H30" i="15"/>
  <c r="P30" i="15" s="1"/>
  <c r="G30" i="15"/>
  <c r="F30" i="15"/>
  <c r="C30" i="15"/>
  <c r="B30" i="15"/>
  <c r="E30" i="15" s="1"/>
  <c r="U29" i="15"/>
  <c r="T29" i="15"/>
  <c r="S29" i="15"/>
  <c r="R29" i="15"/>
  <c r="Q29" i="15"/>
  <c r="P29" i="15"/>
  <c r="E29" i="15"/>
  <c r="T28" i="15"/>
  <c r="S28" i="15"/>
  <c r="R28" i="15"/>
  <c r="Q28" i="15"/>
  <c r="P28" i="15"/>
  <c r="E28" i="15"/>
  <c r="U28" i="15" s="1"/>
  <c r="S27" i="15"/>
  <c r="R27" i="15"/>
  <c r="Q27" i="15"/>
  <c r="P27" i="15"/>
  <c r="E27" i="15"/>
  <c r="S26" i="15"/>
  <c r="R26" i="15"/>
  <c r="Q26" i="15"/>
  <c r="P26" i="15"/>
  <c r="E26" i="15"/>
  <c r="U26" i="15" s="1"/>
  <c r="V24" i="15"/>
  <c r="O24" i="15"/>
  <c r="N24" i="15"/>
  <c r="M24" i="15"/>
  <c r="L24" i="15"/>
  <c r="K24" i="15"/>
  <c r="J24" i="15"/>
  <c r="I24" i="15"/>
  <c r="Q24" i="15" s="1"/>
  <c r="H24" i="15"/>
  <c r="G24" i="15"/>
  <c r="F24" i="15"/>
  <c r="C24" i="15"/>
  <c r="B24" i="15"/>
  <c r="E24" i="15" s="1"/>
  <c r="U23" i="15"/>
  <c r="T23" i="15"/>
  <c r="S23" i="15"/>
  <c r="R23" i="15"/>
  <c r="Q23" i="15"/>
  <c r="P23" i="15"/>
  <c r="E23" i="15"/>
  <c r="U22" i="15"/>
  <c r="T22" i="15"/>
  <c r="S22" i="15"/>
  <c r="R22" i="15"/>
  <c r="Q22" i="15"/>
  <c r="P22" i="15"/>
  <c r="E22" i="15"/>
  <c r="S21" i="15"/>
  <c r="R21" i="15"/>
  <c r="Q21" i="15"/>
  <c r="P21" i="15"/>
  <c r="E21" i="15"/>
  <c r="S20" i="15"/>
  <c r="R20" i="15"/>
  <c r="Q20" i="15"/>
  <c r="P20" i="15"/>
  <c r="E20" i="15"/>
  <c r="T20" i="15" s="1"/>
  <c r="S19" i="15"/>
  <c r="R19" i="15"/>
  <c r="Q19" i="15"/>
  <c r="P19" i="15"/>
  <c r="E19" i="15"/>
  <c r="U19" i="15" s="1"/>
  <c r="T18" i="15"/>
  <c r="S18" i="15"/>
  <c r="R18" i="15"/>
  <c r="Q18" i="15"/>
  <c r="P18" i="15"/>
  <c r="E18" i="15"/>
  <c r="U18" i="15" s="1"/>
  <c r="S17" i="15"/>
  <c r="R17" i="15"/>
  <c r="Q17" i="15"/>
  <c r="P17" i="15"/>
  <c r="T17" i="15" s="1"/>
  <c r="E17" i="15"/>
  <c r="U17" i="15" s="1"/>
  <c r="V15" i="15"/>
  <c r="O15" i="15"/>
  <c r="N15" i="15"/>
  <c r="M15" i="15"/>
  <c r="L15" i="15"/>
  <c r="K15" i="15"/>
  <c r="J15" i="15"/>
  <c r="I15" i="15"/>
  <c r="H15" i="15"/>
  <c r="G15" i="15"/>
  <c r="F15" i="15"/>
  <c r="C15" i="15"/>
  <c r="B15" i="15"/>
  <c r="E15" i="15" s="1"/>
  <c r="U14" i="15"/>
  <c r="T14" i="15"/>
  <c r="S14" i="15"/>
  <c r="R14" i="15"/>
  <c r="Q14" i="15"/>
  <c r="P14" i="15"/>
  <c r="E14" i="15"/>
  <c r="U13" i="15"/>
  <c r="T13" i="15"/>
  <c r="S13" i="15"/>
  <c r="R13" i="15"/>
  <c r="Q13" i="15"/>
  <c r="P13" i="15"/>
  <c r="E13" i="15"/>
  <c r="T12" i="15"/>
  <c r="S12" i="15"/>
  <c r="R12" i="15"/>
  <c r="Q12" i="15"/>
  <c r="P12" i="15"/>
  <c r="E12" i="15"/>
  <c r="U12" i="15" s="1"/>
  <c r="T11" i="15"/>
  <c r="S11" i="15"/>
  <c r="R11" i="15"/>
  <c r="Q11" i="15"/>
  <c r="P11" i="15"/>
  <c r="E11" i="15"/>
  <c r="U11" i="15" s="1"/>
  <c r="S10" i="15"/>
  <c r="R10" i="15"/>
  <c r="Q10" i="15"/>
  <c r="P10" i="15"/>
  <c r="T10" i="15" s="1"/>
  <c r="E10" i="15"/>
  <c r="U10" i="15" s="1"/>
  <c r="T9" i="15"/>
  <c r="S9" i="15"/>
  <c r="R9" i="15"/>
  <c r="Q9" i="15"/>
  <c r="P9" i="15"/>
  <c r="E9" i="15"/>
  <c r="S93" i="14"/>
  <c r="R93" i="14"/>
  <c r="Q93" i="14"/>
  <c r="P93" i="14"/>
  <c r="E93" i="14"/>
  <c r="T93" i="14" s="1"/>
  <c r="S92" i="14"/>
  <c r="R92" i="14"/>
  <c r="Q92" i="14"/>
  <c r="P92" i="14"/>
  <c r="E92" i="14"/>
  <c r="U92" i="14" s="1"/>
  <c r="U91" i="14"/>
  <c r="S91" i="14"/>
  <c r="R91" i="14"/>
  <c r="Q91" i="14"/>
  <c r="P91" i="14"/>
  <c r="E91" i="14"/>
  <c r="T91" i="14" s="1"/>
  <c r="U90" i="14"/>
  <c r="T90" i="14"/>
  <c r="S90" i="14"/>
  <c r="R90" i="14"/>
  <c r="Q90" i="14"/>
  <c r="P90" i="14"/>
  <c r="E90" i="14"/>
  <c r="T89" i="14"/>
  <c r="S89" i="14"/>
  <c r="R89" i="14"/>
  <c r="Q89" i="14"/>
  <c r="P89" i="14"/>
  <c r="E89" i="14"/>
  <c r="U89" i="14" s="1"/>
  <c r="U88" i="14"/>
  <c r="T88" i="14"/>
  <c r="S88" i="14"/>
  <c r="R88" i="14"/>
  <c r="Q88" i="14"/>
  <c r="P88" i="14"/>
  <c r="E88" i="14"/>
  <c r="T87" i="14"/>
  <c r="S87" i="14"/>
  <c r="R87" i="14"/>
  <c r="Q87" i="14"/>
  <c r="P87" i="14"/>
  <c r="E87" i="14"/>
  <c r="U87" i="14" s="1"/>
  <c r="S86" i="14"/>
  <c r="R86" i="14"/>
  <c r="Q86" i="14"/>
  <c r="P86" i="14"/>
  <c r="E86" i="14"/>
  <c r="U86" i="14" s="1"/>
  <c r="V72" i="14"/>
  <c r="O72" i="14"/>
  <c r="N72" i="14"/>
  <c r="M72" i="14"/>
  <c r="L72" i="14"/>
  <c r="K72" i="14"/>
  <c r="J72" i="14"/>
  <c r="I72" i="14"/>
  <c r="H72" i="14"/>
  <c r="G72" i="14"/>
  <c r="F72" i="14"/>
  <c r="C72" i="14"/>
  <c r="B72" i="14"/>
  <c r="E72" i="14" s="1"/>
  <c r="V71" i="14"/>
  <c r="O71" i="14"/>
  <c r="N71" i="14"/>
  <c r="M71" i="14"/>
  <c r="L71" i="14"/>
  <c r="K71" i="14"/>
  <c r="J71" i="14"/>
  <c r="I71" i="14"/>
  <c r="S71" i="14" s="1"/>
  <c r="H71" i="14"/>
  <c r="R71" i="14" s="1"/>
  <c r="G71" i="14"/>
  <c r="F71" i="14"/>
  <c r="C71" i="14"/>
  <c r="B71" i="14"/>
  <c r="V70" i="14"/>
  <c r="O70" i="14"/>
  <c r="N70" i="14"/>
  <c r="M70" i="14"/>
  <c r="L70" i="14"/>
  <c r="K70" i="14"/>
  <c r="J70" i="14"/>
  <c r="I70" i="14"/>
  <c r="H70" i="14"/>
  <c r="G70" i="14"/>
  <c r="F70" i="14"/>
  <c r="C70" i="14"/>
  <c r="B70" i="14"/>
  <c r="E70" i="14" s="1"/>
  <c r="S69" i="14"/>
  <c r="R69" i="14"/>
  <c r="Q69" i="14"/>
  <c r="P69" i="14"/>
  <c r="E69" i="14"/>
  <c r="U69" i="14" s="1"/>
  <c r="V67" i="14"/>
  <c r="O67" i="14"/>
  <c r="N67" i="14"/>
  <c r="M67" i="14"/>
  <c r="L67" i="14"/>
  <c r="K67" i="14"/>
  <c r="J67" i="14"/>
  <c r="R67" i="14" s="1"/>
  <c r="I67" i="14"/>
  <c r="H67" i="14"/>
  <c r="G67" i="14"/>
  <c r="F67" i="14"/>
  <c r="C67" i="14"/>
  <c r="B67" i="14"/>
  <c r="E67" i="14" s="1"/>
  <c r="V66" i="14"/>
  <c r="O66" i="14"/>
  <c r="N66" i="14"/>
  <c r="M66" i="14"/>
  <c r="L66" i="14"/>
  <c r="K66" i="14"/>
  <c r="J66" i="14"/>
  <c r="I66" i="14"/>
  <c r="H66" i="14"/>
  <c r="R66" i="14" s="1"/>
  <c r="G66" i="14"/>
  <c r="F66" i="14"/>
  <c r="E66" i="14"/>
  <c r="C66" i="14"/>
  <c r="B66" i="14"/>
  <c r="S65" i="14"/>
  <c r="R65" i="14"/>
  <c r="Q65" i="14"/>
  <c r="P65" i="14"/>
  <c r="E65" i="14"/>
  <c r="S64" i="14"/>
  <c r="R64" i="14"/>
  <c r="Q64" i="14"/>
  <c r="P64" i="14"/>
  <c r="E64" i="14"/>
  <c r="T64" i="14" s="1"/>
  <c r="S63" i="14"/>
  <c r="R63" i="14"/>
  <c r="Q63" i="14"/>
  <c r="P63" i="14"/>
  <c r="E63" i="14"/>
  <c r="U63" i="14" s="1"/>
  <c r="T62" i="14"/>
  <c r="S62" i="14"/>
  <c r="R62" i="14"/>
  <c r="Q62" i="14"/>
  <c r="P62" i="14"/>
  <c r="E62" i="14"/>
  <c r="U62" i="14" s="1"/>
  <c r="S61" i="14"/>
  <c r="R61" i="14"/>
  <c r="Q61" i="14"/>
  <c r="P61" i="14"/>
  <c r="E61" i="14"/>
  <c r="V59" i="14"/>
  <c r="O59" i="14"/>
  <c r="N59" i="14"/>
  <c r="M59" i="14"/>
  <c r="L59" i="14"/>
  <c r="K59" i="14"/>
  <c r="J59" i="14"/>
  <c r="I59" i="14"/>
  <c r="H59" i="14"/>
  <c r="G59" i="14"/>
  <c r="F59" i="14"/>
  <c r="C59" i="14"/>
  <c r="B59" i="14"/>
  <c r="S58" i="14"/>
  <c r="R58" i="14"/>
  <c r="Q58" i="14"/>
  <c r="P58" i="14"/>
  <c r="E58" i="14"/>
  <c r="U58" i="14" s="1"/>
  <c r="S57" i="14"/>
  <c r="R57" i="14"/>
  <c r="Q57" i="14"/>
  <c r="P57" i="14"/>
  <c r="E57" i="14"/>
  <c r="U57" i="14" s="1"/>
  <c r="T56" i="14"/>
  <c r="S56" i="14"/>
  <c r="R56" i="14"/>
  <c r="Q56" i="14"/>
  <c r="P56" i="14"/>
  <c r="E56" i="14"/>
  <c r="U56" i="14" s="1"/>
  <c r="U55" i="14"/>
  <c r="S55" i="14"/>
  <c r="R55" i="14"/>
  <c r="Q55" i="14"/>
  <c r="P55" i="14"/>
  <c r="E55" i="14"/>
  <c r="T55" i="14" s="1"/>
  <c r="V53" i="14"/>
  <c r="O53" i="14"/>
  <c r="N53" i="14"/>
  <c r="M53" i="14"/>
  <c r="L53" i="14"/>
  <c r="K53" i="14"/>
  <c r="J53" i="14"/>
  <c r="I53" i="14"/>
  <c r="S53" i="14" s="1"/>
  <c r="H53" i="14"/>
  <c r="R53" i="14" s="1"/>
  <c r="G53" i="14"/>
  <c r="F53" i="14"/>
  <c r="C53" i="14"/>
  <c r="B53" i="14"/>
  <c r="S52" i="14"/>
  <c r="R52" i="14"/>
  <c r="Q52" i="14"/>
  <c r="P52" i="14"/>
  <c r="E52" i="14"/>
  <c r="U52" i="14" s="1"/>
  <c r="T51" i="14"/>
  <c r="S51" i="14"/>
  <c r="R51" i="14"/>
  <c r="Q51" i="14"/>
  <c r="P51" i="14"/>
  <c r="E51" i="14"/>
  <c r="U50" i="14"/>
  <c r="S50" i="14"/>
  <c r="R50" i="14"/>
  <c r="Q50" i="14"/>
  <c r="P50" i="14"/>
  <c r="E50" i="14"/>
  <c r="T50" i="14" s="1"/>
  <c r="T49" i="14"/>
  <c r="S49" i="14"/>
  <c r="R49" i="14"/>
  <c r="Q49" i="14"/>
  <c r="P49" i="14"/>
  <c r="E49" i="14"/>
  <c r="U49" i="14" s="1"/>
  <c r="S48" i="14"/>
  <c r="R48" i="14"/>
  <c r="Q48" i="14"/>
  <c r="P48" i="14"/>
  <c r="E48" i="14"/>
  <c r="T48" i="14" s="1"/>
  <c r="S47" i="14"/>
  <c r="R47" i="14"/>
  <c r="Q47" i="14"/>
  <c r="P47" i="14"/>
  <c r="E47" i="14"/>
  <c r="U47" i="14" s="1"/>
  <c r="T46" i="14"/>
  <c r="S46" i="14"/>
  <c r="R46" i="14"/>
  <c r="Q46" i="14"/>
  <c r="P46" i="14"/>
  <c r="E46" i="14"/>
  <c r="U46" i="14" s="1"/>
  <c r="U45" i="14"/>
  <c r="S45" i="14"/>
  <c r="R45" i="14"/>
  <c r="Q45" i="14"/>
  <c r="P45" i="14"/>
  <c r="E45" i="14"/>
  <c r="T45" i="14" s="1"/>
  <c r="S44" i="14"/>
  <c r="R44" i="14"/>
  <c r="Q44" i="14"/>
  <c r="P44" i="14"/>
  <c r="E44" i="14"/>
  <c r="S43" i="14"/>
  <c r="R43" i="14"/>
  <c r="Q43" i="14"/>
  <c r="P43" i="14"/>
  <c r="E43" i="14"/>
  <c r="S42" i="14"/>
  <c r="R42" i="14"/>
  <c r="Q42" i="14"/>
  <c r="P42" i="14"/>
  <c r="E42" i="14"/>
  <c r="T42" i="14" s="1"/>
  <c r="V40" i="14"/>
  <c r="O40" i="14"/>
  <c r="N40" i="14"/>
  <c r="M40" i="14"/>
  <c r="L40" i="14"/>
  <c r="K40" i="14"/>
  <c r="J40" i="14"/>
  <c r="I40" i="14"/>
  <c r="H40" i="14"/>
  <c r="R40" i="14" s="1"/>
  <c r="G40" i="14"/>
  <c r="F40" i="14"/>
  <c r="C40" i="14"/>
  <c r="B40" i="14"/>
  <c r="S39" i="14"/>
  <c r="R39" i="14"/>
  <c r="Q39" i="14"/>
  <c r="P39" i="14"/>
  <c r="E39" i="14"/>
  <c r="U39" i="14" s="1"/>
  <c r="U38" i="14"/>
  <c r="S38" i="14"/>
  <c r="R38" i="14"/>
  <c r="Q38" i="14"/>
  <c r="P38" i="14"/>
  <c r="E38" i="14"/>
  <c r="T38" i="14" s="1"/>
  <c r="T37" i="14"/>
  <c r="S37" i="14"/>
  <c r="R37" i="14"/>
  <c r="Q37" i="14"/>
  <c r="P37" i="14"/>
  <c r="E37" i="14"/>
  <c r="U37" i="14" s="1"/>
  <c r="S36" i="14"/>
  <c r="R36" i="14"/>
  <c r="Q36" i="14"/>
  <c r="P36" i="14"/>
  <c r="E36" i="14"/>
  <c r="T36" i="14" s="1"/>
  <c r="S35" i="14"/>
  <c r="R35" i="14"/>
  <c r="Q35" i="14"/>
  <c r="P35" i="14"/>
  <c r="E35" i="14"/>
  <c r="U35" i="14" s="1"/>
  <c r="V33" i="14"/>
  <c r="O33" i="14"/>
  <c r="N33" i="14"/>
  <c r="M33" i="14"/>
  <c r="L33" i="14"/>
  <c r="K33" i="14"/>
  <c r="J33" i="14"/>
  <c r="I33" i="14"/>
  <c r="H33" i="14"/>
  <c r="P33" i="14" s="1"/>
  <c r="G33" i="14"/>
  <c r="F33" i="14"/>
  <c r="C33" i="14"/>
  <c r="B33" i="14"/>
  <c r="E33" i="14" s="1"/>
  <c r="S32" i="14"/>
  <c r="R32" i="14"/>
  <c r="Q32" i="14"/>
  <c r="P32" i="14"/>
  <c r="E32" i="14"/>
  <c r="T32" i="14" s="1"/>
  <c r="V30" i="14"/>
  <c r="O30" i="14"/>
  <c r="N30" i="14"/>
  <c r="M30" i="14"/>
  <c r="L30" i="14"/>
  <c r="K30" i="14"/>
  <c r="J30" i="14"/>
  <c r="I30" i="14"/>
  <c r="Q30" i="14" s="1"/>
  <c r="H30" i="14"/>
  <c r="R30" i="14" s="1"/>
  <c r="G30" i="14"/>
  <c r="F30" i="14"/>
  <c r="C30" i="14"/>
  <c r="B30" i="14"/>
  <c r="E30" i="14" s="1"/>
  <c r="S29" i="14"/>
  <c r="R29" i="14"/>
  <c r="Q29" i="14"/>
  <c r="P29" i="14"/>
  <c r="E29" i="14"/>
  <c r="U29" i="14" s="1"/>
  <c r="S28" i="14"/>
  <c r="R28" i="14"/>
  <c r="Q28" i="14"/>
  <c r="P28" i="14"/>
  <c r="E28" i="14"/>
  <c r="T28" i="14" s="1"/>
  <c r="S27" i="14"/>
  <c r="R27" i="14"/>
  <c r="Q27" i="14"/>
  <c r="P27" i="14"/>
  <c r="E27" i="14"/>
  <c r="U27" i="14" s="1"/>
  <c r="U26" i="14"/>
  <c r="T26" i="14"/>
  <c r="S26" i="14"/>
  <c r="R26" i="14"/>
  <c r="Q26" i="14"/>
  <c r="P26" i="14"/>
  <c r="E26" i="14"/>
  <c r="V24" i="14"/>
  <c r="O24" i="14"/>
  <c r="N24" i="14"/>
  <c r="M24" i="14"/>
  <c r="L24" i="14"/>
  <c r="K24" i="14"/>
  <c r="J24" i="14"/>
  <c r="I24" i="14"/>
  <c r="H24" i="14"/>
  <c r="P24" i="14" s="1"/>
  <c r="G24" i="14"/>
  <c r="F24" i="14"/>
  <c r="C24" i="14"/>
  <c r="B24" i="14"/>
  <c r="S23" i="14"/>
  <c r="R23" i="14"/>
  <c r="Q23" i="14"/>
  <c r="P23" i="14"/>
  <c r="E23" i="14"/>
  <c r="U23" i="14" s="1"/>
  <c r="U22" i="14"/>
  <c r="S22" i="14"/>
  <c r="R22" i="14"/>
  <c r="Q22" i="14"/>
  <c r="P22" i="14"/>
  <c r="E22" i="14"/>
  <c r="T22" i="14" s="1"/>
  <c r="U21" i="14"/>
  <c r="T21" i="14"/>
  <c r="S21" i="14"/>
  <c r="R21" i="14"/>
  <c r="Q21" i="14"/>
  <c r="P21" i="14"/>
  <c r="E21" i="14"/>
  <c r="T20" i="14"/>
  <c r="S20" i="14"/>
  <c r="R20" i="14"/>
  <c r="Q20" i="14"/>
  <c r="P20" i="14"/>
  <c r="E20" i="14"/>
  <c r="U20" i="14" s="1"/>
  <c r="T19" i="14"/>
  <c r="S19" i="14"/>
  <c r="R19" i="14"/>
  <c r="Q19" i="14"/>
  <c r="P19" i="14"/>
  <c r="E19" i="14"/>
  <c r="U19" i="14" s="1"/>
  <c r="S18" i="14"/>
  <c r="R18" i="14"/>
  <c r="Q18" i="14"/>
  <c r="P18" i="14"/>
  <c r="E18" i="14"/>
  <c r="T18" i="14" s="1"/>
  <c r="T17" i="14"/>
  <c r="S17" i="14"/>
  <c r="R17" i="14"/>
  <c r="Q17" i="14"/>
  <c r="P17" i="14"/>
  <c r="E17" i="14"/>
  <c r="U17" i="14" s="1"/>
  <c r="V15" i="14"/>
  <c r="O15" i="14"/>
  <c r="N15" i="14"/>
  <c r="M15" i="14"/>
  <c r="L15" i="14"/>
  <c r="K15" i="14"/>
  <c r="J15" i="14"/>
  <c r="I15" i="14"/>
  <c r="S15" i="14" s="1"/>
  <c r="H15" i="14"/>
  <c r="P15" i="14" s="1"/>
  <c r="G15" i="14"/>
  <c r="F15" i="14"/>
  <c r="C15" i="14"/>
  <c r="B15" i="14"/>
  <c r="E15" i="14" s="1"/>
  <c r="U14" i="14"/>
  <c r="S14" i="14"/>
  <c r="R14" i="14"/>
  <c r="Q14" i="14"/>
  <c r="P14" i="14"/>
  <c r="E14" i="14"/>
  <c r="T14" i="14" s="1"/>
  <c r="S13" i="14"/>
  <c r="R13" i="14"/>
  <c r="Q13" i="14"/>
  <c r="P13" i="14"/>
  <c r="E13" i="14"/>
  <c r="U13" i="14" s="1"/>
  <c r="S12" i="14"/>
  <c r="R12" i="14"/>
  <c r="Q12" i="14"/>
  <c r="P12" i="14"/>
  <c r="E12" i="14"/>
  <c r="T12" i="14" s="1"/>
  <c r="S11" i="14"/>
  <c r="R11" i="14"/>
  <c r="Q11" i="14"/>
  <c r="P11" i="14"/>
  <c r="E11" i="14"/>
  <c r="U11" i="14" s="1"/>
  <c r="S10" i="14"/>
  <c r="R10" i="14"/>
  <c r="Q10" i="14"/>
  <c r="P10" i="14"/>
  <c r="E10" i="14"/>
  <c r="S9" i="14"/>
  <c r="R9" i="14"/>
  <c r="Q9" i="14"/>
  <c r="P9" i="14"/>
  <c r="E9" i="14"/>
  <c r="T9" i="14" s="1"/>
  <c r="S93" i="13"/>
  <c r="R93" i="13"/>
  <c r="Q93" i="13"/>
  <c r="P93" i="13"/>
  <c r="E93" i="13"/>
  <c r="U93" i="13" s="1"/>
  <c r="T92" i="13"/>
  <c r="S92" i="13"/>
  <c r="R92" i="13"/>
  <c r="Q92" i="13"/>
  <c r="P92" i="13"/>
  <c r="E92" i="13"/>
  <c r="U92" i="13" s="1"/>
  <c r="S91" i="13"/>
  <c r="R91" i="13"/>
  <c r="Q91" i="13"/>
  <c r="P91" i="13"/>
  <c r="E91" i="13"/>
  <c r="S90" i="13"/>
  <c r="R90" i="13"/>
  <c r="Q90" i="13"/>
  <c r="P90" i="13"/>
  <c r="E90" i="13"/>
  <c r="S89" i="13"/>
  <c r="R89" i="13"/>
  <c r="Q89" i="13"/>
  <c r="P89" i="13"/>
  <c r="E89" i="13"/>
  <c r="T89" i="13" s="1"/>
  <c r="S88" i="13"/>
  <c r="R88" i="13"/>
  <c r="Q88" i="13"/>
  <c r="P88" i="13"/>
  <c r="E88" i="13"/>
  <c r="U88" i="13" s="1"/>
  <c r="S87" i="13"/>
  <c r="R87" i="13"/>
  <c r="Q87" i="13"/>
  <c r="P87" i="13"/>
  <c r="E87" i="13"/>
  <c r="U87" i="13" s="1"/>
  <c r="S86" i="13"/>
  <c r="R86" i="13"/>
  <c r="Q86" i="13"/>
  <c r="P86" i="13"/>
  <c r="E86" i="13"/>
  <c r="T86" i="13" s="1"/>
  <c r="V72" i="13"/>
  <c r="O72" i="13"/>
  <c r="N72" i="13"/>
  <c r="M72" i="13"/>
  <c r="L72" i="13"/>
  <c r="K72" i="13"/>
  <c r="J72" i="13"/>
  <c r="I72" i="13"/>
  <c r="H72" i="13"/>
  <c r="G72" i="13"/>
  <c r="F72" i="13"/>
  <c r="C72" i="13"/>
  <c r="B72" i="13"/>
  <c r="E72" i="13" s="1"/>
  <c r="V71" i="13"/>
  <c r="O71" i="13"/>
  <c r="N71" i="13"/>
  <c r="M71" i="13"/>
  <c r="L71" i="13"/>
  <c r="K71" i="13"/>
  <c r="J71" i="13"/>
  <c r="I71" i="13"/>
  <c r="H71" i="13"/>
  <c r="G71" i="13"/>
  <c r="F71" i="13"/>
  <c r="C71" i="13"/>
  <c r="E71" i="13" s="1"/>
  <c r="B71" i="13"/>
  <c r="V70" i="13"/>
  <c r="O70" i="13"/>
  <c r="N70" i="13"/>
  <c r="M70" i="13"/>
  <c r="L70" i="13"/>
  <c r="K70" i="13"/>
  <c r="S70" i="13" s="1"/>
  <c r="J70" i="13"/>
  <c r="R70" i="13" s="1"/>
  <c r="I70" i="13"/>
  <c r="H70" i="13"/>
  <c r="G70" i="13"/>
  <c r="F70" i="13"/>
  <c r="C70" i="13"/>
  <c r="B70" i="13"/>
  <c r="E70" i="13" s="1"/>
  <c r="U69" i="13"/>
  <c r="S69" i="13"/>
  <c r="R69" i="13"/>
  <c r="Q69" i="13"/>
  <c r="P69" i="13"/>
  <c r="E69" i="13"/>
  <c r="V67" i="13"/>
  <c r="O67" i="13"/>
  <c r="N67" i="13"/>
  <c r="M67" i="13"/>
  <c r="L67" i="13"/>
  <c r="K67" i="13"/>
  <c r="S67" i="13" s="1"/>
  <c r="J67" i="13"/>
  <c r="I67" i="13"/>
  <c r="H67" i="13"/>
  <c r="R67" i="13" s="1"/>
  <c r="G67" i="13"/>
  <c r="F67" i="13"/>
  <c r="C67" i="13"/>
  <c r="B67" i="13"/>
  <c r="V66" i="13"/>
  <c r="O66" i="13"/>
  <c r="N66" i="13"/>
  <c r="M66" i="13"/>
  <c r="L66" i="13"/>
  <c r="K66" i="13"/>
  <c r="J66" i="13"/>
  <c r="I66" i="13"/>
  <c r="S66" i="13" s="1"/>
  <c r="H66" i="13"/>
  <c r="R66" i="13" s="1"/>
  <c r="G66" i="13"/>
  <c r="F66" i="13"/>
  <c r="C66" i="13"/>
  <c r="E66" i="13" s="1"/>
  <c r="B66" i="13"/>
  <c r="S65" i="13"/>
  <c r="R65" i="13"/>
  <c r="Q65" i="13"/>
  <c r="P65" i="13"/>
  <c r="E65" i="13"/>
  <c r="S64" i="13"/>
  <c r="R64" i="13"/>
  <c r="Q64" i="13"/>
  <c r="P64" i="13"/>
  <c r="E64" i="13"/>
  <c r="S63" i="13"/>
  <c r="R63" i="13"/>
  <c r="Q63" i="13"/>
  <c r="P63" i="13"/>
  <c r="E63" i="13"/>
  <c r="U63" i="13" s="1"/>
  <c r="S62" i="13"/>
  <c r="R62" i="13"/>
  <c r="Q62" i="13"/>
  <c r="P62" i="13"/>
  <c r="E62" i="13"/>
  <c r="T62" i="13" s="1"/>
  <c r="S61" i="13"/>
  <c r="R61" i="13"/>
  <c r="Q61" i="13"/>
  <c r="P61" i="13"/>
  <c r="E61" i="13"/>
  <c r="T61" i="13" s="1"/>
  <c r="V59" i="13"/>
  <c r="O59" i="13"/>
  <c r="N59" i="13"/>
  <c r="M59" i="13"/>
  <c r="L59" i="13"/>
  <c r="K59" i="13"/>
  <c r="J59" i="13"/>
  <c r="I59" i="13"/>
  <c r="Q59" i="13" s="1"/>
  <c r="H59" i="13"/>
  <c r="G59" i="13"/>
  <c r="F59" i="13"/>
  <c r="C59" i="13"/>
  <c r="B59" i="13"/>
  <c r="U58" i="13"/>
  <c r="S58" i="13"/>
  <c r="R58" i="13"/>
  <c r="Q58" i="13"/>
  <c r="P58" i="13"/>
  <c r="E58" i="13"/>
  <c r="T58" i="13" s="1"/>
  <c r="T57" i="13"/>
  <c r="S57" i="13"/>
  <c r="R57" i="13"/>
  <c r="Q57" i="13"/>
  <c r="P57" i="13"/>
  <c r="E57" i="13"/>
  <c r="U57" i="13" s="1"/>
  <c r="S56" i="13"/>
  <c r="R56" i="13"/>
  <c r="Q56" i="13"/>
  <c r="P56" i="13"/>
  <c r="E56" i="13"/>
  <c r="T56" i="13" s="1"/>
  <c r="S55" i="13"/>
  <c r="R55" i="13"/>
  <c r="Q55" i="13"/>
  <c r="P55" i="13"/>
  <c r="E55" i="13"/>
  <c r="V53" i="13"/>
  <c r="O53" i="13"/>
  <c r="N53" i="13"/>
  <c r="M53" i="13"/>
  <c r="L53" i="13"/>
  <c r="K53" i="13"/>
  <c r="J53" i="13"/>
  <c r="I53" i="13"/>
  <c r="S53" i="13" s="1"/>
  <c r="H53" i="13"/>
  <c r="G53" i="13"/>
  <c r="F53" i="13"/>
  <c r="C53" i="13"/>
  <c r="E53" i="13" s="1"/>
  <c r="B53" i="13"/>
  <c r="S52" i="13"/>
  <c r="R52" i="13"/>
  <c r="Q52" i="13"/>
  <c r="P52" i="13"/>
  <c r="E52" i="13"/>
  <c r="T52" i="13" s="1"/>
  <c r="S51" i="13"/>
  <c r="R51" i="13"/>
  <c r="Q51" i="13"/>
  <c r="P51" i="13"/>
  <c r="E51" i="13"/>
  <c r="U50" i="13"/>
  <c r="S50" i="13"/>
  <c r="R50" i="13"/>
  <c r="Q50" i="13"/>
  <c r="P50" i="13"/>
  <c r="E50" i="13"/>
  <c r="T50" i="13" s="1"/>
  <c r="T49" i="13"/>
  <c r="S49" i="13"/>
  <c r="R49" i="13"/>
  <c r="Q49" i="13"/>
  <c r="P49" i="13"/>
  <c r="E49" i="13"/>
  <c r="U49" i="13" s="1"/>
  <c r="S48" i="13"/>
  <c r="R48" i="13"/>
  <c r="Q48" i="13"/>
  <c r="P48" i="13"/>
  <c r="E48" i="13"/>
  <c r="U48" i="13" s="1"/>
  <c r="T47" i="13"/>
  <c r="S47" i="13"/>
  <c r="R47" i="13"/>
  <c r="Q47" i="13"/>
  <c r="P47" i="13"/>
  <c r="E47" i="13"/>
  <c r="U47" i="13" s="1"/>
  <c r="U46" i="13"/>
  <c r="S46" i="13"/>
  <c r="R46" i="13"/>
  <c r="Q46" i="13"/>
  <c r="P46" i="13"/>
  <c r="E46" i="13"/>
  <c r="T46" i="13" s="1"/>
  <c r="T45" i="13"/>
  <c r="S45" i="13"/>
  <c r="R45" i="13"/>
  <c r="Q45" i="13"/>
  <c r="P45" i="13"/>
  <c r="E45" i="13"/>
  <c r="U45" i="13" s="1"/>
  <c r="S44" i="13"/>
  <c r="R44" i="13"/>
  <c r="Q44" i="13"/>
  <c r="P44" i="13"/>
  <c r="E44" i="13"/>
  <c r="T44" i="13" s="1"/>
  <c r="S43" i="13"/>
  <c r="R43" i="13"/>
  <c r="Q43" i="13"/>
  <c r="P43" i="13"/>
  <c r="E43" i="13"/>
  <c r="U42" i="13"/>
  <c r="T42" i="13"/>
  <c r="S42" i="13"/>
  <c r="R42" i="13"/>
  <c r="Q42" i="13"/>
  <c r="P42" i="13"/>
  <c r="E42" i="13"/>
  <c r="V40" i="13"/>
  <c r="O40" i="13"/>
  <c r="N40" i="13"/>
  <c r="M40" i="13"/>
  <c r="L40" i="13"/>
  <c r="K40" i="13"/>
  <c r="J40" i="13"/>
  <c r="I40" i="13"/>
  <c r="H40" i="13"/>
  <c r="R40" i="13" s="1"/>
  <c r="G40" i="13"/>
  <c r="F40" i="13"/>
  <c r="C40" i="13"/>
  <c r="B40" i="13"/>
  <c r="S39" i="13"/>
  <c r="R39" i="13"/>
  <c r="Q39" i="13"/>
  <c r="P39" i="13"/>
  <c r="E39" i="13"/>
  <c r="U38" i="13"/>
  <c r="T38" i="13"/>
  <c r="S38" i="13"/>
  <c r="R38" i="13"/>
  <c r="Q38" i="13"/>
  <c r="P38" i="13"/>
  <c r="E38" i="13"/>
  <c r="U37" i="13"/>
  <c r="S37" i="13"/>
  <c r="R37" i="13"/>
  <c r="Q37" i="13"/>
  <c r="P37" i="13"/>
  <c r="E37" i="13"/>
  <c r="T37" i="13" s="1"/>
  <c r="S36" i="13"/>
  <c r="R36" i="13"/>
  <c r="Q36" i="13"/>
  <c r="P36" i="13"/>
  <c r="E36" i="13"/>
  <c r="U36" i="13" s="1"/>
  <c r="S35" i="13"/>
  <c r="R35" i="13"/>
  <c r="Q35" i="13"/>
  <c r="P35" i="13"/>
  <c r="E35" i="13"/>
  <c r="V33" i="13"/>
  <c r="O33" i="13"/>
  <c r="N33" i="13"/>
  <c r="M33" i="13"/>
  <c r="L33" i="13"/>
  <c r="K33" i="13"/>
  <c r="J33" i="13"/>
  <c r="I33" i="13"/>
  <c r="H33" i="13"/>
  <c r="R33" i="13" s="1"/>
  <c r="G33" i="13"/>
  <c r="F33" i="13"/>
  <c r="C33" i="13"/>
  <c r="E33" i="13" s="1"/>
  <c r="B33" i="13"/>
  <c r="T32" i="13"/>
  <c r="S32" i="13"/>
  <c r="R32" i="13"/>
  <c r="Q32" i="13"/>
  <c r="P32" i="13"/>
  <c r="E32" i="13"/>
  <c r="U32" i="13" s="1"/>
  <c r="V30" i="13"/>
  <c r="O30" i="13"/>
  <c r="N30" i="13"/>
  <c r="M30" i="13"/>
  <c r="L30" i="13"/>
  <c r="K30" i="13"/>
  <c r="J30" i="13"/>
  <c r="I30" i="13"/>
  <c r="S30" i="13" s="1"/>
  <c r="H30" i="13"/>
  <c r="G30" i="13"/>
  <c r="F30" i="13"/>
  <c r="E30" i="13"/>
  <c r="C30" i="13"/>
  <c r="B30" i="13"/>
  <c r="U29" i="13"/>
  <c r="T29" i="13"/>
  <c r="S29" i="13"/>
  <c r="R29" i="13"/>
  <c r="Q29" i="13"/>
  <c r="P29" i="13"/>
  <c r="E29" i="13"/>
  <c r="S28" i="13"/>
  <c r="R28" i="13"/>
  <c r="Q28" i="13"/>
  <c r="P28" i="13"/>
  <c r="E28" i="13"/>
  <c r="U28" i="13" s="1"/>
  <c r="T27" i="13"/>
  <c r="S27" i="13"/>
  <c r="R27" i="13"/>
  <c r="Q27" i="13"/>
  <c r="P27" i="13"/>
  <c r="E27" i="13"/>
  <c r="U27" i="13" s="1"/>
  <c r="U26" i="13"/>
  <c r="S26" i="13"/>
  <c r="R26" i="13"/>
  <c r="Q26" i="13"/>
  <c r="P26" i="13"/>
  <c r="E26" i="13"/>
  <c r="T26" i="13" s="1"/>
  <c r="V24" i="13"/>
  <c r="O24" i="13"/>
  <c r="N24" i="13"/>
  <c r="M24" i="13"/>
  <c r="L24" i="13"/>
  <c r="K24" i="13"/>
  <c r="J24" i="13"/>
  <c r="I24" i="13"/>
  <c r="S24" i="13" s="1"/>
  <c r="H24" i="13"/>
  <c r="R24" i="13" s="1"/>
  <c r="G24" i="13"/>
  <c r="F24" i="13"/>
  <c r="C24" i="13"/>
  <c r="B24" i="13"/>
  <c r="S23" i="13"/>
  <c r="R23" i="13"/>
  <c r="Q23" i="13"/>
  <c r="P23" i="13"/>
  <c r="E23" i="13"/>
  <c r="U23" i="13" s="1"/>
  <c r="U22" i="13"/>
  <c r="S22" i="13"/>
  <c r="R22" i="13"/>
  <c r="Q22" i="13"/>
  <c r="P22" i="13"/>
  <c r="E22" i="13"/>
  <c r="T22" i="13" s="1"/>
  <c r="T21" i="13"/>
  <c r="S21" i="13"/>
  <c r="R21" i="13"/>
  <c r="Q21" i="13"/>
  <c r="P21" i="13"/>
  <c r="E21" i="13"/>
  <c r="U21" i="13" s="1"/>
  <c r="S20" i="13"/>
  <c r="R20" i="13"/>
  <c r="Q20" i="13"/>
  <c r="P20" i="13"/>
  <c r="E20" i="13"/>
  <c r="T20" i="13" s="1"/>
  <c r="S19" i="13"/>
  <c r="R19" i="13"/>
  <c r="Q19" i="13"/>
  <c r="P19" i="13"/>
  <c r="E19" i="13"/>
  <c r="U18" i="13"/>
  <c r="S18" i="13"/>
  <c r="R18" i="13"/>
  <c r="Q18" i="13"/>
  <c r="P18" i="13"/>
  <c r="E18" i="13"/>
  <c r="T18" i="13" s="1"/>
  <c r="T17" i="13"/>
  <c r="S17" i="13"/>
  <c r="R17" i="13"/>
  <c r="Q17" i="13"/>
  <c r="P17" i="13"/>
  <c r="E17" i="13"/>
  <c r="U17" i="13" s="1"/>
  <c r="V15" i="13"/>
  <c r="O15" i="13"/>
  <c r="N15" i="13"/>
  <c r="M15" i="13"/>
  <c r="L15" i="13"/>
  <c r="K15" i="13"/>
  <c r="J15" i="13"/>
  <c r="R15" i="13" s="1"/>
  <c r="I15" i="13"/>
  <c r="S15" i="13" s="1"/>
  <c r="H15" i="13"/>
  <c r="G15" i="13"/>
  <c r="F15" i="13"/>
  <c r="C15" i="13"/>
  <c r="B15" i="13"/>
  <c r="S14" i="13"/>
  <c r="R14" i="13"/>
  <c r="Q14" i="13"/>
  <c r="P14" i="13"/>
  <c r="E14" i="13"/>
  <c r="S13" i="13"/>
  <c r="R13" i="13"/>
  <c r="Q13" i="13"/>
  <c r="P13" i="13"/>
  <c r="E13" i="13"/>
  <c r="U13" i="13" s="1"/>
  <c r="S12" i="13"/>
  <c r="R12" i="13"/>
  <c r="Q12" i="13"/>
  <c r="P12" i="13"/>
  <c r="E12" i="13"/>
  <c r="U12" i="13" s="1"/>
  <c r="S11" i="13"/>
  <c r="R11" i="13"/>
  <c r="Q11" i="13"/>
  <c r="P11" i="13"/>
  <c r="E11" i="13"/>
  <c r="U11" i="13" s="1"/>
  <c r="S10" i="13"/>
  <c r="R10" i="13"/>
  <c r="Q10" i="13"/>
  <c r="P10" i="13"/>
  <c r="E10" i="13"/>
  <c r="S9" i="13"/>
  <c r="R9" i="13"/>
  <c r="Q9" i="13"/>
  <c r="P9" i="13"/>
  <c r="E9" i="13"/>
  <c r="T9" i="13" s="1"/>
  <c r="S93" i="12"/>
  <c r="R93" i="12"/>
  <c r="Q93" i="12"/>
  <c r="P93" i="12"/>
  <c r="E93" i="12"/>
  <c r="T93" i="12" s="1"/>
  <c r="S92" i="12"/>
  <c r="R92" i="12"/>
  <c r="Q92" i="12"/>
  <c r="P92" i="12"/>
  <c r="E92" i="12"/>
  <c r="S91" i="12"/>
  <c r="R91" i="12"/>
  <c r="Q91" i="12"/>
  <c r="P91" i="12"/>
  <c r="E91" i="12"/>
  <c r="U91" i="12" s="1"/>
  <c r="U90" i="12"/>
  <c r="S90" i="12"/>
  <c r="R90" i="12"/>
  <c r="Q90" i="12"/>
  <c r="P90" i="12"/>
  <c r="E90" i="12"/>
  <c r="T90" i="12" s="1"/>
  <c r="S89" i="12"/>
  <c r="R89" i="12"/>
  <c r="Q89" i="12"/>
  <c r="P89" i="12"/>
  <c r="E89" i="12"/>
  <c r="U89" i="12" s="1"/>
  <c r="T88" i="12"/>
  <c r="S88" i="12"/>
  <c r="R88" i="12"/>
  <c r="Q88" i="12"/>
  <c r="P88" i="12"/>
  <c r="E88" i="12"/>
  <c r="U88" i="12" s="1"/>
  <c r="S87" i="12"/>
  <c r="R87" i="12"/>
  <c r="Q87" i="12"/>
  <c r="P87" i="12"/>
  <c r="E87" i="12"/>
  <c r="T87" i="12" s="1"/>
  <c r="T86" i="12"/>
  <c r="S86" i="12"/>
  <c r="R86" i="12"/>
  <c r="Q86" i="12"/>
  <c r="P86" i="12"/>
  <c r="E86" i="12"/>
  <c r="U86" i="12" s="1"/>
  <c r="V72" i="12"/>
  <c r="O72" i="12"/>
  <c r="N72" i="12"/>
  <c r="M72" i="12"/>
  <c r="L72" i="12"/>
  <c r="K72" i="12"/>
  <c r="J72" i="12"/>
  <c r="I72" i="12"/>
  <c r="H72" i="12"/>
  <c r="G72" i="12"/>
  <c r="F72" i="12"/>
  <c r="C72" i="12"/>
  <c r="B72" i="12"/>
  <c r="V71" i="12"/>
  <c r="O71" i="12"/>
  <c r="N71" i="12"/>
  <c r="M71" i="12"/>
  <c r="L71" i="12"/>
  <c r="K71" i="12"/>
  <c r="J71" i="12"/>
  <c r="I71" i="12"/>
  <c r="H71" i="12"/>
  <c r="R71" i="12" s="1"/>
  <c r="G71" i="12"/>
  <c r="F71" i="12"/>
  <c r="C71" i="12"/>
  <c r="E71" i="12" s="1"/>
  <c r="B71" i="12"/>
  <c r="V70" i="12"/>
  <c r="O70" i="12"/>
  <c r="N70" i="12"/>
  <c r="M70" i="12"/>
  <c r="L70" i="12"/>
  <c r="K70" i="12"/>
  <c r="J70" i="12"/>
  <c r="I70" i="12"/>
  <c r="H70" i="12"/>
  <c r="P70" i="12" s="1"/>
  <c r="G70" i="12"/>
  <c r="F70" i="12"/>
  <c r="C70" i="12"/>
  <c r="B70" i="12"/>
  <c r="S69" i="12"/>
  <c r="R69" i="12"/>
  <c r="Q69" i="12"/>
  <c r="U69" i="12" s="1"/>
  <c r="P69" i="12"/>
  <c r="E69" i="12"/>
  <c r="T69" i="12" s="1"/>
  <c r="V67" i="12"/>
  <c r="O67" i="12"/>
  <c r="N67" i="12"/>
  <c r="M67" i="12"/>
  <c r="L67" i="12"/>
  <c r="K67" i="12"/>
  <c r="J67" i="12"/>
  <c r="I67" i="12"/>
  <c r="H67" i="12"/>
  <c r="G67" i="12"/>
  <c r="F67" i="12"/>
  <c r="C67" i="12"/>
  <c r="B67" i="12"/>
  <c r="V66" i="12"/>
  <c r="O66" i="12"/>
  <c r="N66" i="12"/>
  <c r="M66" i="12"/>
  <c r="L66" i="12"/>
  <c r="K66" i="12"/>
  <c r="J66" i="12"/>
  <c r="I66" i="12"/>
  <c r="H66" i="12"/>
  <c r="R66" i="12" s="1"/>
  <c r="G66" i="12"/>
  <c r="F66" i="12"/>
  <c r="C66" i="12"/>
  <c r="B66" i="12"/>
  <c r="E66" i="12" s="1"/>
  <c r="S65" i="12"/>
  <c r="R65" i="12"/>
  <c r="Q65" i="12"/>
  <c r="P65" i="12"/>
  <c r="E65" i="12"/>
  <c r="U65" i="12" s="1"/>
  <c r="S64" i="12"/>
  <c r="R64" i="12"/>
  <c r="Q64" i="12"/>
  <c r="P64" i="12"/>
  <c r="E64" i="12"/>
  <c r="T64" i="12" s="1"/>
  <c r="S63" i="12"/>
  <c r="R63" i="12"/>
  <c r="Q63" i="12"/>
  <c r="P63" i="12"/>
  <c r="E63" i="12"/>
  <c r="U62" i="12"/>
  <c r="T62" i="12"/>
  <c r="S62" i="12"/>
  <c r="R62" i="12"/>
  <c r="Q62" i="12"/>
  <c r="P62" i="12"/>
  <c r="E62" i="12"/>
  <c r="U61" i="12"/>
  <c r="S61" i="12"/>
  <c r="R61" i="12"/>
  <c r="Q61" i="12"/>
  <c r="P61" i="12"/>
  <c r="E61" i="12"/>
  <c r="T61" i="12" s="1"/>
  <c r="V59" i="12"/>
  <c r="O59" i="12"/>
  <c r="N59" i="12"/>
  <c r="M59" i="12"/>
  <c r="L59" i="12"/>
  <c r="K59" i="12"/>
  <c r="J59" i="12"/>
  <c r="I59" i="12"/>
  <c r="H59" i="12"/>
  <c r="R59" i="12" s="1"/>
  <c r="G59" i="12"/>
  <c r="F59" i="12"/>
  <c r="C59" i="12"/>
  <c r="B59" i="12"/>
  <c r="S58" i="12"/>
  <c r="R58" i="12"/>
  <c r="Q58" i="12"/>
  <c r="P58" i="12"/>
  <c r="E58" i="12"/>
  <c r="U58" i="12" s="1"/>
  <c r="S57" i="12"/>
  <c r="R57" i="12"/>
  <c r="Q57" i="12"/>
  <c r="P57" i="12"/>
  <c r="E57" i="12"/>
  <c r="U57" i="12" s="1"/>
  <c r="S56" i="12"/>
  <c r="R56" i="12"/>
  <c r="Q56" i="12"/>
  <c r="P56" i="12"/>
  <c r="E56" i="12"/>
  <c r="U56" i="12" s="1"/>
  <c r="S55" i="12"/>
  <c r="R55" i="12"/>
  <c r="Q55" i="12"/>
  <c r="P55" i="12"/>
  <c r="E55" i="12"/>
  <c r="V53" i="12"/>
  <c r="O53" i="12"/>
  <c r="N53" i="12"/>
  <c r="M53" i="12"/>
  <c r="L53" i="12"/>
  <c r="K53" i="12"/>
  <c r="J53" i="12"/>
  <c r="I53" i="12"/>
  <c r="S53" i="12" s="1"/>
  <c r="H53" i="12"/>
  <c r="R53" i="12" s="1"/>
  <c r="G53" i="12"/>
  <c r="F53" i="12"/>
  <c r="C53" i="12"/>
  <c r="B53" i="12"/>
  <c r="E53" i="12" s="1"/>
  <c r="S52" i="12"/>
  <c r="R52" i="12"/>
  <c r="Q52" i="12"/>
  <c r="P52" i="12"/>
  <c r="E52" i="12"/>
  <c r="S51" i="12"/>
  <c r="R51" i="12"/>
  <c r="Q51" i="12"/>
  <c r="P51" i="12"/>
  <c r="E51" i="12"/>
  <c r="S50" i="12"/>
  <c r="R50" i="12"/>
  <c r="Q50" i="12"/>
  <c r="P50" i="12"/>
  <c r="E50" i="12"/>
  <c r="T50" i="12" s="1"/>
  <c r="S49" i="12"/>
  <c r="R49" i="12"/>
  <c r="Q49" i="12"/>
  <c r="P49" i="12"/>
  <c r="E49" i="12"/>
  <c r="U49" i="12" s="1"/>
  <c r="S48" i="12"/>
  <c r="R48" i="12"/>
  <c r="Q48" i="12"/>
  <c r="P48" i="12"/>
  <c r="E48" i="12"/>
  <c r="S47" i="12"/>
  <c r="R47" i="12"/>
  <c r="Q47" i="12"/>
  <c r="P47" i="12"/>
  <c r="E47" i="12"/>
  <c r="T46" i="12"/>
  <c r="S46" i="12"/>
  <c r="R46" i="12"/>
  <c r="Q46" i="12"/>
  <c r="P46" i="12"/>
  <c r="E46" i="12"/>
  <c r="U46" i="12" s="1"/>
  <c r="U45" i="12"/>
  <c r="S45" i="12"/>
  <c r="R45" i="12"/>
  <c r="Q45" i="12"/>
  <c r="P45" i="12"/>
  <c r="E45" i="12"/>
  <c r="T45" i="12" s="1"/>
  <c r="S44" i="12"/>
  <c r="R44" i="12"/>
  <c r="Q44" i="12"/>
  <c r="P44" i="12"/>
  <c r="E44" i="12"/>
  <c r="T43" i="12"/>
  <c r="S43" i="12"/>
  <c r="R43" i="12"/>
  <c r="Q43" i="12"/>
  <c r="P43" i="12"/>
  <c r="E43" i="12"/>
  <c r="U43" i="12" s="1"/>
  <c r="U42" i="12"/>
  <c r="S42" i="12"/>
  <c r="R42" i="12"/>
  <c r="Q42" i="12"/>
  <c r="P42" i="12"/>
  <c r="E42" i="12"/>
  <c r="T42" i="12" s="1"/>
  <c r="V40" i="12"/>
  <c r="O40" i="12"/>
  <c r="N40" i="12"/>
  <c r="M40" i="12"/>
  <c r="L40" i="12"/>
  <c r="K40" i="12"/>
  <c r="J40" i="12"/>
  <c r="I40" i="12"/>
  <c r="H40" i="12"/>
  <c r="R40" i="12" s="1"/>
  <c r="G40" i="12"/>
  <c r="F40" i="12"/>
  <c r="C40" i="12"/>
  <c r="B40" i="12"/>
  <c r="E40" i="12" s="1"/>
  <c r="S39" i="12"/>
  <c r="R39" i="12"/>
  <c r="Q39" i="12"/>
  <c r="P39" i="12"/>
  <c r="E39" i="12"/>
  <c r="S38" i="12"/>
  <c r="R38" i="12"/>
  <c r="Q38" i="12"/>
  <c r="P38" i="12"/>
  <c r="E38" i="12"/>
  <c r="T38" i="12" s="1"/>
  <c r="S37" i="12"/>
  <c r="R37" i="12"/>
  <c r="Q37" i="12"/>
  <c r="P37" i="12"/>
  <c r="E37" i="12"/>
  <c r="U37" i="12" s="1"/>
  <c r="S36" i="12"/>
  <c r="R36" i="12"/>
  <c r="Q36" i="12"/>
  <c r="P36" i="12"/>
  <c r="E36" i="12"/>
  <c r="S35" i="12"/>
  <c r="R35" i="12"/>
  <c r="Q35" i="12"/>
  <c r="P35" i="12"/>
  <c r="E35" i="12"/>
  <c r="V33" i="12"/>
  <c r="O33" i="12"/>
  <c r="N33" i="12"/>
  <c r="M33" i="12"/>
  <c r="L33" i="12"/>
  <c r="K33" i="12"/>
  <c r="J33" i="12"/>
  <c r="I33" i="12"/>
  <c r="H33" i="12"/>
  <c r="G33" i="12"/>
  <c r="F33" i="12"/>
  <c r="C33" i="12"/>
  <c r="E33" i="12" s="1"/>
  <c r="B33" i="12"/>
  <c r="S32" i="12"/>
  <c r="R32" i="12"/>
  <c r="Q32" i="12"/>
  <c r="P32" i="12"/>
  <c r="E32" i="12"/>
  <c r="V30" i="12"/>
  <c r="O30" i="12"/>
  <c r="N30" i="12"/>
  <c r="M30" i="12"/>
  <c r="L30" i="12"/>
  <c r="K30" i="12"/>
  <c r="J30" i="12"/>
  <c r="I30" i="12"/>
  <c r="S30" i="12" s="1"/>
  <c r="H30" i="12"/>
  <c r="R30" i="12" s="1"/>
  <c r="G30" i="12"/>
  <c r="F30" i="12"/>
  <c r="C30" i="12"/>
  <c r="E30" i="12" s="1"/>
  <c r="B30" i="12"/>
  <c r="T29" i="12"/>
  <c r="S29" i="12"/>
  <c r="R29" i="12"/>
  <c r="Q29" i="12"/>
  <c r="P29" i="12"/>
  <c r="E29" i="12"/>
  <c r="U29" i="12" s="1"/>
  <c r="S28" i="12"/>
  <c r="R28" i="12"/>
  <c r="Q28" i="12"/>
  <c r="P28" i="12"/>
  <c r="E28" i="12"/>
  <c r="S27" i="12"/>
  <c r="R27" i="12"/>
  <c r="Q27" i="12"/>
  <c r="P27" i="12"/>
  <c r="E27" i="12"/>
  <c r="U26" i="12"/>
  <c r="S26" i="12"/>
  <c r="R26" i="12"/>
  <c r="Q26" i="12"/>
  <c r="P26" i="12"/>
  <c r="E26" i="12"/>
  <c r="T26" i="12" s="1"/>
  <c r="V24" i="12"/>
  <c r="O24" i="12"/>
  <c r="N24" i="12"/>
  <c r="M24" i="12"/>
  <c r="L24" i="12"/>
  <c r="K24" i="12"/>
  <c r="J24" i="12"/>
  <c r="I24" i="12"/>
  <c r="S24" i="12" s="1"/>
  <c r="H24" i="12"/>
  <c r="G24" i="12"/>
  <c r="F24" i="12"/>
  <c r="C24" i="12"/>
  <c r="B24" i="12"/>
  <c r="U23" i="12"/>
  <c r="S23" i="12"/>
  <c r="R23" i="12"/>
  <c r="Q23" i="12"/>
  <c r="P23" i="12"/>
  <c r="E23" i="12"/>
  <c r="T23" i="12" s="1"/>
  <c r="S22" i="12"/>
  <c r="R22" i="12"/>
  <c r="Q22" i="12"/>
  <c r="P22" i="12"/>
  <c r="E22" i="12"/>
  <c r="S21" i="12"/>
  <c r="R21" i="12"/>
  <c r="Q21" i="12"/>
  <c r="P21" i="12"/>
  <c r="E21" i="12"/>
  <c r="U21" i="12" s="1"/>
  <c r="T20" i="12"/>
  <c r="S20" i="12"/>
  <c r="R20" i="12"/>
  <c r="Q20" i="12"/>
  <c r="P20" i="12"/>
  <c r="E20" i="12"/>
  <c r="U20" i="12" s="1"/>
  <c r="T19" i="12"/>
  <c r="S19" i="12"/>
  <c r="R19" i="12"/>
  <c r="Q19" i="12"/>
  <c r="P19" i="12"/>
  <c r="E19" i="12"/>
  <c r="U19" i="12" s="1"/>
  <c r="U18" i="12"/>
  <c r="S18" i="12"/>
  <c r="R18" i="12"/>
  <c r="Q18" i="12"/>
  <c r="P18" i="12"/>
  <c r="E18" i="12"/>
  <c r="T18" i="12" s="1"/>
  <c r="S17" i="12"/>
  <c r="R17" i="12"/>
  <c r="Q17" i="12"/>
  <c r="P17" i="12"/>
  <c r="E17" i="12"/>
  <c r="U17" i="12" s="1"/>
  <c r="V15" i="12"/>
  <c r="O15" i="12"/>
  <c r="N15" i="12"/>
  <c r="M15" i="12"/>
  <c r="L15" i="12"/>
  <c r="K15" i="12"/>
  <c r="J15" i="12"/>
  <c r="I15" i="12"/>
  <c r="S15" i="12" s="1"/>
  <c r="H15" i="12"/>
  <c r="R15" i="12" s="1"/>
  <c r="G15" i="12"/>
  <c r="F15" i="12"/>
  <c r="C15" i="12"/>
  <c r="E15" i="12" s="1"/>
  <c r="B15" i="12"/>
  <c r="U14" i="12"/>
  <c r="S14" i="12"/>
  <c r="R14" i="12"/>
  <c r="Q14" i="12"/>
  <c r="P14" i="12"/>
  <c r="E14" i="12"/>
  <c r="T14" i="12" s="1"/>
  <c r="T13" i="12"/>
  <c r="S13" i="12"/>
  <c r="R13" i="12"/>
  <c r="Q13" i="12"/>
  <c r="P13" i="12"/>
  <c r="E13" i="12"/>
  <c r="U13" i="12" s="1"/>
  <c r="S12" i="12"/>
  <c r="R12" i="12"/>
  <c r="Q12" i="12"/>
  <c r="P12" i="12"/>
  <c r="E12" i="12"/>
  <c r="S11" i="12"/>
  <c r="R11" i="12"/>
  <c r="Q11" i="12"/>
  <c r="P11" i="12"/>
  <c r="E11" i="12"/>
  <c r="T11" i="12" s="1"/>
  <c r="S10" i="12"/>
  <c r="R10" i="12"/>
  <c r="Q10" i="12"/>
  <c r="U10" i="12" s="1"/>
  <c r="P10" i="12"/>
  <c r="T10" i="12" s="1"/>
  <c r="E10" i="12"/>
  <c r="U9" i="12"/>
  <c r="T9" i="12"/>
  <c r="S9" i="12"/>
  <c r="R9" i="12"/>
  <c r="Q9" i="12"/>
  <c r="P9" i="12"/>
  <c r="E9" i="12"/>
  <c r="S93" i="11"/>
  <c r="R93" i="11"/>
  <c r="Q93" i="11"/>
  <c r="P93" i="11"/>
  <c r="E93" i="11"/>
  <c r="S92" i="11"/>
  <c r="R92" i="11"/>
  <c r="Q92" i="11"/>
  <c r="P92" i="11"/>
  <c r="E92" i="11"/>
  <c r="S91" i="11"/>
  <c r="R91" i="11"/>
  <c r="Q91" i="11"/>
  <c r="P91" i="11"/>
  <c r="E91" i="11"/>
  <c r="T91" i="11" s="1"/>
  <c r="S90" i="11"/>
  <c r="R90" i="11"/>
  <c r="Q90" i="11"/>
  <c r="P90" i="11"/>
  <c r="E90" i="11"/>
  <c r="U90" i="11" s="1"/>
  <c r="S89" i="11"/>
  <c r="R89" i="11"/>
  <c r="Q89" i="11"/>
  <c r="P89" i="11"/>
  <c r="E89" i="11"/>
  <c r="S88" i="11"/>
  <c r="R88" i="11"/>
  <c r="Q88" i="11"/>
  <c r="P88" i="11"/>
  <c r="E88" i="11"/>
  <c r="T88" i="11" s="1"/>
  <c r="S87" i="11"/>
  <c r="R87" i="11"/>
  <c r="Q87" i="11"/>
  <c r="P87" i="11"/>
  <c r="E87" i="11"/>
  <c r="U87" i="11" s="1"/>
  <c r="T86" i="11"/>
  <c r="S86" i="11"/>
  <c r="R86" i="11"/>
  <c r="Q86" i="11"/>
  <c r="P86" i="11"/>
  <c r="E86" i="11"/>
  <c r="U86" i="11" s="1"/>
  <c r="V72" i="11"/>
  <c r="O72" i="11"/>
  <c r="N72" i="11"/>
  <c r="M72" i="11"/>
  <c r="L72" i="11"/>
  <c r="K72" i="11"/>
  <c r="J72" i="11"/>
  <c r="I72" i="11"/>
  <c r="H72" i="11"/>
  <c r="G72" i="11"/>
  <c r="F72" i="11"/>
  <c r="C72" i="11"/>
  <c r="B72" i="11"/>
  <c r="V71" i="11"/>
  <c r="O71" i="11"/>
  <c r="N71" i="11"/>
  <c r="M71" i="11"/>
  <c r="L71" i="11"/>
  <c r="K71" i="11"/>
  <c r="J71" i="11"/>
  <c r="I71" i="11"/>
  <c r="H71" i="11"/>
  <c r="G71" i="11"/>
  <c r="F71" i="11"/>
  <c r="C71" i="11"/>
  <c r="B71" i="11"/>
  <c r="E71" i="11" s="1"/>
  <c r="V70" i="11"/>
  <c r="O70" i="11"/>
  <c r="N70" i="11"/>
  <c r="M70" i="11"/>
  <c r="L70" i="11"/>
  <c r="K70" i="11"/>
  <c r="J70" i="11"/>
  <c r="I70" i="11"/>
  <c r="H70" i="11"/>
  <c r="G70" i="11"/>
  <c r="F70" i="11"/>
  <c r="C70" i="11"/>
  <c r="E70" i="11" s="1"/>
  <c r="B70" i="11"/>
  <c r="S69" i="11"/>
  <c r="R69" i="11"/>
  <c r="Q69" i="11"/>
  <c r="P69" i="11"/>
  <c r="E69" i="11"/>
  <c r="V67" i="11"/>
  <c r="O67" i="11"/>
  <c r="N67" i="11"/>
  <c r="M67" i="11"/>
  <c r="L67" i="11"/>
  <c r="K67" i="11"/>
  <c r="S67" i="11" s="1"/>
  <c r="J67" i="11"/>
  <c r="I67" i="11"/>
  <c r="H67" i="11"/>
  <c r="G67" i="11"/>
  <c r="F67" i="11"/>
  <c r="C67" i="11"/>
  <c r="B67" i="11"/>
  <c r="V66" i="11"/>
  <c r="O66" i="11"/>
  <c r="N66" i="11"/>
  <c r="M66" i="11"/>
  <c r="L66" i="11"/>
  <c r="K66" i="11"/>
  <c r="J66" i="11"/>
  <c r="I66" i="11"/>
  <c r="S66" i="11" s="1"/>
  <c r="H66" i="11"/>
  <c r="G66" i="11"/>
  <c r="F66" i="11"/>
  <c r="C66" i="11"/>
  <c r="E66" i="11" s="1"/>
  <c r="B66" i="11"/>
  <c r="S65" i="11"/>
  <c r="R65" i="11"/>
  <c r="Q65" i="11"/>
  <c r="P65" i="11"/>
  <c r="E65" i="11"/>
  <c r="T64" i="11"/>
  <c r="S64" i="11"/>
  <c r="R64" i="11"/>
  <c r="Q64" i="11"/>
  <c r="P64" i="11"/>
  <c r="E64" i="11"/>
  <c r="U64" i="11" s="1"/>
  <c r="U63" i="11"/>
  <c r="S63" i="11"/>
  <c r="R63" i="11"/>
  <c r="Q63" i="11"/>
  <c r="P63" i="11"/>
  <c r="E63" i="11"/>
  <c r="T63" i="11" s="1"/>
  <c r="S62" i="11"/>
  <c r="R62" i="11"/>
  <c r="Q62" i="11"/>
  <c r="P62" i="11"/>
  <c r="E62" i="11"/>
  <c r="U62" i="11" s="1"/>
  <c r="S61" i="11"/>
  <c r="R61" i="11"/>
  <c r="Q61" i="11"/>
  <c r="P61" i="11"/>
  <c r="E61" i="11"/>
  <c r="U61" i="11" s="1"/>
  <c r="V59" i="11"/>
  <c r="O59" i="11"/>
  <c r="N59" i="11"/>
  <c r="M59" i="11"/>
  <c r="L59" i="11"/>
  <c r="K59" i="11"/>
  <c r="J59" i="11"/>
  <c r="I59" i="11"/>
  <c r="S59" i="11" s="1"/>
  <c r="H59" i="11"/>
  <c r="G59" i="11"/>
  <c r="F59" i="11"/>
  <c r="C59" i="11"/>
  <c r="B59" i="11"/>
  <c r="S58" i="11"/>
  <c r="R58" i="11"/>
  <c r="Q58" i="11"/>
  <c r="P58" i="11"/>
  <c r="E58" i="11"/>
  <c r="U58" i="11" s="1"/>
  <c r="S57" i="11"/>
  <c r="R57" i="11"/>
  <c r="Q57" i="11"/>
  <c r="P57" i="11"/>
  <c r="E57" i="11"/>
  <c r="U57" i="11" s="1"/>
  <c r="U56" i="11"/>
  <c r="S56" i="11"/>
  <c r="R56" i="11"/>
  <c r="Q56" i="11"/>
  <c r="P56" i="11"/>
  <c r="E56" i="11"/>
  <c r="T56" i="11" s="1"/>
  <c r="T55" i="11"/>
  <c r="S55" i="11"/>
  <c r="R55" i="11"/>
  <c r="Q55" i="11"/>
  <c r="P55" i="11"/>
  <c r="E55" i="11"/>
  <c r="U55" i="11" s="1"/>
  <c r="V53" i="11"/>
  <c r="O53" i="11"/>
  <c r="N53" i="11"/>
  <c r="M53" i="11"/>
  <c r="L53" i="11"/>
  <c r="K53" i="11"/>
  <c r="J53" i="11"/>
  <c r="I53" i="11"/>
  <c r="S53" i="11" s="1"/>
  <c r="H53" i="11"/>
  <c r="G53" i="11"/>
  <c r="F53" i="11"/>
  <c r="C53" i="11"/>
  <c r="B53" i="11"/>
  <c r="S52" i="11"/>
  <c r="R52" i="11"/>
  <c r="Q52" i="11"/>
  <c r="P52" i="11"/>
  <c r="E52" i="11"/>
  <c r="T52" i="11" s="1"/>
  <c r="S51" i="11"/>
  <c r="R51" i="11"/>
  <c r="Q51" i="11"/>
  <c r="P51" i="11"/>
  <c r="E51" i="11"/>
  <c r="U51" i="11" s="1"/>
  <c r="U50" i="11"/>
  <c r="T50" i="11"/>
  <c r="S50" i="11"/>
  <c r="R50" i="11"/>
  <c r="Q50" i="11"/>
  <c r="P50" i="11"/>
  <c r="E50" i="11"/>
  <c r="S49" i="11"/>
  <c r="R49" i="11"/>
  <c r="Q49" i="11"/>
  <c r="P49" i="11"/>
  <c r="E49" i="11"/>
  <c r="S48" i="11"/>
  <c r="R48" i="11"/>
  <c r="Q48" i="11"/>
  <c r="P48" i="11"/>
  <c r="E48" i="11"/>
  <c r="S47" i="11"/>
  <c r="R47" i="11"/>
  <c r="Q47" i="11"/>
  <c r="P47" i="11"/>
  <c r="E47" i="11"/>
  <c r="T47" i="11" s="1"/>
  <c r="T46" i="11"/>
  <c r="S46" i="11"/>
  <c r="R46" i="11"/>
  <c r="Q46" i="11"/>
  <c r="P46" i="11"/>
  <c r="E46" i="11"/>
  <c r="U46" i="11" s="1"/>
  <c r="S45" i="11"/>
  <c r="R45" i="11"/>
  <c r="Q45" i="11"/>
  <c r="P45" i="11"/>
  <c r="E45" i="11"/>
  <c r="U45" i="11" s="1"/>
  <c r="T44" i="11"/>
  <c r="S44" i="11"/>
  <c r="R44" i="11"/>
  <c r="Q44" i="11"/>
  <c r="P44" i="11"/>
  <c r="E44" i="11"/>
  <c r="U44" i="11" s="1"/>
  <c r="T43" i="11"/>
  <c r="S43" i="11"/>
  <c r="R43" i="11"/>
  <c r="Q43" i="11"/>
  <c r="P43" i="11"/>
  <c r="E43" i="11"/>
  <c r="U43" i="11" s="1"/>
  <c r="T42" i="11"/>
  <c r="S42" i="11"/>
  <c r="R42" i="11"/>
  <c r="Q42" i="11"/>
  <c r="P42" i="11"/>
  <c r="E42" i="11"/>
  <c r="U42" i="11" s="1"/>
  <c r="V40" i="11"/>
  <c r="O40" i="11"/>
  <c r="N40" i="11"/>
  <c r="M40" i="11"/>
  <c r="L40" i="11"/>
  <c r="K40" i="11"/>
  <c r="J40" i="11"/>
  <c r="I40" i="11"/>
  <c r="S40" i="11" s="1"/>
  <c r="H40" i="11"/>
  <c r="G40" i="11"/>
  <c r="F40" i="11"/>
  <c r="C40" i="11"/>
  <c r="B40" i="11"/>
  <c r="E40" i="11" s="1"/>
  <c r="S39" i="11"/>
  <c r="R39" i="11"/>
  <c r="Q39" i="11"/>
  <c r="P39" i="11"/>
  <c r="E39" i="11"/>
  <c r="S38" i="11"/>
  <c r="R38" i="11"/>
  <c r="Q38" i="11"/>
  <c r="P38" i="11"/>
  <c r="E38" i="11"/>
  <c r="S37" i="11"/>
  <c r="R37" i="11"/>
  <c r="Q37" i="11"/>
  <c r="P37" i="11"/>
  <c r="E37" i="11"/>
  <c r="S36" i="11"/>
  <c r="R36" i="11"/>
  <c r="Q36" i="11"/>
  <c r="P36" i="11"/>
  <c r="E36" i="11"/>
  <c r="S35" i="11"/>
  <c r="R35" i="11"/>
  <c r="Q35" i="11"/>
  <c r="P35" i="11"/>
  <c r="E35" i="11"/>
  <c r="U35" i="11" s="1"/>
  <c r="V33" i="11"/>
  <c r="S33" i="11"/>
  <c r="O33" i="11"/>
  <c r="N33" i="11"/>
  <c r="M33" i="11"/>
  <c r="L33" i="11"/>
  <c r="K33" i="11"/>
  <c r="J33" i="11"/>
  <c r="I33" i="11"/>
  <c r="Q33" i="11" s="1"/>
  <c r="H33" i="11"/>
  <c r="R33" i="11" s="1"/>
  <c r="G33" i="11"/>
  <c r="F33" i="11"/>
  <c r="C33" i="11"/>
  <c r="B33" i="11"/>
  <c r="E33" i="11" s="1"/>
  <c r="S32" i="11"/>
  <c r="R32" i="11"/>
  <c r="Q32" i="11"/>
  <c r="P32" i="11"/>
  <c r="E32" i="11"/>
  <c r="V30" i="11"/>
  <c r="O30" i="11"/>
  <c r="N30" i="11"/>
  <c r="M30" i="11"/>
  <c r="L30" i="11"/>
  <c r="K30" i="11"/>
  <c r="J30" i="11"/>
  <c r="I30" i="11"/>
  <c r="S30" i="11" s="1"/>
  <c r="H30" i="11"/>
  <c r="R30" i="11" s="1"/>
  <c r="G30" i="11"/>
  <c r="F30" i="11"/>
  <c r="C30" i="11"/>
  <c r="B30" i="11"/>
  <c r="S29" i="11"/>
  <c r="R29" i="11"/>
  <c r="Q29" i="11"/>
  <c r="P29" i="11"/>
  <c r="E29" i="11"/>
  <c r="S28" i="11"/>
  <c r="R28" i="11"/>
  <c r="Q28" i="11"/>
  <c r="P28" i="11"/>
  <c r="E28" i="11"/>
  <c r="U28" i="11" s="1"/>
  <c r="U27" i="11"/>
  <c r="S27" i="11"/>
  <c r="R27" i="11"/>
  <c r="Q27" i="11"/>
  <c r="P27" i="11"/>
  <c r="E27" i="11"/>
  <c r="T27" i="11" s="1"/>
  <c r="T26" i="11"/>
  <c r="S26" i="11"/>
  <c r="R26" i="11"/>
  <c r="Q26" i="11"/>
  <c r="P26" i="11"/>
  <c r="E26" i="11"/>
  <c r="U26" i="11" s="1"/>
  <c r="V24" i="11"/>
  <c r="O24" i="11"/>
  <c r="N24" i="11"/>
  <c r="M24" i="11"/>
  <c r="L24" i="11"/>
  <c r="K24" i="11"/>
  <c r="J24" i="11"/>
  <c r="I24" i="11"/>
  <c r="H24" i="11"/>
  <c r="R24" i="11" s="1"/>
  <c r="G24" i="11"/>
  <c r="F24" i="11"/>
  <c r="C24" i="11"/>
  <c r="B24" i="11"/>
  <c r="E24" i="11" s="1"/>
  <c r="U23" i="11"/>
  <c r="S23" i="11"/>
  <c r="R23" i="11"/>
  <c r="Q23" i="11"/>
  <c r="P23" i="11"/>
  <c r="E23" i="11"/>
  <c r="T23" i="11" s="1"/>
  <c r="S22" i="11"/>
  <c r="R22" i="11"/>
  <c r="Q22" i="11"/>
  <c r="P22" i="11"/>
  <c r="E22" i="11"/>
  <c r="U22" i="11" s="1"/>
  <c r="S21" i="11"/>
  <c r="R21" i="11"/>
  <c r="Q21" i="11"/>
  <c r="P21" i="11"/>
  <c r="E21" i="11"/>
  <c r="U21" i="11" s="1"/>
  <c r="S20" i="11"/>
  <c r="R20" i="11"/>
  <c r="Q20" i="11"/>
  <c r="P20" i="11"/>
  <c r="E20" i="11"/>
  <c r="T20" i="11" s="1"/>
  <c r="S19" i="11"/>
  <c r="R19" i="11"/>
  <c r="Q19" i="11"/>
  <c r="P19" i="11"/>
  <c r="E19" i="11"/>
  <c r="U19" i="11" s="1"/>
  <c r="T18" i="11"/>
  <c r="S18" i="11"/>
  <c r="R18" i="11"/>
  <c r="Q18" i="11"/>
  <c r="P18" i="11"/>
  <c r="E18" i="11"/>
  <c r="U18" i="11" s="1"/>
  <c r="S17" i="11"/>
  <c r="R17" i="11"/>
  <c r="Q17" i="11"/>
  <c r="P17" i="11"/>
  <c r="E17" i="11"/>
  <c r="V15" i="11"/>
  <c r="O15" i="11"/>
  <c r="N15" i="11"/>
  <c r="M15" i="11"/>
  <c r="L15" i="11"/>
  <c r="K15" i="11"/>
  <c r="S15" i="11" s="1"/>
  <c r="J15" i="11"/>
  <c r="I15" i="11"/>
  <c r="H15" i="11"/>
  <c r="R15" i="11" s="1"/>
  <c r="G15" i="11"/>
  <c r="F15" i="11"/>
  <c r="C15" i="11"/>
  <c r="B15" i="11"/>
  <c r="E15" i="11" s="1"/>
  <c r="T14" i="11"/>
  <c r="S14" i="11"/>
  <c r="R14" i="11"/>
  <c r="Q14" i="11"/>
  <c r="P14" i="11"/>
  <c r="E14" i="11"/>
  <c r="U14" i="11" s="1"/>
  <c r="S13" i="11"/>
  <c r="R13" i="11"/>
  <c r="Q13" i="11"/>
  <c r="P13" i="11"/>
  <c r="E13" i="11"/>
  <c r="S12" i="11"/>
  <c r="R12" i="11"/>
  <c r="Q12" i="11"/>
  <c r="P12" i="11"/>
  <c r="E12" i="11"/>
  <c r="S11" i="11"/>
  <c r="R11" i="11"/>
  <c r="Q11" i="11"/>
  <c r="P11" i="11"/>
  <c r="E11" i="11"/>
  <c r="S10" i="11"/>
  <c r="R10" i="11"/>
  <c r="Q10" i="11"/>
  <c r="P10" i="11"/>
  <c r="E10" i="11"/>
  <c r="U10" i="11" s="1"/>
  <c r="S9" i="11"/>
  <c r="R9" i="11"/>
  <c r="Q9" i="11"/>
  <c r="P9" i="11"/>
  <c r="E9" i="11"/>
  <c r="U9" i="11" s="1"/>
  <c r="U93" i="10"/>
  <c r="T93" i="10"/>
  <c r="S93" i="10"/>
  <c r="R93" i="10"/>
  <c r="Q93" i="10"/>
  <c r="P93" i="10"/>
  <c r="E93" i="10"/>
  <c r="T92" i="10"/>
  <c r="S92" i="10"/>
  <c r="R92" i="10"/>
  <c r="Q92" i="10"/>
  <c r="P92" i="10"/>
  <c r="E92" i="10"/>
  <c r="U92" i="10" s="1"/>
  <c r="S91" i="10"/>
  <c r="R91" i="10"/>
  <c r="Q91" i="10"/>
  <c r="P91" i="10"/>
  <c r="E91" i="10"/>
  <c r="T91" i="10" s="1"/>
  <c r="S90" i="10"/>
  <c r="R90" i="10"/>
  <c r="Q90" i="10"/>
  <c r="P90" i="10"/>
  <c r="E90" i="10"/>
  <c r="T89" i="10"/>
  <c r="S89" i="10"/>
  <c r="R89" i="10"/>
  <c r="Q89" i="10"/>
  <c r="P89" i="10"/>
  <c r="E89" i="10"/>
  <c r="U89" i="10" s="1"/>
  <c r="S88" i="10"/>
  <c r="R88" i="10"/>
  <c r="Q88" i="10"/>
  <c r="P88" i="10"/>
  <c r="E88" i="10"/>
  <c r="T88" i="10" s="1"/>
  <c r="T87" i="10"/>
  <c r="S87" i="10"/>
  <c r="R87" i="10"/>
  <c r="Q87" i="10"/>
  <c r="P87" i="10"/>
  <c r="E87" i="10"/>
  <c r="U87" i="10" s="1"/>
  <c r="T86" i="10"/>
  <c r="S86" i="10"/>
  <c r="R86" i="10"/>
  <c r="Q86" i="10"/>
  <c r="P86" i="10"/>
  <c r="E86" i="10"/>
  <c r="U86" i="10" s="1"/>
  <c r="V72" i="10"/>
  <c r="O72" i="10"/>
  <c r="N72" i="10"/>
  <c r="M72" i="10"/>
  <c r="L72" i="10"/>
  <c r="K72" i="10"/>
  <c r="J72" i="10"/>
  <c r="I72" i="10"/>
  <c r="H72" i="10"/>
  <c r="G72" i="10"/>
  <c r="F72" i="10"/>
  <c r="C72" i="10"/>
  <c r="B72" i="10"/>
  <c r="V71" i="10"/>
  <c r="O71" i="10"/>
  <c r="N71" i="10"/>
  <c r="M71" i="10"/>
  <c r="L71" i="10"/>
  <c r="K71" i="10"/>
  <c r="J71" i="10"/>
  <c r="I71" i="10"/>
  <c r="S71" i="10" s="1"/>
  <c r="H71" i="10"/>
  <c r="G71" i="10"/>
  <c r="F71" i="10"/>
  <c r="C71" i="10"/>
  <c r="B71" i="10"/>
  <c r="E71" i="10" s="1"/>
  <c r="V70" i="10"/>
  <c r="O70" i="10"/>
  <c r="N70" i="10"/>
  <c r="M70" i="10"/>
  <c r="L70" i="10"/>
  <c r="K70" i="10"/>
  <c r="J70" i="10"/>
  <c r="I70" i="10"/>
  <c r="H70" i="10"/>
  <c r="R70" i="10" s="1"/>
  <c r="G70" i="10"/>
  <c r="F70" i="10"/>
  <c r="C70" i="10"/>
  <c r="B70" i="10"/>
  <c r="E70" i="10" s="1"/>
  <c r="S69" i="10"/>
  <c r="R69" i="10"/>
  <c r="Q69" i="10"/>
  <c r="U69" i="10" s="1"/>
  <c r="P69" i="10"/>
  <c r="T69" i="10" s="1"/>
  <c r="E69" i="10"/>
  <c r="V67" i="10"/>
  <c r="O67" i="10"/>
  <c r="N67" i="10"/>
  <c r="M67" i="10"/>
  <c r="L67" i="10"/>
  <c r="K67" i="10"/>
  <c r="J67" i="10"/>
  <c r="I67" i="10"/>
  <c r="H67" i="10"/>
  <c r="G67" i="10"/>
  <c r="F67" i="10"/>
  <c r="C67" i="10"/>
  <c r="B67" i="10"/>
  <c r="E67" i="10" s="1"/>
  <c r="V66" i="10"/>
  <c r="S66" i="10"/>
  <c r="O66" i="10"/>
  <c r="N66" i="10"/>
  <c r="M66" i="10"/>
  <c r="L66" i="10"/>
  <c r="K66" i="10"/>
  <c r="J66" i="10"/>
  <c r="I66" i="10"/>
  <c r="Q66" i="10" s="1"/>
  <c r="H66" i="10"/>
  <c r="R66" i="10" s="1"/>
  <c r="G66" i="10"/>
  <c r="F66" i="10"/>
  <c r="C66" i="10"/>
  <c r="B66" i="10"/>
  <c r="E66" i="10" s="1"/>
  <c r="T65" i="10"/>
  <c r="S65" i="10"/>
  <c r="R65" i="10"/>
  <c r="Q65" i="10"/>
  <c r="P65" i="10"/>
  <c r="E65" i="10"/>
  <c r="U65" i="10" s="1"/>
  <c r="U64" i="10"/>
  <c r="T64" i="10"/>
  <c r="S64" i="10"/>
  <c r="R64" i="10"/>
  <c r="Q64" i="10"/>
  <c r="P64" i="10"/>
  <c r="E64" i="10"/>
  <c r="S63" i="10"/>
  <c r="R63" i="10"/>
  <c r="Q63" i="10"/>
  <c r="P63" i="10"/>
  <c r="E63" i="10"/>
  <c r="U63" i="10" s="1"/>
  <c r="S62" i="10"/>
  <c r="R62" i="10"/>
  <c r="Q62" i="10"/>
  <c r="P62" i="10"/>
  <c r="E62" i="10"/>
  <c r="T62" i="10" s="1"/>
  <c r="S61" i="10"/>
  <c r="R61" i="10"/>
  <c r="Q61" i="10"/>
  <c r="P61" i="10"/>
  <c r="E61" i="10"/>
  <c r="V59" i="10"/>
  <c r="O59" i="10"/>
  <c r="N59" i="10"/>
  <c r="M59" i="10"/>
  <c r="L59" i="10"/>
  <c r="K59" i="10"/>
  <c r="J59" i="10"/>
  <c r="I59" i="10"/>
  <c r="S59" i="10" s="1"/>
  <c r="H59" i="10"/>
  <c r="R59" i="10" s="1"/>
  <c r="G59" i="10"/>
  <c r="F59" i="10"/>
  <c r="C59" i="10"/>
  <c r="B59" i="10"/>
  <c r="S58" i="10"/>
  <c r="R58" i="10"/>
  <c r="Q58" i="10"/>
  <c r="P58" i="10"/>
  <c r="E58" i="10"/>
  <c r="U58" i="10" s="1"/>
  <c r="S57" i="10"/>
  <c r="R57" i="10"/>
  <c r="Q57" i="10"/>
  <c r="P57" i="10"/>
  <c r="E57" i="10"/>
  <c r="S56" i="10"/>
  <c r="R56" i="10"/>
  <c r="Q56" i="10"/>
  <c r="P56" i="10"/>
  <c r="E56" i="10"/>
  <c r="S55" i="10"/>
  <c r="R55" i="10"/>
  <c r="Q55" i="10"/>
  <c r="P55" i="10"/>
  <c r="E55" i="10"/>
  <c r="V53" i="10"/>
  <c r="O53" i="10"/>
  <c r="N53" i="10"/>
  <c r="M53" i="10"/>
  <c r="L53" i="10"/>
  <c r="K53" i="10"/>
  <c r="J53" i="10"/>
  <c r="I53" i="10"/>
  <c r="H53" i="10"/>
  <c r="G53" i="10"/>
  <c r="F53" i="10"/>
  <c r="C53" i="10"/>
  <c r="B53" i="10"/>
  <c r="E53" i="10" s="1"/>
  <c r="S52" i="10"/>
  <c r="R52" i="10"/>
  <c r="Q52" i="10"/>
  <c r="P52" i="10"/>
  <c r="E52" i="10"/>
  <c r="U52" i="10" s="1"/>
  <c r="S51" i="10"/>
  <c r="R51" i="10"/>
  <c r="Q51" i="10"/>
  <c r="P51" i="10"/>
  <c r="E51" i="10"/>
  <c r="S50" i="10"/>
  <c r="R50" i="10"/>
  <c r="Q50" i="10"/>
  <c r="P50" i="10"/>
  <c r="E50" i="10"/>
  <c r="U50" i="10" s="1"/>
  <c r="S49" i="10"/>
  <c r="R49" i="10"/>
  <c r="Q49" i="10"/>
  <c r="P49" i="10"/>
  <c r="E49" i="10"/>
  <c r="U49" i="10" s="1"/>
  <c r="U48" i="10"/>
  <c r="T48" i="10"/>
  <c r="S48" i="10"/>
  <c r="R48" i="10"/>
  <c r="Q48" i="10"/>
  <c r="P48" i="10"/>
  <c r="E48" i="10"/>
  <c r="S47" i="10"/>
  <c r="R47" i="10"/>
  <c r="Q47" i="10"/>
  <c r="P47" i="10"/>
  <c r="E47" i="10"/>
  <c r="U47" i="10" s="1"/>
  <c r="U46" i="10"/>
  <c r="T46" i="10"/>
  <c r="S46" i="10"/>
  <c r="R46" i="10"/>
  <c r="Q46" i="10"/>
  <c r="P46" i="10"/>
  <c r="E46" i="10"/>
  <c r="S45" i="10"/>
  <c r="R45" i="10"/>
  <c r="Q45" i="10"/>
  <c r="P45" i="10"/>
  <c r="E45" i="10"/>
  <c r="S44" i="10"/>
  <c r="R44" i="10"/>
  <c r="Q44" i="10"/>
  <c r="P44" i="10"/>
  <c r="E44" i="10"/>
  <c r="U44" i="10" s="1"/>
  <c r="U43" i="10"/>
  <c r="S43" i="10"/>
  <c r="R43" i="10"/>
  <c r="Q43" i="10"/>
  <c r="P43" i="10"/>
  <c r="E43" i="10"/>
  <c r="T42" i="10"/>
  <c r="S42" i="10"/>
  <c r="R42" i="10"/>
  <c r="Q42" i="10"/>
  <c r="P42" i="10"/>
  <c r="E42" i="10"/>
  <c r="U42" i="10" s="1"/>
  <c r="V40" i="10"/>
  <c r="O40" i="10"/>
  <c r="N40" i="10"/>
  <c r="M40" i="10"/>
  <c r="L40" i="10"/>
  <c r="K40" i="10"/>
  <c r="J40" i="10"/>
  <c r="I40" i="10"/>
  <c r="H40" i="10"/>
  <c r="R40" i="10" s="1"/>
  <c r="G40" i="10"/>
  <c r="F40" i="10"/>
  <c r="C40" i="10"/>
  <c r="B40" i="10"/>
  <c r="E40" i="10" s="1"/>
  <c r="U39" i="10"/>
  <c r="S39" i="10"/>
  <c r="R39" i="10"/>
  <c r="Q39" i="10"/>
  <c r="P39" i="10"/>
  <c r="E39" i="10"/>
  <c r="T39" i="10" s="1"/>
  <c r="S38" i="10"/>
  <c r="R38" i="10"/>
  <c r="Q38" i="10"/>
  <c r="P38" i="10"/>
  <c r="E38" i="10"/>
  <c r="U38" i="10" s="1"/>
  <c r="T37" i="10"/>
  <c r="S37" i="10"/>
  <c r="R37" i="10"/>
  <c r="Q37" i="10"/>
  <c r="P37" i="10"/>
  <c r="E37" i="10"/>
  <c r="U37" i="10" s="1"/>
  <c r="U36" i="10"/>
  <c r="S36" i="10"/>
  <c r="R36" i="10"/>
  <c r="Q36" i="10"/>
  <c r="P36" i="10"/>
  <c r="E36" i="10"/>
  <c r="T36" i="10" s="1"/>
  <c r="S35" i="10"/>
  <c r="R35" i="10"/>
  <c r="Q35" i="10"/>
  <c r="P35" i="10"/>
  <c r="E35" i="10"/>
  <c r="U35" i="10" s="1"/>
  <c r="V33" i="10"/>
  <c r="O33" i="10"/>
  <c r="N33" i="10"/>
  <c r="M33" i="10"/>
  <c r="L33" i="10"/>
  <c r="K33" i="10"/>
  <c r="S33" i="10" s="1"/>
  <c r="J33" i="10"/>
  <c r="I33" i="10"/>
  <c r="H33" i="10"/>
  <c r="G33" i="10"/>
  <c r="F33" i="10"/>
  <c r="C33" i="10"/>
  <c r="B33" i="10"/>
  <c r="E33" i="10" s="1"/>
  <c r="S32" i="10"/>
  <c r="R32" i="10"/>
  <c r="Q32" i="10"/>
  <c r="P32" i="10"/>
  <c r="E32" i="10"/>
  <c r="U32" i="10" s="1"/>
  <c r="V30" i="10"/>
  <c r="S30" i="10"/>
  <c r="O30" i="10"/>
  <c r="N30" i="10"/>
  <c r="M30" i="10"/>
  <c r="L30" i="10"/>
  <c r="K30" i="10"/>
  <c r="J30" i="10"/>
  <c r="I30" i="10"/>
  <c r="Q30" i="10" s="1"/>
  <c r="H30" i="10"/>
  <c r="R30" i="10" s="1"/>
  <c r="G30" i="10"/>
  <c r="F30" i="10"/>
  <c r="C30" i="10"/>
  <c r="B30" i="10"/>
  <c r="E30" i="10" s="1"/>
  <c r="S29" i="10"/>
  <c r="R29" i="10"/>
  <c r="Q29" i="10"/>
  <c r="P29" i="10"/>
  <c r="E29" i="10"/>
  <c r="U29" i="10" s="1"/>
  <c r="T28" i="10"/>
  <c r="S28" i="10"/>
  <c r="R28" i="10"/>
  <c r="Q28" i="10"/>
  <c r="P28" i="10"/>
  <c r="E28" i="10"/>
  <c r="U28" i="10" s="1"/>
  <c r="S27" i="10"/>
  <c r="R27" i="10"/>
  <c r="Q27" i="10"/>
  <c r="P27" i="10"/>
  <c r="E27" i="10"/>
  <c r="U27" i="10" s="1"/>
  <c r="U26" i="10"/>
  <c r="S26" i="10"/>
  <c r="R26" i="10"/>
  <c r="Q26" i="10"/>
  <c r="P26" i="10"/>
  <c r="E26" i="10"/>
  <c r="T26" i="10" s="1"/>
  <c r="V24" i="10"/>
  <c r="O24" i="10"/>
  <c r="N24" i="10"/>
  <c r="M24" i="10"/>
  <c r="L24" i="10"/>
  <c r="K24" i="10"/>
  <c r="J24" i="10"/>
  <c r="I24" i="10"/>
  <c r="S24" i="10" s="1"/>
  <c r="H24" i="10"/>
  <c r="P24" i="10" s="1"/>
  <c r="G24" i="10"/>
  <c r="F24" i="10"/>
  <c r="C24" i="10"/>
  <c r="B24" i="10"/>
  <c r="E24" i="10" s="1"/>
  <c r="S23" i="10"/>
  <c r="R23" i="10"/>
  <c r="Q23" i="10"/>
  <c r="P23" i="10"/>
  <c r="E23" i="10"/>
  <c r="U23" i="10" s="1"/>
  <c r="T22" i="10"/>
  <c r="S22" i="10"/>
  <c r="R22" i="10"/>
  <c r="Q22" i="10"/>
  <c r="P22" i="10"/>
  <c r="E22" i="10"/>
  <c r="U22" i="10" s="1"/>
  <c r="S21" i="10"/>
  <c r="R21" i="10"/>
  <c r="Q21" i="10"/>
  <c r="P21" i="10"/>
  <c r="E21" i="10"/>
  <c r="S20" i="10"/>
  <c r="R20" i="10"/>
  <c r="Q20" i="10"/>
  <c r="P20" i="10"/>
  <c r="E20" i="10"/>
  <c r="U20" i="10" s="1"/>
  <c r="U19" i="10"/>
  <c r="S19" i="10"/>
  <c r="R19" i="10"/>
  <c r="Q19" i="10"/>
  <c r="P19" i="10"/>
  <c r="E19" i="10"/>
  <c r="T19" i="10" s="1"/>
  <c r="S18" i="10"/>
  <c r="R18" i="10"/>
  <c r="Q18" i="10"/>
  <c r="P18" i="10"/>
  <c r="E18" i="10"/>
  <c r="U18" i="10" s="1"/>
  <c r="T17" i="10"/>
  <c r="S17" i="10"/>
  <c r="R17" i="10"/>
  <c r="Q17" i="10"/>
  <c r="P17" i="10"/>
  <c r="E17" i="10"/>
  <c r="U17" i="10" s="1"/>
  <c r="V15" i="10"/>
  <c r="O15" i="10"/>
  <c r="N15" i="10"/>
  <c r="M15" i="10"/>
  <c r="L15" i="10"/>
  <c r="K15" i="10"/>
  <c r="J15" i="10"/>
  <c r="I15" i="10"/>
  <c r="S15" i="10" s="1"/>
  <c r="H15" i="10"/>
  <c r="G15" i="10"/>
  <c r="F15" i="10"/>
  <c r="C15" i="10"/>
  <c r="E15" i="10" s="1"/>
  <c r="B15" i="10"/>
  <c r="S14" i="10"/>
  <c r="R14" i="10"/>
  <c r="Q14" i="10"/>
  <c r="P14" i="10"/>
  <c r="E14" i="10"/>
  <c r="S13" i="10"/>
  <c r="R13" i="10"/>
  <c r="Q13" i="10"/>
  <c r="P13" i="10"/>
  <c r="E13" i="10"/>
  <c r="T12" i="10"/>
  <c r="S12" i="10"/>
  <c r="R12" i="10"/>
  <c r="Q12" i="10"/>
  <c r="P12" i="10"/>
  <c r="E12" i="10"/>
  <c r="U12" i="10" s="1"/>
  <c r="T11" i="10"/>
  <c r="S11" i="10"/>
  <c r="R11" i="10"/>
  <c r="Q11" i="10"/>
  <c r="P11" i="10"/>
  <c r="E11" i="10"/>
  <c r="U11" i="10" s="1"/>
  <c r="S10" i="10"/>
  <c r="R10" i="10"/>
  <c r="Q10" i="10"/>
  <c r="P10" i="10"/>
  <c r="E10" i="10"/>
  <c r="S9" i="10"/>
  <c r="R9" i="10"/>
  <c r="Q9" i="10"/>
  <c r="P9" i="10"/>
  <c r="E9" i="10"/>
  <c r="S93" i="9"/>
  <c r="R93" i="9"/>
  <c r="Q93" i="9"/>
  <c r="P93" i="9"/>
  <c r="E93" i="9"/>
  <c r="U93" i="9" s="1"/>
  <c r="S92" i="9"/>
  <c r="R92" i="9"/>
  <c r="Q92" i="9"/>
  <c r="P92" i="9"/>
  <c r="E92" i="9"/>
  <c r="S91" i="9"/>
  <c r="R91" i="9"/>
  <c r="Q91" i="9"/>
  <c r="P91" i="9"/>
  <c r="E91" i="9"/>
  <c r="S90" i="9"/>
  <c r="R90" i="9"/>
  <c r="Q90" i="9"/>
  <c r="P90" i="9"/>
  <c r="E90" i="9"/>
  <c r="U90" i="9" s="1"/>
  <c r="T89" i="9"/>
  <c r="S89" i="9"/>
  <c r="R89" i="9"/>
  <c r="Q89" i="9"/>
  <c r="P89" i="9"/>
  <c r="E89" i="9"/>
  <c r="U89" i="9" s="1"/>
  <c r="T88" i="9"/>
  <c r="S88" i="9"/>
  <c r="R88" i="9"/>
  <c r="Q88" i="9"/>
  <c r="P88" i="9"/>
  <c r="E88" i="9"/>
  <c r="U88" i="9" s="1"/>
  <c r="S87" i="9"/>
  <c r="R87" i="9"/>
  <c r="Q87" i="9"/>
  <c r="P87" i="9"/>
  <c r="E87" i="9"/>
  <c r="S86" i="9"/>
  <c r="R86" i="9"/>
  <c r="Q86" i="9"/>
  <c r="P86" i="9"/>
  <c r="E86" i="9"/>
  <c r="V72" i="9"/>
  <c r="O72" i="9"/>
  <c r="N72" i="9"/>
  <c r="M72" i="9"/>
  <c r="L72" i="9"/>
  <c r="K72" i="9"/>
  <c r="J72" i="9"/>
  <c r="I72" i="9"/>
  <c r="Q72" i="9" s="1"/>
  <c r="H72" i="9"/>
  <c r="R72" i="9" s="1"/>
  <c r="G72" i="9"/>
  <c r="F72" i="9"/>
  <c r="C72" i="9"/>
  <c r="B72" i="9"/>
  <c r="E72" i="9" s="1"/>
  <c r="V71" i="9"/>
  <c r="O71" i="9"/>
  <c r="N71" i="9"/>
  <c r="M71" i="9"/>
  <c r="L71" i="9"/>
  <c r="K71" i="9"/>
  <c r="S71" i="9" s="1"/>
  <c r="J71" i="9"/>
  <c r="R71" i="9" s="1"/>
  <c r="I71" i="9"/>
  <c r="H71" i="9"/>
  <c r="G71" i="9"/>
  <c r="F71" i="9"/>
  <c r="C71" i="9"/>
  <c r="B71" i="9"/>
  <c r="E71" i="9" s="1"/>
  <c r="V70" i="9"/>
  <c r="O70" i="9"/>
  <c r="N70" i="9"/>
  <c r="M70" i="9"/>
  <c r="L70" i="9"/>
  <c r="K70" i="9"/>
  <c r="J70" i="9"/>
  <c r="I70" i="9"/>
  <c r="S70" i="9" s="1"/>
  <c r="H70" i="9"/>
  <c r="P70" i="9" s="1"/>
  <c r="G70" i="9"/>
  <c r="F70" i="9"/>
  <c r="C70" i="9"/>
  <c r="B70" i="9"/>
  <c r="T69" i="9"/>
  <c r="S69" i="9"/>
  <c r="R69" i="9"/>
  <c r="Q69" i="9"/>
  <c r="P69" i="9"/>
  <c r="E69" i="9"/>
  <c r="V67" i="9"/>
  <c r="O67" i="9"/>
  <c r="N67" i="9"/>
  <c r="M67" i="9"/>
  <c r="L67" i="9"/>
  <c r="K67" i="9"/>
  <c r="J67" i="9"/>
  <c r="I67" i="9"/>
  <c r="H67" i="9"/>
  <c r="G67" i="9"/>
  <c r="F67" i="9"/>
  <c r="C67" i="9"/>
  <c r="B67" i="9"/>
  <c r="V66" i="9"/>
  <c r="O66" i="9"/>
  <c r="N66" i="9"/>
  <c r="M66" i="9"/>
  <c r="L66" i="9"/>
  <c r="K66" i="9"/>
  <c r="J66" i="9"/>
  <c r="I66" i="9"/>
  <c r="S66" i="9" s="1"/>
  <c r="H66" i="9"/>
  <c r="R66" i="9" s="1"/>
  <c r="G66" i="9"/>
  <c r="F66" i="9"/>
  <c r="C66" i="9"/>
  <c r="B66" i="9"/>
  <c r="S65" i="9"/>
  <c r="R65" i="9"/>
  <c r="Q65" i="9"/>
  <c r="P65" i="9"/>
  <c r="E65" i="9"/>
  <c r="S64" i="9"/>
  <c r="R64" i="9"/>
  <c r="Q64" i="9"/>
  <c r="P64" i="9"/>
  <c r="E64" i="9"/>
  <c r="U64" i="9" s="1"/>
  <c r="S63" i="9"/>
  <c r="R63" i="9"/>
  <c r="Q63" i="9"/>
  <c r="P63" i="9"/>
  <c r="E63" i="9"/>
  <c r="T62" i="9"/>
  <c r="S62" i="9"/>
  <c r="R62" i="9"/>
  <c r="Q62" i="9"/>
  <c r="P62" i="9"/>
  <c r="E62" i="9"/>
  <c r="U62" i="9" s="1"/>
  <c r="S61" i="9"/>
  <c r="R61" i="9"/>
  <c r="Q61" i="9"/>
  <c r="P61" i="9"/>
  <c r="E61" i="9"/>
  <c r="U61" i="9" s="1"/>
  <c r="V59" i="9"/>
  <c r="O59" i="9"/>
  <c r="N59" i="9"/>
  <c r="M59" i="9"/>
  <c r="L59" i="9"/>
  <c r="K59" i="9"/>
  <c r="J59" i="9"/>
  <c r="I59" i="9"/>
  <c r="S59" i="9" s="1"/>
  <c r="H59" i="9"/>
  <c r="R59" i="9" s="1"/>
  <c r="G59" i="9"/>
  <c r="F59" i="9"/>
  <c r="C59" i="9"/>
  <c r="B59" i="9"/>
  <c r="S58" i="9"/>
  <c r="R58" i="9"/>
  <c r="Q58" i="9"/>
  <c r="P58" i="9"/>
  <c r="E58" i="9"/>
  <c r="S57" i="9"/>
  <c r="R57" i="9"/>
  <c r="Q57" i="9"/>
  <c r="P57" i="9"/>
  <c r="E57" i="9"/>
  <c r="U57" i="9" s="1"/>
  <c r="S56" i="9"/>
  <c r="R56" i="9"/>
  <c r="Q56" i="9"/>
  <c r="P56" i="9"/>
  <c r="E56" i="9"/>
  <c r="U56" i="9" s="1"/>
  <c r="S55" i="9"/>
  <c r="R55" i="9"/>
  <c r="Q55" i="9"/>
  <c r="P55" i="9"/>
  <c r="E55" i="9"/>
  <c r="V53" i="9"/>
  <c r="O53" i="9"/>
  <c r="N53" i="9"/>
  <c r="M53" i="9"/>
  <c r="L53" i="9"/>
  <c r="K53" i="9"/>
  <c r="J53" i="9"/>
  <c r="R53" i="9" s="1"/>
  <c r="I53" i="9"/>
  <c r="H53" i="9"/>
  <c r="G53" i="9"/>
  <c r="F53" i="9"/>
  <c r="C53" i="9"/>
  <c r="E53" i="9" s="1"/>
  <c r="B53" i="9"/>
  <c r="U52" i="9"/>
  <c r="T52" i="9"/>
  <c r="S52" i="9"/>
  <c r="R52" i="9"/>
  <c r="Q52" i="9"/>
  <c r="P52" i="9"/>
  <c r="E52" i="9"/>
  <c r="S51" i="9"/>
  <c r="R51" i="9"/>
  <c r="Q51" i="9"/>
  <c r="P51" i="9"/>
  <c r="E51" i="9"/>
  <c r="T51" i="9" s="1"/>
  <c r="S50" i="9"/>
  <c r="R50" i="9"/>
  <c r="Q50" i="9"/>
  <c r="P50" i="9"/>
  <c r="E50" i="9"/>
  <c r="U50" i="9" s="1"/>
  <c r="S49" i="9"/>
  <c r="R49" i="9"/>
  <c r="Q49" i="9"/>
  <c r="P49" i="9"/>
  <c r="E49" i="9"/>
  <c r="S48" i="9"/>
  <c r="R48" i="9"/>
  <c r="Q48" i="9"/>
  <c r="P48" i="9"/>
  <c r="E48" i="9"/>
  <c r="U48" i="9" s="1"/>
  <c r="S47" i="9"/>
  <c r="R47" i="9"/>
  <c r="Q47" i="9"/>
  <c r="P47" i="9"/>
  <c r="E47" i="9"/>
  <c r="T47" i="9" s="1"/>
  <c r="S46" i="9"/>
  <c r="R46" i="9"/>
  <c r="Q46" i="9"/>
  <c r="P46" i="9"/>
  <c r="E46" i="9"/>
  <c r="U46" i="9" s="1"/>
  <c r="T45" i="9"/>
  <c r="S45" i="9"/>
  <c r="R45" i="9"/>
  <c r="Q45" i="9"/>
  <c r="P45" i="9"/>
  <c r="E45" i="9"/>
  <c r="U45" i="9" s="1"/>
  <c r="U44" i="9"/>
  <c r="S44" i="9"/>
  <c r="R44" i="9"/>
  <c r="Q44" i="9"/>
  <c r="P44" i="9"/>
  <c r="T44" i="9" s="1"/>
  <c r="E44" i="9"/>
  <c r="S43" i="9"/>
  <c r="R43" i="9"/>
  <c r="Q43" i="9"/>
  <c r="P43" i="9"/>
  <c r="E43" i="9"/>
  <c r="U43" i="9" s="1"/>
  <c r="S42" i="9"/>
  <c r="R42" i="9"/>
  <c r="Q42" i="9"/>
  <c r="P42" i="9"/>
  <c r="E42" i="9"/>
  <c r="V40" i="9"/>
  <c r="O40" i="9"/>
  <c r="N40" i="9"/>
  <c r="M40" i="9"/>
  <c r="L40" i="9"/>
  <c r="K40" i="9"/>
  <c r="J40" i="9"/>
  <c r="R40" i="9" s="1"/>
  <c r="I40" i="9"/>
  <c r="S40" i="9" s="1"/>
  <c r="H40" i="9"/>
  <c r="G40" i="9"/>
  <c r="F40" i="9"/>
  <c r="C40" i="9"/>
  <c r="B40" i="9"/>
  <c r="E40" i="9" s="1"/>
  <c r="T39" i="9"/>
  <c r="S39" i="9"/>
  <c r="R39" i="9"/>
  <c r="Q39" i="9"/>
  <c r="P39" i="9"/>
  <c r="E39" i="9"/>
  <c r="U39" i="9" s="1"/>
  <c r="S38" i="9"/>
  <c r="R38" i="9"/>
  <c r="Q38" i="9"/>
  <c r="P38" i="9"/>
  <c r="E38" i="9"/>
  <c r="U38" i="9" s="1"/>
  <c r="S37" i="9"/>
  <c r="R37" i="9"/>
  <c r="Q37" i="9"/>
  <c r="P37" i="9"/>
  <c r="E37" i="9"/>
  <c r="S36" i="9"/>
  <c r="R36" i="9"/>
  <c r="Q36" i="9"/>
  <c r="P36" i="9"/>
  <c r="E36" i="9"/>
  <c r="S35" i="9"/>
  <c r="R35" i="9"/>
  <c r="Q35" i="9"/>
  <c r="P35" i="9"/>
  <c r="E35" i="9"/>
  <c r="V33" i="9"/>
  <c r="O33" i="9"/>
  <c r="N33" i="9"/>
  <c r="M33" i="9"/>
  <c r="L33" i="9"/>
  <c r="K33" i="9"/>
  <c r="J33" i="9"/>
  <c r="I33" i="9"/>
  <c r="S33" i="9" s="1"/>
  <c r="H33" i="9"/>
  <c r="R33" i="9" s="1"/>
  <c r="G33" i="9"/>
  <c r="F33" i="9"/>
  <c r="C33" i="9"/>
  <c r="B33" i="9"/>
  <c r="E33" i="9" s="1"/>
  <c r="S32" i="9"/>
  <c r="R32" i="9"/>
  <c r="Q32" i="9"/>
  <c r="P32" i="9"/>
  <c r="E32" i="9"/>
  <c r="V30" i="9"/>
  <c r="O30" i="9"/>
  <c r="N30" i="9"/>
  <c r="M30" i="9"/>
  <c r="L30" i="9"/>
  <c r="K30" i="9"/>
  <c r="J30" i="9"/>
  <c r="I30" i="9"/>
  <c r="S30" i="9" s="1"/>
  <c r="H30" i="9"/>
  <c r="R30" i="9" s="1"/>
  <c r="G30" i="9"/>
  <c r="F30" i="9"/>
  <c r="C30" i="9"/>
  <c r="B30" i="9"/>
  <c r="S29" i="9"/>
  <c r="R29" i="9"/>
  <c r="Q29" i="9"/>
  <c r="P29" i="9"/>
  <c r="E29" i="9"/>
  <c r="S28" i="9"/>
  <c r="R28" i="9"/>
  <c r="Q28" i="9"/>
  <c r="P28" i="9"/>
  <c r="E28" i="9"/>
  <c r="U28" i="9" s="1"/>
  <c r="U27" i="9"/>
  <c r="S27" i="9"/>
  <c r="R27" i="9"/>
  <c r="Q27" i="9"/>
  <c r="P27" i="9"/>
  <c r="E27" i="9"/>
  <c r="T27" i="9" s="1"/>
  <c r="S26" i="9"/>
  <c r="R26" i="9"/>
  <c r="Q26" i="9"/>
  <c r="P26" i="9"/>
  <c r="E26" i="9"/>
  <c r="U26" i="9" s="1"/>
  <c r="V24" i="9"/>
  <c r="O24" i="9"/>
  <c r="N24" i="9"/>
  <c r="M24" i="9"/>
  <c r="L24" i="9"/>
  <c r="K24" i="9"/>
  <c r="J24" i="9"/>
  <c r="I24" i="9"/>
  <c r="Q24" i="9" s="1"/>
  <c r="H24" i="9"/>
  <c r="G24" i="9"/>
  <c r="F24" i="9"/>
  <c r="C24" i="9"/>
  <c r="B24" i="9"/>
  <c r="E24" i="9" s="1"/>
  <c r="S23" i="9"/>
  <c r="R23" i="9"/>
  <c r="Q23" i="9"/>
  <c r="P23" i="9"/>
  <c r="E23" i="9"/>
  <c r="T23" i="9" s="1"/>
  <c r="T22" i="9"/>
  <c r="S22" i="9"/>
  <c r="R22" i="9"/>
  <c r="Q22" i="9"/>
  <c r="P22" i="9"/>
  <c r="E22" i="9"/>
  <c r="U22" i="9" s="1"/>
  <c r="T21" i="9"/>
  <c r="S21" i="9"/>
  <c r="R21" i="9"/>
  <c r="Q21" i="9"/>
  <c r="P21" i="9"/>
  <c r="E21" i="9"/>
  <c r="U21" i="9" s="1"/>
  <c r="U20" i="9"/>
  <c r="T20" i="9"/>
  <c r="S20" i="9"/>
  <c r="R20" i="9"/>
  <c r="Q20" i="9"/>
  <c r="P20" i="9"/>
  <c r="E20" i="9"/>
  <c r="S19" i="9"/>
  <c r="R19" i="9"/>
  <c r="Q19" i="9"/>
  <c r="P19" i="9"/>
  <c r="E19" i="9"/>
  <c r="U18" i="9"/>
  <c r="S18" i="9"/>
  <c r="R18" i="9"/>
  <c r="Q18" i="9"/>
  <c r="P18" i="9"/>
  <c r="E18" i="9"/>
  <c r="T18" i="9" s="1"/>
  <c r="S17" i="9"/>
  <c r="R17" i="9"/>
  <c r="Q17" i="9"/>
  <c r="P17" i="9"/>
  <c r="E17" i="9"/>
  <c r="V15" i="9"/>
  <c r="O15" i="9"/>
  <c r="N15" i="9"/>
  <c r="M15" i="9"/>
  <c r="L15" i="9"/>
  <c r="K15" i="9"/>
  <c r="J15" i="9"/>
  <c r="I15" i="9"/>
  <c r="H15" i="9"/>
  <c r="G15" i="9"/>
  <c r="F15" i="9"/>
  <c r="E15" i="9"/>
  <c r="C15" i="9"/>
  <c r="B15" i="9"/>
  <c r="U14" i="9"/>
  <c r="S14" i="9"/>
  <c r="R14" i="9"/>
  <c r="Q14" i="9"/>
  <c r="P14" i="9"/>
  <c r="E14" i="9"/>
  <c r="T14" i="9" s="1"/>
  <c r="S13" i="9"/>
  <c r="R13" i="9"/>
  <c r="Q13" i="9"/>
  <c r="P13" i="9"/>
  <c r="E13" i="9"/>
  <c r="S12" i="9"/>
  <c r="R12" i="9"/>
  <c r="Q12" i="9"/>
  <c r="P12" i="9"/>
  <c r="E12" i="9"/>
  <c r="U12" i="9" s="1"/>
  <c r="S11" i="9"/>
  <c r="R11" i="9"/>
  <c r="Q11" i="9"/>
  <c r="P11" i="9"/>
  <c r="E11" i="9"/>
  <c r="T11" i="9" s="1"/>
  <c r="S10" i="9"/>
  <c r="R10" i="9"/>
  <c r="Q10" i="9"/>
  <c r="P10" i="9"/>
  <c r="E10" i="9"/>
  <c r="T9" i="9"/>
  <c r="S9" i="9"/>
  <c r="R9" i="9"/>
  <c r="Q9" i="9"/>
  <c r="P9" i="9"/>
  <c r="E9" i="9"/>
  <c r="U9" i="9" s="1"/>
  <c r="U93" i="8"/>
  <c r="S93" i="8"/>
  <c r="R93" i="8"/>
  <c r="Q93" i="8"/>
  <c r="P93" i="8"/>
  <c r="E93" i="8"/>
  <c r="T93" i="8" s="1"/>
  <c r="T92" i="8"/>
  <c r="S92" i="8"/>
  <c r="R92" i="8"/>
  <c r="Q92" i="8"/>
  <c r="P92" i="8"/>
  <c r="E92" i="8"/>
  <c r="U92" i="8" s="1"/>
  <c r="U91" i="8"/>
  <c r="S91" i="8"/>
  <c r="R91" i="8"/>
  <c r="Q91" i="8"/>
  <c r="P91" i="8"/>
  <c r="E91" i="8"/>
  <c r="T91" i="8" s="1"/>
  <c r="S90" i="8"/>
  <c r="R90" i="8"/>
  <c r="Q90" i="8"/>
  <c r="P90" i="8"/>
  <c r="E90" i="8"/>
  <c r="S89" i="8"/>
  <c r="R89" i="8"/>
  <c r="Q89" i="8"/>
  <c r="P89" i="8"/>
  <c r="E89" i="8"/>
  <c r="U89" i="8" s="1"/>
  <c r="S88" i="8"/>
  <c r="R88" i="8"/>
  <c r="Q88" i="8"/>
  <c r="P88" i="8"/>
  <c r="E88" i="8"/>
  <c r="T88" i="8" s="1"/>
  <c r="S87" i="8"/>
  <c r="R87" i="8"/>
  <c r="Q87" i="8"/>
  <c r="P87" i="8"/>
  <c r="E87" i="8"/>
  <c r="U87" i="8" s="1"/>
  <c r="T86" i="8"/>
  <c r="S86" i="8"/>
  <c r="R86" i="8"/>
  <c r="Q86" i="8"/>
  <c r="P86" i="8"/>
  <c r="E86" i="8"/>
  <c r="U86" i="8" s="1"/>
  <c r="V72" i="8"/>
  <c r="O72" i="8"/>
  <c r="N72" i="8"/>
  <c r="M72" i="8"/>
  <c r="L72" i="8"/>
  <c r="K72" i="8"/>
  <c r="J72" i="8"/>
  <c r="I72" i="8"/>
  <c r="H72" i="8"/>
  <c r="G72" i="8"/>
  <c r="F72" i="8"/>
  <c r="C72" i="8"/>
  <c r="B72" i="8"/>
  <c r="V71" i="8"/>
  <c r="O71" i="8"/>
  <c r="N71" i="8"/>
  <c r="M71" i="8"/>
  <c r="L71" i="8"/>
  <c r="K71" i="8"/>
  <c r="S71" i="8" s="1"/>
  <c r="J71" i="8"/>
  <c r="I71" i="8"/>
  <c r="H71" i="8"/>
  <c r="G71" i="8"/>
  <c r="F71" i="8"/>
  <c r="C71" i="8"/>
  <c r="B71" i="8"/>
  <c r="V70" i="8"/>
  <c r="O70" i="8"/>
  <c r="N70" i="8"/>
  <c r="M70" i="8"/>
  <c r="L70" i="8"/>
  <c r="K70" i="8"/>
  <c r="J70" i="8"/>
  <c r="I70" i="8"/>
  <c r="H70" i="8"/>
  <c r="G70" i="8"/>
  <c r="F70" i="8"/>
  <c r="C70" i="8"/>
  <c r="B70" i="8"/>
  <c r="E70" i="8" s="1"/>
  <c r="S69" i="8"/>
  <c r="R69" i="8"/>
  <c r="Q69" i="8"/>
  <c r="U69" i="8" s="1"/>
  <c r="P69" i="8"/>
  <c r="E69" i="8"/>
  <c r="V67" i="8"/>
  <c r="O67" i="8"/>
  <c r="N67" i="8"/>
  <c r="M67" i="8"/>
  <c r="L67" i="8"/>
  <c r="K67" i="8"/>
  <c r="J67" i="8"/>
  <c r="I67" i="8"/>
  <c r="H67" i="8"/>
  <c r="G67" i="8"/>
  <c r="F67" i="8"/>
  <c r="C67" i="8"/>
  <c r="B67" i="8"/>
  <c r="V66" i="8"/>
  <c r="O66" i="8"/>
  <c r="N66" i="8"/>
  <c r="M66" i="8"/>
  <c r="L66" i="8"/>
  <c r="K66" i="8"/>
  <c r="J66" i="8"/>
  <c r="I66" i="8"/>
  <c r="S66" i="8" s="1"/>
  <c r="H66" i="8"/>
  <c r="R66" i="8" s="1"/>
  <c r="G66" i="8"/>
  <c r="F66" i="8"/>
  <c r="C66" i="8"/>
  <c r="B66" i="8"/>
  <c r="E66" i="8" s="1"/>
  <c r="T65" i="8"/>
  <c r="S65" i="8"/>
  <c r="R65" i="8"/>
  <c r="Q65" i="8"/>
  <c r="P65" i="8"/>
  <c r="E65" i="8"/>
  <c r="U65" i="8" s="1"/>
  <c r="S64" i="8"/>
  <c r="R64" i="8"/>
  <c r="Q64" i="8"/>
  <c r="P64" i="8"/>
  <c r="E64" i="8"/>
  <c r="U64" i="8" s="1"/>
  <c r="S63" i="8"/>
  <c r="R63" i="8"/>
  <c r="Q63" i="8"/>
  <c r="P63" i="8"/>
  <c r="E63" i="8"/>
  <c r="S62" i="8"/>
  <c r="R62" i="8"/>
  <c r="Q62" i="8"/>
  <c r="P62" i="8"/>
  <c r="E62" i="8"/>
  <c r="S61" i="8"/>
  <c r="R61" i="8"/>
  <c r="Q61" i="8"/>
  <c r="P61" i="8"/>
  <c r="E61" i="8"/>
  <c r="V59" i="8"/>
  <c r="O59" i="8"/>
  <c r="N59" i="8"/>
  <c r="M59" i="8"/>
  <c r="L59" i="8"/>
  <c r="K59" i="8"/>
  <c r="J59" i="8"/>
  <c r="I59" i="8"/>
  <c r="H59" i="8"/>
  <c r="R59" i="8" s="1"/>
  <c r="G59" i="8"/>
  <c r="F59" i="8"/>
  <c r="C59" i="8"/>
  <c r="B59" i="8"/>
  <c r="T58" i="8"/>
  <c r="S58" i="8"/>
  <c r="R58" i="8"/>
  <c r="Q58" i="8"/>
  <c r="P58" i="8"/>
  <c r="E58" i="8"/>
  <c r="U58" i="8" s="1"/>
  <c r="S57" i="8"/>
  <c r="R57" i="8"/>
  <c r="Q57" i="8"/>
  <c r="P57" i="8"/>
  <c r="E57" i="8"/>
  <c r="S56" i="8"/>
  <c r="R56" i="8"/>
  <c r="Q56" i="8"/>
  <c r="P56" i="8"/>
  <c r="E56" i="8"/>
  <c r="U56" i="8" s="1"/>
  <c r="U55" i="8"/>
  <c r="S55" i="8"/>
  <c r="R55" i="8"/>
  <c r="Q55" i="8"/>
  <c r="P55" i="8"/>
  <c r="E55" i="8"/>
  <c r="T55" i="8" s="1"/>
  <c r="V53" i="8"/>
  <c r="O53" i="8"/>
  <c r="N53" i="8"/>
  <c r="M53" i="8"/>
  <c r="L53" i="8"/>
  <c r="K53" i="8"/>
  <c r="J53" i="8"/>
  <c r="I53" i="8"/>
  <c r="H53" i="8"/>
  <c r="G53" i="8"/>
  <c r="F53" i="8"/>
  <c r="C53" i="8"/>
  <c r="B53" i="8"/>
  <c r="S52" i="8"/>
  <c r="R52" i="8"/>
  <c r="Q52" i="8"/>
  <c r="P52" i="8"/>
  <c r="E52" i="8"/>
  <c r="U52" i="8" s="1"/>
  <c r="U51" i="8"/>
  <c r="S51" i="8"/>
  <c r="R51" i="8"/>
  <c r="Q51" i="8"/>
  <c r="P51" i="8"/>
  <c r="E51" i="8"/>
  <c r="T51" i="8" s="1"/>
  <c r="S50" i="8"/>
  <c r="R50" i="8"/>
  <c r="Q50" i="8"/>
  <c r="P50" i="8"/>
  <c r="E50" i="8"/>
  <c r="U50" i="8" s="1"/>
  <c r="S49" i="8"/>
  <c r="R49" i="8"/>
  <c r="Q49" i="8"/>
  <c r="P49" i="8"/>
  <c r="E49" i="8"/>
  <c r="U49" i="8" s="1"/>
  <c r="U48" i="8"/>
  <c r="S48" i="8"/>
  <c r="R48" i="8"/>
  <c r="Q48" i="8"/>
  <c r="P48" i="8"/>
  <c r="E48" i="8"/>
  <c r="T48" i="8" s="1"/>
  <c r="S47" i="8"/>
  <c r="R47" i="8"/>
  <c r="Q47" i="8"/>
  <c r="P47" i="8"/>
  <c r="E47" i="8"/>
  <c r="U47" i="8" s="1"/>
  <c r="T46" i="8"/>
  <c r="S46" i="8"/>
  <c r="R46" i="8"/>
  <c r="Q46" i="8"/>
  <c r="P46" i="8"/>
  <c r="E46" i="8"/>
  <c r="U46" i="8" s="1"/>
  <c r="S45" i="8"/>
  <c r="R45" i="8"/>
  <c r="Q45" i="8"/>
  <c r="P45" i="8"/>
  <c r="E45" i="8"/>
  <c r="S44" i="8"/>
  <c r="R44" i="8"/>
  <c r="Q44" i="8"/>
  <c r="P44" i="8"/>
  <c r="E44" i="8"/>
  <c r="U44" i="8" s="1"/>
  <c r="U43" i="8"/>
  <c r="S43" i="8"/>
  <c r="R43" i="8"/>
  <c r="Q43" i="8"/>
  <c r="P43" i="8"/>
  <c r="E43" i="8"/>
  <c r="S42" i="8"/>
  <c r="R42" i="8"/>
  <c r="Q42" i="8"/>
  <c r="P42" i="8"/>
  <c r="E42" i="8"/>
  <c r="U42" i="8" s="1"/>
  <c r="V40" i="8"/>
  <c r="O40" i="8"/>
  <c r="N40" i="8"/>
  <c r="M40" i="8"/>
  <c r="L40" i="8"/>
  <c r="K40" i="8"/>
  <c r="J40" i="8"/>
  <c r="I40" i="8"/>
  <c r="Q40" i="8" s="1"/>
  <c r="H40" i="8"/>
  <c r="G40" i="8"/>
  <c r="F40" i="8"/>
  <c r="C40" i="8"/>
  <c r="B40" i="8"/>
  <c r="E40" i="8" s="1"/>
  <c r="S39" i="8"/>
  <c r="R39" i="8"/>
  <c r="Q39" i="8"/>
  <c r="P39" i="8"/>
  <c r="E39" i="8"/>
  <c r="T39" i="8" s="1"/>
  <c r="T38" i="8"/>
  <c r="S38" i="8"/>
  <c r="R38" i="8"/>
  <c r="Q38" i="8"/>
  <c r="P38" i="8"/>
  <c r="E38" i="8"/>
  <c r="U38" i="8" s="1"/>
  <c r="S37" i="8"/>
  <c r="R37" i="8"/>
  <c r="Q37" i="8"/>
  <c r="P37" i="8"/>
  <c r="E37" i="8"/>
  <c r="U37" i="8" s="1"/>
  <c r="U36" i="8"/>
  <c r="S36" i="8"/>
  <c r="R36" i="8"/>
  <c r="Q36" i="8"/>
  <c r="P36" i="8"/>
  <c r="E36" i="8"/>
  <c r="T36" i="8" s="1"/>
  <c r="T35" i="8"/>
  <c r="S35" i="8"/>
  <c r="R35" i="8"/>
  <c r="Q35" i="8"/>
  <c r="P35" i="8"/>
  <c r="E35" i="8"/>
  <c r="V33" i="8"/>
  <c r="O33" i="8"/>
  <c r="N33" i="8"/>
  <c r="M33" i="8"/>
  <c r="L33" i="8"/>
  <c r="K33" i="8"/>
  <c r="S33" i="8" s="1"/>
  <c r="J33" i="8"/>
  <c r="I33" i="8"/>
  <c r="H33" i="8"/>
  <c r="G33" i="8"/>
  <c r="F33" i="8"/>
  <c r="C33" i="8"/>
  <c r="B33" i="8"/>
  <c r="E33" i="8" s="1"/>
  <c r="S32" i="8"/>
  <c r="R32" i="8"/>
  <c r="Q32" i="8"/>
  <c r="P32" i="8"/>
  <c r="T32" i="8" s="1"/>
  <c r="E32" i="8"/>
  <c r="U32" i="8" s="1"/>
  <c r="V30" i="8"/>
  <c r="O30" i="8"/>
  <c r="N30" i="8"/>
  <c r="M30" i="8"/>
  <c r="L30" i="8"/>
  <c r="K30" i="8"/>
  <c r="J30" i="8"/>
  <c r="I30" i="8"/>
  <c r="S30" i="8" s="1"/>
  <c r="H30" i="8"/>
  <c r="R30" i="8" s="1"/>
  <c r="G30" i="8"/>
  <c r="F30" i="8"/>
  <c r="C30" i="8"/>
  <c r="B30" i="8"/>
  <c r="E30" i="8" s="1"/>
  <c r="S29" i="8"/>
  <c r="R29" i="8"/>
  <c r="Q29" i="8"/>
  <c r="P29" i="8"/>
  <c r="E29" i="8"/>
  <c r="U29" i="8" s="1"/>
  <c r="T28" i="8"/>
  <c r="S28" i="8"/>
  <c r="R28" i="8"/>
  <c r="Q28" i="8"/>
  <c r="P28" i="8"/>
  <c r="E28" i="8"/>
  <c r="U28" i="8" s="1"/>
  <c r="S27" i="8"/>
  <c r="R27" i="8"/>
  <c r="Q27" i="8"/>
  <c r="P27" i="8"/>
  <c r="E27" i="8"/>
  <c r="U27" i="8" s="1"/>
  <c r="S26" i="8"/>
  <c r="R26" i="8"/>
  <c r="Q26" i="8"/>
  <c r="P26" i="8"/>
  <c r="E26" i="8"/>
  <c r="U26" i="8" s="1"/>
  <c r="V24" i="8"/>
  <c r="O24" i="8"/>
  <c r="N24" i="8"/>
  <c r="M24" i="8"/>
  <c r="L24" i="8"/>
  <c r="K24" i="8"/>
  <c r="J24" i="8"/>
  <c r="I24" i="8"/>
  <c r="S24" i="8" s="1"/>
  <c r="H24" i="8"/>
  <c r="R24" i="8" s="1"/>
  <c r="G24" i="8"/>
  <c r="F24" i="8"/>
  <c r="C24" i="8"/>
  <c r="B24" i="8"/>
  <c r="T23" i="8"/>
  <c r="S23" i="8"/>
  <c r="R23" i="8"/>
  <c r="Q23" i="8"/>
  <c r="P23" i="8"/>
  <c r="E23" i="8"/>
  <c r="U23" i="8" s="1"/>
  <c r="S22" i="8"/>
  <c r="R22" i="8"/>
  <c r="Q22" i="8"/>
  <c r="P22" i="8"/>
  <c r="E22" i="8"/>
  <c r="U22" i="8" s="1"/>
  <c r="S21" i="8"/>
  <c r="R21" i="8"/>
  <c r="Q21" i="8"/>
  <c r="P21" i="8"/>
  <c r="E21" i="8"/>
  <c r="S20" i="8"/>
  <c r="R20" i="8"/>
  <c r="Q20" i="8"/>
  <c r="P20" i="8"/>
  <c r="E20" i="8"/>
  <c r="S19" i="8"/>
  <c r="R19" i="8"/>
  <c r="Q19" i="8"/>
  <c r="P19" i="8"/>
  <c r="E19" i="8"/>
  <c r="T19" i="8" s="1"/>
  <c r="S18" i="8"/>
  <c r="R18" i="8"/>
  <c r="Q18" i="8"/>
  <c r="P18" i="8"/>
  <c r="E18" i="8"/>
  <c r="U18" i="8" s="1"/>
  <c r="T17" i="8"/>
  <c r="S17" i="8"/>
  <c r="R17" i="8"/>
  <c r="Q17" i="8"/>
  <c r="P17" i="8"/>
  <c r="E17" i="8"/>
  <c r="U17" i="8" s="1"/>
  <c r="V15" i="8"/>
  <c r="O15" i="8"/>
  <c r="N15" i="8"/>
  <c r="M15" i="8"/>
  <c r="L15" i="8"/>
  <c r="K15" i="8"/>
  <c r="J15" i="8"/>
  <c r="I15" i="8"/>
  <c r="S15" i="8" s="1"/>
  <c r="H15" i="8"/>
  <c r="G15" i="8"/>
  <c r="F15" i="8"/>
  <c r="C15" i="8"/>
  <c r="B15" i="8"/>
  <c r="U14" i="8"/>
  <c r="T14" i="8"/>
  <c r="S14" i="8"/>
  <c r="R14" i="8"/>
  <c r="Q14" i="8"/>
  <c r="P14" i="8"/>
  <c r="E14" i="8"/>
  <c r="S13" i="8"/>
  <c r="R13" i="8"/>
  <c r="Q13" i="8"/>
  <c r="P13" i="8"/>
  <c r="E13" i="8"/>
  <c r="U13" i="8" s="1"/>
  <c r="U12" i="8"/>
  <c r="S12" i="8"/>
  <c r="R12" i="8"/>
  <c r="Q12" i="8"/>
  <c r="P12" i="8"/>
  <c r="E12" i="8"/>
  <c r="T12" i="8" s="1"/>
  <c r="T11" i="8"/>
  <c r="S11" i="8"/>
  <c r="R11" i="8"/>
  <c r="Q11" i="8"/>
  <c r="P11" i="8"/>
  <c r="E11" i="8"/>
  <c r="U11" i="8" s="1"/>
  <c r="S10" i="8"/>
  <c r="R10" i="8"/>
  <c r="Q10" i="8"/>
  <c r="P10" i="8"/>
  <c r="T10" i="8" s="1"/>
  <c r="E10" i="8"/>
  <c r="S9" i="8"/>
  <c r="R9" i="8"/>
  <c r="Q9" i="8"/>
  <c r="P9" i="8"/>
  <c r="E9" i="8"/>
  <c r="S93" i="7"/>
  <c r="R93" i="7"/>
  <c r="Q93" i="7"/>
  <c r="P93" i="7"/>
  <c r="E93" i="7"/>
  <c r="U92" i="7"/>
  <c r="S92" i="7"/>
  <c r="R92" i="7"/>
  <c r="Q92" i="7"/>
  <c r="P92" i="7"/>
  <c r="E92" i="7"/>
  <c r="T92" i="7" s="1"/>
  <c r="S91" i="7"/>
  <c r="R91" i="7"/>
  <c r="Q91" i="7"/>
  <c r="P91" i="7"/>
  <c r="E91" i="7"/>
  <c r="U91" i="7" s="1"/>
  <c r="T90" i="7"/>
  <c r="S90" i="7"/>
  <c r="R90" i="7"/>
  <c r="Q90" i="7"/>
  <c r="P90" i="7"/>
  <c r="E90" i="7"/>
  <c r="U90" i="7" s="1"/>
  <c r="U89" i="7"/>
  <c r="S89" i="7"/>
  <c r="R89" i="7"/>
  <c r="Q89" i="7"/>
  <c r="P89" i="7"/>
  <c r="E89" i="7"/>
  <c r="T89" i="7" s="1"/>
  <c r="T88" i="7"/>
  <c r="S88" i="7"/>
  <c r="R88" i="7"/>
  <c r="Q88" i="7"/>
  <c r="P88" i="7"/>
  <c r="E88" i="7"/>
  <c r="U88" i="7" s="1"/>
  <c r="S87" i="7"/>
  <c r="R87" i="7"/>
  <c r="Q87" i="7"/>
  <c r="P87" i="7"/>
  <c r="E87" i="7"/>
  <c r="U87" i="7" s="1"/>
  <c r="S86" i="7"/>
  <c r="R86" i="7"/>
  <c r="Q86" i="7"/>
  <c r="P86" i="7"/>
  <c r="E86" i="7"/>
  <c r="V72" i="7"/>
  <c r="O72" i="7"/>
  <c r="N72" i="7"/>
  <c r="M72" i="7"/>
  <c r="L72" i="7"/>
  <c r="K72" i="7"/>
  <c r="J72" i="7"/>
  <c r="I72" i="7"/>
  <c r="S72" i="7" s="1"/>
  <c r="H72" i="7"/>
  <c r="R72" i="7" s="1"/>
  <c r="G72" i="7"/>
  <c r="F72" i="7"/>
  <c r="C72" i="7"/>
  <c r="B72" i="7"/>
  <c r="E72" i="7" s="1"/>
  <c r="V71" i="7"/>
  <c r="S71" i="7"/>
  <c r="O71" i="7"/>
  <c r="N71" i="7"/>
  <c r="M71" i="7"/>
  <c r="L71" i="7"/>
  <c r="K71" i="7"/>
  <c r="J71" i="7"/>
  <c r="I71" i="7"/>
  <c r="H71" i="7"/>
  <c r="R71" i="7" s="1"/>
  <c r="G71" i="7"/>
  <c r="F71" i="7"/>
  <c r="E71" i="7"/>
  <c r="C71" i="7"/>
  <c r="B71" i="7"/>
  <c r="V70" i="7"/>
  <c r="O70" i="7"/>
  <c r="N70" i="7"/>
  <c r="M70" i="7"/>
  <c r="Q70" i="7" s="1"/>
  <c r="L70" i="7"/>
  <c r="K70" i="7"/>
  <c r="J70" i="7"/>
  <c r="I70" i="7"/>
  <c r="S70" i="7" s="1"/>
  <c r="H70" i="7"/>
  <c r="R70" i="7" s="1"/>
  <c r="G70" i="7"/>
  <c r="F70" i="7"/>
  <c r="C70" i="7"/>
  <c r="E70" i="7" s="1"/>
  <c r="B70" i="7"/>
  <c r="S69" i="7"/>
  <c r="R69" i="7"/>
  <c r="Q69" i="7"/>
  <c r="P69" i="7"/>
  <c r="E69" i="7"/>
  <c r="U69" i="7" s="1"/>
  <c r="V67" i="7"/>
  <c r="O67" i="7"/>
  <c r="N67" i="7"/>
  <c r="M67" i="7"/>
  <c r="L67" i="7"/>
  <c r="K67" i="7"/>
  <c r="J67" i="7"/>
  <c r="I67" i="7"/>
  <c r="S67" i="7" s="1"/>
  <c r="H67" i="7"/>
  <c r="G67" i="7"/>
  <c r="F67" i="7"/>
  <c r="C67" i="7"/>
  <c r="B67" i="7"/>
  <c r="V66" i="7"/>
  <c r="O66" i="7"/>
  <c r="N66" i="7"/>
  <c r="M66" i="7"/>
  <c r="L66" i="7"/>
  <c r="K66" i="7"/>
  <c r="J66" i="7"/>
  <c r="I66" i="7"/>
  <c r="S66" i="7" s="1"/>
  <c r="H66" i="7"/>
  <c r="G66" i="7"/>
  <c r="F66" i="7"/>
  <c r="C66" i="7"/>
  <c r="B66" i="7"/>
  <c r="E66" i="7" s="1"/>
  <c r="S65" i="7"/>
  <c r="R65" i="7"/>
  <c r="Q65" i="7"/>
  <c r="P65" i="7"/>
  <c r="E65" i="7"/>
  <c r="S64" i="7"/>
  <c r="R64" i="7"/>
  <c r="Q64" i="7"/>
  <c r="P64" i="7"/>
  <c r="E64" i="7"/>
  <c r="U63" i="7"/>
  <c r="S63" i="7"/>
  <c r="R63" i="7"/>
  <c r="Q63" i="7"/>
  <c r="P63" i="7"/>
  <c r="E63" i="7"/>
  <c r="T63" i="7" s="1"/>
  <c r="U62" i="7"/>
  <c r="T62" i="7"/>
  <c r="S62" i="7"/>
  <c r="R62" i="7"/>
  <c r="Q62" i="7"/>
  <c r="P62" i="7"/>
  <c r="E62" i="7"/>
  <c r="S61" i="7"/>
  <c r="R61" i="7"/>
  <c r="Q61" i="7"/>
  <c r="P61" i="7"/>
  <c r="E61" i="7"/>
  <c r="U61" i="7" s="1"/>
  <c r="V59" i="7"/>
  <c r="O59" i="7"/>
  <c r="N59" i="7"/>
  <c r="M59" i="7"/>
  <c r="L59" i="7"/>
  <c r="K59" i="7"/>
  <c r="J59" i="7"/>
  <c r="I59" i="7"/>
  <c r="S59" i="7" s="1"/>
  <c r="H59" i="7"/>
  <c r="R59" i="7" s="1"/>
  <c r="G59" i="7"/>
  <c r="F59" i="7"/>
  <c r="C59" i="7"/>
  <c r="B59" i="7"/>
  <c r="S58" i="7"/>
  <c r="R58" i="7"/>
  <c r="Q58" i="7"/>
  <c r="P58" i="7"/>
  <c r="E58" i="7"/>
  <c r="U58" i="7" s="1"/>
  <c r="S57" i="7"/>
  <c r="R57" i="7"/>
  <c r="Q57" i="7"/>
  <c r="P57" i="7"/>
  <c r="E57" i="7"/>
  <c r="U57" i="7" s="1"/>
  <c r="S56" i="7"/>
  <c r="R56" i="7"/>
  <c r="Q56" i="7"/>
  <c r="P56" i="7"/>
  <c r="E56" i="7"/>
  <c r="U56" i="7" s="1"/>
  <c r="S55" i="7"/>
  <c r="R55" i="7"/>
  <c r="Q55" i="7"/>
  <c r="P55" i="7"/>
  <c r="E55" i="7"/>
  <c r="U55" i="7" s="1"/>
  <c r="V53" i="7"/>
  <c r="O53" i="7"/>
  <c r="N53" i="7"/>
  <c r="M53" i="7"/>
  <c r="L53" i="7"/>
  <c r="K53" i="7"/>
  <c r="J53" i="7"/>
  <c r="I53" i="7"/>
  <c r="H53" i="7"/>
  <c r="G53" i="7"/>
  <c r="F53" i="7"/>
  <c r="C53" i="7"/>
  <c r="B53" i="7"/>
  <c r="E53" i="7" s="1"/>
  <c r="U52" i="7"/>
  <c r="T52" i="7"/>
  <c r="S52" i="7"/>
  <c r="R52" i="7"/>
  <c r="Q52" i="7"/>
  <c r="P52" i="7"/>
  <c r="E52" i="7"/>
  <c r="S51" i="7"/>
  <c r="R51" i="7"/>
  <c r="Q51" i="7"/>
  <c r="P51" i="7"/>
  <c r="E51" i="7"/>
  <c r="U51" i="7" s="1"/>
  <c r="S50" i="7"/>
  <c r="R50" i="7"/>
  <c r="Q50" i="7"/>
  <c r="P50" i="7"/>
  <c r="E50" i="7"/>
  <c r="U50" i="7" s="1"/>
  <c r="S49" i="7"/>
  <c r="R49" i="7"/>
  <c r="Q49" i="7"/>
  <c r="P49" i="7"/>
  <c r="E49" i="7"/>
  <c r="S48" i="7"/>
  <c r="R48" i="7"/>
  <c r="Q48" i="7"/>
  <c r="P48" i="7"/>
  <c r="E48" i="7"/>
  <c r="S47" i="7"/>
  <c r="R47" i="7"/>
  <c r="Q47" i="7"/>
  <c r="P47" i="7"/>
  <c r="E47" i="7"/>
  <c r="T47" i="7" s="1"/>
  <c r="T46" i="7"/>
  <c r="S46" i="7"/>
  <c r="R46" i="7"/>
  <c r="Q46" i="7"/>
  <c r="P46" i="7"/>
  <c r="E46" i="7"/>
  <c r="U46" i="7" s="1"/>
  <c r="S45" i="7"/>
  <c r="R45" i="7"/>
  <c r="Q45" i="7"/>
  <c r="P45" i="7"/>
  <c r="E45" i="7"/>
  <c r="U45" i="7" s="1"/>
  <c r="S44" i="7"/>
  <c r="R44" i="7"/>
  <c r="Q44" i="7"/>
  <c r="P44" i="7"/>
  <c r="E44" i="7"/>
  <c r="U44" i="7" s="1"/>
  <c r="S43" i="7"/>
  <c r="R43" i="7"/>
  <c r="Q43" i="7"/>
  <c r="P43" i="7"/>
  <c r="E43" i="7"/>
  <c r="U43" i="7" s="1"/>
  <c r="T42" i="7"/>
  <c r="S42" i="7"/>
  <c r="R42" i="7"/>
  <c r="Q42" i="7"/>
  <c r="P42" i="7"/>
  <c r="E42" i="7"/>
  <c r="U42" i="7" s="1"/>
  <c r="V40" i="7"/>
  <c r="O40" i="7"/>
  <c r="N40" i="7"/>
  <c r="M40" i="7"/>
  <c r="L40" i="7"/>
  <c r="K40" i="7"/>
  <c r="J40" i="7"/>
  <c r="I40" i="7"/>
  <c r="S40" i="7" s="1"/>
  <c r="H40" i="7"/>
  <c r="R40" i="7" s="1"/>
  <c r="G40" i="7"/>
  <c r="F40" i="7"/>
  <c r="C40" i="7"/>
  <c r="B40" i="7"/>
  <c r="S39" i="7"/>
  <c r="R39" i="7"/>
  <c r="Q39" i="7"/>
  <c r="P39" i="7"/>
  <c r="E39" i="7"/>
  <c r="U39" i="7" s="1"/>
  <c r="S38" i="7"/>
  <c r="R38" i="7"/>
  <c r="Q38" i="7"/>
  <c r="P38" i="7"/>
  <c r="E38" i="7"/>
  <c r="U38" i="7" s="1"/>
  <c r="S37" i="7"/>
  <c r="R37" i="7"/>
  <c r="Q37" i="7"/>
  <c r="P37" i="7"/>
  <c r="E37" i="7"/>
  <c r="T37" i="7" s="1"/>
  <c r="T36" i="7"/>
  <c r="S36" i="7"/>
  <c r="R36" i="7"/>
  <c r="Q36" i="7"/>
  <c r="P36" i="7"/>
  <c r="E36" i="7"/>
  <c r="U36" i="7" s="1"/>
  <c r="S35" i="7"/>
  <c r="R35" i="7"/>
  <c r="Q35" i="7"/>
  <c r="P35" i="7"/>
  <c r="E35" i="7"/>
  <c r="U35" i="7" s="1"/>
  <c r="V33" i="7"/>
  <c r="O33" i="7"/>
  <c r="N33" i="7"/>
  <c r="M33" i="7"/>
  <c r="L33" i="7"/>
  <c r="K33" i="7"/>
  <c r="J33" i="7"/>
  <c r="I33" i="7"/>
  <c r="S33" i="7" s="1"/>
  <c r="H33" i="7"/>
  <c r="R33" i="7" s="1"/>
  <c r="G33" i="7"/>
  <c r="F33" i="7"/>
  <c r="C33" i="7"/>
  <c r="B33" i="7"/>
  <c r="E33" i="7" s="1"/>
  <c r="S32" i="7"/>
  <c r="R32" i="7"/>
  <c r="Q32" i="7"/>
  <c r="P32" i="7"/>
  <c r="E32" i="7"/>
  <c r="V30" i="7"/>
  <c r="O30" i="7"/>
  <c r="N30" i="7"/>
  <c r="M30" i="7"/>
  <c r="L30" i="7"/>
  <c r="K30" i="7"/>
  <c r="J30" i="7"/>
  <c r="I30" i="7"/>
  <c r="S30" i="7" s="1"/>
  <c r="H30" i="7"/>
  <c r="G30" i="7"/>
  <c r="F30" i="7"/>
  <c r="C30" i="7"/>
  <c r="B30" i="7"/>
  <c r="E30" i="7" s="1"/>
  <c r="S29" i="7"/>
  <c r="R29" i="7"/>
  <c r="Q29" i="7"/>
  <c r="P29" i="7"/>
  <c r="E29" i="7"/>
  <c r="T29" i="7" s="1"/>
  <c r="S28" i="7"/>
  <c r="R28" i="7"/>
  <c r="Q28" i="7"/>
  <c r="P28" i="7"/>
  <c r="E28" i="7"/>
  <c r="U28" i="7" s="1"/>
  <c r="U27" i="7"/>
  <c r="S27" i="7"/>
  <c r="R27" i="7"/>
  <c r="Q27" i="7"/>
  <c r="P27" i="7"/>
  <c r="E27" i="7"/>
  <c r="T27" i="7" s="1"/>
  <c r="S26" i="7"/>
  <c r="R26" i="7"/>
  <c r="Q26" i="7"/>
  <c r="P26" i="7"/>
  <c r="E26" i="7"/>
  <c r="U26" i="7" s="1"/>
  <c r="V24" i="7"/>
  <c r="O24" i="7"/>
  <c r="N24" i="7"/>
  <c r="M24" i="7"/>
  <c r="L24" i="7"/>
  <c r="K24" i="7"/>
  <c r="J24" i="7"/>
  <c r="I24" i="7"/>
  <c r="S24" i="7" s="1"/>
  <c r="H24" i="7"/>
  <c r="R24" i="7" s="1"/>
  <c r="G24" i="7"/>
  <c r="F24" i="7"/>
  <c r="C24" i="7"/>
  <c r="B24" i="7"/>
  <c r="E24" i="7" s="1"/>
  <c r="U23" i="7"/>
  <c r="S23" i="7"/>
  <c r="R23" i="7"/>
  <c r="Q23" i="7"/>
  <c r="P23" i="7"/>
  <c r="E23" i="7"/>
  <c r="T23" i="7" s="1"/>
  <c r="U22" i="7"/>
  <c r="S22" i="7"/>
  <c r="R22" i="7"/>
  <c r="Q22" i="7"/>
  <c r="P22" i="7"/>
  <c r="E22" i="7"/>
  <c r="T22" i="7" s="1"/>
  <c r="S21" i="7"/>
  <c r="R21" i="7"/>
  <c r="Q21" i="7"/>
  <c r="P21" i="7"/>
  <c r="E21" i="7"/>
  <c r="U21" i="7" s="1"/>
  <c r="U20" i="7"/>
  <c r="S20" i="7"/>
  <c r="R20" i="7"/>
  <c r="Q20" i="7"/>
  <c r="P20" i="7"/>
  <c r="E20" i="7"/>
  <c r="T20" i="7" s="1"/>
  <c r="T19" i="7"/>
  <c r="S19" i="7"/>
  <c r="R19" i="7"/>
  <c r="Q19" i="7"/>
  <c r="P19" i="7"/>
  <c r="E19" i="7"/>
  <c r="U19" i="7" s="1"/>
  <c r="T18" i="7"/>
  <c r="S18" i="7"/>
  <c r="R18" i="7"/>
  <c r="Q18" i="7"/>
  <c r="P18" i="7"/>
  <c r="E18" i="7"/>
  <c r="U18" i="7" s="1"/>
  <c r="S17" i="7"/>
  <c r="R17" i="7"/>
  <c r="Q17" i="7"/>
  <c r="P17" i="7"/>
  <c r="E17" i="7"/>
  <c r="T17" i="7" s="1"/>
  <c r="V15" i="7"/>
  <c r="O15" i="7"/>
  <c r="N15" i="7"/>
  <c r="M15" i="7"/>
  <c r="L15" i="7"/>
  <c r="K15" i="7"/>
  <c r="J15" i="7"/>
  <c r="I15" i="7"/>
  <c r="S15" i="7" s="1"/>
  <c r="H15" i="7"/>
  <c r="G15" i="7"/>
  <c r="F15" i="7"/>
  <c r="C15" i="7"/>
  <c r="E15" i="7" s="1"/>
  <c r="B15" i="7"/>
  <c r="T14" i="7"/>
  <c r="S14" i="7"/>
  <c r="R14" i="7"/>
  <c r="Q14" i="7"/>
  <c r="P14" i="7"/>
  <c r="E14" i="7"/>
  <c r="U14" i="7" s="1"/>
  <c r="U13" i="7"/>
  <c r="S13" i="7"/>
  <c r="R13" i="7"/>
  <c r="Q13" i="7"/>
  <c r="P13" i="7"/>
  <c r="E13" i="7"/>
  <c r="T13" i="7" s="1"/>
  <c r="S12" i="7"/>
  <c r="R12" i="7"/>
  <c r="Q12" i="7"/>
  <c r="P12" i="7"/>
  <c r="E12" i="7"/>
  <c r="U12" i="7" s="1"/>
  <c r="S11" i="7"/>
  <c r="R11" i="7"/>
  <c r="Q11" i="7"/>
  <c r="P11" i="7"/>
  <c r="E11" i="7"/>
  <c r="T11" i="7" s="1"/>
  <c r="U10" i="7"/>
  <c r="S10" i="7"/>
  <c r="R10" i="7"/>
  <c r="Q10" i="7"/>
  <c r="P10" i="7"/>
  <c r="E10" i="7"/>
  <c r="T10" i="7" s="1"/>
  <c r="S9" i="7"/>
  <c r="R9" i="7"/>
  <c r="Q9" i="7"/>
  <c r="P9" i="7"/>
  <c r="E9" i="7"/>
  <c r="T9" i="7" s="1"/>
  <c r="U93" i="6"/>
  <c r="S93" i="6"/>
  <c r="R93" i="6"/>
  <c r="Q93" i="6"/>
  <c r="P93" i="6"/>
  <c r="E93" i="6"/>
  <c r="T93" i="6" s="1"/>
  <c r="S92" i="6"/>
  <c r="R92" i="6"/>
  <c r="Q92" i="6"/>
  <c r="P92" i="6"/>
  <c r="E92" i="6"/>
  <c r="U92" i="6" s="1"/>
  <c r="T91" i="6"/>
  <c r="S91" i="6"/>
  <c r="R91" i="6"/>
  <c r="Q91" i="6"/>
  <c r="P91" i="6"/>
  <c r="E91" i="6"/>
  <c r="U91" i="6" s="1"/>
  <c r="S90" i="6"/>
  <c r="R90" i="6"/>
  <c r="Q90" i="6"/>
  <c r="P90" i="6"/>
  <c r="E90" i="6"/>
  <c r="T90" i="6" s="1"/>
  <c r="S89" i="6"/>
  <c r="R89" i="6"/>
  <c r="Q89" i="6"/>
  <c r="P89" i="6"/>
  <c r="E89" i="6"/>
  <c r="U89" i="6" s="1"/>
  <c r="U88" i="6"/>
  <c r="S88" i="6"/>
  <c r="R88" i="6"/>
  <c r="Q88" i="6"/>
  <c r="P88" i="6"/>
  <c r="E88" i="6"/>
  <c r="T88" i="6" s="1"/>
  <c r="U87" i="6"/>
  <c r="T87" i="6"/>
  <c r="S87" i="6"/>
  <c r="R87" i="6"/>
  <c r="Q87" i="6"/>
  <c r="P87" i="6"/>
  <c r="E87" i="6"/>
  <c r="T86" i="6"/>
  <c r="S86" i="6"/>
  <c r="R86" i="6"/>
  <c r="Q86" i="6"/>
  <c r="P86" i="6"/>
  <c r="E86" i="6"/>
  <c r="U86" i="6" s="1"/>
  <c r="V72" i="6"/>
  <c r="O72" i="6"/>
  <c r="N72" i="6"/>
  <c r="M72" i="6"/>
  <c r="L72" i="6"/>
  <c r="K72" i="6"/>
  <c r="J72" i="6"/>
  <c r="I72" i="6"/>
  <c r="H72" i="6"/>
  <c r="G72" i="6"/>
  <c r="F72" i="6"/>
  <c r="C72" i="6"/>
  <c r="B72" i="6"/>
  <c r="V71" i="6"/>
  <c r="O71" i="6"/>
  <c r="N71" i="6"/>
  <c r="M71" i="6"/>
  <c r="Q71" i="6" s="1"/>
  <c r="L71" i="6"/>
  <c r="K71" i="6"/>
  <c r="J71" i="6"/>
  <c r="I71" i="6"/>
  <c r="S71" i="6" s="1"/>
  <c r="H71" i="6"/>
  <c r="R71" i="6" s="1"/>
  <c r="G71" i="6"/>
  <c r="F71" i="6"/>
  <c r="E71" i="6"/>
  <c r="C71" i="6"/>
  <c r="B71" i="6"/>
  <c r="V70" i="6"/>
  <c r="O70" i="6"/>
  <c r="N70" i="6"/>
  <c r="M70" i="6"/>
  <c r="L70" i="6"/>
  <c r="K70" i="6"/>
  <c r="J70" i="6"/>
  <c r="I70" i="6"/>
  <c r="S70" i="6" s="1"/>
  <c r="H70" i="6"/>
  <c r="R70" i="6" s="1"/>
  <c r="G70" i="6"/>
  <c r="F70" i="6"/>
  <c r="C70" i="6"/>
  <c r="B70" i="6"/>
  <c r="S69" i="6"/>
  <c r="R69" i="6"/>
  <c r="Q69" i="6"/>
  <c r="P69" i="6"/>
  <c r="E69" i="6"/>
  <c r="U69" i="6" s="1"/>
  <c r="V67" i="6"/>
  <c r="O67" i="6"/>
  <c r="N67" i="6"/>
  <c r="M67" i="6"/>
  <c r="L67" i="6"/>
  <c r="K67" i="6"/>
  <c r="J67" i="6"/>
  <c r="I67" i="6"/>
  <c r="H67" i="6"/>
  <c r="G67" i="6"/>
  <c r="F67" i="6"/>
  <c r="C67" i="6"/>
  <c r="B67" i="6"/>
  <c r="V66" i="6"/>
  <c r="O66" i="6"/>
  <c r="N66" i="6"/>
  <c r="M66" i="6"/>
  <c r="L66" i="6"/>
  <c r="K66" i="6"/>
  <c r="J66" i="6"/>
  <c r="I66" i="6"/>
  <c r="S66" i="6" s="1"/>
  <c r="H66" i="6"/>
  <c r="R66" i="6" s="1"/>
  <c r="G66" i="6"/>
  <c r="F66" i="6"/>
  <c r="C66" i="6"/>
  <c r="B66" i="6"/>
  <c r="S65" i="6"/>
  <c r="R65" i="6"/>
  <c r="Q65" i="6"/>
  <c r="P65" i="6"/>
  <c r="E65" i="6"/>
  <c r="U65" i="6" s="1"/>
  <c r="U64" i="6"/>
  <c r="S64" i="6"/>
  <c r="R64" i="6"/>
  <c r="Q64" i="6"/>
  <c r="P64" i="6"/>
  <c r="E64" i="6"/>
  <c r="T64" i="6" s="1"/>
  <c r="S63" i="6"/>
  <c r="R63" i="6"/>
  <c r="Q63" i="6"/>
  <c r="P63" i="6"/>
  <c r="E63" i="6"/>
  <c r="U63" i="6" s="1"/>
  <c r="T62" i="6"/>
  <c r="S62" i="6"/>
  <c r="R62" i="6"/>
  <c r="Q62" i="6"/>
  <c r="P62" i="6"/>
  <c r="E62" i="6"/>
  <c r="U62" i="6" s="1"/>
  <c r="S61" i="6"/>
  <c r="R61" i="6"/>
  <c r="Q61" i="6"/>
  <c r="P61" i="6"/>
  <c r="E61" i="6"/>
  <c r="U61" i="6" s="1"/>
  <c r="V59" i="6"/>
  <c r="O59" i="6"/>
  <c r="N59" i="6"/>
  <c r="M59" i="6"/>
  <c r="L59" i="6"/>
  <c r="K59" i="6"/>
  <c r="J59" i="6"/>
  <c r="I59" i="6"/>
  <c r="H59" i="6"/>
  <c r="R59" i="6" s="1"/>
  <c r="G59" i="6"/>
  <c r="F59" i="6"/>
  <c r="C59" i="6"/>
  <c r="B59" i="6"/>
  <c r="E59" i="6" s="1"/>
  <c r="T58" i="6"/>
  <c r="S58" i="6"/>
  <c r="R58" i="6"/>
  <c r="Q58" i="6"/>
  <c r="P58" i="6"/>
  <c r="E58" i="6"/>
  <c r="U58" i="6" s="1"/>
  <c r="S57" i="6"/>
  <c r="R57" i="6"/>
  <c r="Q57" i="6"/>
  <c r="P57" i="6"/>
  <c r="E57" i="6"/>
  <c r="T57" i="6" s="1"/>
  <c r="S56" i="6"/>
  <c r="R56" i="6"/>
  <c r="Q56" i="6"/>
  <c r="P56" i="6"/>
  <c r="E56" i="6"/>
  <c r="U56" i="6" s="1"/>
  <c r="U55" i="6"/>
  <c r="S55" i="6"/>
  <c r="R55" i="6"/>
  <c r="Q55" i="6"/>
  <c r="P55" i="6"/>
  <c r="E55" i="6"/>
  <c r="T55" i="6" s="1"/>
  <c r="V53" i="6"/>
  <c r="O53" i="6"/>
  <c r="N53" i="6"/>
  <c r="M53" i="6"/>
  <c r="L53" i="6"/>
  <c r="K53" i="6"/>
  <c r="J53" i="6"/>
  <c r="I53" i="6"/>
  <c r="H53" i="6"/>
  <c r="G53" i="6"/>
  <c r="F53" i="6"/>
  <c r="C53" i="6"/>
  <c r="B53" i="6"/>
  <c r="S52" i="6"/>
  <c r="R52" i="6"/>
  <c r="Q52" i="6"/>
  <c r="P52" i="6"/>
  <c r="E52" i="6"/>
  <c r="U52" i="6" s="1"/>
  <c r="S51" i="6"/>
  <c r="R51" i="6"/>
  <c r="Q51" i="6"/>
  <c r="P51" i="6"/>
  <c r="E51" i="6"/>
  <c r="T51" i="6" s="1"/>
  <c r="T50" i="6"/>
  <c r="S50" i="6"/>
  <c r="R50" i="6"/>
  <c r="Q50" i="6"/>
  <c r="P50" i="6"/>
  <c r="E50" i="6"/>
  <c r="U50" i="6" s="1"/>
  <c r="T49" i="6"/>
  <c r="S49" i="6"/>
  <c r="R49" i="6"/>
  <c r="Q49" i="6"/>
  <c r="P49" i="6"/>
  <c r="E49" i="6"/>
  <c r="U49" i="6" s="1"/>
  <c r="U48" i="6"/>
  <c r="T48" i="6"/>
  <c r="S48" i="6"/>
  <c r="R48" i="6"/>
  <c r="Q48" i="6"/>
  <c r="P48" i="6"/>
  <c r="E48" i="6"/>
  <c r="S47" i="6"/>
  <c r="R47" i="6"/>
  <c r="Q47" i="6"/>
  <c r="P47" i="6"/>
  <c r="E47" i="6"/>
  <c r="U47" i="6" s="1"/>
  <c r="T46" i="6"/>
  <c r="S46" i="6"/>
  <c r="R46" i="6"/>
  <c r="Q46" i="6"/>
  <c r="P46" i="6"/>
  <c r="E46" i="6"/>
  <c r="U46" i="6" s="1"/>
  <c r="U45" i="6"/>
  <c r="S45" i="6"/>
  <c r="R45" i="6"/>
  <c r="Q45" i="6"/>
  <c r="P45" i="6"/>
  <c r="E45" i="6"/>
  <c r="T45" i="6" s="1"/>
  <c r="S44" i="6"/>
  <c r="R44" i="6"/>
  <c r="Q44" i="6"/>
  <c r="P44" i="6"/>
  <c r="E44" i="6"/>
  <c r="U44" i="6" s="1"/>
  <c r="S43" i="6"/>
  <c r="R43" i="6"/>
  <c r="Q43" i="6"/>
  <c r="P43" i="6"/>
  <c r="E43" i="6"/>
  <c r="T43" i="6" s="1"/>
  <c r="U42" i="6"/>
  <c r="S42" i="6"/>
  <c r="R42" i="6"/>
  <c r="Q42" i="6"/>
  <c r="P42" i="6"/>
  <c r="E42" i="6"/>
  <c r="T42" i="6" s="1"/>
  <c r="V40" i="6"/>
  <c r="S40" i="6"/>
  <c r="O40" i="6"/>
  <c r="N40" i="6"/>
  <c r="M40" i="6"/>
  <c r="L40" i="6"/>
  <c r="K40" i="6"/>
  <c r="J40" i="6"/>
  <c r="I40" i="6"/>
  <c r="H40" i="6"/>
  <c r="R40" i="6" s="1"/>
  <c r="G40" i="6"/>
  <c r="F40" i="6"/>
  <c r="C40" i="6"/>
  <c r="B40" i="6"/>
  <c r="U39" i="6"/>
  <c r="S39" i="6"/>
  <c r="R39" i="6"/>
  <c r="Q39" i="6"/>
  <c r="P39" i="6"/>
  <c r="E39" i="6"/>
  <c r="T39" i="6" s="1"/>
  <c r="S38" i="6"/>
  <c r="R38" i="6"/>
  <c r="Q38" i="6"/>
  <c r="P38" i="6"/>
  <c r="E38" i="6"/>
  <c r="U38" i="6" s="1"/>
  <c r="S37" i="6"/>
  <c r="R37" i="6"/>
  <c r="Q37" i="6"/>
  <c r="P37" i="6"/>
  <c r="E37" i="6"/>
  <c r="U37" i="6" s="1"/>
  <c r="T36" i="6"/>
  <c r="S36" i="6"/>
  <c r="R36" i="6"/>
  <c r="Q36" i="6"/>
  <c r="P36" i="6"/>
  <c r="E36" i="6"/>
  <c r="U36" i="6" s="1"/>
  <c r="S35" i="6"/>
  <c r="R35" i="6"/>
  <c r="Q35" i="6"/>
  <c r="P35" i="6"/>
  <c r="E35" i="6"/>
  <c r="V33" i="6"/>
  <c r="O33" i="6"/>
  <c r="N33" i="6"/>
  <c r="M33" i="6"/>
  <c r="L33" i="6"/>
  <c r="K33" i="6"/>
  <c r="J33" i="6"/>
  <c r="I33" i="6"/>
  <c r="Q33" i="6" s="1"/>
  <c r="H33" i="6"/>
  <c r="R33" i="6" s="1"/>
  <c r="G33" i="6"/>
  <c r="F33" i="6"/>
  <c r="C33" i="6"/>
  <c r="B33" i="6"/>
  <c r="E33" i="6" s="1"/>
  <c r="S32" i="6"/>
  <c r="R32" i="6"/>
  <c r="Q32" i="6"/>
  <c r="P32" i="6"/>
  <c r="E32" i="6"/>
  <c r="V30" i="6"/>
  <c r="O30" i="6"/>
  <c r="N30" i="6"/>
  <c r="M30" i="6"/>
  <c r="L30" i="6"/>
  <c r="K30" i="6"/>
  <c r="J30" i="6"/>
  <c r="I30" i="6"/>
  <c r="S30" i="6" s="1"/>
  <c r="H30" i="6"/>
  <c r="G30" i="6"/>
  <c r="F30" i="6"/>
  <c r="C30" i="6"/>
  <c r="B30" i="6"/>
  <c r="E30" i="6" s="1"/>
  <c r="S29" i="6"/>
  <c r="R29" i="6"/>
  <c r="Q29" i="6"/>
  <c r="P29" i="6"/>
  <c r="E29" i="6"/>
  <c r="U29" i="6" s="1"/>
  <c r="S28" i="6"/>
  <c r="R28" i="6"/>
  <c r="Q28" i="6"/>
  <c r="P28" i="6"/>
  <c r="E28" i="6"/>
  <c r="U28" i="6" s="1"/>
  <c r="S27" i="6"/>
  <c r="R27" i="6"/>
  <c r="Q27" i="6"/>
  <c r="P27" i="6"/>
  <c r="E27" i="6"/>
  <c r="U27" i="6" s="1"/>
  <c r="T26" i="6"/>
  <c r="S26" i="6"/>
  <c r="R26" i="6"/>
  <c r="Q26" i="6"/>
  <c r="P26" i="6"/>
  <c r="E26" i="6"/>
  <c r="U26" i="6" s="1"/>
  <c r="V24" i="6"/>
  <c r="O24" i="6"/>
  <c r="N24" i="6"/>
  <c r="M24" i="6"/>
  <c r="L24" i="6"/>
  <c r="K24" i="6"/>
  <c r="J24" i="6"/>
  <c r="I24" i="6"/>
  <c r="S24" i="6" s="1"/>
  <c r="H24" i="6"/>
  <c r="G24" i="6"/>
  <c r="F24" i="6"/>
  <c r="C24" i="6"/>
  <c r="E24" i="6" s="1"/>
  <c r="B24" i="6"/>
  <c r="S23" i="6"/>
  <c r="R23" i="6"/>
  <c r="Q23" i="6"/>
  <c r="P23" i="6"/>
  <c r="E23" i="6"/>
  <c r="U23" i="6" s="1"/>
  <c r="S22" i="6"/>
  <c r="R22" i="6"/>
  <c r="Q22" i="6"/>
  <c r="P22" i="6"/>
  <c r="E22" i="6"/>
  <c r="U22" i="6" s="1"/>
  <c r="U21" i="6"/>
  <c r="S21" i="6"/>
  <c r="R21" i="6"/>
  <c r="Q21" i="6"/>
  <c r="P21" i="6"/>
  <c r="E21" i="6"/>
  <c r="T21" i="6" s="1"/>
  <c r="S20" i="6"/>
  <c r="R20" i="6"/>
  <c r="Q20" i="6"/>
  <c r="P20" i="6"/>
  <c r="E20" i="6"/>
  <c r="U20" i="6" s="1"/>
  <c r="S19" i="6"/>
  <c r="R19" i="6"/>
  <c r="Q19" i="6"/>
  <c r="U19" i="6" s="1"/>
  <c r="P19" i="6"/>
  <c r="E19" i="6"/>
  <c r="T19" i="6" s="1"/>
  <c r="U18" i="6"/>
  <c r="S18" i="6"/>
  <c r="R18" i="6"/>
  <c r="Q18" i="6"/>
  <c r="P18" i="6"/>
  <c r="E18" i="6"/>
  <c r="T18" i="6" s="1"/>
  <c r="T17" i="6"/>
  <c r="S17" i="6"/>
  <c r="R17" i="6"/>
  <c r="Q17" i="6"/>
  <c r="P17" i="6"/>
  <c r="E17" i="6"/>
  <c r="U17" i="6" s="1"/>
  <c r="V15" i="6"/>
  <c r="O15" i="6"/>
  <c r="N15" i="6"/>
  <c r="M15" i="6"/>
  <c r="L15" i="6"/>
  <c r="K15" i="6"/>
  <c r="J15" i="6"/>
  <c r="I15" i="6"/>
  <c r="H15" i="6"/>
  <c r="P15" i="6" s="1"/>
  <c r="G15" i="6"/>
  <c r="F15" i="6"/>
  <c r="C15" i="6"/>
  <c r="B15" i="6"/>
  <c r="E15" i="6" s="1"/>
  <c r="U14" i="6"/>
  <c r="S14" i="6"/>
  <c r="R14" i="6"/>
  <c r="Q14" i="6"/>
  <c r="P14" i="6"/>
  <c r="E14" i="6"/>
  <c r="T14" i="6" s="1"/>
  <c r="T13" i="6"/>
  <c r="S13" i="6"/>
  <c r="R13" i="6"/>
  <c r="Q13" i="6"/>
  <c r="P13" i="6"/>
  <c r="E13" i="6"/>
  <c r="U13" i="6" s="1"/>
  <c r="U12" i="6"/>
  <c r="S12" i="6"/>
  <c r="R12" i="6"/>
  <c r="Q12" i="6"/>
  <c r="P12" i="6"/>
  <c r="E12" i="6"/>
  <c r="T12" i="6" s="1"/>
  <c r="S11" i="6"/>
  <c r="R11" i="6"/>
  <c r="Q11" i="6"/>
  <c r="P11" i="6"/>
  <c r="E11" i="6"/>
  <c r="U11" i="6" s="1"/>
  <c r="S10" i="6"/>
  <c r="R10" i="6"/>
  <c r="Q10" i="6"/>
  <c r="P10" i="6"/>
  <c r="T10" i="6" s="1"/>
  <c r="E10" i="6"/>
  <c r="U9" i="6"/>
  <c r="S9" i="6"/>
  <c r="R9" i="6"/>
  <c r="Q9" i="6"/>
  <c r="P9" i="6"/>
  <c r="E9" i="6"/>
  <c r="T93" i="5"/>
  <c r="S93" i="5"/>
  <c r="R93" i="5"/>
  <c r="Q93" i="5"/>
  <c r="P93" i="5"/>
  <c r="E93" i="5"/>
  <c r="U93" i="5" s="1"/>
  <c r="S92" i="5"/>
  <c r="R92" i="5"/>
  <c r="Q92" i="5"/>
  <c r="P92" i="5"/>
  <c r="E92" i="5"/>
  <c r="T92" i="5" s="1"/>
  <c r="S91" i="5"/>
  <c r="R91" i="5"/>
  <c r="Q91" i="5"/>
  <c r="P91" i="5"/>
  <c r="E91" i="5"/>
  <c r="U91" i="5" s="1"/>
  <c r="S90" i="5"/>
  <c r="R90" i="5"/>
  <c r="Q90" i="5"/>
  <c r="P90" i="5"/>
  <c r="E90" i="5"/>
  <c r="U90" i="5" s="1"/>
  <c r="T89" i="5"/>
  <c r="S89" i="5"/>
  <c r="R89" i="5"/>
  <c r="Q89" i="5"/>
  <c r="P89" i="5"/>
  <c r="E89" i="5"/>
  <c r="U89" i="5" s="1"/>
  <c r="S88" i="5"/>
  <c r="R88" i="5"/>
  <c r="Q88" i="5"/>
  <c r="P88" i="5"/>
  <c r="E88" i="5"/>
  <c r="U88" i="5" s="1"/>
  <c r="S87" i="5"/>
  <c r="R87" i="5"/>
  <c r="Q87" i="5"/>
  <c r="P87" i="5"/>
  <c r="E87" i="5"/>
  <c r="U87" i="5" s="1"/>
  <c r="S86" i="5"/>
  <c r="R86" i="5"/>
  <c r="Q86" i="5"/>
  <c r="P86" i="5"/>
  <c r="E86" i="5"/>
  <c r="T86" i="5" s="1"/>
  <c r="V72" i="5"/>
  <c r="O72" i="5"/>
  <c r="N72" i="5"/>
  <c r="M72" i="5"/>
  <c r="L72" i="5"/>
  <c r="K72" i="5"/>
  <c r="J72" i="5"/>
  <c r="I72" i="5"/>
  <c r="H72" i="5"/>
  <c r="G72" i="5"/>
  <c r="F72" i="5"/>
  <c r="C72" i="5"/>
  <c r="B72" i="5"/>
  <c r="V71" i="5"/>
  <c r="S71" i="5"/>
  <c r="O71" i="5"/>
  <c r="N71" i="5"/>
  <c r="M71" i="5"/>
  <c r="L71" i="5"/>
  <c r="K71" i="5"/>
  <c r="J71" i="5"/>
  <c r="I71" i="5"/>
  <c r="H71" i="5"/>
  <c r="R71" i="5" s="1"/>
  <c r="G71" i="5"/>
  <c r="F71" i="5"/>
  <c r="E71" i="5"/>
  <c r="C71" i="5"/>
  <c r="B71" i="5"/>
  <c r="V70" i="5"/>
  <c r="O70" i="5"/>
  <c r="N70" i="5"/>
  <c r="M70" i="5"/>
  <c r="L70" i="5"/>
  <c r="K70" i="5"/>
  <c r="J70" i="5"/>
  <c r="I70" i="5"/>
  <c r="S70" i="5" s="1"/>
  <c r="H70" i="5"/>
  <c r="G70" i="5"/>
  <c r="F70" i="5"/>
  <c r="C70" i="5"/>
  <c r="B70" i="5"/>
  <c r="E70" i="5" s="1"/>
  <c r="S69" i="5"/>
  <c r="R69" i="5"/>
  <c r="Q69" i="5"/>
  <c r="P69" i="5"/>
  <c r="E69" i="5"/>
  <c r="U69" i="5" s="1"/>
  <c r="V67" i="5"/>
  <c r="O67" i="5"/>
  <c r="N67" i="5"/>
  <c r="M67" i="5"/>
  <c r="L67" i="5"/>
  <c r="K67" i="5"/>
  <c r="J67" i="5"/>
  <c r="I67" i="5"/>
  <c r="H67" i="5"/>
  <c r="G67" i="5"/>
  <c r="F67" i="5"/>
  <c r="C67" i="5"/>
  <c r="B67" i="5"/>
  <c r="V66" i="5"/>
  <c r="O66" i="5"/>
  <c r="N66" i="5"/>
  <c r="M66" i="5"/>
  <c r="L66" i="5"/>
  <c r="K66" i="5"/>
  <c r="J66" i="5"/>
  <c r="I66" i="5"/>
  <c r="H66" i="5"/>
  <c r="P66" i="5" s="1"/>
  <c r="G66" i="5"/>
  <c r="F66" i="5"/>
  <c r="E66" i="5"/>
  <c r="C66" i="5"/>
  <c r="B66" i="5"/>
  <c r="U65" i="5"/>
  <c r="S65" i="5"/>
  <c r="R65" i="5"/>
  <c r="Q65" i="5"/>
  <c r="P65" i="5"/>
  <c r="E65" i="5"/>
  <c r="T65" i="5" s="1"/>
  <c r="S64" i="5"/>
  <c r="R64" i="5"/>
  <c r="Q64" i="5"/>
  <c r="P64" i="5"/>
  <c r="E64" i="5"/>
  <c r="U64" i="5" s="1"/>
  <c r="S63" i="5"/>
  <c r="R63" i="5"/>
  <c r="Q63" i="5"/>
  <c r="P63" i="5"/>
  <c r="E63" i="5"/>
  <c r="T63" i="5" s="1"/>
  <c r="U62" i="5"/>
  <c r="S62" i="5"/>
  <c r="R62" i="5"/>
  <c r="Q62" i="5"/>
  <c r="P62" i="5"/>
  <c r="E62" i="5"/>
  <c r="T62" i="5" s="1"/>
  <c r="T61" i="5"/>
  <c r="S61" i="5"/>
  <c r="R61" i="5"/>
  <c r="Q61" i="5"/>
  <c r="P61" i="5"/>
  <c r="E61" i="5"/>
  <c r="U61" i="5" s="1"/>
  <c r="V59" i="5"/>
  <c r="O59" i="5"/>
  <c r="N59" i="5"/>
  <c r="M59" i="5"/>
  <c r="L59" i="5"/>
  <c r="K59" i="5"/>
  <c r="J59" i="5"/>
  <c r="I59" i="5"/>
  <c r="S59" i="5" s="1"/>
  <c r="H59" i="5"/>
  <c r="G59" i="5"/>
  <c r="F59" i="5"/>
  <c r="C59" i="5"/>
  <c r="B59" i="5"/>
  <c r="S58" i="5"/>
  <c r="R58" i="5"/>
  <c r="Q58" i="5"/>
  <c r="P58" i="5"/>
  <c r="E58" i="5"/>
  <c r="T58" i="5" s="1"/>
  <c r="S57" i="5"/>
  <c r="R57" i="5"/>
  <c r="Q57" i="5"/>
  <c r="P57" i="5"/>
  <c r="E57" i="5"/>
  <c r="U57" i="5" s="1"/>
  <c r="T56" i="5"/>
  <c r="S56" i="5"/>
  <c r="R56" i="5"/>
  <c r="Q56" i="5"/>
  <c r="P56" i="5"/>
  <c r="E56" i="5"/>
  <c r="U56" i="5" s="1"/>
  <c r="S55" i="5"/>
  <c r="R55" i="5"/>
  <c r="Q55" i="5"/>
  <c r="P55" i="5"/>
  <c r="E55" i="5"/>
  <c r="U55" i="5" s="1"/>
  <c r="V53" i="5"/>
  <c r="O53" i="5"/>
  <c r="N53" i="5"/>
  <c r="M53" i="5"/>
  <c r="L53" i="5"/>
  <c r="K53" i="5"/>
  <c r="J53" i="5"/>
  <c r="I53" i="5"/>
  <c r="S53" i="5" s="1"/>
  <c r="H53" i="5"/>
  <c r="R53" i="5" s="1"/>
  <c r="G53" i="5"/>
  <c r="F53" i="5"/>
  <c r="C53" i="5"/>
  <c r="B53" i="5"/>
  <c r="T52" i="5"/>
  <c r="S52" i="5"/>
  <c r="R52" i="5"/>
  <c r="Q52" i="5"/>
  <c r="P52" i="5"/>
  <c r="E52" i="5"/>
  <c r="U52" i="5" s="1"/>
  <c r="S51" i="5"/>
  <c r="R51" i="5"/>
  <c r="Q51" i="5"/>
  <c r="P51" i="5"/>
  <c r="E51" i="5"/>
  <c r="U51" i="5" s="1"/>
  <c r="S50" i="5"/>
  <c r="R50" i="5"/>
  <c r="Q50" i="5"/>
  <c r="P50" i="5"/>
  <c r="E50" i="5"/>
  <c r="U50" i="5" s="1"/>
  <c r="S49" i="5"/>
  <c r="R49" i="5"/>
  <c r="Q49" i="5"/>
  <c r="P49" i="5"/>
  <c r="E49" i="5"/>
  <c r="T49" i="5" s="1"/>
  <c r="S48" i="5"/>
  <c r="R48" i="5"/>
  <c r="Q48" i="5"/>
  <c r="P48" i="5"/>
  <c r="E48" i="5"/>
  <c r="U48" i="5" s="1"/>
  <c r="S47" i="5"/>
  <c r="R47" i="5"/>
  <c r="Q47" i="5"/>
  <c r="P47" i="5"/>
  <c r="E47" i="5"/>
  <c r="T47" i="5" s="1"/>
  <c r="S46" i="5"/>
  <c r="R46" i="5"/>
  <c r="Q46" i="5"/>
  <c r="P46" i="5"/>
  <c r="E46" i="5"/>
  <c r="U46" i="5" s="1"/>
  <c r="S45" i="5"/>
  <c r="R45" i="5"/>
  <c r="Q45" i="5"/>
  <c r="P45" i="5"/>
  <c r="E45" i="5"/>
  <c r="U45" i="5" s="1"/>
  <c r="T44" i="5"/>
  <c r="S44" i="5"/>
  <c r="R44" i="5"/>
  <c r="Q44" i="5"/>
  <c r="P44" i="5"/>
  <c r="E44" i="5"/>
  <c r="U44" i="5" s="1"/>
  <c r="S43" i="5"/>
  <c r="R43" i="5"/>
  <c r="Q43" i="5"/>
  <c r="P43" i="5"/>
  <c r="E43" i="5"/>
  <c r="S42" i="5"/>
  <c r="R42" i="5"/>
  <c r="Q42" i="5"/>
  <c r="P42" i="5"/>
  <c r="E42" i="5"/>
  <c r="U42" i="5" s="1"/>
  <c r="V40" i="5"/>
  <c r="O40" i="5"/>
  <c r="N40" i="5"/>
  <c r="M40" i="5"/>
  <c r="L40" i="5"/>
  <c r="K40" i="5"/>
  <c r="J40" i="5"/>
  <c r="I40" i="5"/>
  <c r="S40" i="5" s="1"/>
  <c r="H40" i="5"/>
  <c r="G40" i="5"/>
  <c r="F40" i="5"/>
  <c r="C40" i="5"/>
  <c r="B40" i="5"/>
  <c r="S39" i="5"/>
  <c r="R39" i="5"/>
  <c r="Q39" i="5"/>
  <c r="P39" i="5"/>
  <c r="E39" i="5"/>
  <c r="U39" i="5" s="1"/>
  <c r="S38" i="5"/>
  <c r="R38" i="5"/>
  <c r="Q38" i="5"/>
  <c r="P38" i="5"/>
  <c r="E38" i="5"/>
  <c r="U38" i="5" s="1"/>
  <c r="S37" i="5"/>
  <c r="R37" i="5"/>
  <c r="Q37" i="5"/>
  <c r="P37" i="5"/>
  <c r="E37" i="5"/>
  <c r="T37" i="5" s="1"/>
  <c r="T36" i="5"/>
  <c r="S36" i="5"/>
  <c r="R36" i="5"/>
  <c r="Q36" i="5"/>
  <c r="P36" i="5"/>
  <c r="E36" i="5"/>
  <c r="U36" i="5" s="1"/>
  <c r="U35" i="5"/>
  <c r="S35" i="5"/>
  <c r="R35" i="5"/>
  <c r="Q35" i="5"/>
  <c r="P35" i="5"/>
  <c r="E35" i="5"/>
  <c r="T35" i="5" s="1"/>
  <c r="V33" i="5"/>
  <c r="O33" i="5"/>
  <c r="N33" i="5"/>
  <c r="M33" i="5"/>
  <c r="L33" i="5"/>
  <c r="K33" i="5"/>
  <c r="J33" i="5"/>
  <c r="R33" i="5" s="1"/>
  <c r="I33" i="5"/>
  <c r="Q33" i="5" s="1"/>
  <c r="H33" i="5"/>
  <c r="G33" i="5"/>
  <c r="F33" i="5"/>
  <c r="C33" i="5"/>
  <c r="B33" i="5"/>
  <c r="E33" i="5" s="1"/>
  <c r="S32" i="5"/>
  <c r="R32" i="5"/>
  <c r="Q32" i="5"/>
  <c r="P32" i="5"/>
  <c r="E32" i="5"/>
  <c r="U32" i="5" s="1"/>
  <c r="V30" i="5"/>
  <c r="O30" i="5"/>
  <c r="N30" i="5"/>
  <c r="M30" i="5"/>
  <c r="L30" i="5"/>
  <c r="K30" i="5"/>
  <c r="S30" i="5" s="1"/>
  <c r="J30" i="5"/>
  <c r="I30" i="5"/>
  <c r="H30" i="5"/>
  <c r="P30" i="5" s="1"/>
  <c r="G30" i="5"/>
  <c r="F30" i="5"/>
  <c r="E30" i="5"/>
  <c r="C30" i="5"/>
  <c r="B30" i="5"/>
  <c r="U29" i="5"/>
  <c r="S29" i="5"/>
  <c r="R29" i="5"/>
  <c r="Q29" i="5"/>
  <c r="P29" i="5"/>
  <c r="E29" i="5"/>
  <c r="T29" i="5" s="1"/>
  <c r="S28" i="5"/>
  <c r="R28" i="5"/>
  <c r="Q28" i="5"/>
  <c r="P28" i="5"/>
  <c r="E28" i="5"/>
  <c r="U28" i="5" s="1"/>
  <c r="U27" i="5"/>
  <c r="S27" i="5"/>
  <c r="R27" i="5"/>
  <c r="Q27" i="5"/>
  <c r="P27" i="5"/>
  <c r="E27" i="5"/>
  <c r="T27" i="5" s="1"/>
  <c r="U26" i="5"/>
  <c r="S26" i="5"/>
  <c r="R26" i="5"/>
  <c r="Q26" i="5"/>
  <c r="P26" i="5"/>
  <c r="E26" i="5"/>
  <c r="T26" i="5" s="1"/>
  <c r="V24" i="5"/>
  <c r="S24" i="5"/>
  <c r="O24" i="5"/>
  <c r="N24" i="5"/>
  <c r="M24" i="5"/>
  <c r="L24" i="5"/>
  <c r="K24" i="5"/>
  <c r="J24" i="5"/>
  <c r="I24" i="5"/>
  <c r="H24" i="5"/>
  <c r="P24" i="5" s="1"/>
  <c r="G24" i="5"/>
  <c r="F24" i="5"/>
  <c r="C24" i="5"/>
  <c r="B24" i="5"/>
  <c r="U23" i="5"/>
  <c r="S23" i="5"/>
  <c r="R23" i="5"/>
  <c r="Q23" i="5"/>
  <c r="P23" i="5"/>
  <c r="E23" i="5"/>
  <c r="T23" i="5" s="1"/>
  <c r="U22" i="5"/>
  <c r="T22" i="5"/>
  <c r="S22" i="5"/>
  <c r="R22" i="5"/>
  <c r="Q22" i="5"/>
  <c r="P22" i="5"/>
  <c r="E22" i="5"/>
  <c r="S21" i="5"/>
  <c r="R21" i="5"/>
  <c r="Q21" i="5"/>
  <c r="P21" i="5"/>
  <c r="E21" i="5"/>
  <c r="U21" i="5" s="1"/>
  <c r="T20" i="5"/>
  <c r="S20" i="5"/>
  <c r="R20" i="5"/>
  <c r="Q20" i="5"/>
  <c r="P20" i="5"/>
  <c r="E20" i="5"/>
  <c r="U20" i="5" s="1"/>
  <c r="S19" i="5"/>
  <c r="R19" i="5"/>
  <c r="Q19" i="5"/>
  <c r="P19" i="5"/>
  <c r="E19" i="5"/>
  <c r="U19" i="5" s="1"/>
  <c r="S18" i="5"/>
  <c r="R18" i="5"/>
  <c r="Q18" i="5"/>
  <c r="P18" i="5"/>
  <c r="E18" i="5"/>
  <c r="U18" i="5" s="1"/>
  <c r="S17" i="5"/>
  <c r="R17" i="5"/>
  <c r="Q17" i="5"/>
  <c r="P17" i="5"/>
  <c r="E17" i="5"/>
  <c r="T17" i="5" s="1"/>
  <c r="V15" i="5"/>
  <c r="O15" i="5"/>
  <c r="N15" i="5"/>
  <c r="M15" i="5"/>
  <c r="L15" i="5"/>
  <c r="K15" i="5"/>
  <c r="J15" i="5"/>
  <c r="I15" i="5"/>
  <c r="H15" i="5"/>
  <c r="G15" i="5"/>
  <c r="F15" i="5"/>
  <c r="C15" i="5"/>
  <c r="B15" i="5"/>
  <c r="E15" i="5" s="1"/>
  <c r="T14" i="5"/>
  <c r="S14" i="5"/>
  <c r="R14" i="5"/>
  <c r="Q14" i="5"/>
  <c r="P14" i="5"/>
  <c r="E14" i="5"/>
  <c r="U14" i="5" s="1"/>
  <c r="S13" i="5"/>
  <c r="R13" i="5"/>
  <c r="Q13" i="5"/>
  <c r="P13" i="5"/>
  <c r="E13" i="5"/>
  <c r="T13" i="5" s="1"/>
  <c r="T12" i="5"/>
  <c r="S12" i="5"/>
  <c r="R12" i="5"/>
  <c r="Q12" i="5"/>
  <c r="P12" i="5"/>
  <c r="E12" i="5"/>
  <c r="U12" i="5" s="1"/>
  <c r="U11" i="5"/>
  <c r="S11" i="5"/>
  <c r="R11" i="5"/>
  <c r="Q11" i="5"/>
  <c r="P11" i="5"/>
  <c r="E11" i="5"/>
  <c r="T11" i="5" s="1"/>
  <c r="S10" i="5"/>
  <c r="R10" i="5"/>
  <c r="Q10" i="5"/>
  <c r="U10" i="5" s="1"/>
  <c r="P10" i="5"/>
  <c r="T10" i="5" s="1"/>
  <c r="E10" i="5"/>
  <c r="S9" i="5"/>
  <c r="R9" i="5"/>
  <c r="Q9" i="5"/>
  <c r="P9" i="5"/>
  <c r="E9" i="5"/>
  <c r="U9" i="5" s="1"/>
  <c r="T93" i="4"/>
  <c r="S93" i="4"/>
  <c r="R93" i="4"/>
  <c r="Q93" i="4"/>
  <c r="P93" i="4"/>
  <c r="E93" i="4"/>
  <c r="U93" i="4" s="1"/>
  <c r="S92" i="4"/>
  <c r="R92" i="4"/>
  <c r="Q92" i="4"/>
  <c r="P92" i="4"/>
  <c r="E92" i="4"/>
  <c r="U92" i="4" s="1"/>
  <c r="S91" i="4"/>
  <c r="R91" i="4"/>
  <c r="Q91" i="4"/>
  <c r="P91" i="4"/>
  <c r="E91" i="4"/>
  <c r="U91" i="4" s="1"/>
  <c r="S90" i="4"/>
  <c r="R90" i="4"/>
  <c r="Q90" i="4"/>
  <c r="P90" i="4"/>
  <c r="E90" i="4"/>
  <c r="T90" i="4" s="1"/>
  <c r="T89" i="4"/>
  <c r="S89" i="4"/>
  <c r="R89" i="4"/>
  <c r="Q89" i="4"/>
  <c r="P89" i="4"/>
  <c r="E89" i="4"/>
  <c r="U89" i="4" s="1"/>
  <c r="U88" i="4"/>
  <c r="S88" i="4"/>
  <c r="R88" i="4"/>
  <c r="Q88" i="4"/>
  <c r="P88" i="4"/>
  <c r="E88" i="4"/>
  <c r="T88" i="4" s="1"/>
  <c r="U87" i="4"/>
  <c r="T87" i="4"/>
  <c r="S87" i="4"/>
  <c r="R87" i="4"/>
  <c r="Q87" i="4"/>
  <c r="P87" i="4"/>
  <c r="E87" i="4"/>
  <c r="S86" i="4"/>
  <c r="R86" i="4"/>
  <c r="Q86" i="4"/>
  <c r="P86" i="4"/>
  <c r="E86" i="4"/>
  <c r="U86" i="4" s="1"/>
  <c r="V72" i="4"/>
  <c r="O72" i="4"/>
  <c r="N72" i="4"/>
  <c r="M72" i="4"/>
  <c r="L72" i="4"/>
  <c r="K72" i="4"/>
  <c r="J72" i="4"/>
  <c r="I72" i="4"/>
  <c r="H72" i="4"/>
  <c r="G72" i="4"/>
  <c r="F72" i="4"/>
  <c r="C72" i="4"/>
  <c r="B72" i="4"/>
  <c r="V71" i="4"/>
  <c r="O71" i="4"/>
  <c r="N71" i="4"/>
  <c r="M71" i="4"/>
  <c r="L71" i="4"/>
  <c r="K71" i="4"/>
  <c r="J71" i="4"/>
  <c r="I71" i="4"/>
  <c r="H71" i="4"/>
  <c r="G71" i="4"/>
  <c r="F71" i="4"/>
  <c r="C71" i="4"/>
  <c r="B71" i="4"/>
  <c r="E71" i="4" s="1"/>
  <c r="V70" i="4"/>
  <c r="O70" i="4"/>
  <c r="N70" i="4"/>
  <c r="M70" i="4"/>
  <c r="L70" i="4"/>
  <c r="K70" i="4"/>
  <c r="J70" i="4"/>
  <c r="I70" i="4"/>
  <c r="Q70" i="4" s="1"/>
  <c r="H70" i="4"/>
  <c r="R70" i="4" s="1"/>
  <c r="G70" i="4"/>
  <c r="F70" i="4"/>
  <c r="C70" i="4"/>
  <c r="B70" i="4"/>
  <c r="E70" i="4" s="1"/>
  <c r="S69" i="4"/>
  <c r="R69" i="4"/>
  <c r="Q69" i="4"/>
  <c r="P69" i="4"/>
  <c r="E69" i="4"/>
  <c r="U69" i="4" s="1"/>
  <c r="V67" i="4"/>
  <c r="O67" i="4"/>
  <c r="N67" i="4"/>
  <c r="M67" i="4"/>
  <c r="L67" i="4"/>
  <c r="K67" i="4"/>
  <c r="J67" i="4"/>
  <c r="I67" i="4"/>
  <c r="S67" i="4" s="1"/>
  <c r="H67" i="4"/>
  <c r="G67" i="4"/>
  <c r="F67" i="4"/>
  <c r="C67" i="4"/>
  <c r="B67" i="4"/>
  <c r="V66" i="4"/>
  <c r="O66" i="4"/>
  <c r="N66" i="4"/>
  <c r="M66" i="4"/>
  <c r="L66" i="4"/>
  <c r="K66" i="4"/>
  <c r="J66" i="4"/>
  <c r="I66" i="4"/>
  <c r="S66" i="4" s="1"/>
  <c r="H66" i="4"/>
  <c r="R66" i="4" s="1"/>
  <c r="G66" i="4"/>
  <c r="F66" i="4"/>
  <c r="C66" i="4"/>
  <c r="B66" i="4"/>
  <c r="S65" i="4"/>
  <c r="R65" i="4"/>
  <c r="Q65" i="4"/>
  <c r="P65" i="4"/>
  <c r="E65" i="4"/>
  <c r="U65" i="4" s="1"/>
  <c r="S64" i="4"/>
  <c r="R64" i="4"/>
  <c r="Q64" i="4"/>
  <c r="P64" i="4"/>
  <c r="E64" i="4"/>
  <c r="U64" i="4" s="1"/>
  <c r="S63" i="4"/>
  <c r="R63" i="4"/>
  <c r="Q63" i="4"/>
  <c r="P63" i="4"/>
  <c r="E63" i="4"/>
  <c r="U63" i="4" s="1"/>
  <c r="S62" i="4"/>
  <c r="R62" i="4"/>
  <c r="Q62" i="4"/>
  <c r="P62" i="4"/>
  <c r="E62" i="4"/>
  <c r="U62" i="4" s="1"/>
  <c r="U61" i="4"/>
  <c r="S61" i="4"/>
  <c r="R61" i="4"/>
  <c r="Q61" i="4"/>
  <c r="P61" i="4"/>
  <c r="E61" i="4"/>
  <c r="V59" i="4"/>
  <c r="O59" i="4"/>
  <c r="N59" i="4"/>
  <c r="M59" i="4"/>
  <c r="L59" i="4"/>
  <c r="K59" i="4"/>
  <c r="J59" i="4"/>
  <c r="I59" i="4"/>
  <c r="S59" i="4" s="1"/>
  <c r="H59" i="4"/>
  <c r="R59" i="4" s="1"/>
  <c r="G59" i="4"/>
  <c r="F59" i="4"/>
  <c r="C59" i="4"/>
  <c r="B59" i="4"/>
  <c r="E59" i="4" s="1"/>
  <c r="S58" i="4"/>
  <c r="R58" i="4"/>
  <c r="Q58" i="4"/>
  <c r="P58" i="4"/>
  <c r="E58" i="4"/>
  <c r="U58" i="4" s="1"/>
  <c r="S57" i="4"/>
  <c r="R57" i="4"/>
  <c r="Q57" i="4"/>
  <c r="P57" i="4"/>
  <c r="E57" i="4"/>
  <c r="T57" i="4" s="1"/>
  <c r="S56" i="4"/>
  <c r="R56" i="4"/>
  <c r="Q56" i="4"/>
  <c r="P56" i="4"/>
  <c r="E56" i="4"/>
  <c r="U56" i="4" s="1"/>
  <c r="S55" i="4"/>
  <c r="R55" i="4"/>
  <c r="Q55" i="4"/>
  <c r="P55" i="4"/>
  <c r="E55" i="4"/>
  <c r="T55" i="4" s="1"/>
  <c r="V53" i="4"/>
  <c r="O53" i="4"/>
  <c r="N53" i="4"/>
  <c r="M53" i="4"/>
  <c r="L53" i="4"/>
  <c r="K53" i="4"/>
  <c r="J53" i="4"/>
  <c r="I53" i="4"/>
  <c r="H53" i="4"/>
  <c r="G53" i="4"/>
  <c r="F53" i="4"/>
  <c r="C53" i="4"/>
  <c r="B53" i="4"/>
  <c r="T52" i="4"/>
  <c r="S52" i="4"/>
  <c r="R52" i="4"/>
  <c r="Q52" i="4"/>
  <c r="P52" i="4"/>
  <c r="E52" i="4"/>
  <c r="U52" i="4" s="1"/>
  <c r="U51" i="4"/>
  <c r="S51" i="4"/>
  <c r="R51" i="4"/>
  <c r="Q51" i="4"/>
  <c r="P51" i="4"/>
  <c r="E51" i="4"/>
  <c r="T51" i="4" s="1"/>
  <c r="S50" i="4"/>
  <c r="R50" i="4"/>
  <c r="Q50" i="4"/>
  <c r="P50" i="4"/>
  <c r="E50" i="4"/>
  <c r="U50" i="4" s="1"/>
  <c r="S49" i="4"/>
  <c r="R49" i="4"/>
  <c r="Q49" i="4"/>
  <c r="P49" i="4"/>
  <c r="E49" i="4"/>
  <c r="U49" i="4" s="1"/>
  <c r="S48" i="4"/>
  <c r="R48" i="4"/>
  <c r="Q48" i="4"/>
  <c r="P48" i="4"/>
  <c r="E48" i="4"/>
  <c r="U48" i="4" s="1"/>
  <c r="S47" i="4"/>
  <c r="R47" i="4"/>
  <c r="Q47" i="4"/>
  <c r="P47" i="4"/>
  <c r="E47" i="4"/>
  <c r="U47" i="4" s="1"/>
  <c r="S46" i="4"/>
  <c r="R46" i="4"/>
  <c r="Q46" i="4"/>
  <c r="P46" i="4"/>
  <c r="E46" i="4"/>
  <c r="U46" i="4" s="1"/>
  <c r="S45" i="4"/>
  <c r="R45" i="4"/>
  <c r="Q45" i="4"/>
  <c r="P45" i="4"/>
  <c r="E45" i="4"/>
  <c r="T45" i="4" s="1"/>
  <c r="T44" i="4"/>
  <c r="S44" i="4"/>
  <c r="R44" i="4"/>
  <c r="Q44" i="4"/>
  <c r="P44" i="4"/>
  <c r="E44" i="4"/>
  <c r="U44" i="4" s="1"/>
  <c r="U43" i="4"/>
  <c r="S43" i="4"/>
  <c r="R43" i="4"/>
  <c r="Q43" i="4"/>
  <c r="P43" i="4"/>
  <c r="E43" i="4"/>
  <c r="T43" i="4" s="1"/>
  <c r="S42" i="4"/>
  <c r="R42" i="4"/>
  <c r="Q42" i="4"/>
  <c r="P42" i="4"/>
  <c r="E42" i="4"/>
  <c r="U42" i="4" s="1"/>
  <c r="V40" i="4"/>
  <c r="O40" i="4"/>
  <c r="N40" i="4"/>
  <c r="M40" i="4"/>
  <c r="L40" i="4"/>
  <c r="K40" i="4"/>
  <c r="J40" i="4"/>
  <c r="I40" i="4"/>
  <c r="Q40" i="4" s="1"/>
  <c r="H40" i="4"/>
  <c r="G40" i="4"/>
  <c r="F40" i="4"/>
  <c r="C40" i="4"/>
  <c r="B40" i="4"/>
  <c r="E40" i="4" s="1"/>
  <c r="S39" i="4"/>
  <c r="R39" i="4"/>
  <c r="Q39" i="4"/>
  <c r="P39" i="4"/>
  <c r="E39" i="4"/>
  <c r="T39" i="4" s="1"/>
  <c r="T38" i="4"/>
  <c r="S38" i="4"/>
  <c r="R38" i="4"/>
  <c r="Q38" i="4"/>
  <c r="P38" i="4"/>
  <c r="E38" i="4"/>
  <c r="U38" i="4" s="1"/>
  <c r="T37" i="4"/>
  <c r="S37" i="4"/>
  <c r="R37" i="4"/>
  <c r="Q37" i="4"/>
  <c r="P37" i="4"/>
  <c r="E37" i="4"/>
  <c r="U37" i="4" s="1"/>
  <c r="S36" i="4"/>
  <c r="R36" i="4"/>
  <c r="Q36" i="4"/>
  <c r="P36" i="4"/>
  <c r="E36" i="4"/>
  <c r="U36" i="4" s="1"/>
  <c r="S35" i="4"/>
  <c r="R35" i="4"/>
  <c r="Q35" i="4"/>
  <c r="P35" i="4"/>
  <c r="E35" i="4"/>
  <c r="V33" i="4"/>
  <c r="O33" i="4"/>
  <c r="N33" i="4"/>
  <c r="M33" i="4"/>
  <c r="L33" i="4"/>
  <c r="K33" i="4"/>
  <c r="J33" i="4"/>
  <c r="I33" i="4"/>
  <c r="H33" i="4"/>
  <c r="R33" i="4" s="1"/>
  <c r="G33" i="4"/>
  <c r="F33" i="4"/>
  <c r="C33" i="4"/>
  <c r="B33" i="4"/>
  <c r="E33" i="4" s="1"/>
  <c r="S32" i="4"/>
  <c r="R32" i="4"/>
  <c r="Q32" i="4"/>
  <c r="P32" i="4"/>
  <c r="T32" i="4" s="1"/>
  <c r="E32" i="4"/>
  <c r="V30" i="4"/>
  <c r="O30" i="4"/>
  <c r="N30" i="4"/>
  <c r="M30" i="4"/>
  <c r="L30" i="4"/>
  <c r="K30" i="4"/>
  <c r="J30" i="4"/>
  <c r="I30" i="4"/>
  <c r="S30" i="4" s="1"/>
  <c r="H30" i="4"/>
  <c r="G30" i="4"/>
  <c r="F30" i="4"/>
  <c r="C30" i="4"/>
  <c r="B30" i="4"/>
  <c r="S29" i="4"/>
  <c r="R29" i="4"/>
  <c r="Q29" i="4"/>
  <c r="P29" i="4"/>
  <c r="T29" i="4" s="1"/>
  <c r="E29" i="4"/>
  <c r="S28" i="4"/>
  <c r="R28" i="4"/>
  <c r="Q28" i="4"/>
  <c r="P28" i="4"/>
  <c r="E28" i="4"/>
  <c r="U28" i="4" s="1"/>
  <c r="S27" i="4"/>
  <c r="R27" i="4"/>
  <c r="Q27" i="4"/>
  <c r="P27" i="4"/>
  <c r="E27" i="4"/>
  <c r="U27" i="4" s="1"/>
  <c r="T26" i="4"/>
  <c r="S26" i="4"/>
  <c r="R26" i="4"/>
  <c r="Q26" i="4"/>
  <c r="P26" i="4"/>
  <c r="E26" i="4"/>
  <c r="U26" i="4" s="1"/>
  <c r="V24" i="4"/>
  <c r="O24" i="4"/>
  <c r="N24" i="4"/>
  <c r="M24" i="4"/>
  <c r="L24" i="4"/>
  <c r="K24" i="4"/>
  <c r="J24" i="4"/>
  <c r="I24" i="4"/>
  <c r="S24" i="4" s="1"/>
  <c r="H24" i="4"/>
  <c r="G24" i="4"/>
  <c r="F24" i="4"/>
  <c r="C24" i="4"/>
  <c r="B24" i="4"/>
  <c r="S23" i="4"/>
  <c r="R23" i="4"/>
  <c r="Q23" i="4"/>
  <c r="P23" i="4"/>
  <c r="E23" i="4"/>
  <c r="U23" i="4" s="1"/>
  <c r="S22" i="4"/>
  <c r="R22" i="4"/>
  <c r="Q22" i="4"/>
  <c r="P22" i="4"/>
  <c r="E22" i="4"/>
  <c r="U22" i="4" s="1"/>
  <c r="S21" i="4"/>
  <c r="R21" i="4"/>
  <c r="Q21" i="4"/>
  <c r="P21" i="4"/>
  <c r="E21" i="4"/>
  <c r="T21" i="4" s="1"/>
  <c r="S20" i="4"/>
  <c r="R20" i="4"/>
  <c r="Q20" i="4"/>
  <c r="P20" i="4"/>
  <c r="E20" i="4"/>
  <c r="U20" i="4" s="1"/>
  <c r="S19" i="4"/>
  <c r="R19" i="4"/>
  <c r="Q19" i="4"/>
  <c r="P19" i="4"/>
  <c r="E19" i="4"/>
  <c r="T19" i="4" s="1"/>
  <c r="S18" i="4"/>
  <c r="R18" i="4"/>
  <c r="Q18" i="4"/>
  <c r="P18" i="4"/>
  <c r="E18" i="4"/>
  <c r="U18" i="4" s="1"/>
  <c r="T17" i="4"/>
  <c r="S17" i="4"/>
  <c r="R17" i="4"/>
  <c r="Q17" i="4"/>
  <c r="P17" i="4"/>
  <c r="E17" i="4"/>
  <c r="U17" i="4" s="1"/>
  <c r="V15" i="4"/>
  <c r="O15" i="4"/>
  <c r="N15" i="4"/>
  <c r="M15" i="4"/>
  <c r="L15" i="4"/>
  <c r="K15" i="4"/>
  <c r="J15" i="4"/>
  <c r="I15" i="4"/>
  <c r="H15" i="4"/>
  <c r="G15" i="4"/>
  <c r="F15" i="4"/>
  <c r="C15" i="4"/>
  <c r="B15" i="4"/>
  <c r="E15" i="4" s="1"/>
  <c r="S14" i="4"/>
  <c r="R14" i="4"/>
  <c r="Q14" i="4"/>
  <c r="P14" i="4"/>
  <c r="E14" i="4"/>
  <c r="U14" i="4" s="1"/>
  <c r="S13" i="4"/>
  <c r="R13" i="4"/>
  <c r="Q13" i="4"/>
  <c r="P13" i="4"/>
  <c r="E13" i="4"/>
  <c r="U13" i="4" s="1"/>
  <c r="S12" i="4"/>
  <c r="R12" i="4"/>
  <c r="Q12" i="4"/>
  <c r="P12" i="4"/>
  <c r="E12" i="4"/>
  <c r="U12" i="4" s="1"/>
  <c r="S11" i="4"/>
  <c r="R11" i="4"/>
  <c r="Q11" i="4"/>
  <c r="P11" i="4"/>
  <c r="E11" i="4"/>
  <c r="U11" i="4" s="1"/>
  <c r="S10" i="4"/>
  <c r="R10" i="4"/>
  <c r="Q10" i="4"/>
  <c r="P10" i="4"/>
  <c r="T10" i="4" s="1"/>
  <c r="E10" i="4"/>
  <c r="S9" i="4"/>
  <c r="R9" i="4"/>
  <c r="Q9" i="4"/>
  <c r="P9" i="4"/>
  <c r="E9" i="4"/>
  <c r="U9" i="4" s="1"/>
  <c r="T93" i="3"/>
  <c r="S93" i="3"/>
  <c r="R93" i="3"/>
  <c r="Q93" i="3"/>
  <c r="P93" i="3"/>
  <c r="E93" i="3"/>
  <c r="U93" i="3" s="1"/>
  <c r="U92" i="3"/>
  <c r="S92" i="3"/>
  <c r="R92" i="3"/>
  <c r="Q92" i="3"/>
  <c r="P92" i="3"/>
  <c r="E92" i="3"/>
  <c r="T92" i="3" s="1"/>
  <c r="U91" i="3"/>
  <c r="S91" i="3"/>
  <c r="R91" i="3"/>
  <c r="Q91" i="3"/>
  <c r="P91" i="3"/>
  <c r="E91" i="3"/>
  <c r="T91" i="3" s="1"/>
  <c r="S90" i="3"/>
  <c r="R90" i="3"/>
  <c r="Q90" i="3"/>
  <c r="P90" i="3"/>
  <c r="E90" i="3"/>
  <c r="U90" i="3" s="1"/>
  <c r="S89" i="3"/>
  <c r="R89" i="3"/>
  <c r="Q89" i="3"/>
  <c r="P89" i="3"/>
  <c r="E89" i="3"/>
  <c r="U89" i="3" s="1"/>
  <c r="S88" i="3"/>
  <c r="R88" i="3"/>
  <c r="Q88" i="3"/>
  <c r="P88" i="3"/>
  <c r="E88" i="3"/>
  <c r="U88" i="3" s="1"/>
  <c r="T87" i="3"/>
  <c r="S87" i="3"/>
  <c r="R87" i="3"/>
  <c r="Q87" i="3"/>
  <c r="P87" i="3"/>
  <c r="E87" i="3"/>
  <c r="U87" i="3" s="1"/>
  <c r="S86" i="3"/>
  <c r="R86" i="3"/>
  <c r="Q86" i="3"/>
  <c r="P86" i="3"/>
  <c r="E86" i="3"/>
  <c r="T86" i="3" s="1"/>
  <c r="V72" i="3"/>
  <c r="O72" i="3"/>
  <c r="N72" i="3"/>
  <c r="M72" i="3"/>
  <c r="L72" i="3"/>
  <c r="K72" i="3"/>
  <c r="J72" i="3"/>
  <c r="I72" i="3"/>
  <c r="H72" i="3"/>
  <c r="G72" i="3"/>
  <c r="F72" i="3"/>
  <c r="C72" i="3"/>
  <c r="B72" i="3"/>
  <c r="V71" i="3"/>
  <c r="S71" i="3"/>
  <c r="O71" i="3"/>
  <c r="N71" i="3"/>
  <c r="M71" i="3"/>
  <c r="L71" i="3"/>
  <c r="K71" i="3"/>
  <c r="J71" i="3"/>
  <c r="I71" i="3"/>
  <c r="H71" i="3"/>
  <c r="R71" i="3" s="1"/>
  <c r="G71" i="3"/>
  <c r="F71" i="3"/>
  <c r="C71" i="3"/>
  <c r="B71" i="3"/>
  <c r="E71" i="3" s="1"/>
  <c r="V70" i="3"/>
  <c r="O70" i="3"/>
  <c r="N70" i="3"/>
  <c r="M70" i="3"/>
  <c r="L70" i="3"/>
  <c r="K70" i="3"/>
  <c r="J70" i="3"/>
  <c r="I70" i="3"/>
  <c r="H70" i="3"/>
  <c r="G70" i="3"/>
  <c r="F70" i="3"/>
  <c r="C70" i="3"/>
  <c r="B70" i="3"/>
  <c r="E70" i="3" s="1"/>
  <c r="S69" i="3"/>
  <c r="R69" i="3"/>
  <c r="Q69" i="3"/>
  <c r="P69" i="3"/>
  <c r="E69" i="3"/>
  <c r="U69" i="3" s="1"/>
  <c r="V67" i="3"/>
  <c r="O67" i="3"/>
  <c r="N67" i="3"/>
  <c r="M67" i="3"/>
  <c r="L67" i="3"/>
  <c r="K67" i="3"/>
  <c r="J67" i="3"/>
  <c r="I67" i="3"/>
  <c r="S67" i="3" s="1"/>
  <c r="H67" i="3"/>
  <c r="G67" i="3"/>
  <c r="F67" i="3"/>
  <c r="C67" i="3"/>
  <c r="B67" i="3"/>
  <c r="V66" i="3"/>
  <c r="O66" i="3"/>
  <c r="N66" i="3"/>
  <c r="M66" i="3"/>
  <c r="L66" i="3"/>
  <c r="K66" i="3"/>
  <c r="J66" i="3"/>
  <c r="I66" i="3"/>
  <c r="H66" i="3"/>
  <c r="G66" i="3"/>
  <c r="F66" i="3"/>
  <c r="C66" i="3"/>
  <c r="B66" i="3"/>
  <c r="E66" i="3" s="1"/>
  <c r="U65" i="3"/>
  <c r="S65" i="3"/>
  <c r="R65" i="3"/>
  <c r="Q65" i="3"/>
  <c r="P65" i="3"/>
  <c r="E65" i="3"/>
  <c r="T65" i="3" s="1"/>
  <c r="T64" i="3"/>
  <c r="S64" i="3"/>
  <c r="R64" i="3"/>
  <c r="Q64" i="3"/>
  <c r="P64" i="3"/>
  <c r="E64" i="3"/>
  <c r="U64" i="3" s="1"/>
  <c r="S63" i="3"/>
  <c r="R63" i="3"/>
  <c r="Q63" i="3"/>
  <c r="P63" i="3"/>
  <c r="E63" i="3"/>
  <c r="U63" i="3" s="1"/>
  <c r="U62" i="3"/>
  <c r="T62" i="3"/>
  <c r="S62" i="3"/>
  <c r="R62" i="3"/>
  <c r="Q62" i="3"/>
  <c r="P62" i="3"/>
  <c r="E62" i="3"/>
  <c r="T61" i="3"/>
  <c r="S61" i="3"/>
  <c r="R61" i="3"/>
  <c r="Q61" i="3"/>
  <c r="P61" i="3"/>
  <c r="E61" i="3"/>
  <c r="U61" i="3" s="1"/>
  <c r="V59" i="3"/>
  <c r="O59" i="3"/>
  <c r="N59" i="3"/>
  <c r="M59" i="3"/>
  <c r="L59" i="3"/>
  <c r="K59" i="3"/>
  <c r="J59" i="3"/>
  <c r="I59" i="3"/>
  <c r="H59" i="3"/>
  <c r="G59" i="3"/>
  <c r="F59" i="3"/>
  <c r="C59" i="3"/>
  <c r="E59" i="3" s="1"/>
  <c r="B59" i="3"/>
  <c r="S58" i="3"/>
  <c r="R58" i="3"/>
  <c r="Q58" i="3"/>
  <c r="P58" i="3"/>
  <c r="E58" i="3"/>
  <c r="T58" i="3" s="1"/>
  <c r="S57" i="3"/>
  <c r="R57" i="3"/>
  <c r="Q57" i="3"/>
  <c r="P57" i="3"/>
  <c r="E57" i="3"/>
  <c r="U57" i="3" s="1"/>
  <c r="S56" i="3"/>
  <c r="R56" i="3"/>
  <c r="Q56" i="3"/>
  <c r="P56" i="3"/>
  <c r="E56" i="3"/>
  <c r="U56" i="3" s="1"/>
  <c r="S55" i="3"/>
  <c r="R55" i="3"/>
  <c r="Q55" i="3"/>
  <c r="P55" i="3"/>
  <c r="E55" i="3"/>
  <c r="U55" i="3" s="1"/>
  <c r="V53" i="3"/>
  <c r="O53" i="3"/>
  <c r="N53" i="3"/>
  <c r="M53" i="3"/>
  <c r="L53" i="3"/>
  <c r="K53" i="3"/>
  <c r="J53" i="3"/>
  <c r="I53" i="3"/>
  <c r="S53" i="3" s="1"/>
  <c r="H53" i="3"/>
  <c r="R53" i="3" s="1"/>
  <c r="G53" i="3"/>
  <c r="F53" i="3"/>
  <c r="C53" i="3"/>
  <c r="E53" i="3" s="1"/>
  <c r="B53" i="3"/>
  <c r="T52" i="3"/>
  <c r="S52" i="3"/>
  <c r="R52" i="3"/>
  <c r="Q52" i="3"/>
  <c r="P52" i="3"/>
  <c r="E52" i="3"/>
  <c r="U52" i="3" s="1"/>
  <c r="S51" i="3"/>
  <c r="R51" i="3"/>
  <c r="Q51" i="3"/>
  <c r="P51" i="3"/>
  <c r="E51" i="3"/>
  <c r="U51" i="3" s="1"/>
  <c r="S50" i="3"/>
  <c r="R50" i="3"/>
  <c r="Q50" i="3"/>
  <c r="P50" i="3"/>
  <c r="E50" i="3"/>
  <c r="U50" i="3" s="1"/>
  <c r="S49" i="3"/>
  <c r="R49" i="3"/>
  <c r="Q49" i="3"/>
  <c r="P49" i="3"/>
  <c r="E49" i="3"/>
  <c r="T49" i="3" s="1"/>
  <c r="S48" i="3"/>
  <c r="R48" i="3"/>
  <c r="Q48" i="3"/>
  <c r="P48" i="3"/>
  <c r="E48" i="3"/>
  <c r="U48" i="3" s="1"/>
  <c r="S47" i="3"/>
  <c r="R47" i="3"/>
  <c r="Q47" i="3"/>
  <c r="P47" i="3"/>
  <c r="E47" i="3"/>
  <c r="U47" i="3" s="1"/>
  <c r="U46" i="3"/>
  <c r="S46" i="3"/>
  <c r="R46" i="3"/>
  <c r="Q46" i="3"/>
  <c r="P46" i="3"/>
  <c r="E46" i="3"/>
  <c r="T46" i="3" s="1"/>
  <c r="S45" i="3"/>
  <c r="R45" i="3"/>
  <c r="Q45" i="3"/>
  <c r="P45" i="3"/>
  <c r="E45" i="3"/>
  <c r="U45" i="3" s="1"/>
  <c r="S44" i="3"/>
  <c r="R44" i="3"/>
  <c r="Q44" i="3"/>
  <c r="P44" i="3"/>
  <c r="E44" i="3"/>
  <c r="U44" i="3" s="1"/>
  <c r="S43" i="3"/>
  <c r="R43" i="3"/>
  <c r="Q43" i="3"/>
  <c r="P43" i="3"/>
  <c r="E43" i="3"/>
  <c r="U43" i="3" s="1"/>
  <c r="T42" i="3"/>
  <c r="S42" i="3"/>
  <c r="R42" i="3"/>
  <c r="Q42" i="3"/>
  <c r="P42" i="3"/>
  <c r="E42" i="3"/>
  <c r="U42" i="3" s="1"/>
  <c r="V40" i="3"/>
  <c r="O40" i="3"/>
  <c r="N40" i="3"/>
  <c r="M40" i="3"/>
  <c r="L40" i="3"/>
  <c r="K40" i="3"/>
  <c r="J40" i="3"/>
  <c r="I40" i="3"/>
  <c r="S40" i="3" s="1"/>
  <c r="H40" i="3"/>
  <c r="G40" i="3"/>
  <c r="F40" i="3"/>
  <c r="C40" i="3"/>
  <c r="B40" i="3"/>
  <c r="S39" i="3"/>
  <c r="R39" i="3"/>
  <c r="Q39" i="3"/>
  <c r="P39" i="3"/>
  <c r="E39" i="3"/>
  <c r="U39" i="3" s="1"/>
  <c r="S38" i="3"/>
  <c r="R38" i="3"/>
  <c r="Q38" i="3"/>
  <c r="P38" i="3"/>
  <c r="E38" i="3"/>
  <c r="U38" i="3" s="1"/>
  <c r="S37" i="3"/>
  <c r="R37" i="3"/>
  <c r="Q37" i="3"/>
  <c r="P37" i="3"/>
  <c r="E37" i="3"/>
  <c r="T37" i="3" s="1"/>
  <c r="S36" i="3"/>
  <c r="R36" i="3"/>
  <c r="Q36" i="3"/>
  <c r="P36" i="3"/>
  <c r="E36" i="3"/>
  <c r="U36" i="3" s="1"/>
  <c r="S35" i="3"/>
  <c r="R35" i="3"/>
  <c r="Q35" i="3"/>
  <c r="P35" i="3"/>
  <c r="E35" i="3"/>
  <c r="U35" i="3" s="1"/>
  <c r="V33" i="3"/>
  <c r="O33" i="3"/>
  <c r="N33" i="3"/>
  <c r="M33" i="3"/>
  <c r="L33" i="3"/>
  <c r="K33" i="3"/>
  <c r="J33" i="3"/>
  <c r="I33" i="3"/>
  <c r="S33" i="3" s="1"/>
  <c r="H33" i="3"/>
  <c r="P33" i="3" s="1"/>
  <c r="G33" i="3"/>
  <c r="F33" i="3"/>
  <c r="C33" i="3"/>
  <c r="E33" i="3" s="1"/>
  <c r="B33" i="3"/>
  <c r="S32" i="3"/>
  <c r="R32" i="3"/>
  <c r="Q32" i="3"/>
  <c r="P32" i="3"/>
  <c r="E32" i="3"/>
  <c r="T32" i="3" s="1"/>
  <c r="V30" i="3"/>
  <c r="O30" i="3"/>
  <c r="N30" i="3"/>
  <c r="M30" i="3"/>
  <c r="L30" i="3"/>
  <c r="K30" i="3"/>
  <c r="J30" i="3"/>
  <c r="I30" i="3"/>
  <c r="H30" i="3"/>
  <c r="G30" i="3"/>
  <c r="F30" i="3"/>
  <c r="E30" i="3"/>
  <c r="C30" i="3"/>
  <c r="B30" i="3"/>
  <c r="S29" i="3"/>
  <c r="R29" i="3"/>
  <c r="Q29" i="3"/>
  <c r="P29" i="3"/>
  <c r="E29" i="3"/>
  <c r="T29" i="3" s="1"/>
  <c r="S28" i="3"/>
  <c r="R28" i="3"/>
  <c r="Q28" i="3"/>
  <c r="P28" i="3"/>
  <c r="E28" i="3"/>
  <c r="U28" i="3" s="1"/>
  <c r="S27" i="3"/>
  <c r="R27" i="3"/>
  <c r="Q27" i="3"/>
  <c r="P27" i="3"/>
  <c r="E27" i="3"/>
  <c r="U27" i="3" s="1"/>
  <c r="U26" i="3"/>
  <c r="S26" i="3"/>
  <c r="R26" i="3"/>
  <c r="Q26" i="3"/>
  <c r="P26" i="3"/>
  <c r="E26" i="3"/>
  <c r="T26" i="3" s="1"/>
  <c r="V24" i="3"/>
  <c r="O24" i="3"/>
  <c r="N24" i="3"/>
  <c r="M24" i="3"/>
  <c r="L24" i="3"/>
  <c r="K24" i="3"/>
  <c r="J24" i="3"/>
  <c r="I24" i="3"/>
  <c r="Q24" i="3" s="1"/>
  <c r="H24" i="3"/>
  <c r="G24" i="3"/>
  <c r="F24" i="3"/>
  <c r="C24" i="3"/>
  <c r="B24" i="3"/>
  <c r="E24" i="3" s="1"/>
  <c r="S23" i="3"/>
  <c r="R23" i="3"/>
  <c r="Q23" i="3"/>
  <c r="P23" i="3"/>
  <c r="E23" i="3"/>
  <c r="U23" i="3" s="1"/>
  <c r="U22" i="3"/>
  <c r="S22" i="3"/>
  <c r="R22" i="3"/>
  <c r="Q22" i="3"/>
  <c r="P22" i="3"/>
  <c r="E22" i="3"/>
  <c r="T22" i="3" s="1"/>
  <c r="S21" i="3"/>
  <c r="R21" i="3"/>
  <c r="Q21" i="3"/>
  <c r="P21" i="3"/>
  <c r="E21" i="3"/>
  <c r="U21" i="3" s="1"/>
  <c r="S20" i="3"/>
  <c r="R20" i="3"/>
  <c r="Q20" i="3"/>
  <c r="P20" i="3"/>
  <c r="E20" i="3"/>
  <c r="U20" i="3" s="1"/>
  <c r="S19" i="3"/>
  <c r="R19" i="3"/>
  <c r="Q19" i="3"/>
  <c r="P19" i="3"/>
  <c r="E19" i="3"/>
  <c r="U19" i="3" s="1"/>
  <c r="T18" i="3"/>
  <c r="S18" i="3"/>
  <c r="R18" i="3"/>
  <c r="Q18" i="3"/>
  <c r="P18" i="3"/>
  <c r="E18" i="3"/>
  <c r="U18" i="3" s="1"/>
  <c r="U17" i="3"/>
  <c r="S17" i="3"/>
  <c r="R17" i="3"/>
  <c r="Q17" i="3"/>
  <c r="P17" i="3"/>
  <c r="E17" i="3"/>
  <c r="T17" i="3" s="1"/>
  <c r="V15" i="3"/>
  <c r="S15" i="3"/>
  <c r="O15" i="3"/>
  <c r="N15" i="3"/>
  <c r="M15" i="3"/>
  <c r="L15" i="3"/>
  <c r="K15" i="3"/>
  <c r="J15" i="3"/>
  <c r="I15" i="3"/>
  <c r="H15" i="3"/>
  <c r="R15" i="3" s="1"/>
  <c r="G15" i="3"/>
  <c r="F15" i="3"/>
  <c r="C15" i="3"/>
  <c r="B15" i="3"/>
  <c r="T14" i="3"/>
  <c r="S14" i="3"/>
  <c r="R14" i="3"/>
  <c r="Q14" i="3"/>
  <c r="P14" i="3"/>
  <c r="E14" i="3"/>
  <c r="U14" i="3" s="1"/>
  <c r="U13" i="3"/>
  <c r="S13" i="3"/>
  <c r="R13" i="3"/>
  <c r="Q13" i="3"/>
  <c r="P13" i="3"/>
  <c r="E13" i="3"/>
  <c r="T13" i="3" s="1"/>
  <c r="S12" i="3"/>
  <c r="R12" i="3"/>
  <c r="Q12" i="3"/>
  <c r="P12" i="3"/>
  <c r="E12" i="3"/>
  <c r="U12" i="3" s="1"/>
  <c r="S11" i="3"/>
  <c r="R11" i="3"/>
  <c r="Q11" i="3"/>
  <c r="P11" i="3"/>
  <c r="E11" i="3"/>
  <c r="U11" i="3" s="1"/>
  <c r="S10" i="3"/>
  <c r="R10" i="3"/>
  <c r="Q10" i="3"/>
  <c r="P10" i="3"/>
  <c r="T10" i="3" s="1"/>
  <c r="E10" i="3"/>
  <c r="U10" i="3" s="1"/>
  <c r="S9" i="3"/>
  <c r="R9" i="3"/>
  <c r="Q9" i="3"/>
  <c r="P9" i="3"/>
  <c r="E9" i="3"/>
  <c r="U9" i="3" s="1"/>
  <c r="S93" i="2"/>
  <c r="R93" i="2"/>
  <c r="Q93" i="2"/>
  <c r="P93" i="2"/>
  <c r="E93" i="2"/>
  <c r="U93" i="2" s="1"/>
  <c r="S92" i="2"/>
  <c r="R92" i="2"/>
  <c r="Q92" i="2"/>
  <c r="P92" i="2"/>
  <c r="E92" i="2"/>
  <c r="U92" i="2" s="1"/>
  <c r="T91" i="2"/>
  <c r="S91" i="2"/>
  <c r="R91" i="2"/>
  <c r="Q91" i="2"/>
  <c r="P91" i="2"/>
  <c r="E91" i="2"/>
  <c r="U91" i="2" s="1"/>
  <c r="S90" i="2"/>
  <c r="R90" i="2"/>
  <c r="Q90" i="2"/>
  <c r="P90" i="2"/>
  <c r="E90" i="2"/>
  <c r="T90" i="2" s="1"/>
  <c r="S89" i="2"/>
  <c r="R89" i="2"/>
  <c r="Q89" i="2"/>
  <c r="P89" i="2"/>
  <c r="E89" i="2"/>
  <c r="U89" i="2" s="1"/>
  <c r="S88" i="2"/>
  <c r="R88" i="2"/>
  <c r="Q88" i="2"/>
  <c r="P88" i="2"/>
  <c r="E88" i="2"/>
  <c r="U88" i="2" s="1"/>
  <c r="T87" i="2"/>
  <c r="S87" i="2"/>
  <c r="R87" i="2"/>
  <c r="Q87" i="2"/>
  <c r="P87" i="2"/>
  <c r="E87" i="2"/>
  <c r="U87" i="2" s="1"/>
  <c r="S86" i="2"/>
  <c r="R86" i="2"/>
  <c r="Q86" i="2"/>
  <c r="P86" i="2"/>
  <c r="E86" i="2"/>
  <c r="U86" i="2" s="1"/>
  <c r="V72" i="2"/>
  <c r="O72" i="2"/>
  <c r="N72" i="2"/>
  <c r="M72" i="2"/>
  <c r="L72" i="2"/>
  <c r="K72" i="2"/>
  <c r="S72" i="2" s="1"/>
  <c r="J72" i="2"/>
  <c r="I72" i="2"/>
  <c r="H72" i="2"/>
  <c r="G72" i="2"/>
  <c r="F72" i="2"/>
  <c r="C72" i="2"/>
  <c r="B72" i="2"/>
  <c r="V71" i="2"/>
  <c r="O71" i="2"/>
  <c r="N71" i="2"/>
  <c r="M71" i="2"/>
  <c r="L71" i="2"/>
  <c r="K71" i="2"/>
  <c r="J71" i="2"/>
  <c r="I71" i="2"/>
  <c r="H71" i="2"/>
  <c r="P71" i="2" s="1"/>
  <c r="G71" i="2"/>
  <c r="F71" i="2"/>
  <c r="C71" i="2"/>
  <c r="E71" i="2" s="1"/>
  <c r="B71" i="2"/>
  <c r="V70" i="2"/>
  <c r="S70" i="2"/>
  <c r="O70" i="2"/>
  <c r="N70" i="2"/>
  <c r="M70" i="2"/>
  <c r="L70" i="2"/>
  <c r="K70" i="2"/>
  <c r="J70" i="2"/>
  <c r="I70" i="2"/>
  <c r="H70" i="2"/>
  <c r="R70" i="2" s="1"/>
  <c r="G70" i="2"/>
  <c r="F70" i="2"/>
  <c r="C70" i="2"/>
  <c r="B70" i="2"/>
  <c r="E70" i="2" s="1"/>
  <c r="S69" i="2"/>
  <c r="R69" i="2"/>
  <c r="Q69" i="2"/>
  <c r="P69" i="2"/>
  <c r="E69" i="2"/>
  <c r="U69" i="2" s="1"/>
  <c r="V67" i="2"/>
  <c r="O67" i="2"/>
  <c r="N67" i="2"/>
  <c r="M67" i="2"/>
  <c r="L67" i="2"/>
  <c r="K67" i="2"/>
  <c r="J67" i="2"/>
  <c r="I67" i="2"/>
  <c r="S67" i="2" s="1"/>
  <c r="H67" i="2"/>
  <c r="G67" i="2"/>
  <c r="F67" i="2"/>
  <c r="C67" i="2"/>
  <c r="B67" i="2"/>
  <c r="V66" i="2"/>
  <c r="O66" i="2"/>
  <c r="N66" i="2"/>
  <c r="M66" i="2"/>
  <c r="L66" i="2"/>
  <c r="K66" i="2"/>
  <c r="J66" i="2"/>
  <c r="I66" i="2"/>
  <c r="H66" i="2"/>
  <c r="G66" i="2"/>
  <c r="F66" i="2"/>
  <c r="C66" i="2"/>
  <c r="B66" i="2"/>
  <c r="E66" i="2" s="1"/>
  <c r="S65" i="2"/>
  <c r="R65" i="2"/>
  <c r="Q65" i="2"/>
  <c r="P65" i="2"/>
  <c r="E65" i="2"/>
  <c r="U65" i="2" s="1"/>
  <c r="S64" i="2"/>
  <c r="R64" i="2"/>
  <c r="Q64" i="2"/>
  <c r="P64" i="2"/>
  <c r="E64" i="2"/>
  <c r="U64" i="2" s="1"/>
  <c r="S63" i="2"/>
  <c r="R63" i="2"/>
  <c r="Q63" i="2"/>
  <c r="P63" i="2"/>
  <c r="E63" i="2"/>
  <c r="U63" i="2" s="1"/>
  <c r="T62" i="2"/>
  <c r="S62" i="2"/>
  <c r="R62" i="2"/>
  <c r="Q62" i="2"/>
  <c r="P62" i="2"/>
  <c r="E62" i="2"/>
  <c r="U62" i="2" s="1"/>
  <c r="U61" i="2"/>
  <c r="S61" i="2"/>
  <c r="R61" i="2"/>
  <c r="Q61" i="2"/>
  <c r="P61" i="2"/>
  <c r="E61" i="2"/>
  <c r="V59" i="2"/>
  <c r="O59" i="2"/>
  <c r="N59" i="2"/>
  <c r="M59" i="2"/>
  <c r="L59" i="2"/>
  <c r="K59" i="2"/>
  <c r="J59" i="2"/>
  <c r="I59" i="2"/>
  <c r="S59" i="2" s="1"/>
  <c r="H59" i="2"/>
  <c r="R59" i="2" s="1"/>
  <c r="G59" i="2"/>
  <c r="F59" i="2"/>
  <c r="C59" i="2"/>
  <c r="B59" i="2"/>
  <c r="S58" i="2"/>
  <c r="R58" i="2"/>
  <c r="Q58" i="2"/>
  <c r="P58" i="2"/>
  <c r="E58" i="2"/>
  <c r="U58" i="2" s="1"/>
  <c r="S57" i="2"/>
  <c r="R57" i="2"/>
  <c r="Q57" i="2"/>
  <c r="P57" i="2"/>
  <c r="E57" i="2"/>
  <c r="T57" i="2" s="1"/>
  <c r="T56" i="2"/>
  <c r="S56" i="2"/>
  <c r="R56" i="2"/>
  <c r="Q56" i="2"/>
  <c r="P56" i="2"/>
  <c r="E56" i="2"/>
  <c r="U56" i="2" s="1"/>
  <c r="S55" i="2"/>
  <c r="R55" i="2"/>
  <c r="Q55" i="2"/>
  <c r="P55" i="2"/>
  <c r="E55" i="2"/>
  <c r="U55" i="2" s="1"/>
  <c r="V53" i="2"/>
  <c r="O53" i="2"/>
  <c r="N53" i="2"/>
  <c r="M53" i="2"/>
  <c r="L53" i="2"/>
  <c r="K53" i="2"/>
  <c r="J53" i="2"/>
  <c r="I53" i="2"/>
  <c r="S53" i="2" s="1"/>
  <c r="H53" i="2"/>
  <c r="G53" i="2"/>
  <c r="F53" i="2"/>
  <c r="C53" i="2"/>
  <c r="B53" i="2"/>
  <c r="T52" i="2"/>
  <c r="S52" i="2"/>
  <c r="R52" i="2"/>
  <c r="Q52" i="2"/>
  <c r="P52" i="2"/>
  <c r="E52" i="2"/>
  <c r="U52" i="2" s="1"/>
  <c r="S51" i="2"/>
  <c r="R51" i="2"/>
  <c r="Q51" i="2"/>
  <c r="P51" i="2"/>
  <c r="E51" i="2"/>
  <c r="U51" i="2" s="1"/>
  <c r="U50" i="2"/>
  <c r="S50" i="2"/>
  <c r="R50" i="2"/>
  <c r="Q50" i="2"/>
  <c r="P50" i="2"/>
  <c r="E50" i="2"/>
  <c r="T50" i="2" s="1"/>
  <c r="T49" i="2"/>
  <c r="S49" i="2"/>
  <c r="R49" i="2"/>
  <c r="Q49" i="2"/>
  <c r="P49" i="2"/>
  <c r="E49" i="2"/>
  <c r="U49" i="2" s="1"/>
  <c r="T48" i="2"/>
  <c r="S48" i="2"/>
  <c r="R48" i="2"/>
  <c r="Q48" i="2"/>
  <c r="P48" i="2"/>
  <c r="E48" i="2"/>
  <c r="U48" i="2" s="1"/>
  <c r="S47" i="2"/>
  <c r="R47" i="2"/>
  <c r="Q47" i="2"/>
  <c r="P47" i="2"/>
  <c r="E47" i="2"/>
  <c r="U47" i="2" s="1"/>
  <c r="S46" i="2"/>
  <c r="R46" i="2"/>
  <c r="Q46" i="2"/>
  <c r="P46" i="2"/>
  <c r="E46" i="2"/>
  <c r="U46" i="2" s="1"/>
  <c r="S45" i="2"/>
  <c r="R45" i="2"/>
  <c r="Q45" i="2"/>
  <c r="P45" i="2"/>
  <c r="E45" i="2"/>
  <c r="T45" i="2" s="1"/>
  <c r="S44" i="2"/>
  <c r="R44" i="2"/>
  <c r="Q44" i="2"/>
  <c r="P44" i="2"/>
  <c r="E44" i="2"/>
  <c r="U44" i="2" s="1"/>
  <c r="S43" i="2"/>
  <c r="R43" i="2"/>
  <c r="Q43" i="2"/>
  <c r="P43" i="2"/>
  <c r="E43" i="2"/>
  <c r="U43" i="2" s="1"/>
  <c r="S42" i="2"/>
  <c r="R42" i="2"/>
  <c r="Q42" i="2"/>
  <c r="P42" i="2"/>
  <c r="E42" i="2"/>
  <c r="T42" i="2" s="1"/>
  <c r="V40" i="2"/>
  <c r="O40" i="2"/>
  <c r="N40" i="2"/>
  <c r="M40" i="2"/>
  <c r="L40" i="2"/>
  <c r="K40" i="2"/>
  <c r="J40" i="2"/>
  <c r="I40" i="2"/>
  <c r="Q40" i="2" s="1"/>
  <c r="H40" i="2"/>
  <c r="R40" i="2" s="1"/>
  <c r="G40" i="2"/>
  <c r="F40" i="2"/>
  <c r="C40" i="2"/>
  <c r="B40" i="2"/>
  <c r="E40" i="2" s="1"/>
  <c r="S39" i="2"/>
  <c r="R39" i="2"/>
  <c r="Q39" i="2"/>
  <c r="P39" i="2"/>
  <c r="E39" i="2"/>
  <c r="U39" i="2" s="1"/>
  <c r="S38" i="2"/>
  <c r="R38" i="2"/>
  <c r="Q38" i="2"/>
  <c r="P38" i="2"/>
  <c r="E38" i="2"/>
  <c r="U38" i="2" s="1"/>
  <c r="S37" i="2"/>
  <c r="R37" i="2"/>
  <c r="Q37" i="2"/>
  <c r="P37" i="2"/>
  <c r="E37" i="2"/>
  <c r="U37" i="2" s="1"/>
  <c r="S36" i="2"/>
  <c r="R36" i="2"/>
  <c r="Q36" i="2"/>
  <c r="P36" i="2"/>
  <c r="E36" i="2"/>
  <c r="U36" i="2" s="1"/>
  <c r="S35" i="2"/>
  <c r="R35" i="2"/>
  <c r="Q35" i="2"/>
  <c r="P35" i="2"/>
  <c r="E35" i="2"/>
  <c r="T35" i="2" s="1"/>
  <c r="V33" i="2"/>
  <c r="O33" i="2"/>
  <c r="N33" i="2"/>
  <c r="M33" i="2"/>
  <c r="L33" i="2"/>
  <c r="K33" i="2"/>
  <c r="J33" i="2"/>
  <c r="I33" i="2"/>
  <c r="Q33" i="2" s="1"/>
  <c r="H33" i="2"/>
  <c r="R33" i="2" s="1"/>
  <c r="G33" i="2"/>
  <c r="F33" i="2"/>
  <c r="C33" i="2"/>
  <c r="B33" i="2"/>
  <c r="E33" i="2" s="1"/>
  <c r="S32" i="2"/>
  <c r="R32" i="2"/>
  <c r="Q32" i="2"/>
  <c r="P32" i="2"/>
  <c r="E32" i="2"/>
  <c r="U32" i="2" s="1"/>
  <c r="V30" i="2"/>
  <c r="O30" i="2"/>
  <c r="N30" i="2"/>
  <c r="M30" i="2"/>
  <c r="L30" i="2"/>
  <c r="K30" i="2"/>
  <c r="J30" i="2"/>
  <c r="R30" i="2" s="1"/>
  <c r="I30" i="2"/>
  <c r="S30" i="2" s="1"/>
  <c r="H30" i="2"/>
  <c r="G30" i="2"/>
  <c r="F30" i="2"/>
  <c r="C30" i="2"/>
  <c r="B30" i="2"/>
  <c r="S29" i="2"/>
  <c r="R29" i="2"/>
  <c r="Q29" i="2"/>
  <c r="P29" i="2"/>
  <c r="E29" i="2"/>
  <c r="U29" i="2" s="1"/>
  <c r="S28" i="2"/>
  <c r="R28" i="2"/>
  <c r="Q28" i="2"/>
  <c r="P28" i="2"/>
  <c r="E28" i="2"/>
  <c r="U28" i="2" s="1"/>
  <c r="S27" i="2"/>
  <c r="R27" i="2"/>
  <c r="Q27" i="2"/>
  <c r="P27" i="2"/>
  <c r="E27" i="2"/>
  <c r="U27" i="2" s="1"/>
  <c r="S26" i="2"/>
  <c r="R26" i="2"/>
  <c r="Q26" i="2"/>
  <c r="P26" i="2"/>
  <c r="E26" i="2"/>
  <c r="U26" i="2" s="1"/>
  <c r="V24" i="2"/>
  <c r="O24" i="2"/>
  <c r="N24" i="2"/>
  <c r="M24" i="2"/>
  <c r="L24" i="2"/>
  <c r="K24" i="2"/>
  <c r="J24" i="2"/>
  <c r="I24" i="2"/>
  <c r="S24" i="2" s="1"/>
  <c r="H24" i="2"/>
  <c r="P24" i="2" s="1"/>
  <c r="G24" i="2"/>
  <c r="F24" i="2"/>
  <c r="C24" i="2"/>
  <c r="E24" i="2" s="1"/>
  <c r="B24" i="2"/>
  <c r="S23" i="2"/>
  <c r="R23" i="2"/>
  <c r="Q23" i="2"/>
  <c r="P23" i="2"/>
  <c r="E23" i="2"/>
  <c r="U23" i="2" s="1"/>
  <c r="S22" i="2"/>
  <c r="R22" i="2"/>
  <c r="Q22" i="2"/>
  <c r="P22" i="2"/>
  <c r="E22" i="2"/>
  <c r="U22" i="2" s="1"/>
  <c r="U21" i="2"/>
  <c r="S21" i="2"/>
  <c r="R21" i="2"/>
  <c r="Q21" i="2"/>
  <c r="P21" i="2"/>
  <c r="E21" i="2"/>
  <c r="T21" i="2" s="1"/>
  <c r="T20" i="2"/>
  <c r="S20" i="2"/>
  <c r="R20" i="2"/>
  <c r="Q20" i="2"/>
  <c r="P20" i="2"/>
  <c r="E20" i="2"/>
  <c r="U20" i="2" s="1"/>
  <c r="S19" i="2"/>
  <c r="R19" i="2"/>
  <c r="Q19" i="2"/>
  <c r="P19" i="2"/>
  <c r="E19" i="2"/>
  <c r="U19" i="2" s="1"/>
  <c r="S18" i="2"/>
  <c r="R18" i="2"/>
  <c r="Q18" i="2"/>
  <c r="P18" i="2"/>
  <c r="E18" i="2"/>
  <c r="U18" i="2" s="1"/>
  <c r="T17" i="2"/>
  <c r="S17" i="2"/>
  <c r="R17" i="2"/>
  <c r="Q17" i="2"/>
  <c r="P17" i="2"/>
  <c r="E17" i="2"/>
  <c r="U17" i="2" s="1"/>
  <c r="V15" i="2"/>
  <c r="O15" i="2"/>
  <c r="N15" i="2"/>
  <c r="M15" i="2"/>
  <c r="L15" i="2"/>
  <c r="K15" i="2"/>
  <c r="S15" i="2" s="1"/>
  <c r="J15" i="2"/>
  <c r="I15" i="2"/>
  <c r="H15" i="2"/>
  <c r="G15" i="2"/>
  <c r="F15" i="2"/>
  <c r="C15" i="2"/>
  <c r="B15" i="2"/>
  <c r="E15" i="2" s="1"/>
  <c r="S14" i="2"/>
  <c r="R14" i="2"/>
  <c r="Q14" i="2"/>
  <c r="U14" i="2" s="1"/>
  <c r="P14" i="2"/>
  <c r="T14" i="2" s="1"/>
  <c r="E14" i="2"/>
  <c r="S13" i="2"/>
  <c r="R13" i="2"/>
  <c r="Q13" i="2"/>
  <c r="P13" i="2"/>
  <c r="E13" i="2"/>
  <c r="U13" i="2" s="1"/>
  <c r="U12" i="2"/>
  <c r="S12" i="2"/>
  <c r="R12" i="2"/>
  <c r="Q12" i="2"/>
  <c r="P12" i="2"/>
  <c r="E12" i="2"/>
  <c r="T12" i="2" s="1"/>
  <c r="S11" i="2"/>
  <c r="R11" i="2"/>
  <c r="Q11" i="2"/>
  <c r="P11" i="2"/>
  <c r="E11" i="2"/>
  <c r="U11" i="2" s="1"/>
  <c r="S10" i="2"/>
  <c r="R10" i="2"/>
  <c r="Q10" i="2"/>
  <c r="P10" i="2"/>
  <c r="T10" i="2" s="1"/>
  <c r="E10" i="2"/>
  <c r="S9" i="2"/>
  <c r="R9" i="2"/>
  <c r="Q9" i="2"/>
  <c r="P9" i="2"/>
  <c r="E9" i="2"/>
  <c r="U9" i="2" s="1"/>
  <c r="T93" i="1"/>
  <c r="S93" i="1"/>
  <c r="R93" i="1"/>
  <c r="Q93" i="1"/>
  <c r="P93" i="1"/>
  <c r="E93" i="1"/>
  <c r="U93" i="1" s="1"/>
  <c r="S92" i="1"/>
  <c r="R92" i="1"/>
  <c r="Q92" i="1"/>
  <c r="P92" i="1"/>
  <c r="E92" i="1"/>
  <c r="U92" i="1" s="1"/>
  <c r="U91" i="1"/>
  <c r="T91" i="1"/>
  <c r="S91" i="1"/>
  <c r="R91" i="1"/>
  <c r="Q91" i="1"/>
  <c r="P91" i="1"/>
  <c r="E91" i="1"/>
  <c r="S90" i="1"/>
  <c r="R90" i="1"/>
  <c r="Q90" i="1"/>
  <c r="P90" i="1"/>
  <c r="E90" i="1"/>
  <c r="U90" i="1" s="1"/>
  <c r="U89" i="1"/>
  <c r="S89" i="1"/>
  <c r="R89" i="1"/>
  <c r="Q89" i="1"/>
  <c r="P89" i="1"/>
  <c r="E89" i="1"/>
  <c r="T89" i="1" s="1"/>
  <c r="S88" i="1"/>
  <c r="R88" i="1"/>
  <c r="Q88" i="1"/>
  <c r="P88" i="1"/>
  <c r="E88" i="1"/>
  <c r="U88" i="1" s="1"/>
  <c r="T87" i="1"/>
  <c r="S87" i="1"/>
  <c r="R87" i="1"/>
  <c r="Q87" i="1"/>
  <c r="P87" i="1"/>
  <c r="E87" i="1"/>
  <c r="U87" i="1" s="1"/>
  <c r="S86" i="1"/>
  <c r="R86" i="1"/>
  <c r="Q86" i="1"/>
  <c r="P86" i="1"/>
  <c r="E86" i="1"/>
  <c r="T86" i="1" s="1"/>
  <c r="V72" i="1"/>
  <c r="O72" i="1"/>
  <c r="N72" i="1"/>
  <c r="M72" i="1"/>
  <c r="L72" i="1"/>
  <c r="K72" i="1"/>
  <c r="J72" i="1"/>
  <c r="I72" i="1"/>
  <c r="H72" i="1"/>
  <c r="R72" i="1" s="1"/>
  <c r="G72" i="1"/>
  <c r="F72" i="1"/>
  <c r="C72" i="1"/>
  <c r="B72" i="1"/>
  <c r="V71" i="1"/>
  <c r="O71" i="1"/>
  <c r="N71" i="1"/>
  <c r="M71" i="1"/>
  <c r="L71" i="1"/>
  <c r="K71" i="1"/>
  <c r="J71" i="1"/>
  <c r="I71" i="1"/>
  <c r="H71" i="1"/>
  <c r="G71" i="1"/>
  <c r="F71" i="1"/>
  <c r="E71" i="1"/>
  <c r="C71" i="1"/>
  <c r="B71" i="1"/>
  <c r="V70" i="1"/>
  <c r="O70" i="1"/>
  <c r="N70" i="1"/>
  <c r="M70" i="1"/>
  <c r="L70" i="1"/>
  <c r="K70" i="1"/>
  <c r="J70" i="1"/>
  <c r="I70" i="1"/>
  <c r="Q70" i="1" s="1"/>
  <c r="H70" i="1"/>
  <c r="G70" i="1"/>
  <c r="F70" i="1"/>
  <c r="C70" i="1"/>
  <c r="B70" i="1"/>
  <c r="E70" i="1" s="1"/>
  <c r="U69" i="1"/>
  <c r="S69" i="1"/>
  <c r="R69" i="1"/>
  <c r="Q69" i="1"/>
  <c r="P69" i="1"/>
  <c r="T69" i="1" s="1"/>
  <c r="E69" i="1"/>
  <c r="V67" i="1"/>
  <c r="O67" i="1"/>
  <c r="N67" i="1"/>
  <c r="M67" i="1"/>
  <c r="L67" i="1"/>
  <c r="K67" i="1"/>
  <c r="J67" i="1"/>
  <c r="I67" i="1"/>
  <c r="H67" i="1"/>
  <c r="G67" i="1"/>
  <c r="F67" i="1"/>
  <c r="C67" i="1"/>
  <c r="B67" i="1"/>
  <c r="V66" i="1"/>
  <c r="O66" i="1"/>
  <c r="N66" i="1"/>
  <c r="M66" i="1"/>
  <c r="L66" i="1"/>
  <c r="K66" i="1"/>
  <c r="J66" i="1"/>
  <c r="R66" i="1" s="1"/>
  <c r="I66" i="1"/>
  <c r="H66" i="1"/>
  <c r="G66" i="1"/>
  <c r="F66" i="1"/>
  <c r="E66" i="1"/>
  <c r="C66" i="1"/>
  <c r="B66" i="1"/>
  <c r="S65" i="1"/>
  <c r="R65" i="1"/>
  <c r="Q65" i="1"/>
  <c r="P65" i="1"/>
  <c r="E65" i="1"/>
  <c r="T65" i="1" s="1"/>
  <c r="S64" i="1"/>
  <c r="R64" i="1"/>
  <c r="Q64" i="1"/>
  <c r="P64" i="1"/>
  <c r="E64" i="1"/>
  <c r="U64" i="1" s="1"/>
  <c r="S63" i="1"/>
  <c r="R63" i="1"/>
  <c r="Q63" i="1"/>
  <c r="P63" i="1"/>
  <c r="E63" i="1"/>
  <c r="U63" i="1" s="1"/>
  <c r="U62" i="1"/>
  <c r="S62" i="1"/>
  <c r="R62" i="1"/>
  <c r="Q62" i="1"/>
  <c r="P62" i="1"/>
  <c r="E62" i="1"/>
  <c r="T62" i="1" s="1"/>
  <c r="S61" i="1"/>
  <c r="R61" i="1"/>
  <c r="Q61" i="1"/>
  <c r="P61" i="1"/>
  <c r="E61" i="1"/>
  <c r="U61" i="1" s="1"/>
  <c r="V59" i="1"/>
  <c r="O59" i="1"/>
  <c r="N59" i="1"/>
  <c r="M59" i="1"/>
  <c r="L59" i="1"/>
  <c r="K59" i="1"/>
  <c r="J59" i="1"/>
  <c r="I59" i="1"/>
  <c r="H59" i="1"/>
  <c r="G59" i="1"/>
  <c r="F59" i="1"/>
  <c r="C59" i="1"/>
  <c r="B59" i="1"/>
  <c r="T58" i="1"/>
  <c r="S58" i="1"/>
  <c r="R58" i="1"/>
  <c r="Q58" i="1"/>
  <c r="P58" i="1"/>
  <c r="E58" i="1"/>
  <c r="U58" i="1" s="1"/>
  <c r="T57" i="1"/>
  <c r="S57" i="1"/>
  <c r="R57" i="1"/>
  <c r="Q57" i="1"/>
  <c r="P57" i="1"/>
  <c r="E57" i="1"/>
  <c r="U57" i="1" s="1"/>
  <c r="T56" i="1"/>
  <c r="S56" i="1"/>
  <c r="R56" i="1"/>
  <c r="Q56" i="1"/>
  <c r="P56" i="1"/>
  <c r="E56" i="1"/>
  <c r="U56" i="1" s="1"/>
  <c r="S55" i="1"/>
  <c r="R55" i="1"/>
  <c r="Q55" i="1"/>
  <c r="P55" i="1"/>
  <c r="E55" i="1"/>
  <c r="U55" i="1" s="1"/>
  <c r="V53" i="1"/>
  <c r="O53" i="1"/>
  <c r="N53" i="1"/>
  <c r="M53" i="1"/>
  <c r="L53" i="1"/>
  <c r="K53" i="1"/>
  <c r="J53" i="1"/>
  <c r="I53" i="1"/>
  <c r="S53" i="1" s="1"/>
  <c r="H53" i="1"/>
  <c r="G53" i="1"/>
  <c r="F53" i="1"/>
  <c r="C53" i="1"/>
  <c r="B53" i="1"/>
  <c r="S52" i="1"/>
  <c r="R52" i="1"/>
  <c r="Q52" i="1"/>
  <c r="P52" i="1"/>
  <c r="E52" i="1"/>
  <c r="U52" i="1" s="1"/>
  <c r="S51" i="1"/>
  <c r="R51" i="1"/>
  <c r="Q51" i="1"/>
  <c r="P51" i="1"/>
  <c r="E51" i="1"/>
  <c r="U51" i="1" s="1"/>
  <c r="S50" i="1"/>
  <c r="R50" i="1"/>
  <c r="Q50" i="1"/>
  <c r="P50" i="1"/>
  <c r="E50" i="1"/>
  <c r="U50" i="1" s="1"/>
  <c r="S49" i="1"/>
  <c r="R49" i="1"/>
  <c r="Q49" i="1"/>
  <c r="P49" i="1"/>
  <c r="E49" i="1"/>
  <c r="T49" i="1" s="1"/>
  <c r="S48" i="1"/>
  <c r="R48" i="1"/>
  <c r="Q48" i="1"/>
  <c r="P48" i="1"/>
  <c r="E48" i="1"/>
  <c r="U48" i="1" s="1"/>
  <c r="S47" i="1"/>
  <c r="R47" i="1"/>
  <c r="Q47" i="1"/>
  <c r="P47" i="1"/>
  <c r="E47" i="1"/>
  <c r="U47" i="1" s="1"/>
  <c r="U46" i="1"/>
  <c r="S46" i="1"/>
  <c r="R46" i="1"/>
  <c r="Q46" i="1"/>
  <c r="P46" i="1"/>
  <c r="E46" i="1"/>
  <c r="T46" i="1" s="1"/>
  <c r="S45" i="1"/>
  <c r="R45" i="1"/>
  <c r="Q45" i="1"/>
  <c r="P45" i="1"/>
  <c r="E45" i="1"/>
  <c r="U45" i="1" s="1"/>
  <c r="S44" i="1"/>
  <c r="R44" i="1"/>
  <c r="Q44" i="1"/>
  <c r="P44" i="1"/>
  <c r="T44" i="1" s="1"/>
  <c r="E44" i="1"/>
  <c r="U44" i="1" s="1"/>
  <c r="S43" i="1"/>
  <c r="R43" i="1"/>
  <c r="Q43" i="1"/>
  <c r="P43" i="1"/>
  <c r="E43" i="1"/>
  <c r="S42" i="1"/>
  <c r="R42" i="1"/>
  <c r="Q42" i="1"/>
  <c r="P42" i="1"/>
  <c r="E42" i="1"/>
  <c r="U42" i="1" s="1"/>
  <c r="V40" i="1"/>
  <c r="O40" i="1"/>
  <c r="N40" i="1"/>
  <c r="M40" i="1"/>
  <c r="L40" i="1"/>
  <c r="K40" i="1"/>
  <c r="J40" i="1"/>
  <c r="I40" i="1"/>
  <c r="S40" i="1" s="1"/>
  <c r="H40" i="1"/>
  <c r="R40" i="1" s="1"/>
  <c r="G40" i="1"/>
  <c r="F40" i="1"/>
  <c r="C40" i="1"/>
  <c r="E40" i="1" s="1"/>
  <c r="B40" i="1"/>
  <c r="S39" i="1"/>
  <c r="R39" i="1"/>
  <c r="Q39" i="1"/>
  <c r="P39" i="1"/>
  <c r="E39" i="1"/>
  <c r="U39" i="1" s="1"/>
  <c r="S38" i="1"/>
  <c r="R38" i="1"/>
  <c r="Q38" i="1"/>
  <c r="P38" i="1"/>
  <c r="E38" i="1"/>
  <c r="U38" i="1" s="1"/>
  <c r="U37" i="1"/>
  <c r="S37" i="1"/>
  <c r="R37" i="1"/>
  <c r="Q37" i="1"/>
  <c r="P37" i="1"/>
  <c r="E37" i="1"/>
  <c r="T37" i="1" s="1"/>
  <c r="T36" i="1"/>
  <c r="S36" i="1"/>
  <c r="R36" i="1"/>
  <c r="Q36" i="1"/>
  <c r="P36" i="1"/>
  <c r="E36" i="1"/>
  <c r="U36" i="1" s="1"/>
  <c r="S35" i="1"/>
  <c r="R35" i="1"/>
  <c r="Q35" i="1"/>
  <c r="P35" i="1"/>
  <c r="E35" i="1"/>
  <c r="U35" i="1" s="1"/>
  <c r="V33" i="1"/>
  <c r="O33" i="1"/>
  <c r="N33" i="1"/>
  <c r="M33" i="1"/>
  <c r="L33" i="1"/>
  <c r="K33" i="1"/>
  <c r="J33" i="1"/>
  <c r="R33" i="1" s="1"/>
  <c r="I33" i="1"/>
  <c r="Q33" i="1" s="1"/>
  <c r="H33" i="1"/>
  <c r="G33" i="1"/>
  <c r="F33" i="1"/>
  <c r="C33" i="1"/>
  <c r="B33" i="1"/>
  <c r="S32" i="1"/>
  <c r="R32" i="1"/>
  <c r="Q32" i="1"/>
  <c r="P32" i="1"/>
  <c r="E32" i="1"/>
  <c r="U32" i="1" s="1"/>
  <c r="V30" i="1"/>
  <c r="O30" i="1"/>
  <c r="N30" i="1"/>
  <c r="M30" i="1"/>
  <c r="L30" i="1"/>
  <c r="K30" i="1"/>
  <c r="J30" i="1"/>
  <c r="R30" i="1" s="1"/>
  <c r="I30" i="1"/>
  <c r="H30" i="1"/>
  <c r="G30" i="1"/>
  <c r="F30" i="1"/>
  <c r="E30" i="1"/>
  <c r="C30" i="1"/>
  <c r="B30" i="1"/>
  <c r="S29" i="1"/>
  <c r="R29" i="1"/>
  <c r="Q29" i="1"/>
  <c r="P29" i="1"/>
  <c r="E29" i="1"/>
  <c r="T29" i="1" s="1"/>
  <c r="S28" i="1"/>
  <c r="R28" i="1"/>
  <c r="Q28" i="1"/>
  <c r="P28" i="1"/>
  <c r="E28" i="1"/>
  <c r="U28" i="1" s="1"/>
  <c r="S27" i="1"/>
  <c r="R27" i="1"/>
  <c r="Q27" i="1"/>
  <c r="P27" i="1"/>
  <c r="E27" i="1"/>
  <c r="U27" i="1" s="1"/>
  <c r="U26" i="1"/>
  <c r="S26" i="1"/>
  <c r="R26" i="1"/>
  <c r="Q26" i="1"/>
  <c r="P26" i="1"/>
  <c r="E26" i="1"/>
  <c r="T26" i="1" s="1"/>
  <c r="V24" i="1"/>
  <c r="O24" i="1"/>
  <c r="N24" i="1"/>
  <c r="M24" i="1"/>
  <c r="L24" i="1"/>
  <c r="K24" i="1"/>
  <c r="S24" i="1" s="1"/>
  <c r="J24" i="1"/>
  <c r="I24" i="1"/>
  <c r="H24" i="1"/>
  <c r="P24" i="1" s="1"/>
  <c r="G24" i="1"/>
  <c r="F24" i="1"/>
  <c r="C24" i="1"/>
  <c r="B24" i="1"/>
  <c r="S23" i="1"/>
  <c r="R23" i="1"/>
  <c r="Q23" i="1"/>
  <c r="P23" i="1"/>
  <c r="E23" i="1"/>
  <c r="U23" i="1" s="1"/>
  <c r="S22" i="1"/>
  <c r="R22" i="1"/>
  <c r="Q22" i="1"/>
  <c r="P22" i="1"/>
  <c r="E22" i="1"/>
  <c r="T22" i="1" s="1"/>
  <c r="S21" i="1"/>
  <c r="R21" i="1"/>
  <c r="Q21" i="1"/>
  <c r="P21" i="1"/>
  <c r="E21" i="1"/>
  <c r="U21" i="1" s="1"/>
  <c r="S20" i="1"/>
  <c r="R20" i="1"/>
  <c r="Q20" i="1"/>
  <c r="P20" i="1"/>
  <c r="E20" i="1"/>
  <c r="U20" i="1" s="1"/>
  <c r="S19" i="1"/>
  <c r="R19" i="1"/>
  <c r="Q19" i="1"/>
  <c r="P19" i="1"/>
  <c r="E19" i="1"/>
  <c r="U19" i="1" s="1"/>
  <c r="T18" i="1"/>
  <c r="S18" i="1"/>
  <c r="R18" i="1"/>
  <c r="Q18" i="1"/>
  <c r="P18" i="1"/>
  <c r="E18" i="1"/>
  <c r="U18" i="1" s="1"/>
  <c r="S17" i="1"/>
  <c r="R17" i="1"/>
  <c r="Q17" i="1"/>
  <c r="P17" i="1"/>
  <c r="E17" i="1"/>
  <c r="V15" i="1"/>
  <c r="O15" i="1"/>
  <c r="N15" i="1"/>
  <c r="M15" i="1"/>
  <c r="L15" i="1"/>
  <c r="K15" i="1"/>
  <c r="J15" i="1"/>
  <c r="I15" i="1"/>
  <c r="H15" i="1"/>
  <c r="R15" i="1" s="1"/>
  <c r="G15" i="1"/>
  <c r="F15" i="1"/>
  <c r="C15" i="1"/>
  <c r="B15" i="1"/>
  <c r="S14" i="1"/>
  <c r="R14" i="1"/>
  <c r="Q14" i="1"/>
  <c r="P14" i="1"/>
  <c r="E14" i="1"/>
  <c r="T14" i="1" s="1"/>
  <c r="S13" i="1"/>
  <c r="R13" i="1"/>
  <c r="Q13" i="1"/>
  <c r="P13" i="1"/>
  <c r="E13" i="1"/>
  <c r="T13" i="1" s="1"/>
  <c r="S12" i="1"/>
  <c r="R12" i="1"/>
  <c r="Q12" i="1"/>
  <c r="P12" i="1"/>
  <c r="E12" i="1"/>
  <c r="U12" i="1" s="1"/>
  <c r="S11" i="1"/>
  <c r="R11" i="1"/>
  <c r="Q11" i="1"/>
  <c r="P11" i="1"/>
  <c r="E11" i="1"/>
  <c r="U11" i="1" s="1"/>
  <c r="S10" i="1"/>
  <c r="R10" i="1"/>
  <c r="Q10" i="1"/>
  <c r="U10" i="1" s="1"/>
  <c r="P10" i="1"/>
  <c r="T10" i="1" s="1"/>
  <c r="E10" i="1"/>
  <c r="S9" i="1"/>
  <c r="R9" i="1"/>
  <c r="Q9" i="1"/>
  <c r="P9" i="1"/>
  <c r="E9" i="1"/>
  <c r="U9" i="1" s="1"/>
  <c r="U42" i="9" l="1"/>
  <c r="T42" i="9"/>
  <c r="U87" i="9"/>
  <c r="T87" i="9"/>
  <c r="U32" i="11"/>
  <c r="T32" i="11"/>
  <c r="U92" i="11"/>
  <c r="T92" i="11"/>
  <c r="U35" i="13"/>
  <c r="T35" i="13"/>
  <c r="U64" i="18"/>
  <c r="T64" i="18"/>
  <c r="R24" i="2"/>
  <c r="R30" i="5"/>
  <c r="R66" i="5"/>
  <c r="U14" i="10"/>
  <c r="T14" i="10"/>
  <c r="U36" i="11"/>
  <c r="T36" i="11"/>
  <c r="U39" i="12"/>
  <c r="T39" i="12"/>
  <c r="U35" i="18"/>
  <c r="T35" i="18"/>
  <c r="U50" i="20"/>
  <c r="T50" i="20"/>
  <c r="T46" i="21"/>
  <c r="U46" i="21"/>
  <c r="U44" i="30"/>
  <c r="T44" i="30"/>
  <c r="T27" i="31"/>
  <c r="U27" i="31"/>
  <c r="T103" i="14"/>
  <c r="U103" i="14"/>
  <c r="U101" i="3"/>
  <c r="T101" i="3"/>
  <c r="Q15" i="1"/>
  <c r="T17" i="1"/>
  <c r="E24" i="1"/>
  <c r="T32" i="1"/>
  <c r="Q67" i="1"/>
  <c r="U67" i="1" s="1"/>
  <c r="Q72" i="1"/>
  <c r="E30" i="2"/>
  <c r="T38" i="2"/>
  <c r="T44" i="2"/>
  <c r="Q71" i="2"/>
  <c r="E15" i="3"/>
  <c r="U37" i="3"/>
  <c r="P40" i="3"/>
  <c r="R40" i="3"/>
  <c r="T45" i="3"/>
  <c r="U49" i="3"/>
  <c r="U21" i="4"/>
  <c r="P24" i="4"/>
  <c r="R24" i="4"/>
  <c r="E53" i="4"/>
  <c r="T56" i="4"/>
  <c r="T64" i="4"/>
  <c r="E66" i="4"/>
  <c r="R15" i="5"/>
  <c r="Q24" i="5"/>
  <c r="Q30" i="5"/>
  <c r="T48" i="5"/>
  <c r="Q66" i="5"/>
  <c r="S66" i="5"/>
  <c r="U10" i="6"/>
  <c r="T22" i="6"/>
  <c r="R30" i="6"/>
  <c r="T38" i="6"/>
  <c r="Q40" i="6"/>
  <c r="R67" i="6"/>
  <c r="E72" i="6"/>
  <c r="T28" i="7"/>
  <c r="U37" i="7"/>
  <c r="P15" i="8"/>
  <c r="R15" i="8"/>
  <c r="T29" i="8"/>
  <c r="U39" i="8"/>
  <c r="R40" i="8"/>
  <c r="E59" i="8"/>
  <c r="U59" i="8" s="1"/>
  <c r="U35" i="9"/>
  <c r="P15" i="10"/>
  <c r="Q53" i="10"/>
  <c r="T55" i="10"/>
  <c r="U55" i="10"/>
  <c r="U14" i="13"/>
  <c r="T14" i="13"/>
  <c r="T91" i="13"/>
  <c r="U91" i="13"/>
  <c r="U27" i="15"/>
  <c r="T27" i="15"/>
  <c r="U22" i="20"/>
  <c r="T22" i="20"/>
  <c r="U63" i="8"/>
  <c r="T63" i="8"/>
  <c r="S40" i="2"/>
  <c r="P70" i="3"/>
  <c r="Q59" i="4"/>
  <c r="P53" i="6"/>
  <c r="S40" i="8"/>
  <c r="U55" i="12"/>
  <c r="T55" i="12"/>
  <c r="U65" i="14"/>
  <c r="T65" i="14"/>
  <c r="S24" i="18"/>
  <c r="Q24" i="18"/>
  <c r="U46" i="20"/>
  <c r="T46" i="20"/>
  <c r="U65" i="20"/>
  <c r="T65" i="20"/>
  <c r="T48" i="23"/>
  <c r="U48" i="23"/>
  <c r="U51" i="23"/>
  <c r="T51" i="23"/>
  <c r="U56" i="25"/>
  <c r="T56" i="25"/>
  <c r="U108" i="28"/>
  <c r="T108" i="28"/>
  <c r="U105" i="23"/>
  <c r="T105" i="23"/>
  <c r="M112" i="18"/>
  <c r="S112" i="18" s="1"/>
  <c r="S95" i="18"/>
  <c r="U99" i="3"/>
  <c r="T99" i="3"/>
  <c r="R71" i="2"/>
  <c r="S33" i="2"/>
  <c r="R70" i="3"/>
  <c r="P71" i="4"/>
  <c r="P66" i="7"/>
  <c r="S15" i="1"/>
  <c r="U22" i="1"/>
  <c r="P30" i="1"/>
  <c r="E33" i="1"/>
  <c r="T50" i="1"/>
  <c r="E59" i="1"/>
  <c r="P66" i="1"/>
  <c r="T66" i="1" s="1"/>
  <c r="P71" i="1"/>
  <c r="Q15" i="2"/>
  <c r="T58" i="2"/>
  <c r="Q66" i="2"/>
  <c r="Q70" i="2"/>
  <c r="T9" i="3"/>
  <c r="T21" i="3"/>
  <c r="P30" i="3"/>
  <c r="T30" i="3" s="1"/>
  <c r="R30" i="3"/>
  <c r="T36" i="3"/>
  <c r="T44" i="3"/>
  <c r="T48" i="3"/>
  <c r="T56" i="3"/>
  <c r="T69" i="3"/>
  <c r="Q70" i="3"/>
  <c r="S70" i="3"/>
  <c r="Q71" i="3"/>
  <c r="T14" i="4"/>
  <c r="S15" i="4"/>
  <c r="T20" i="4"/>
  <c r="T28" i="4"/>
  <c r="E30" i="4"/>
  <c r="T42" i="4"/>
  <c r="T50" i="4"/>
  <c r="U55" i="4"/>
  <c r="Q71" i="4"/>
  <c r="E40" i="5"/>
  <c r="E53" i="5"/>
  <c r="P24" i="6"/>
  <c r="R24" i="6"/>
  <c r="T32" i="6"/>
  <c r="U35" i="8"/>
  <c r="U62" i="8"/>
  <c r="T62" i="8"/>
  <c r="R70" i="8"/>
  <c r="U19" i="9"/>
  <c r="T19" i="9"/>
  <c r="T92" i="9"/>
  <c r="U92" i="9"/>
  <c r="U13" i="10"/>
  <c r="T13" i="10"/>
  <c r="U48" i="11"/>
  <c r="T48" i="11"/>
  <c r="U51" i="12"/>
  <c r="T51" i="12"/>
  <c r="U65" i="13"/>
  <c r="T65" i="13"/>
  <c r="U44" i="14"/>
  <c r="T44" i="14"/>
  <c r="R24" i="15"/>
  <c r="P15" i="2"/>
  <c r="R33" i="3"/>
  <c r="E15" i="1"/>
  <c r="Q30" i="1"/>
  <c r="Q66" i="1"/>
  <c r="E67" i="1"/>
  <c r="P70" i="1"/>
  <c r="T70" i="1" s="1"/>
  <c r="R70" i="1"/>
  <c r="Q71" i="1"/>
  <c r="E72" i="1"/>
  <c r="R15" i="2"/>
  <c r="P30" i="2"/>
  <c r="E59" i="2"/>
  <c r="R66" i="2"/>
  <c r="T86" i="2"/>
  <c r="U90" i="2"/>
  <c r="T12" i="3"/>
  <c r="P24" i="3"/>
  <c r="S24" i="3"/>
  <c r="Q30" i="3"/>
  <c r="S30" i="3"/>
  <c r="R15" i="4"/>
  <c r="U29" i="4"/>
  <c r="S33" i="4"/>
  <c r="T36" i="4"/>
  <c r="P40" i="4"/>
  <c r="S40" i="4"/>
  <c r="T46" i="4"/>
  <c r="T58" i="4"/>
  <c r="S70" i="4"/>
  <c r="S15" i="5"/>
  <c r="E24" i="5"/>
  <c r="T28" i="5"/>
  <c r="P33" i="5"/>
  <c r="T38" i="5"/>
  <c r="T64" i="5"/>
  <c r="P70" i="5"/>
  <c r="R70" i="5"/>
  <c r="Q71" i="5"/>
  <c r="S72" i="5"/>
  <c r="U92" i="5"/>
  <c r="T29" i="6"/>
  <c r="U32" i="6"/>
  <c r="S33" i="6"/>
  <c r="E40" i="6"/>
  <c r="T44" i="6"/>
  <c r="U57" i="6"/>
  <c r="T12" i="7"/>
  <c r="T45" i="7"/>
  <c r="T57" i="7"/>
  <c r="E67" i="7"/>
  <c r="U19" i="8"/>
  <c r="T22" i="8"/>
  <c r="E24" i="8"/>
  <c r="U24" i="8" s="1"/>
  <c r="T27" i="8"/>
  <c r="R33" i="8"/>
  <c r="T63" i="9"/>
  <c r="U63" i="9"/>
  <c r="U10" i="10"/>
  <c r="R24" i="10"/>
  <c r="U62" i="10"/>
  <c r="Q70" i="10"/>
  <c r="U70" i="10" s="1"/>
  <c r="U12" i="11"/>
  <c r="T12" i="11"/>
  <c r="Q71" i="11"/>
  <c r="S66" i="12"/>
  <c r="Q66" i="12"/>
  <c r="R70" i="12"/>
  <c r="U86" i="13"/>
  <c r="U90" i="13"/>
  <c r="T90" i="13"/>
  <c r="U21" i="15"/>
  <c r="T21" i="15"/>
  <c r="U69" i="15"/>
  <c r="T20" i="3"/>
  <c r="U29" i="3"/>
  <c r="T90" i="3"/>
  <c r="T13" i="4"/>
  <c r="U19" i="4"/>
  <c r="T49" i="4"/>
  <c r="T91" i="4"/>
  <c r="T18" i="5"/>
  <c r="T42" i="5"/>
  <c r="T46" i="5"/>
  <c r="T50" i="5"/>
  <c r="T69" i="5"/>
  <c r="T87" i="5"/>
  <c r="T91" i="5"/>
  <c r="T20" i="6"/>
  <c r="T28" i="6"/>
  <c r="T52" i="6"/>
  <c r="T65" i="6"/>
  <c r="T69" i="6"/>
  <c r="T21" i="7"/>
  <c r="T39" i="7"/>
  <c r="T44" i="7"/>
  <c r="T51" i="7"/>
  <c r="T56" i="7"/>
  <c r="T61" i="7"/>
  <c r="T87" i="7"/>
  <c r="T13" i="8"/>
  <c r="T37" i="8"/>
  <c r="T42" i="8"/>
  <c r="T49" i="8"/>
  <c r="U93" i="11"/>
  <c r="T93" i="11"/>
  <c r="U22" i="12"/>
  <c r="T22" i="12"/>
  <c r="T10" i="13"/>
  <c r="U10" i="13"/>
  <c r="U61" i="14"/>
  <c r="T61" i="14"/>
  <c r="T69" i="18"/>
  <c r="U69" i="18"/>
  <c r="T47" i="21"/>
  <c r="U47" i="21"/>
  <c r="T89" i="21"/>
  <c r="U89" i="21"/>
  <c r="U22" i="23"/>
  <c r="T22" i="23"/>
  <c r="P15" i="4"/>
  <c r="Q33" i="4"/>
  <c r="R71" i="4"/>
  <c r="Q15" i="5"/>
  <c r="R66" i="7"/>
  <c r="S53" i="9"/>
  <c r="U13" i="1"/>
  <c r="T21" i="1"/>
  <c r="U29" i="1"/>
  <c r="U49" i="1"/>
  <c r="U65" i="1"/>
  <c r="T65" i="2"/>
  <c r="T69" i="2"/>
  <c r="T93" i="2"/>
  <c r="T9" i="1"/>
  <c r="U14" i="1"/>
  <c r="U17" i="1"/>
  <c r="Q24" i="1"/>
  <c r="S30" i="1"/>
  <c r="P33" i="1"/>
  <c r="T38" i="1"/>
  <c r="T42" i="1"/>
  <c r="T45" i="1"/>
  <c r="T52" i="1"/>
  <c r="S66" i="1"/>
  <c r="S71" i="1"/>
  <c r="U86" i="1"/>
  <c r="T90" i="1"/>
  <c r="T13" i="2"/>
  <c r="T18" i="2"/>
  <c r="T22" i="2"/>
  <c r="T28" i="2"/>
  <c r="T32" i="2"/>
  <c r="T36" i="2"/>
  <c r="U42" i="2"/>
  <c r="P72" i="2"/>
  <c r="T89" i="2"/>
  <c r="Q15" i="3"/>
  <c r="U15" i="3" s="1"/>
  <c r="U32" i="3"/>
  <c r="E40" i="3"/>
  <c r="P66" i="3"/>
  <c r="R66" i="3"/>
  <c r="U86" i="3"/>
  <c r="T18" i="4"/>
  <c r="E24" i="4"/>
  <c r="R30" i="4"/>
  <c r="U45" i="4"/>
  <c r="Q53" i="4"/>
  <c r="T62" i="4"/>
  <c r="T86" i="4"/>
  <c r="T9" i="5"/>
  <c r="U13" i="5"/>
  <c r="T21" i="5"/>
  <c r="U37" i="5"/>
  <c r="P40" i="5"/>
  <c r="R40" i="5"/>
  <c r="U58" i="5"/>
  <c r="U63" i="5"/>
  <c r="S15" i="6"/>
  <c r="U43" i="6"/>
  <c r="T56" i="6"/>
  <c r="E66" i="6"/>
  <c r="E70" i="6"/>
  <c r="U70" i="6" s="1"/>
  <c r="T92" i="6"/>
  <c r="U11" i="7"/>
  <c r="R15" i="7"/>
  <c r="U32" i="7"/>
  <c r="E40" i="7"/>
  <c r="T69" i="7"/>
  <c r="E15" i="8"/>
  <c r="T18" i="8"/>
  <c r="T26" i="8"/>
  <c r="E53" i="8"/>
  <c r="Q59" i="8"/>
  <c r="U91" i="9"/>
  <c r="T91" i="9"/>
  <c r="U56" i="10"/>
  <c r="T56" i="10"/>
  <c r="U20" i="11"/>
  <c r="U52" i="11"/>
  <c r="P66" i="11"/>
  <c r="R66" i="11"/>
  <c r="R67" i="11"/>
  <c r="U64" i="13"/>
  <c r="T64" i="13"/>
  <c r="U9" i="14"/>
  <c r="U43" i="14"/>
  <c r="T43" i="14"/>
  <c r="U47" i="15"/>
  <c r="T47" i="15"/>
  <c r="T22" i="16"/>
  <c r="U22" i="16"/>
  <c r="T9" i="19"/>
  <c r="U9" i="19"/>
  <c r="U55" i="9"/>
  <c r="T55" i="9"/>
  <c r="P66" i="2"/>
  <c r="T51" i="10"/>
  <c r="U51" i="10"/>
  <c r="T61" i="1"/>
  <c r="T46" i="2"/>
  <c r="T12" i="1"/>
  <c r="T20" i="1"/>
  <c r="T28" i="1"/>
  <c r="S33" i="1"/>
  <c r="T43" i="1"/>
  <c r="T48" i="1"/>
  <c r="E53" i="1"/>
  <c r="T64" i="1"/>
  <c r="S70" i="1"/>
  <c r="U10" i="2"/>
  <c r="T26" i="2"/>
  <c r="T29" i="2"/>
  <c r="T37" i="2"/>
  <c r="U45" i="2"/>
  <c r="T64" i="2"/>
  <c r="T28" i="3"/>
  <c r="T38" i="3"/>
  <c r="T50" i="3"/>
  <c r="Q66" i="3"/>
  <c r="S66" i="3"/>
  <c r="T89" i="3"/>
  <c r="U10" i="4"/>
  <c r="T12" i="4"/>
  <c r="T22" i="4"/>
  <c r="U32" i="4"/>
  <c r="U39" i="4"/>
  <c r="T48" i="4"/>
  <c r="T65" i="4"/>
  <c r="T69" i="4"/>
  <c r="U90" i="4"/>
  <c r="U17" i="5"/>
  <c r="T32" i="5"/>
  <c r="T45" i="5"/>
  <c r="U49" i="5"/>
  <c r="E59" i="5"/>
  <c r="U86" i="5"/>
  <c r="T90" i="5"/>
  <c r="R15" i="6"/>
  <c r="T37" i="6"/>
  <c r="U51" i="6"/>
  <c r="R72" i="6"/>
  <c r="Q15" i="7"/>
  <c r="U15" i="7" s="1"/>
  <c r="U29" i="7"/>
  <c r="R30" i="7"/>
  <c r="T38" i="7"/>
  <c r="T43" i="7"/>
  <c r="T50" i="7"/>
  <c r="T55" i="7"/>
  <c r="U58" i="9"/>
  <c r="T58" i="9"/>
  <c r="U91" i="10"/>
  <c r="T11" i="11"/>
  <c r="U11" i="11"/>
  <c r="U39" i="11"/>
  <c r="T39" i="11"/>
  <c r="T10" i="14"/>
  <c r="R72" i="14"/>
  <c r="T14" i="17"/>
  <c r="U14" i="17"/>
  <c r="E67" i="8"/>
  <c r="E71" i="8"/>
  <c r="U10" i="9"/>
  <c r="E67" i="9"/>
  <c r="R70" i="9"/>
  <c r="T90" i="9"/>
  <c r="T10" i="10"/>
  <c r="T50" i="10"/>
  <c r="E59" i="10"/>
  <c r="E72" i="10"/>
  <c r="T10" i="11"/>
  <c r="T19" i="11"/>
  <c r="Q24" i="11"/>
  <c r="S24" i="11"/>
  <c r="T51" i="11"/>
  <c r="E53" i="11"/>
  <c r="U69" i="11"/>
  <c r="R71" i="11"/>
  <c r="U91" i="11"/>
  <c r="P24" i="12"/>
  <c r="R24" i="12"/>
  <c r="U38" i="12"/>
  <c r="U50" i="12"/>
  <c r="T65" i="12"/>
  <c r="T63" i="13"/>
  <c r="T93" i="13"/>
  <c r="T29" i="14"/>
  <c r="U42" i="14"/>
  <c r="R30" i="15"/>
  <c r="E33" i="15"/>
  <c r="T36" i="15"/>
  <c r="T90" i="15"/>
  <c r="U32" i="17"/>
  <c r="T32" i="17"/>
  <c r="U36" i="17"/>
  <c r="T36" i="17"/>
  <c r="U51" i="17"/>
  <c r="T51" i="17"/>
  <c r="R66" i="18"/>
  <c r="U38" i="19"/>
  <c r="T38" i="19"/>
  <c r="U48" i="19"/>
  <c r="T48" i="19"/>
  <c r="U14" i="20"/>
  <c r="T14" i="20"/>
  <c r="T19" i="20"/>
  <c r="U19" i="20"/>
  <c r="U20" i="21"/>
  <c r="T20" i="21"/>
  <c r="U12" i="22"/>
  <c r="T12" i="22"/>
  <c r="E40" i="22"/>
  <c r="U49" i="22"/>
  <c r="T49" i="22"/>
  <c r="T49" i="29"/>
  <c r="U49" i="29"/>
  <c r="T64" i="8"/>
  <c r="S70" i="8"/>
  <c r="S72" i="8"/>
  <c r="R15" i="9"/>
  <c r="U32" i="9"/>
  <c r="T38" i="9"/>
  <c r="T56" i="9"/>
  <c r="T61" i="9"/>
  <c r="E66" i="9"/>
  <c r="T23" i="10"/>
  <c r="T29" i="10"/>
  <c r="T32" i="10"/>
  <c r="T35" i="10"/>
  <c r="Q40" i="10"/>
  <c r="S40" i="10"/>
  <c r="T49" i="10"/>
  <c r="T9" i="11"/>
  <c r="E30" i="11"/>
  <c r="P70" i="11"/>
  <c r="R70" i="11"/>
  <c r="T87" i="11"/>
  <c r="T90" i="11"/>
  <c r="R33" i="12"/>
  <c r="T37" i="12"/>
  <c r="T49" i="12"/>
  <c r="S70" i="12"/>
  <c r="T11" i="13"/>
  <c r="P30" i="13"/>
  <c r="R30" i="13"/>
  <c r="T36" i="13"/>
  <c r="E59" i="13"/>
  <c r="U59" i="13" s="1"/>
  <c r="U62" i="13"/>
  <c r="T69" i="13"/>
  <c r="U10" i="14"/>
  <c r="Q24" i="14"/>
  <c r="Q33" i="14"/>
  <c r="S67" i="14"/>
  <c r="S24" i="15"/>
  <c r="R40" i="15"/>
  <c r="P66" i="15"/>
  <c r="R66" i="15"/>
  <c r="P72" i="15"/>
  <c r="U17" i="16"/>
  <c r="T17" i="16"/>
  <c r="Q30" i="16"/>
  <c r="E30" i="17"/>
  <c r="U30" i="17" s="1"/>
  <c r="U21" i="18"/>
  <c r="T21" i="18"/>
  <c r="R30" i="18"/>
  <c r="T92" i="19"/>
  <c r="U92" i="19"/>
  <c r="T10" i="20"/>
  <c r="U28" i="20"/>
  <c r="T28" i="20"/>
  <c r="U36" i="20"/>
  <c r="T36" i="20"/>
  <c r="T43" i="20"/>
  <c r="U43" i="20"/>
  <c r="U49" i="20"/>
  <c r="T49" i="20"/>
  <c r="S15" i="21"/>
  <c r="U91" i="21"/>
  <c r="T91" i="21"/>
  <c r="T11" i="23"/>
  <c r="U11" i="23"/>
  <c r="U18" i="25"/>
  <c r="T18" i="25"/>
  <c r="U88" i="25"/>
  <c r="T88" i="25"/>
  <c r="T27" i="29"/>
  <c r="U27" i="29"/>
  <c r="T45" i="29"/>
  <c r="U45" i="29"/>
  <c r="U88" i="8"/>
  <c r="U11" i="9"/>
  <c r="Q15" i="9"/>
  <c r="P24" i="9"/>
  <c r="R24" i="9"/>
  <c r="T26" i="9"/>
  <c r="U36" i="9"/>
  <c r="T43" i="9"/>
  <c r="U47" i="9"/>
  <c r="T50" i="9"/>
  <c r="E70" i="9"/>
  <c r="R15" i="10"/>
  <c r="S70" i="10"/>
  <c r="T22" i="11"/>
  <c r="T28" i="11"/>
  <c r="P40" i="11"/>
  <c r="R40" i="11"/>
  <c r="T62" i="11"/>
  <c r="S71" i="11"/>
  <c r="Q33" i="12"/>
  <c r="E70" i="12"/>
  <c r="U70" i="12" s="1"/>
  <c r="Q15" i="13"/>
  <c r="U15" i="13" s="1"/>
  <c r="Q24" i="13"/>
  <c r="Q40" i="13"/>
  <c r="S40" i="13"/>
  <c r="P71" i="13"/>
  <c r="R15" i="14"/>
  <c r="R24" i="14"/>
  <c r="Q40" i="14"/>
  <c r="U40" i="14" s="1"/>
  <c r="Q66" i="14"/>
  <c r="P70" i="14"/>
  <c r="R70" i="14"/>
  <c r="S40" i="15"/>
  <c r="P59" i="15"/>
  <c r="S67" i="15"/>
  <c r="Q72" i="15"/>
  <c r="R15" i="16"/>
  <c r="U63" i="16"/>
  <c r="T63" i="16"/>
  <c r="U90" i="16"/>
  <c r="T90" i="16"/>
  <c r="Q40" i="17"/>
  <c r="U61" i="17"/>
  <c r="T61" i="17"/>
  <c r="U90" i="17"/>
  <c r="T90" i="17"/>
  <c r="Q30" i="18"/>
  <c r="S30" i="18"/>
  <c r="U19" i="19"/>
  <c r="T19" i="19"/>
  <c r="P30" i="19"/>
  <c r="R30" i="19"/>
  <c r="U44" i="19"/>
  <c r="T44" i="19"/>
  <c r="T65" i="19"/>
  <c r="U65" i="19"/>
  <c r="U13" i="20"/>
  <c r="T13" i="20"/>
  <c r="T32" i="20"/>
  <c r="T27" i="21"/>
  <c r="U27" i="21"/>
  <c r="E30" i="21"/>
  <c r="U30" i="21" s="1"/>
  <c r="U62" i="21"/>
  <c r="T62" i="21"/>
  <c r="U48" i="22"/>
  <c r="T48" i="22"/>
  <c r="T93" i="23"/>
  <c r="U93" i="23"/>
  <c r="U20" i="26"/>
  <c r="T20" i="26"/>
  <c r="U87" i="27"/>
  <c r="T87" i="27"/>
  <c r="T29" i="28"/>
  <c r="U29" i="28"/>
  <c r="T39" i="28"/>
  <c r="U39" i="28"/>
  <c r="R71" i="8"/>
  <c r="S24" i="9"/>
  <c r="Q33" i="9"/>
  <c r="U69" i="9"/>
  <c r="P71" i="9"/>
  <c r="P33" i="10"/>
  <c r="P53" i="11"/>
  <c r="Q71" i="13"/>
  <c r="S24" i="14"/>
  <c r="S33" i="14"/>
  <c r="U51" i="14"/>
  <c r="Q70" i="14"/>
  <c r="S70" i="14"/>
  <c r="E40" i="15"/>
  <c r="E53" i="15"/>
  <c r="E67" i="15"/>
  <c r="P71" i="15"/>
  <c r="E70" i="16"/>
  <c r="U70" i="16" s="1"/>
  <c r="U63" i="18"/>
  <c r="T63" i="18"/>
  <c r="T23" i="20"/>
  <c r="U23" i="20"/>
  <c r="U51" i="20"/>
  <c r="Q59" i="20"/>
  <c r="U64" i="20"/>
  <c r="T64" i="20"/>
  <c r="P15" i="22"/>
  <c r="T19" i="22"/>
  <c r="U19" i="22"/>
  <c r="U39" i="23"/>
  <c r="T39" i="23"/>
  <c r="Q71" i="8"/>
  <c r="T87" i="8"/>
  <c r="T10" i="9"/>
  <c r="S15" i="9"/>
  <c r="U23" i="9"/>
  <c r="E30" i="9"/>
  <c r="T46" i="9"/>
  <c r="U51" i="9"/>
  <c r="T18" i="10"/>
  <c r="T27" i="10"/>
  <c r="T38" i="10"/>
  <c r="T63" i="10"/>
  <c r="R71" i="10"/>
  <c r="U88" i="10"/>
  <c r="T21" i="11"/>
  <c r="T38" i="11"/>
  <c r="E59" i="11"/>
  <c r="T69" i="11"/>
  <c r="T17" i="12"/>
  <c r="T21" i="12"/>
  <c r="S33" i="12"/>
  <c r="U87" i="12"/>
  <c r="T91" i="12"/>
  <c r="T13" i="13"/>
  <c r="T23" i="13"/>
  <c r="T28" i="13"/>
  <c r="T48" i="13"/>
  <c r="P70" i="13"/>
  <c r="T87" i="13"/>
  <c r="T13" i="14"/>
  <c r="U18" i="14"/>
  <c r="E24" i="14"/>
  <c r="T39" i="14"/>
  <c r="S40" i="14"/>
  <c r="T52" i="14"/>
  <c r="T69" i="14"/>
  <c r="T86" i="14"/>
  <c r="P15" i="15"/>
  <c r="R15" i="15"/>
  <c r="T26" i="15"/>
  <c r="T38" i="15"/>
  <c r="T46" i="15"/>
  <c r="T58" i="15"/>
  <c r="T64" i="15"/>
  <c r="P70" i="15"/>
  <c r="R70" i="15"/>
  <c r="Q71" i="15"/>
  <c r="U92" i="15"/>
  <c r="T26" i="16"/>
  <c r="Q33" i="16"/>
  <c r="U33" i="16" s="1"/>
  <c r="T50" i="16"/>
  <c r="U50" i="16"/>
  <c r="T64" i="16"/>
  <c r="T91" i="16"/>
  <c r="T19" i="17"/>
  <c r="U12" i="18"/>
  <c r="Q15" i="18"/>
  <c r="U26" i="18"/>
  <c r="U86" i="18"/>
  <c r="T86" i="18"/>
  <c r="U28" i="19"/>
  <c r="T28" i="19"/>
  <c r="U39" i="19"/>
  <c r="T39" i="19"/>
  <c r="Q59" i="19"/>
  <c r="U87" i="19"/>
  <c r="T87" i="19"/>
  <c r="U91" i="19"/>
  <c r="T91" i="19"/>
  <c r="P24" i="20"/>
  <c r="R24" i="20"/>
  <c r="T27" i="20"/>
  <c r="U27" i="20"/>
  <c r="U42" i="20"/>
  <c r="T42" i="20"/>
  <c r="U90" i="21"/>
  <c r="T90" i="21"/>
  <c r="U13" i="22"/>
  <c r="T13" i="22"/>
  <c r="U42" i="22"/>
  <c r="T42" i="22"/>
  <c r="Q70" i="22"/>
  <c r="U70" i="22" s="1"/>
  <c r="T88" i="22"/>
  <c r="U88" i="22"/>
  <c r="T36" i="23"/>
  <c r="U36" i="23"/>
  <c r="T64" i="23"/>
  <c r="U64" i="23"/>
  <c r="U10" i="24"/>
  <c r="T10" i="24"/>
  <c r="T69" i="8"/>
  <c r="R33" i="10"/>
  <c r="Q71" i="10"/>
  <c r="U38" i="11"/>
  <c r="S40" i="12"/>
  <c r="R67" i="12"/>
  <c r="E15" i="13"/>
  <c r="E24" i="13"/>
  <c r="U24" i="13" s="1"/>
  <c r="E40" i="13"/>
  <c r="P59" i="13"/>
  <c r="Q70" i="13"/>
  <c r="S71" i="13"/>
  <c r="E40" i="14"/>
  <c r="E53" i="14"/>
  <c r="E71" i="14"/>
  <c r="Q15" i="15"/>
  <c r="U15" i="15" s="1"/>
  <c r="S15" i="15"/>
  <c r="E72" i="15"/>
  <c r="U93" i="15"/>
  <c r="T93" i="15"/>
  <c r="P24" i="16"/>
  <c r="R24" i="16"/>
  <c r="T89" i="17"/>
  <c r="U89" i="17"/>
  <c r="U13" i="18"/>
  <c r="T13" i="18"/>
  <c r="U27" i="18"/>
  <c r="T27" i="18"/>
  <c r="U36" i="18"/>
  <c r="U13" i="19"/>
  <c r="T13" i="19"/>
  <c r="U43" i="19"/>
  <c r="T43" i="19"/>
  <c r="S70" i="19"/>
  <c r="E71" i="19"/>
  <c r="U61" i="21"/>
  <c r="T61" i="21"/>
  <c r="E30" i="23"/>
  <c r="U52" i="23"/>
  <c r="T52" i="23"/>
  <c r="T102" i="6"/>
  <c r="U102" i="6"/>
  <c r="T13" i="16"/>
  <c r="T19" i="16"/>
  <c r="Q24" i="16"/>
  <c r="S24" i="16"/>
  <c r="T29" i="16"/>
  <c r="T44" i="16"/>
  <c r="T65" i="16"/>
  <c r="T39" i="17"/>
  <c r="T48" i="17"/>
  <c r="P66" i="17"/>
  <c r="R66" i="17"/>
  <c r="T86" i="17"/>
  <c r="T9" i="18"/>
  <c r="R15" i="18"/>
  <c r="T23" i="18"/>
  <c r="T29" i="18"/>
  <c r="T36" i="18"/>
  <c r="P40" i="18"/>
  <c r="T49" i="18"/>
  <c r="Q66" i="18"/>
  <c r="S66" i="18"/>
  <c r="R71" i="18"/>
  <c r="T91" i="18"/>
  <c r="Q15" i="19"/>
  <c r="T21" i="19"/>
  <c r="T29" i="19"/>
  <c r="S40" i="19"/>
  <c r="T49" i="19"/>
  <c r="U63" i="19"/>
  <c r="R33" i="21"/>
  <c r="P66" i="21"/>
  <c r="R66" i="21"/>
  <c r="S15" i="22"/>
  <c r="R15" i="23"/>
  <c r="U38" i="23"/>
  <c r="R53" i="23"/>
  <c r="S70" i="23"/>
  <c r="T17" i="26"/>
  <c r="U17" i="26"/>
  <c r="U48" i="27"/>
  <c r="T48" i="27"/>
  <c r="U11" i="28"/>
  <c r="T11" i="28"/>
  <c r="U52" i="28"/>
  <c r="T52" i="28"/>
  <c r="U22" i="29"/>
  <c r="T22" i="29"/>
  <c r="R33" i="30"/>
  <c r="R95" i="1"/>
  <c r="L112" i="1"/>
  <c r="R112" i="1" s="1"/>
  <c r="T101" i="28"/>
  <c r="U101" i="28"/>
  <c r="T100" i="23"/>
  <c r="U100" i="23"/>
  <c r="U108" i="12"/>
  <c r="T108" i="12"/>
  <c r="M112" i="7"/>
  <c r="S112" i="7" s="1"/>
  <c r="S95" i="7"/>
  <c r="P33" i="16"/>
  <c r="T37" i="16"/>
  <c r="R71" i="16"/>
  <c r="S72" i="16"/>
  <c r="T92" i="16"/>
  <c r="E40" i="17"/>
  <c r="S67" i="17"/>
  <c r="Q70" i="17"/>
  <c r="S15" i="18"/>
  <c r="E24" i="18"/>
  <c r="E33" i="18"/>
  <c r="Q40" i="18"/>
  <c r="U40" i="18" s="1"/>
  <c r="Q71" i="18"/>
  <c r="U71" i="18" s="1"/>
  <c r="P24" i="19"/>
  <c r="U32" i="19"/>
  <c r="U51" i="19"/>
  <c r="Q70" i="19"/>
  <c r="R71" i="19"/>
  <c r="T37" i="20"/>
  <c r="U55" i="20"/>
  <c r="T58" i="20"/>
  <c r="U63" i="21"/>
  <c r="Q66" i="21"/>
  <c r="S66" i="21"/>
  <c r="U92" i="21"/>
  <c r="R15" i="22"/>
  <c r="U43" i="22"/>
  <c r="S70" i="22"/>
  <c r="T35" i="23"/>
  <c r="E59" i="23"/>
  <c r="E66" i="23"/>
  <c r="E70" i="23"/>
  <c r="Q15" i="25"/>
  <c r="U28" i="27"/>
  <c r="T28" i="27"/>
  <c r="T45" i="27"/>
  <c r="U45" i="27"/>
  <c r="U21" i="31"/>
  <c r="T21" i="31"/>
  <c r="Q24" i="19"/>
  <c r="P66" i="19"/>
  <c r="R66" i="19"/>
  <c r="Q71" i="19"/>
  <c r="P40" i="22"/>
  <c r="R40" i="22"/>
  <c r="U22" i="24"/>
  <c r="T22" i="24"/>
  <c r="U50" i="25"/>
  <c r="T50" i="25"/>
  <c r="T51" i="30"/>
  <c r="U51" i="30"/>
  <c r="U32" i="31"/>
  <c r="T32" i="31"/>
  <c r="E24" i="16"/>
  <c r="T38" i="16"/>
  <c r="R40" i="16"/>
  <c r="P30" i="17"/>
  <c r="Q30" i="17"/>
  <c r="S70" i="17"/>
  <c r="Q72" i="17"/>
  <c r="Q70" i="18"/>
  <c r="R33" i="19"/>
  <c r="E33" i="20"/>
  <c r="E66" i="20"/>
  <c r="Q30" i="21"/>
  <c r="S30" i="21"/>
  <c r="E40" i="21"/>
  <c r="S53" i="21"/>
  <c r="P70" i="21"/>
  <c r="T70" i="21" s="1"/>
  <c r="R70" i="21"/>
  <c r="S71" i="21"/>
  <c r="E72" i="21"/>
  <c r="E15" i="22"/>
  <c r="Q40" i="22"/>
  <c r="S40" i="22"/>
  <c r="T51" i="22"/>
  <c r="P71" i="22"/>
  <c r="T71" i="22" s="1"/>
  <c r="E24" i="23"/>
  <c r="T29" i="24"/>
  <c r="U29" i="24"/>
  <c r="U11" i="26"/>
  <c r="T11" i="26"/>
  <c r="E70" i="28"/>
  <c r="S30" i="29"/>
  <c r="T90" i="29"/>
  <c r="U90" i="29"/>
  <c r="S70" i="30"/>
  <c r="U103" i="13"/>
  <c r="T103" i="13"/>
  <c r="S33" i="16"/>
  <c r="Q40" i="16"/>
  <c r="Q66" i="16"/>
  <c r="R70" i="16"/>
  <c r="R15" i="17"/>
  <c r="P59" i="17"/>
  <c r="R59" i="17"/>
  <c r="E70" i="17"/>
  <c r="Q33" i="19"/>
  <c r="U35" i="19"/>
  <c r="R53" i="19"/>
  <c r="P70" i="19"/>
  <c r="T51" i="20"/>
  <c r="P71" i="20"/>
  <c r="R72" i="20"/>
  <c r="R15" i="21"/>
  <c r="S70" i="21"/>
  <c r="U10" i="22"/>
  <c r="R53" i="22"/>
  <c r="S67" i="22"/>
  <c r="U69" i="22"/>
  <c r="Q71" i="22"/>
  <c r="E72" i="22"/>
  <c r="E53" i="23"/>
  <c r="U12" i="24"/>
  <c r="T12" i="24"/>
  <c r="U47" i="24"/>
  <c r="T47" i="24"/>
  <c r="U91" i="24"/>
  <c r="T91" i="24"/>
  <c r="U64" i="26"/>
  <c r="T64" i="26"/>
  <c r="U44" i="28"/>
  <c r="T44" i="28"/>
  <c r="U52" i="29"/>
  <c r="T52" i="29"/>
  <c r="U9" i="31"/>
  <c r="T9" i="31"/>
  <c r="R40" i="24"/>
  <c r="E24" i="25"/>
  <c r="U28" i="25"/>
  <c r="Q30" i="26"/>
  <c r="S30" i="26"/>
  <c r="S71" i="26"/>
  <c r="P53" i="27"/>
  <c r="Q66" i="27"/>
  <c r="Q15" i="28"/>
  <c r="T32" i="28"/>
  <c r="R53" i="28"/>
  <c r="Q66" i="29"/>
  <c r="S66" i="29"/>
  <c r="R71" i="29"/>
  <c r="U10" i="30"/>
  <c r="U12" i="30"/>
  <c r="R70" i="30"/>
  <c r="E79" i="5"/>
  <c r="T109" i="19"/>
  <c r="T106" i="8"/>
  <c r="U110" i="6"/>
  <c r="T100" i="4"/>
  <c r="T28" i="24"/>
  <c r="T36" i="24"/>
  <c r="T62" i="24"/>
  <c r="E15" i="25"/>
  <c r="R33" i="25"/>
  <c r="T42" i="25"/>
  <c r="T55" i="25"/>
  <c r="S71" i="25"/>
  <c r="R15" i="26"/>
  <c r="U47" i="26"/>
  <c r="T63" i="26"/>
  <c r="U86" i="26"/>
  <c r="P33" i="27"/>
  <c r="U86" i="28"/>
  <c r="U9" i="29"/>
  <c r="R33" i="29"/>
  <c r="U57" i="29"/>
  <c r="S70" i="29"/>
  <c r="P15" i="30"/>
  <c r="Q66" i="30"/>
  <c r="Q70" i="30"/>
  <c r="P30" i="31"/>
  <c r="R30" i="31"/>
  <c r="U69" i="31"/>
  <c r="R71" i="31"/>
  <c r="E79" i="25"/>
  <c r="E79" i="17"/>
  <c r="E79" i="10"/>
  <c r="T100" i="25"/>
  <c r="T107" i="19"/>
  <c r="U109" i="18"/>
  <c r="U106" i="17"/>
  <c r="U104" i="15"/>
  <c r="T109" i="15"/>
  <c r="T104" i="10"/>
  <c r="T106" i="10"/>
  <c r="U96" i="8"/>
  <c r="U109" i="7"/>
  <c r="U108" i="6"/>
  <c r="U113" i="4"/>
  <c r="T100" i="2"/>
  <c r="T46" i="24"/>
  <c r="U69" i="24"/>
  <c r="P71" i="24"/>
  <c r="U14" i="25"/>
  <c r="S33" i="25"/>
  <c r="Q66" i="25"/>
  <c r="Q70" i="25"/>
  <c r="U65" i="27"/>
  <c r="E67" i="27"/>
  <c r="S15" i="28"/>
  <c r="T23" i="28"/>
  <c r="T36" i="28"/>
  <c r="T38" i="28"/>
  <c r="U43" i="28"/>
  <c r="E66" i="28"/>
  <c r="P30" i="29"/>
  <c r="R30" i="29"/>
  <c r="E67" i="29"/>
  <c r="E30" i="30"/>
  <c r="U43" i="30"/>
  <c r="E59" i="30"/>
  <c r="E67" i="30"/>
  <c r="E71" i="30"/>
  <c r="U71" i="30" s="1"/>
  <c r="T26" i="31"/>
  <c r="Q30" i="31"/>
  <c r="P66" i="31"/>
  <c r="R66" i="31"/>
  <c r="E72" i="31"/>
  <c r="E79" i="1"/>
  <c r="E79" i="24"/>
  <c r="E79" i="4"/>
  <c r="T99" i="29"/>
  <c r="U109" i="28"/>
  <c r="T105" i="19"/>
  <c r="R95" i="13"/>
  <c r="L112" i="11"/>
  <c r="R112" i="11" s="1"/>
  <c r="P71" i="23"/>
  <c r="R71" i="23"/>
  <c r="E15" i="24"/>
  <c r="T26" i="24"/>
  <c r="Q33" i="24"/>
  <c r="R70" i="24"/>
  <c r="T89" i="24"/>
  <c r="U10" i="25"/>
  <c r="R15" i="25"/>
  <c r="U21" i="25"/>
  <c r="R30" i="25"/>
  <c r="T39" i="25"/>
  <c r="T48" i="25"/>
  <c r="E59" i="25"/>
  <c r="T22" i="26"/>
  <c r="T28" i="26"/>
  <c r="P33" i="26"/>
  <c r="P66" i="26"/>
  <c r="R66" i="26"/>
  <c r="R67" i="26"/>
  <c r="E70" i="26"/>
  <c r="T36" i="27"/>
  <c r="T42" i="27"/>
  <c r="E53" i="27"/>
  <c r="U90" i="27"/>
  <c r="T93" i="27"/>
  <c r="T18" i="28"/>
  <c r="U37" i="28"/>
  <c r="T42" i="28"/>
  <c r="T50" i="28"/>
  <c r="U55" i="28"/>
  <c r="R15" i="29"/>
  <c r="S33" i="30"/>
  <c r="S53" i="30"/>
  <c r="T64" i="30"/>
  <c r="Q24" i="31"/>
  <c r="U29" i="31"/>
  <c r="U49" i="31"/>
  <c r="T52" i="31"/>
  <c r="U57" i="31"/>
  <c r="S70" i="31"/>
  <c r="U86" i="31"/>
  <c r="U89" i="31"/>
  <c r="E79" i="31"/>
  <c r="E79" i="27"/>
  <c r="U99" i="1"/>
  <c r="U103" i="30"/>
  <c r="T113" i="30"/>
  <c r="U110" i="29"/>
  <c r="T105" i="27"/>
  <c r="U97" i="22"/>
  <c r="T98" i="20"/>
  <c r="T101" i="19"/>
  <c r="T100" i="14"/>
  <c r="U103" i="12"/>
  <c r="T108" i="2"/>
  <c r="S71" i="23"/>
  <c r="T87" i="23"/>
  <c r="P24" i="24"/>
  <c r="R24" i="24"/>
  <c r="Q59" i="24"/>
  <c r="E67" i="24"/>
  <c r="S71" i="24"/>
  <c r="U13" i="25"/>
  <c r="S15" i="25"/>
  <c r="R24" i="25"/>
  <c r="Q30" i="25"/>
  <c r="U30" i="25" s="1"/>
  <c r="R53" i="25"/>
  <c r="E66" i="25"/>
  <c r="E70" i="25"/>
  <c r="U10" i="26"/>
  <c r="Q33" i="26"/>
  <c r="E59" i="26"/>
  <c r="Q66" i="26"/>
  <c r="S66" i="26"/>
  <c r="U69" i="26"/>
  <c r="P71" i="26"/>
  <c r="T91" i="26"/>
  <c r="T14" i="27"/>
  <c r="T18" i="27"/>
  <c r="Q30" i="27"/>
  <c r="T50" i="27"/>
  <c r="P71" i="27"/>
  <c r="T71" i="27" s="1"/>
  <c r="Q71" i="27"/>
  <c r="U10" i="28"/>
  <c r="T51" i="28"/>
  <c r="U69" i="28"/>
  <c r="Q71" i="28"/>
  <c r="U88" i="28"/>
  <c r="U11" i="29"/>
  <c r="Q15" i="29"/>
  <c r="U29" i="29"/>
  <c r="U35" i="29"/>
  <c r="U63" i="29"/>
  <c r="E15" i="30"/>
  <c r="U49" i="30"/>
  <c r="P33" i="31"/>
  <c r="U92" i="31"/>
  <c r="E79" i="20"/>
  <c r="E79" i="15"/>
  <c r="S30" i="24"/>
  <c r="T28" i="25"/>
  <c r="P33" i="25"/>
  <c r="P71" i="25"/>
  <c r="U65" i="26"/>
  <c r="E15" i="27"/>
  <c r="T32" i="27"/>
  <c r="Q53" i="27"/>
  <c r="Q66" i="28"/>
  <c r="T87" i="28"/>
  <c r="T10" i="29"/>
  <c r="P33" i="29"/>
  <c r="P53" i="29"/>
  <c r="P66" i="29"/>
  <c r="R66" i="29"/>
  <c r="Q30" i="30"/>
  <c r="U69" i="30"/>
  <c r="E79" i="26"/>
  <c r="T113" i="18"/>
  <c r="T102" i="4"/>
  <c r="S95" i="3"/>
  <c r="P53" i="31"/>
  <c r="R53" i="31"/>
  <c r="U47" i="31"/>
  <c r="R67" i="31"/>
  <c r="S67" i="31"/>
  <c r="E67" i="31"/>
  <c r="R72" i="31"/>
  <c r="Q72" i="31"/>
  <c r="T101" i="31"/>
  <c r="U106" i="31"/>
  <c r="T109" i="31"/>
  <c r="E53" i="30"/>
  <c r="U57" i="30"/>
  <c r="S72" i="30"/>
  <c r="R67" i="30"/>
  <c r="S67" i="30"/>
  <c r="E72" i="30"/>
  <c r="T102" i="30"/>
  <c r="L112" i="30"/>
  <c r="R112" i="30" s="1"/>
  <c r="R53" i="29"/>
  <c r="U47" i="29"/>
  <c r="Q72" i="29"/>
  <c r="S67" i="29"/>
  <c r="R72" i="29"/>
  <c r="S53" i="28"/>
  <c r="E72" i="28"/>
  <c r="E53" i="28"/>
  <c r="E67" i="28"/>
  <c r="R67" i="28"/>
  <c r="S72" i="28"/>
  <c r="R95" i="28"/>
  <c r="E79" i="28"/>
  <c r="R53" i="27"/>
  <c r="R72" i="27"/>
  <c r="S59" i="27"/>
  <c r="U57" i="27"/>
  <c r="T99" i="27"/>
  <c r="T101" i="27"/>
  <c r="U108" i="27"/>
  <c r="T97" i="27"/>
  <c r="U109" i="27"/>
  <c r="P53" i="26"/>
  <c r="T53" i="26" s="1"/>
  <c r="S67" i="26"/>
  <c r="R53" i="26"/>
  <c r="E72" i="26"/>
  <c r="Q72" i="26"/>
  <c r="U101" i="26"/>
  <c r="U99" i="26"/>
  <c r="S95" i="26"/>
  <c r="U107" i="26"/>
  <c r="S67" i="25"/>
  <c r="S72" i="25"/>
  <c r="R67" i="25"/>
  <c r="P53" i="25"/>
  <c r="S53" i="25"/>
  <c r="R72" i="25"/>
  <c r="Q72" i="25"/>
  <c r="E67" i="25"/>
  <c r="E72" i="25"/>
  <c r="U57" i="25"/>
  <c r="U97" i="25"/>
  <c r="T105" i="25"/>
  <c r="T107" i="25"/>
  <c r="T103" i="25"/>
  <c r="S95" i="25"/>
  <c r="T99" i="25"/>
  <c r="P53" i="24"/>
  <c r="R53" i="24"/>
  <c r="R72" i="24"/>
  <c r="S72" i="24"/>
  <c r="S67" i="24"/>
  <c r="E72" i="24"/>
  <c r="T58" i="24"/>
  <c r="Q72" i="24"/>
  <c r="U72" i="24" s="1"/>
  <c r="T104" i="24"/>
  <c r="T107" i="24"/>
  <c r="U105" i="24"/>
  <c r="T96" i="24"/>
  <c r="T47" i="23"/>
  <c r="Q53" i="23"/>
  <c r="S59" i="23"/>
  <c r="S67" i="23"/>
  <c r="E67" i="23"/>
  <c r="S72" i="23"/>
  <c r="T109" i="23"/>
  <c r="U98" i="23"/>
  <c r="E79" i="23"/>
  <c r="Q53" i="22"/>
  <c r="R72" i="22"/>
  <c r="E67" i="22"/>
  <c r="P53" i="22"/>
  <c r="S53" i="22"/>
  <c r="R67" i="22"/>
  <c r="P72" i="22"/>
  <c r="S72" i="22"/>
  <c r="S95" i="22"/>
  <c r="R67" i="21"/>
  <c r="E67" i="21"/>
  <c r="S72" i="21"/>
  <c r="T57" i="21"/>
  <c r="E59" i="21"/>
  <c r="Q67" i="21"/>
  <c r="U67" i="21" s="1"/>
  <c r="R72" i="21"/>
  <c r="T101" i="21"/>
  <c r="T99" i="21"/>
  <c r="T103" i="21"/>
  <c r="R95" i="21"/>
  <c r="M112" i="21"/>
  <c r="S112" i="21" s="1"/>
  <c r="E79" i="21"/>
  <c r="S53" i="20"/>
  <c r="R67" i="20"/>
  <c r="S59" i="20"/>
  <c r="S67" i="20"/>
  <c r="S72" i="20"/>
  <c r="U109" i="20"/>
  <c r="T102" i="20"/>
  <c r="P53" i="19"/>
  <c r="E53" i="19"/>
  <c r="R72" i="19"/>
  <c r="S72" i="19"/>
  <c r="S67" i="19"/>
  <c r="S59" i="19"/>
  <c r="E67" i="19"/>
  <c r="E59" i="19"/>
  <c r="Q72" i="19"/>
  <c r="U72" i="19" s="1"/>
  <c r="U57" i="19"/>
  <c r="R67" i="19"/>
  <c r="R95" i="19"/>
  <c r="U100" i="19"/>
  <c r="U102" i="19"/>
  <c r="T47" i="18"/>
  <c r="Q53" i="18"/>
  <c r="S67" i="18"/>
  <c r="T58" i="18"/>
  <c r="E72" i="18"/>
  <c r="E67" i="18"/>
  <c r="P72" i="18"/>
  <c r="T72" i="18" s="1"/>
  <c r="Q72" i="18"/>
  <c r="U72" i="18" s="1"/>
  <c r="R72" i="18"/>
  <c r="Q59" i="18"/>
  <c r="S72" i="18"/>
  <c r="U107" i="18"/>
  <c r="U101" i="18"/>
  <c r="U99" i="18"/>
  <c r="E67" i="17"/>
  <c r="E53" i="17"/>
  <c r="E72" i="17"/>
  <c r="P53" i="17"/>
  <c r="R53" i="17"/>
  <c r="S72" i="17"/>
  <c r="P67" i="17"/>
  <c r="S59" i="17"/>
  <c r="T57" i="17"/>
  <c r="Q67" i="17"/>
  <c r="U67" i="17" s="1"/>
  <c r="T97" i="17"/>
  <c r="U108" i="17"/>
  <c r="S67" i="16"/>
  <c r="U58" i="16"/>
  <c r="E59" i="16"/>
  <c r="E72" i="16"/>
  <c r="Q67" i="16"/>
  <c r="U67" i="16" s="1"/>
  <c r="R72" i="16"/>
  <c r="S95" i="16"/>
  <c r="T110" i="16"/>
  <c r="Q53" i="15"/>
  <c r="P53" i="15"/>
  <c r="S53" i="15"/>
  <c r="R67" i="15"/>
  <c r="Q67" i="15"/>
  <c r="U67" i="15" s="1"/>
  <c r="R59" i="15"/>
  <c r="R72" i="15"/>
  <c r="T57" i="15"/>
  <c r="S72" i="15"/>
  <c r="U98" i="15"/>
  <c r="U96" i="15"/>
  <c r="U106" i="15"/>
  <c r="S72" i="14"/>
  <c r="P59" i="14"/>
  <c r="R59" i="14"/>
  <c r="Q59" i="14"/>
  <c r="S59" i="14"/>
  <c r="T58" i="14"/>
  <c r="T57" i="14"/>
  <c r="P67" i="14"/>
  <c r="T67" i="14" s="1"/>
  <c r="E59" i="14"/>
  <c r="T59" i="14" s="1"/>
  <c r="Q67" i="14"/>
  <c r="U67" i="14" s="1"/>
  <c r="P72" i="14"/>
  <c r="R95" i="14"/>
  <c r="T104" i="14"/>
  <c r="P53" i="13"/>
  <c r="Q53" i="13"/>
  <c r="R59" i="13"/>
  <c r="S59" i="13"/>
  <c r="E67" i="13"/>
  <c r="P72" i="13"/>
  <c r="T72" i="13" s="1"/>
  <c r="Q72" i="13"/>
  <c r="Q67" i="13"/>
  <c r="U67" i="13" s="1"/>
  <c r="R72" i="13"/>
  <c r="S72" i="13"/>
  <c r="U109" i="13"/>
  <c r="T99" i="13"/>
  <c r="E72" i="12"/>
  <c r="S67" i="12"/>
  <c r="Q59" i="12"/>
  <c r="S59" i="12"/>
  <c r="T58" i="12"/>
  <c r="T57" i="12"/>
  <c r="S72" i="12"/>
  <c r="E59" i="12"/>
  <c r="U59" i="12" s="1"/>
  <c r="P67" i="12"/>
  <c r="T67" i="12" s="1"/>
  <c r="R72" i="12"/>
  <c r="U97" i="12"/>
  <c r="T102" i="12"/>
  <c r="T100" i="12"/>
  <c r="E79" i="12"/>
  <c r="E72" i="11"/>
  <c r="R53" i="11"/>
  <c r="E67" i="11"/>
  <c r="Q72" i="11"/>
  <c r="U47" i="11"/>
  <c r="T58" i="11"/>
  <c r="P59" i="11"/>
  <c r="R59" i="11"/>
  <c r="P72" i="11"/>
  <c r="R72" i="11"/>
  <c r="Q67" i="11"/>
  <c r="U67" i="11" s="1"/>
  <c r="S72" i="11"/>
  <c r="T99" i="11"/>
  <c r="T101" i="11"/>
  <c r="U97" i="11"/>
  <c r="E79" i="11"/>
  <c r="R53" i="10"/>
  <c r="S53" i="10"/>
  <c r="R67" i="10"/>
  <c r="T47" i="10"/>
  <c r="S67" i="10"/>
  <c r="T58" i="10"/>
  <c r="Q59" i="10"/>
  <c r="P72" i="10"/>
  <c r="S72" i="10"/>
  <c r="R72" i="10"/>
  <c r="T98" i="10"/>
  <c r="U96" i="10"/>
  <c r="P53" i="9"/>
  <c r="P59" i="9"/>
  <c r="Q59" i="9"/>
  <c r="Q67" i="9"/>
  <c r="R67" i="9"/>
  <c r="S72" i="9"/>
  <c r="T57" i="9"/>
  <c r="E59" i="9"/>
  <c r="S67" i="9"/>
  <c r="T108" i="9"/>
  <c r="T110" i="9"/>
  <c r="E79" i="9"/>
  <c r="R72" i="8"/>
  <c r="T47" i="8"/>
  <c r="S67" i="8"/>
  <c r="S53" i="8"/>
  <c r="R53" i="8"/>
  <c r="S59" i="8"/>
  <c r="P72" i="8"/>
  <c r="R67" i="8"/>
  <c r="E72" i="8"/>
  <c r="T98" i="8"/>
  <c r="T104" i="8"/>
  <c r="T102" i="8"/>
  <c r="U109" i="8"/>
  <c r="M112" i="8"/>
  <c r="S112" i="8" s="1"/>
  <c r="P53" i="7"/>
  <c r="R53" i="7"/>
  <c r="Q53" i="7"/>
  <c r="S53" i="7"/>
  <c r="U47" i="7"/>
  <c r="E59" i="7"/>
  <c r="Q59" i="7"/>
  <c r="Q72" i="7"/>
  <c r="U72" i="7" s="1"/>
  <c r="T58" i="7"/>
  <c r="P67" i="7"/>
  <c r="R67" i="7"/>
  <c r="T101" i="7"/>
  <c r="T103" i="7"/>
  <c r="T105" i="7"/>
  <c r="T97" i="7"/>
  <c r="E79" i="7"/>
  <c r="R53" i="6"/>
  <c r="Q53" i="6"/>
  <c r="E67" i="6"/>
  <c r="E53" i="6"/>
  <c r="Q59" i="6"/>
  <c r="P67" i="6"/>
  <c r="T67" i="6" s="1"/>
  <c r="S67" i="6"/>
  <c r="Q72" i="6"/>
  <c r="U72" i="6" s="1"/>
  <c r="S59" i="6"/>
  <c r="U100" i="6"/>
  <c r="T107" i="6"/>
  <c r="T105" i="6"/>
  <c r="Q53" i="5"/>
  <c r="U47" i="5"/>
  <c r="S67" i="5"/>
  <c r="T57" i="5"/>
  <c r="E72" i="5"/>
  <c r="P67" i="5"/>
  <c r="Q67" i="5"/>
  <c r="U67" i="5" s="1"/>
  <c r="R72" i="5"/>
  <c r="P59" i="5"/>
  <c r="R59" i="5"/>
  <c r="Q72" i="5"/>
  <c r="U72" i="5" s="1"/>
  <c r="E67" i="5"/>
  <c r="T96" i="5"/>
  <c r="T98" i="5"/>
  <c r="P72" i="4"/>
  <c r="P67" i="4"/>
  <c r="T67" i="4" s="1"/>
  <c r="S72" i="4"/>
  <c r="P53" i="4"/>
  <c r="R53" i="4"/>
  <c r="E72" i="4"/>
  <c r="R67" i="4"/>
  <c r="R72" i="4"/>
  <c r="U57" i="4"/>
  <c r="E67" i="4"/>
  <c r="T110" i="4"/>
  <c r="P67" i="3"/>
  <c r="E72" i="3"/>
  <c r="Q53" i="3"/>
  <c r="U58" i="3"/>
  <c r="Q72" i="3"/>
  <c r="T57" i="3"/>
  <c r="Q67" i="3"/>
  <c r="U67" i="3" s="1"/>
  <c r="P59" i="3"/>
  <c r="R59" i="3"/>
  <c r="Q59" i="3"/>
  <c r="S59" i="3"/>
  <c r="E67" i="3"/>
  <c r="R72" i="3"/>
  <c r="S72" i="3"/>
  <c r="U97" i="3"/>
  <c r="T107" i="3"/>
  <c r="T109" i="3"/>
  <c r="U105" i="3"/>
  <c r="E53" i="2"/>
  <c r="P53" i="2"/>
  <c r="R53" i="2"/>
  <c r="R67" i="2"/>
  <c r="Q72" i="2"/>
  <c r="U72" i="2" s="1"/>
  <c r="R72" i="2"/>
  <c r="Q59" i="2"/>
  <c r="E72" i="2"/>
  <c r="U57" i="2"/>
  <c r="E67" i="2"/>
  <c r="U96" i="2"/>
  <c r="U104" i="2"/>
  <c r="E79" i="2"/>
  <c r="P53" i="1"/>
  <c r="T53" i="1" s="1"/>
  <c r="P59" i="1"/>
  <c r="R59" i="1"/>
  <c r="Q59" i="1"/>
  <c r="P67" i="1"/>
  <c r="T67" i="1" s="1"/>
  <c r="S59" i="1"/>
  <c r="S67" i="1"/>
  <c r="S72" i="1"/>
  <c r="T102" i="1"/>
  <c r="U107" i="1"/>
  <c r="U33" i="5"/>
  <c r="T33" i="5"/>
  <c r="U59" i="2"/>
  <c r="T59" i="2"/>
  <c r="U71" i="2"/>
  <c r="T71" i="2"/>
  <c r="T33" i="3"/>
  <c r="U59" i="6"/>
  <c r="T59" i="6"/>
  <c r="U24" i="4"/>
  <c r="T24" i="4"/>
  <c r="T30" i="6"/>
  <c r="U70" i="4"/>
  <c r="T70" i="4"/>
  <c r="T30" i="2"/>
  <c r="U24" i="3"/>
  <c r="T24" i="3"/>
  <c r="U59" i="4"/>
  <c r="T59" i="4"/>
  <c r="U24" i="5"/>
  <c r="T24" i="5"/>
  <c r="U71" i="4"/>
  <c r="T71" i="4"/>
  <c r="U33" i="1"/>
  <c r="T33" i="1"/>
  <c r="U70" i="2"/>
  <c r="T70" i="2"/>
  <c r="U24" i="1"/>
  <c r="T24" i="1"/>
  <c r="U24" i="2"/>
  <c r="T24" i="2"/>
  <c r="U24" i="6"/>
  <c r="T24" i="6"/>
  <c r="Q53" i="2"/>
  <c r="U40" i="4"/>
  <c r="T40" i="4"/>
  <c r="P40" i="6"/>
  <c r="T40" i="6" s="1"/>
  <c r="U90" i="8"/>
  <c r="T90" i="8"/>
  <c r="U86" i="9"/>
  <c r="T86" i="9"/>
  <c r="U71" i="10"/>
  <c r="T11" i="1"/>
  <c r="T23" i="1"/>
  <c r="T27" i="1"/>
  <c r="T35" i="1"/>
  <c r="T47" i="1"/>
  <c r="T63" i="1"/>
  <c r="T92" i="1"/>
  <c r="T19" i="2"/>
  <c r="T39" i="2"/>
  <c r="T43" i="2"/>
  <c r="T51" i="2"/>
  <c r="T55" i="2"/>
  <c r="T88" i="2"/>
  <c r="T11" i="3"/>
  <c r="T23" i="3"/>
  <c r="T27" i="3"/>
  <c r="T35" i="3"/>
  <c r="T47" i="3"/>
  <c r="T63" i="3"/>
  <c r="T89" i="6"/>
  <c r="U24" i="7"/>
  <c r="T24" i="7"/>
  <c r="U59" i="7"/>
  <c r="T59" i="7"/>
  <c r="Q67" i="7"/>
  <c r="P33" i="8"/>
  <c r="T33" i="8" s="1"/>
  <c r="Q66" i="8"/>
  <c r="U59" i="9"/>
  <c r="T59" i="9"/>
  <c r="P40" i="10"/>
  <c r="P71" i="11"/>
  <c r="T71" i="11" s="1"/>
  <c r="P40" i="2"/>
  <c r="Q33" i="3"/>
  <c r="U33" i="3" s="1"/>
  <c r="U71" i="5"/>
  <c r="T71" i="5"/>
  <c r="U40" i="6"/>
  <c r="U13" i="9"/>
  <c r="T13" i="9"/>
  <c r="T72" i="10"/>
  <c r="T15" i="10"/>
  <c r="U9" i="10"/>
  <c r="T9" i="10"/>
  <c r="U49" i="11"/>
  <c r="T49" i="11"/>
  <c r="T70" i="11"/>
  <c r="R24" i="1"/>
  <c r="R67" i="1"/>
  <c r="T72" i="2"/>
  <c r="U15" i="2"/>
  <c r="T15" i="2"/>
  <c r="U66" i="2"/>
  <c r="T66" i="2"/>
  <c r="S71" i="2"/>
  <c r="R24" i="3"/>
  <c r="R67" i="3"/>
  <c r="T72" i="4"/>
  <c r="U15" i="4"/>
  <c r="T15" i="4"/>
  <c r="Q15" i="4"/>
  <c r="P30" i="4"/>
  <c r="T30" i="4" s="1"/>
  <c r="R40" i="4"/>
  <c r="S53" i="4"/>
  <c r="U66" i="4"/>
  <c r="T66" i="4"/>
  <c r="P66" i="4"/>
  <c r="S71" i="4"/>
  <c r="Q72" i="4"/>
  <c r="U72" i="4" s="1"/>
  <c r="R24" i="5"/>
  <c r="S33" i="5"/>
  <c r="Q59" i="5"/>
  <c r="R67" i="5"/>
  <c r="Q70" i="5"/>
  <c r="T15" i="6"/>
  <c r="Q15" i="6"/>
  <c r="U15" i="6" s="1"/>
  <c r="P30" i="6"/>
  <c r="S53" i="6"/>
  <c r="U66" i="6"/>
  <c r="T66" i="6"/>
  <c r="P66" i="6"/>
  <c r="Q33" i="7"/>
  <c r="U33" i="7" s="1"/>
  <c r="U64" i="7"/>
  <c r="T64" i="7"/>
  <c r="U86" i="7"/>
  <c r="T86" i="7"/>
  <c r="T72" i="8"/>
  <c r="T15" i="8"/>
  <c r="U9" i="8"/>
  <c r="T9" i="8"/>
  <c r="Q15" i="8"/>
  <c r="U15" i="8" s="1"/>
  <c r="P24" i="8"/>
  <c r="Q24" i="8"/>
  <c r="P30" i="8"/>
  <c r="Q33" i="8"/>
  <c r="U45" i="8"/>
  <c r="T45" i="8"/>
  <c r="U57" i="8"/>
  <c r="T57" i="8"/>
  <c r="P59" i="8"/>
  <c r="U17" i="9"/>
  <c r="T17" i="9"/>
  <c r="Q70" i="9"/>
  <c r="Q71" i="9"/>
  <c r="U24" i="10"/>
  <c r="T24" i="10"/>
  <c r="U30" i="10"/>
  <c r="T30" i="10"/>
  <c r="U66" i="10"/>
  <c r="T66" i="10"/>
  <c r="U61" i="10"/>
  <c r="T61" i="10"/>
  <c r="Q72" i="10"/>
  <c r="U72" i="10" s="1"/>
  <c r="U30" i="11"/>
  <c r="T30" i="11"/>
  <c r="U59" i="11"/>
  <c r="T59" i="11"/>
  <c r="P15" i="12"/>
  <c r="U30" i="13"/>
  <c r="T30" i="13"/>
  <c r="S33" i="13"/>
  <c r="Q33" i="13"/>
  <c r="U33" i="13" s="1"/>
  <c r="U33" i="4"/>
  <c r="Q30" i="2"/>
  <c r="U30" i="2" s="1"/>
  <c r="U30" i="3"/>
  <c r="P53" i="3"/>
  <c r="P71" i="3"/>
  <c r="Q30" i="4"/>
  <c r="U30" i="4" s="1"/>
  <c r="P33" i="4"/>
  <c r="T33" i="4" s="1"/>
  <c r="Q66" i="4"/>
  <c r="U30" i="5"/>
  <c r="T30" i="5"/>
  <c r="P53" i="5"/>
  <c r="P71" i="5"/>
  <c r="Q30" i="6"/>
  <c r="U30" i="6" s="1"/>
  <c r="P33" i="6"/>
  <c r="Q66" i="6"/>
  <c r="U71" i="6"/>
  <c r="T71" i="6"/>
  <c r="U70" i="7"/>
  <c r="T70" i="7"/>
  <c r="Q30" i="8"/>
  <c r="P70" i="8"/>
  <c r="T89" i="11"/>
  <c r="U89" i="11"/>
  <c r="U33" i="12"/>
  <c r="U52" i="12"/>
  <c r="T52" i="12"/>
  <c r="U53" i="5"/>
  <c r="T53" i="5"/>
  <c r="P33" i="2"/>
  <c r="T33" i="2" s="1"/>
  <c r="P40" i="1"/>
  <c r="T40" i="1" s="1"/>
  <c r="Q53" i="1"/>
  <c r="U53" i="1" s="1"/>
  <c r="U53" i="2"/>
  <c r="T53" i="2"/>
  <c r="P67" i="2"/>
  <c r="T67" i="2" s="1"/>
  <c r="U40" i="3"/>
  <c r="T40" i="3"/>
  <c r="U53" i="4"/>
  <c r="T53" i="4"/>
  <c r="U40" i="5"/>
  <c r="T40" i="5"/>
  <c r="U53" i="6"/>
  <c r="T53" i="6"/>
  <c r="U67" i="7"/>
  <c r="T67" i="7"/>
  <c r="U9" i="7"/>
  <c r="P24" i="7"/>
  <c r="P59" i="7"/>
  <c r="Q70" i="8"/>
  <c r="U30" i="9"/>
  <c r="T30" i="9"/>
  <c r="P67" i="10"/>
  <c r="T67" i="10" s="1"/>
  <c r="U90" i="10"/>
  <c r="T90" i="10"/>
  <c r="U29" i="11"/>
  <c r="T29" i="11"/>
  <c r="Q70" i="11"/>
  <c r="U70" i="11" s="1"/>
  <c r="S70" i="11"/>
  <c r="U44" i="12"/>
  <c r="T44" i="12"/>
  <c r="U71" i="1"/>
  <c r="T71" i="1"/>
  <c r="U71" i="3"/>
  <c r="T71" i="3"/>
  <c r="U48" i="7"/>
  <c r="T48" i="7"/>
  <c r="U20" i="8"/>
  <c r="T20" i="8"/>
  <c r="U21" i="10"/>
  <c r="T21" i="10"/>
  <c r="P15" i="1"/>
  <c r="T19" i="1"/>
  <c r="T39" i="1"/>
  <c r="Q40" i="1"/>
  <c r="U40" i="1" s="1"/>
  <c r="T51" i="1"/>
  <c r="R53" i="1"/>
  <c r="T55" i="1"/>
  <c r="R71" i="1"/>
  <c r="P72" i="1"/>
  <c r="T72" i="1" s="1"/>
  <c r="T88" i="1"/>
  <c r="T11" i="2"/>
  <c r="T23" i="2"/>
  <c r="Q24" i="2"/>
  <c r="T27" i="2"/>
  <c r="T47" i="2"/>
  <c r="P59" i="2"/>
  <c r="T63" i="2"/>
  <c r="S66" i="2"/>
  <c r="Q67" i="2"/>
  <c r="U67" i="2" s="1"/>
  <c r="P70" i="2"/>
  <c r="T92" i="2"/>
  <c r="P15" i="3"/>
  <c r="T15" i="3" s="1"/>
  <c r="T19" i="3"/>
  <c r="T39" i="3"/>
  <c r="Q40" i="3"/>
  <c r="T43" i="3"/>
  <c r="T51" i="3"/>
  <c r="T55" i="3"/>
  <c r="P72" i="3"/>
  <c r="T88" i="3"/>
  <c r="T11" i="4"/>
  <c r="T23" i="4"/>
  <c r="Q24" i="4"/>
  <c r="T27" i="4"/>
  <c r="T35" i="4"/>
  <c r="T47" i="4"/>
  <c r="P59" i="4"/>
  <c r="T63" i="4"/>
  <c r="Q67" i="4"/>
  <c r="U67" i="4" s="1"/>
  <c r="P70" i="4"/>
  <c r="T92" i="4"/>
  <c r="P15" i="5"/>
  <c r="T19" i="5"/>
  <c r="T39" i="5"/>
  <c r="Q40" i="5"/>
  <c r="T43" i="5"/>
  <c r="T51" i="5"/>
  <c r="T55" i="5"/>
  <c r="P72" i="5"/>
  <c r="T88" i="5"/>
  <c r="T11" i="6"/>
  <c r="T23" i="6"/>
  <c r="Q24" i="6"/>
  <c r="T27" i="6"/>
  <c r="T35" i="6"/>
  <c r="T47" i="6"/>
  <c r="P59" i="6"/>
  <c r="T63" i="6"/>
  <c r="Q67" i="6"/>
  <c r="U67" i="6" s="1"/>
  <c r="P70" i="6"/>
  <c r="Q24" i="7"/>
  <c r="T26" i="7"/>
  <c r="T32" i="7"/>
  <c r="U49" i="7"/>
  <c r="T49" i="7"/>
  <c r="T91" i="7"/>
  <c r="U93" i="7"/>
  <c r="T93" i="7"/>
  <c r="U21" i="8"/>
  <c r="T21" i="8"/>
  <c r="T50" i="8"/>
  <c r="U66" i="8"/>
  <c r="T66" i="8"/>
  <c r="U61" i="8"/>
  <c r="T61" i="8"/>
  <c r="U71" i="8"/>
  <c r="P40" i="9"/>
  <c r="Q33" i="10"/>
  <c r="U33" i="10" s="1"/>
  <c r="U45" i="10"/>
  <c r="T45" i="10"/>
  <c r="U59" i="10"/>
  <c r="T59" i="10"/>
  <c r="P66" i="10"/>
  <c r="U13" i="11"/>
  <c r="T13" i="11"/>
  <c r="P30" i="11"/>
  <c r="U33" i="11"/>
  <c r="Q59" i="11"/>
  <c r="U71" i="11"/>
  <c r="U40" i="2"/>
  <c r="T40" i="2"/>
  <c r="U43" i="1"/>
  <c r="U59" i="1"/>
  <c r="T59" i="1"/>
  <c r="U66" i="1"/>
  <c r="U70" i="1"/>
  <c r="U35" i="2"/>
  <c r="U72" i="3"/>
  <c r="T72" i="3"/>
  <c r="T67" i="3"/>
  <c r="U59" i="3"/>
  <c r="T59" i="3"/>
  <c r="U66" i="3"/>
  <c r="T66" i="3"/>
  <c r="U70" i="3"/>
  <c r="T70" i="3"/>
  <c r="U35" i="4"/>
  <c r="T72" i="5"/>
  <c r="T67" i="5"/>
  <c r="U15" i="5"/>
  <c r="T15" i="5"/>
  <c r="U43" i="5"/>
  <c r="U59" i="5"/>
  <c r="T59" i="5"/>
  <c r="U66" i="5"/>
  <c r="T66" i="5"/>
  <c r="U70" i="5"/>
  <c r="T70" i="5"/>
  <c r="U35" i="6"/>
  <c r="Q70" i="6"/>
  <c r="P72" i="6"/>
  <c r="T72" i="6" s="1"/>
  <c r="P15" i="7"/>
  <c r="T15" i="7" s="1"/>
  <c r="P30" i="7"/>
  <c r="T30" i="7" s="1"/>
  <c r="P70" i="7"/>
  <c r="P71" i="7"/>
  <c r="U30" i="8"/>
  <c r="T30" i="8"/>
  <c r="Q53" i="8"/>
  <c r="U53" i="8" s="1"/>
  <c r="U29" i="9"/>
  <c r="T29" i="9"/>
  <c r="U33" i="9"/>
  <c r="U65" i="9"/>
  <c r="T65" i="9"/>
  <c r="P67" i="9"/>
  <c r="T67" i="9" s="1"/>
  <c r="P30" i="10"/>
  <c r="U33" i="2"/>
  <c r="U53" i="3"/>
  <c r="T53" i="3"/>
  <c r="U33" i="6"/>
  <c r="T33" i="6"/>
  <c r="P66" i="8"/>
  <c r="U70" i="8"/>
  <c r="T70" i="8"/>
  <c r="U49" i="9"/>
  <c r="T49" i="9"/>
  <c r="U30" i="1"/>
  <c r="T30" i="1"/>
  <c r="U72" i="1"/>
  <c r="U15" i="1"/>
  <c r="T15" i="1"/>
  <c r="T9" i="2"/>
  <c r="T61" i="2"/>
  <c r="T9" i="4"/>
  <c r="T61" i="4"/>
  <c r="T9" i="6"/>
  <c r="T61" i="6"/>
  <c r="S72" i="6"/>
  <c r="U90" i="6"/>
  <c r="U17" i="7"/>
  <c r="P40" i="7"/>
  <c r="Q40" i="7"/>
  <c r="U65" i="7"/>
  <c r="T65" i="7"/>
  <c r="Q71" i="7"/>
  <c r="P72" i="7"/>
  <c r="T72" i="7" s="1"/>
  <c r="U10" i="8"/>
  <c r="P40" i="8"/>
  <c r="P67" i="8"/>
  <c r="T67" i="8" s="1"/>
  <c r="Q67" i="8"/>
  <c r="U67" i="8" s="1"/>
  <c r="Q72" i="8"/>
  <c r="U72" i="8" s="1"/>
  <c r="P30" i="9"/>
  <c r="U37" i="9"/>
  <c r="T37" i="9"/>
  <c r="Q53" i="9"/>
  <c r="P66" i="9"/>
  <c r="U70" i="9"/>
  <c r="T70" i="9"/>
  <c r="Q15" i="10"/>
  <c r="U15" i="10" s="1"/>
  <c r="U57" i="10"/>
  <c r="T57" i="10"/>
  <c r="Q15" i="11"/>
  <c r="U15" i="11" s="1"/>
  <c r="U17" i="11"/>
  <c r="T17" i="11"/>
  <c r="P24" i="11"/>
  <c r="U37" i="11"/>
  <c r="T37" i="11"/>
  <c r="Q53" i="11"/>
  <c r="U65" i="11"/>
  <c r="T65" i="11"/>
  <c r="P67" i="11"/>
  <c r="T67" i="11" s="1"/>
  <c r="S71" i="12"/>
  <c r="Q71" i="12"/>
  <c r="U71" i="12" s="1"/>
  <c r="T45" i="11"/>
  <c r="T57" i="11"/>
  <c r="T61" i="11"/>
  <c r="U11" i="12"/>
  <c r="U35" i="12"/>
  <c r="T35" i="12"/>
  <c r="P40" i="12"/>
  <c r="T40" i="12" s="1"/>
  <c r="T48" i="12"/>
  <c r="U48" i="12"/>
  <c r="P66" i="13"/>
  <c r="U24" i="15"/>
  <c r="U40" i="7"/>
  <c r="T40" i="7"/>
  <c r="T40" i="9"/>
  <c r="U53" i="10"/>
  <c r="T40" i="11"/>
  <c r="T12" i="12"/>
  <c r="U12" i="12"/>
  <c r="T28" i="12"/>
  <c r="U28" i="12"/>
  <c r="P30" i="12"/>
  <c r="Q30" i="12"/>
  <c r="Q40" i="12"/>
  <c r="U40" i="12" s="1"/>
  <c r="Q53" i="12"/>
  <c r="P59" i="12"/>
  <c r="E67" i="12"/>
  <c r="Q70" i="12"/>
  <c r="P15" i="13"/>
  <c r="U19" i="13"/>
  <c r="T19" i="13"/>
  <c r="P24" i="13"/>
  <c r="P15" i="9"/>
  <c r="T15" i="9" s="1"/>
  <c r="U24" i="9"/>
  <c r="T24" i="9"/>
  <c r="Q40" i="9"/>
  <c r="U40" i="9" s="1"/>
  <c r="P72" i="9"/>
  <c r="Q24" i="10"/>
  <c r="P59" i="10"/>
  <c r="Q67" i="10"/>
  <c r="U67" i="10" s="1"/>
  <c r="P70" i="10"/>
  <c r="T70" i="10" s="1"/>
  <c r="P15" i="11"/>
  <c r="U24" i="11"/>
  <c r="T24" i="11"/>
  <c r="Q40" i="11"/>
  <c r="U40" i="11" s="1"/>
  <c r="U63" i="12"/>
  <c r="T63" i="12"/>
  <c r="U39" i="13"/>
  <c r="T39" i="13"/>
  <c r="U71" i="14"/>
  <c r="T71" i="14"/>
  <c r="U66" i="7"/>
  <c r="T66" i="7"/>
  <c r="U72" i="9"/>
  <c r="T72" i="9"/>
  <c r="U67" i="9"/>
  <c r="U15" i="9"/>
  <c r="U66" i="9"/>
  <c r="T66" i="9"/>
  <c r="U72" i="11"/>
  <c r="T72" i="11"/>
  <c r="T15" i="11"/>
  <c r="U66" i="11"/>
  <c r="T66" i="11"/>
  <c r="Q24" i="12"/>
  <c r="U47" i="12"/>
  <c r="T47" i="12"/>
  <c r="P40" i="13"/>
  <c r="T40" i="13" s="1"/>
  <c r="U24" i="14"/>
  <c r="T24" i="14"/>
  <c r="U70" i="14"/>
  <c r="T70" i="14"/>
  <c r="P71" i="6"/>
  <c r="Q30" i="7"/>
  <c r="U30" i="7" s="1"/>
  <c r="P33" i="7"/>
  <c r="T33" i="7" s="1"/>
  <c r="Q66" i="7"/>
  <c r="P53" i="8"/>
  <c r="T53" i="8" s="1"/>
  <c r="P71" i="8"/>
  <c r="T71" i="8" s="1"/>
  <c r="Q30" i="9"/>
  <c r="P33" i="9"/>
  <c r="T33" i="9" s="1"/>
  <c r="Q66" i="9"/>
  <c r="P53" i="10"/>
  <c r="T53" i="10" s="1"/>
  <c r="P71" i="10"/>
  <c r="T71" i="10" s="1"/>
  <c r="Q30" i="11"/>
  <c r="P33" i="11"/>
  <c r="T33" i="11" s="1"/>
  <c r="Q66" i="11"/>
  <c r="U27" i="12"/>
  <c r="T27" i="12"/>
  <c r="T32" i="12"/>
  <c r="U32" i="12"/>
  <c r="U59" i="14"/>
  <c r="U53" i="7"/>
  <c r="T53" i="7"/>
  <c r="U71" i="7"/>
  <c r="T71" i="7"/>
  <c r="U33" i="8"/>
  <c r="U40" i="8"/>
  <c r="T40" i="8"/>
  <c r="T44" i="8"/>
  <c r="T52" i="8"/>
  <c r="T56" i="8"/>
  <c r="T89" i="8"/>
  <c r="T12" i="9"/>
  <c r="T28" i="9"/>
  <c r="T32" i="9"/>
  <c r="T36" i="9"/>
  <c r="U53" i="9"/>
  <c r="T53" i="9"/>
  <c r="T48" i="9"/>
  <c r="T64" i="9"/>
  <c r="U71" i="9"/>
  <c r="T71" i="9"/>
  <c r="T93" i="9"/>
  <c r="T20" i="10"/>
  <c r="T33" i="10"/>
  <c r="U40" i="10"/>
  <c r="T40" i="10"/>
  <c r="T44" i="10"/>
  <c r="T52" i="10"/>
  <c r="U53" i="11"/>
  <c r="T53" i="11"/>
  <c r="T36" i="12"/>
  <c r="U36" i="12"/>
  <c r="P72" i="12"/>
  <c r="T72" i="12" s="1"/>
  <c r="U92" i="12"/>
  <c r="T92" i="12"/>
  <c r="T24" i="13"/>
  <c r="U53" i="13"/>
  <c r="T53" i="13"/>
  <c r="U43" i="13"/>
  <c r="T43" i="13"/>
  <c r="U51" i="13"/>
  <c r="T51" i="13"/>
  <c r="T35" i="7"/>
  <c r="T43" i="8"/>
  <c r="T35" i="9"/>
  <c r="T43" i="10"/>
  <c r="T35" i="11"/>
  <c r="U88" i="11"/>
  <c r="E24" i="12"/>
  <c r="U30" i="12"/>
  <c r="T30" i="12"/>
  <c r="P33" i="12"/>
  <c r="T33" i="12" s="1"/>
  <c r="T56" i="12"/>
  <c r="Q67" i="12"/>
  <c r="T89" i="12"/>
  <c r="T12" i="13"/>
  <c r="U55" i="13"/>
  <c r="T55" i="13"/>
  <c r="P67" i="13"/>
  <c r="T67" i="13" s="1"/>
  <c r="U24" i="16"/>
  <c r="T24" i="16"/>
  <c r="U64" i="12"/>
  <c r="U93" i="12"/>
  <c r="U20" i="13"/>
  <c r="U44" i="13"/>
  <c r="U52" i="13"/>
  <c r="R53" i="13"/>
  <c r="U56" i="13"/>
  <c r="R71" i="13"/>
  <c r="T88" i="13"/>
  <c r="U89" i="13"/>
  <c r="T11" i="14"/>
  <c r="U12" i="14"/>
  <c r="T23" i="14"/>
  <c r="T27" i="14"/>
  <c r="U28" i="14"/>
  <c r="S30" i="14"/>
  <c r="U32" i="14"/>
  <c r="R33" i="14"/>
  <c r="T35" i="14"/>
  <c r="U36" i="14"/>
  <c r="T47" i="14"/>
  <c r="U48" i="14"/>
  <c r="T63" i="14"/>
  <c r="U64" i="14"/>
  <c r="S66" i="14"/>
  <c r="T92" i="14"/>
  <c r="U93" i="14"/>
  <c r="T19" i="15"/>
  <c r="U20" i="15"/>
  <c r="T39" i="15"/>
  <c r="T43" i="15"/>
  <c r="U44" i="15"/>
  <c r="T51" i="15"/>
  <c r="U52" i="15"/>
  <c r="R53" i="15"/>
  <c r="T55" i="15"/>
  <c r="U56" i="15"/>
  <c r="R71" i="15"/>
  <c r="T88" i="15"/>
  <c r="U89" i="15"/>
  <c r="T11" i="16"/>
  <c r="U12" i="16"/>
  <c r="T23" i="16"/>
  <c r="T27" i="16"/>
  <c r="U28" i="16"/>
  <c r="S30" i="16"/>
  <c r="U32" i="16"/>
  <c r="R33" i="16"/>
  <c r="T35" i="16"/>
  <c r="U36" i="16"/>
  <c r="T47" i="16"/>
  <c r="U48" i="16"/>
  <c r="T52" i="16"/>
  <c r="P72" i="16"/>
  <c r="T72" i="16" s="1"/>
  <c r="T88" i="16"/>
  <c r="U88" i="16"/>
  <c r="Q15" i="17"/>
  <c r="E59" i="17"/>
  <c r="U91" i="17"/>
  <c r="T91" i="17"/>
  <c r="P33" i="18"/>
  <c r="U50" i="18"/>
  <c r="T50" i="18"/>
  <c r="U70" i="18"/>
  <c r="U72" i="13"/>
  <c r="T15" i="13"/>
  <c r="U66" i="13"/>
  <c r="T66" i="13"/>
  <c r="U70" i="13"/>
  <c r="T70" i="13"/>
  <c r="U72" i="15"/>
  <c r="T72" i="15"/>
  <c r="T15" i="15"/>
  <c r="U59" i="15"/>
  <c r="T59" i="15"/>
  <c r="U66" i="15"/>
  <c r="T66" i="15"/>
  <c r="U70" i="15"/>
  <c r="T70" i="15"/>
  <c r="T55" i="16"/>
  <c r="U55" i="16"/>
  <c r="P66" i="16"/>
  <c r="P67" i="16"/>
  <c r="Q70" i="16"/>
  <c r="P71" i="16"/>
  <c r="Q72" i="16"/>
  <c r="U24" i="17"/>
  <c r="T24" i="17"/>
  <c r="P33" i="17"/>
  <c r="T33" i="17" s="1"/>
  <c r="U69" i="17"/>
  <c r="T69" i="17"/>
  <c r="U14" i="18"/>
  <c r="T14" i="18"/>
  <c r="P53" i="12"/>
  <c r="P71" i="12"/>
  <c r="T71" i="12" s="1"/>
  <c r="Q30" i="13"/>
  <c r="P33" i="13"/>
  <c r="T33" i="13" s="1"/>
  <c r="Q66" i="13"/>
  <c r="U30" i="14"/>
  <c r="T30" i="14"/>
  <c r="P53" i="14"/>
  <c r="T53" i="14" s="1"/>
  <c r="P71" i="14"/>
  <c r="Q30" i="15"/>
  <c r="P33" i="15"/>
  <c r="Q66" i="15"/>
  <c r="U30" i="16"/>
  <c r="T30" i="16"/>
  <c r="U59" i="16"/>
  <c r="T59" i="16"/>
  <c r="Q71" i="16"/>
  <c r="T11" i="17"/>
  <c r="U11" i="17"/>
  <c r="T23" i="17"/>
  <c r="U23" i="17"/>
  <c r="Q33" i="17"/>
  <c r="U53" i="17"/>
  <c r="T53" i="17"/>
  <c r="U43" i="17"/>
  <c r="P70" i="17"/>
  <c r="T70" i="17" s="1"/>
  <c r="P15" i="18"/>
  <c r="T15" i="18" s="1"/>
  <c r="U18" i="18"/>
  <c r="T18" i="18"/>
  <c r="U71" i="13"/>
  <c r="T71" i="13"/>
  <c r="U33" i="14"/>
  <c r="T33" i="14"/>
  <c r="P40" i="14"/>
  <c r="T40" i="14" s="1"/>
  <c r="Q53" i="14"/>
  <c r="U53" i="14" s="1"/>
  <c r="Q71" i="14"/>
  <c r="P24" i="15"/>
  <c r="T24" i="15" s="1"/>
  <c r="Q33" i="15"/>
  <c r="U53" i="15"/>
  <c r="T53" i="15"/>
  <c r="P67" i="15"/>
  <c r="T67" i="15" s="1"/>
  <c r="U71" i="15"/>
  <c r="T71" i="15"/>
  <c r="T33" i="16"/>
  <c r="U40" i="16"/>
  <c r="P40" i="16"/>
  <c r="T40" i="16" s="1"/>
  <c r="T47" i="17"/>
  <c r="U47" i="17"/>
  <c r="U58" i="17"/>
  <c r="T58" i="17"/>
  <c r="P24" i="17"/>
  <c r="T27" i="17"/>
  <c r="U27" i="17"/>
  <c r="U40" i="17"/>
  <c r="T35" i="17"/>
  <c r="U35" i="17"/>
  <c r="U67" i="12"/>
  <c r="T15" i="12"/>
  <c r="Q15" i="12"/>
  <c r="U15" i="12" s="1"/>
  <c r="U66" i="12"/>
  <c r="T66" i="12"/>
  <c r="P66" i="12"/>
  <c r="Q72" i="12"/>
  <c r="U72" i="12" s="1"/>
  <c r="T72" i="14"/>
  <c r="T15" i="14"/>
  <c r="Q15" i="14"/>
  <c r="U15" i="14" s="1"/>
  <c r="P30" i="14"/>
  <c r="U66" i="14"/>
  <c r="T66" i="14"/>
  <c r="P66" i="14"/>
  <c r="Q72" i="14"/>
  <c r="U72" i="14" s="1"/>
  <c r="Q59" i="15"/>
  <c r="Q70" i="15"/>
  <c r="T67" i="16"/>
  <c r="U72" i="16"/>
  <c r="T15" i="16"/>
  <c r="Q15" i="16"/>
  <c r="U15" i="16" s="1"/>
  <c r="P30" i="16"/>
  <c r="E67" i="16"/>
  <c r="U10" i="17"/>
  <c r="T10" i="17"/>
  <c r="U22" i="17"/>
  <c r="T22" i="17"/>
  <c r="Q24" i="17"/>
  <c r="P72" i="17"/>
  <c r="T72" i="17" s="1"/>
  <c r="U24" i="18"/>
  <c r="T24" i="18"/>
  <c r="T33" i="18"/>
  <c r="T51" i="18"/>
  <c r="U59" i="18"/>
  <c r="T59" i="18"/>
  <c r="U59" i="19"/>
  <c r="T59" i="19"/>
  <c r="U30" i="15"/>
  <c r="T30" i="15"/>
  <c r="T51" i="16"/>
  <c r="U51" i="16"/>
  <c r="P53" i="16"/>
  <c r="P59" i="16"/>
  <c r="U71" i="16"/>
  <c r="T71" i="16"/>
  <c r="U33" i="17"/>
  <c r="U46" i="17"/>
  <c r="T46" i="17"/>
  <c r="U62" i="17"/>
  <c r="T62" i="17"/>
  <c r="U70" i="17"/>
  <c r="U30" i="18"/>
  <c r="T30" i="18"/>
  <c r="U38" i="18"/>
  <c r="T38" i="18"/>
  <c r="U53" i="12"/>
  <c r="T53" i="12"/>
  <c r="U9" i="13"/>
  <c r="U40" i="13"/>
  <c r="U61" i="13"/>
  <c r="U9" i="15"/>
  <c r="U40" i="15"/>
  <c r="T40" i="15"/>
  <c r="U61" i="15"/>
  <c r="U53" i="16"/>
  <c r="T53" i="16"/>
  <c r="Q53" i="16"/>
  <c r="Q59" i="16"/>
  <c r="U87" i="16"/>
  <c r="U26" i="17"/>
  <c r="T26" i="17"/>
  <c r="P40" i="17"/>
  <c r="T40" i="17" s="1"/>
  <c r="T43" i="17"/>
  <c r="P71" i="17"/>
  <c r="T71" i="17" s="1"/>
  <c r="U42" i="18"/>
  <c r="T42" i="18"/>
  <c r="U66" i="16"/>
  <c r="T66" i="16"/>
  <c r="U63" i="17"/>
  <c r="R67" i="17"/>
  <c r="U92" i="17"/>
  <c r="U15" i="18"/>
  <c r="U19" i="18"/>
  <c r="U39" i="18"/>
  <c r="R40" i="18"/>
  <c r="U51" i="18"/>
  <c r="S53" i="18"/>
  <c r="U55" i="18"/>
  <c r="U66" i="18"/>
  <c r="T66" i="18"/>
  <c r="S71" i="18"/>
  <c r="T87" i="18"/>
  <c r="U88" i="18"/>
  <c r="T10" i="19"/>
  <c r="U11" i="19"/>
  <c r="T22" i="19"/>
  <c r="U23" i="19"/>
  <c r="R24" i="19"/>
  <c r="T26" i="19"/>
  <c r="U27" i="19"/>
  <c r="S33" i="19"/>
  <c r="T46" i="19"/>
  <c r="U47" i="19"/>
  <c r="T58" i="19"/>
  <c r="T61" i="19"/>
  <c r="Q67" i="19"/>
  <c r="U67" i="19" s="1"/>
  <c r="Q30" i="20"/>
  <c r="P40" i="20"/>
  <c r="U44" i="20"/>
  <c r="T44" i="20"/>
  <c r="P53" i="20"/>
  <c r="T53" i="20" s="1"/>
  <c r="U56" i="20"/>
  <c r="T56" i="20"/>
  <c r="Q66" i="20"/>
  <c r="T90" i="20"/>
  <c r="U90" i="20"/>
  <c r="T13" i="21"/>
  <c r="U13" i="21"/>
  <c r="P24" i="21"/>
  <c r="U28" i="21"/>
  <c r="T28" i="21"/>
  <c r="T37" i="21"/>
  <c r="U37" i="21"/>
  <c r="U51" i="21"/>
  <c r="P53" i="21"/>
  <c r="T53" i="21" s="1"/>
  <c r="U30" i="22"/>
  <c r="T30" i="22"/>
  <c r="Q72" i="22"/>
  <c r="U72" i="22" s="1"/>
  <c r="R67" i="24"/>
  <c r="U70" i="24"/>
  <c r="U30" i="19"/>
  <c r="T30" i="19"/>
  <c r="Q66" i="19"/>
  <c r="U71" i="19"/>
  <c r="P15" i="20"/>
  <c r="T15" i="20" s="1"/>
  <c r="Q15" i="20"/>
  <c r="Q40" i="20"/>
  <c r="Q53" i="20"/>
  <c r="U53" i="20" s="1"/>
  <c r="Q15" i="21"/>
  <c r="T17" i="21"/>
  <c r="U17" i="21"/>
  <c r="Q24" i="21"/>
  <c r="U48" i="21"/>
  <c r="T48" i="21"/>
  <c r="T72" i="22"/>
  <c r="U15" i="22"/>
  <c r="T15" i="22"/>
  <c r="T9" i="22"/>
  <c r="U9" i="22"/>
  <c r="U26" i="23"/>
  <c r="T26" i="23"/>
  <c r="U70" i="25"/>
  <c r="T70" i="25"/>
  <c r="Q53" i="17"/>
  <c r="Q71" i="17"/>
  <c r="U71" i="17" s="1"/>
  <c r="P24" i="18"/>
  <c r="Q33" i="18"/>
  <c r="U33" i="18" s="1"/>
  <c r="U53" i="18"/>
  <c r="P67" i="18"/>
  <c r="T67" i="18" s="1"/>
  <c r="U33" i="19"/>
  <c r="P40" i="19"/>
  <c r="T40" i="19" s="1"/>
  <c r="Q53" i="19"/>
  <c r="U53" i="19" s="1"/>
  <c r="U93" i="19"/>
  <c r="T93" i="19"/>
  <c r="U59" i="20"/>
  <c r="T59" i="20"/>
  <c r="Q70" i="20"/>
  <c r="U70" i="20" s="1"/>
  <c r="E71" i="20"/>
  <c r="U32" i="21"/>
  <c r="T32" i="21"/>
  <c r="Q70" i="21"/>
  <c r="U70" i="21" s="1"/>
  <c r="P71" i="21"/>
  <c r="Q72" i="21"/>
  <c r="T86" i="21"/>
  <c r="U86" i="21"/>
  <c r="T45" i="22"/>
  <c r="U45" i="22"/>
  <c r="T57" i="22"/>
  <c r="U57" i="22"/>
  <c r="Q59" i="22"/>
  <c r="U13" i="23"/>
  <c r="T13" i="23"/>
  <c r="P59" i="18"/>
  <c r="Q67" i="18"/>
  <c r="U67" i="18" s="1"/>
  <c r="P70" i="18"/>
  <c r="T70" i="18" s="1"/>
  <c r="P15" i="19"/>
  <c r="U24" i="19"/>
  <c r="T24" i="19"/>
  <c r="Q40" i="19"/>
  <c r="U40" i="19" s="1"/>
  <c r="U66" i="19"/>
  <c r="T66" i="19"/>
  <c r="U70" i="19"/>
  <c r="T70" i="19"/>
  <c r="P33" i="20"/>
  <c r="U89" i="20"/>
  <c r="T89" i="20"/>
  <c r="U12" i="21"/>
  <c r="T12" i="21"/>
  <c r="U36" i="21"/>
  <c r="T36" i="21"/>
  <c r="U59" i="21"/>
  <c r="T59" i="21"/>
  <c r="T65" i="21"/>
  <c r="U65" i="21"/>
  <c r="U66" i="22"/>
  <c r="T66" i="22"/>
  <c r="T61" i="22"/>
  <c r="U61" i="22"/>
  <c r="T90" i="22"/>
  <c r="U90" i="22"/>
  <c r="T17" i="24"/>
  <c r="U17" i="24"/>
  <c r="T29" i="26"/>
  <c r="U29" i="26"/>
  <c r="S33" i="29"/>
  <c r="Q33" i="29"/>
  <c r="U33" i="29" s="1"/>
  <c r="U72" i="17"/>
  <c r="T67" i="17"/>
  <c r="U15" i="17"/>
  <c r="T15" i="17"/>
  <c r="U66" i="17"/>
  <c r="T66" i="17"/>
  <c r="U15" i="19"/>
  <c r="T15" i="19"/>
  <c r="U10" i="20"/>
  <c r="T21" i="20"/>
  <c r="U21" i="20"/>
  <c r="U30" i="20"/>
  <c r="T30" i="20"/>
  <c r="Q33" i="20"/>
  <c r="U33" i="20" s="1"/>
  <c r="E53" i="20"/>
  <c r="P72" i="20"/>
  <c r="T72" i="20" s="1"/>
  <c r="Q72" i="20"/>
  <c r="U24" i="21"/>
  <c r="T24" i="21"/>
  <c r="Q33" i="21"/>
  <c r="Q40" i="21"/>
  <c r="P67" i="21"/>
  <c r="T67" i="21" s="1"/>
  <c r="T21" i="22"/>
  <c r="U21" i="22"/>
  <c r="U24" i="22"/>
  <c r="T24" i="22"/>
  <c r="P30" i="22"/>
  <c r="P66" i="22"/>
  <c r="U24" i="23"/>
  <c r="T24" i="23"/>
  <c r="U59" i="23"/>
  <c r="T59" i="23"/>
  <c r="P30" i="25"/>
  <c r="T30" i="25" s="1"/>
  <c r="P40" i="25"/>
  <c r="Q66" i="17"/>
  <c r="P53" i="18"/>
  <c r="T53" i="18" s="1"/>
  <c r="P71" i="18"/>
  <c r="T71" i="18" s="1"/>
  <c r="Q30" i="19"/>
  <c r="P33" i="19"/>
  <c r="T33" i="19" s="1"/>
  <c r="P71" i="19"/>
  <c r="T71" i="19" s="1"/>
  <c r="U24" i="20"/>
  <c r="T24" i="20"/>
  <c r="T45" i="20"/>
  <c r="U45" i="20"/>
  <c r="T57" i="20"/>
  <c r="U57" i="20"/>
  <c r="T29" i="21"/>
  <c r="U29" i="21"/>
  <c r="T64" i="17"/>
  <c r="T93" i="17"/>
  <c r="T20" i="18"/>
  <c r="T40" i="18"/>
  <c r="T44" i="18"/>
  <c r="T52" i="18"/>
  <c r="T56" i="18"/>
  <c r="T89" i="18"/>
  <c r="T12" i="19"/>
  <c r="T53" i="19"/>
  <c r="T49" i="21"/>
  <c r="U49" i="21"/>
  <c r="U64" i="21"/>
  <c r="T64" i="21"/>
  <c r="U59" i="22"/>
  <c r="T59" i="22"/>
  <c r="U71" i="22"/>
  <c r="U30" i="23"/>
  <c r="T30" i="23"/>
  <c r="U30" i="27"/>
  <c r="T30" i="27"/>
  <c r="T43" i="18"/>
  <c r="T35" i="19"/>
  <c r="P59" i="19"/>
  <c r="P67" i="19"/>
  <c r="T67" i="19" s="1"/>
  <c r="T86" i="19"/>
  <c r="U86" i="19"/>
  <c r="U72" i="20"/>
  <c r="U15" i="20"/>
  <c r="T9" i="20"/>
  <c r="U9" i="20"/>
  <c r="U20" i="20"/>
  <c r="T20" i="20"/>
  <c r="P30" i="20"/>
  <c r="T33" i="20"/>
  <c r="U52" i="20"/>
  <c r="T52" i="20"/>
  <c r="U66" i="20"/>
  <c r="T66" i="20"/>
  <c r="T61" i="20"/>
  <c r="U61" i="20"/>
  <c r="P66" i="20"/>
  <c r="U69" i="20"/>
  <c r="Q71" i="20"/>
  <c r="P30" i="21"/>
  <c r="E33" i="21"/>
  <c r="P59" i="21"/>
  <c r="Q59" i="21"/>
  <c r="U62" i="23"/>
  <c r="T62" i="23"/>
  <c r="U40" i="20"/>
  <c r="T40" i="20"/>
  <c r="T71" i="21"/>
  <c r="T93" i="21"/>
  <c r="T20" i="22"/>
  <c r="U40" i="22"/>
  <c r="T40" i="22"/>
  <c r="T44" i="22"/>
  <c r="T52" i="22"/>
  <c r="T56" i="22"/>
  <c r="T89" i="22"/>
  <c r="T12" i="23"/>
  <c r="T18" i="23"/>
  <c r="T23" i="23"/>
  <c r="U45" i="23"/>
  <c r="Q70" i="23"/>
  <c r="U70" i="23" s="1"/>
  <c r="U18" i="24"/>
  <c r="T18" i="24"/>
  <c r="Q24" i="24"/>
  <c r="U55" i="24"/>
  <c r="T55" i="24"/>
  <c r="U59" i="24"/>
  <c r="T59" i="24"/>
  <c r="P66" i="24"/>
  <c r="P67" i="24"/>
  <c r="T67" i="24" s="1"/>
  <c r="U23" i="25"/>
  <c r="T23" i="25"/>
  <c r="U66" i="25"/>
  <c r="T66" i="25"/>
  <c r="T61" i="25"/>
  <c r="P66" i="25"/>
  <c r="U19" i="26"/>
  <c r="T19" i="26"/>
  <c r="U30" i="26"/>
  <c r="T30" i="26"/>
  <c r="U27" i="27"/>
  <c r="T27" i="27"/>
  <c r="T33" i="27"/>
  <c r="P40" i="27"/>
  <c r="T40" i="27" s="1"/>
  <c r="U63" i="27"/>
  <c r="T63" i="27"/>
  <c r="U71" i="27"/>
  <c r="S24" i="28"/>
  <c r="Q24" i="28"/>
  <c r="S66" i="19"/>
  <c r="R71" i="20"/>
  <c r="T32" i="23"/>
  <c r="U46" i="23"/>
  <c r="T46" i="23"/>
  <c r="S53" i="23"/>
  <c r="P59" i="23"/>
  <c r="U71" i="23"/>
  <c r="T71" i="23"/>
  <c r="Q15" i="24"/>
  <c r="U15" i="24" s="1"/>
  <c r="P30" i="24"/>
  <c r="S33" i="24"/>
  <c r="T71" i="24"/>
  <c r="U86" i="24"/>
  <c r="U88" i="26"/>
  <c r="T88" i="26"/>
  <c r="U11" i="27"/>
  <c r="T11" i="27"/>
  <c r="U23" i="27"/>
  <c r="T23" i="27"/>
  <c r="U47" i="27"/>
  <c r="T47" i="27"/>
  <c r="U92" i="27"/>
  <c r="T92" i="27"/>
  <c r="U59" i="28"/>
  <c r="T59" i="28"/>
  <c r="T53" i="29"/>
  <c r="U43" i="29"/>
  <c r="T43" i="29"/>
  <c r="U51" i="29"/>
  <c r="T51" i="29"/>
  <c r="U51" i="31"/>
  <c r="T51" i="31"/>
  <c r="P67" i="31"/>
  <c r="Q30" i="22"/>
  <c r="P33" i="22"/>
  <c r="T33" i="22" s="1"/>
  <c r="Q66" i="22"/>
  <c r="P15" i="23"/>
  <c r="P40" i="23"/>
  <c r="T40" i="23" s="1"/>
  <c r="U33" i="24"/>
  <c r="T33" i="24"/>
  <c r="T33" i="25"/>
  <c r="U59" i="25"/>
  <c r="T59" i="25"/>
  <c r="U63" i="25"/>
  <c r="T63" i="25"/>
  <c r="P24" i="26"/>
  <c r="U19" i="29"/>
  <c r="T19" i="29"/>
  <c r="P67" i="20"/>
  <c r="T67" i="20" s="1"/>
  <c r="U40" i="21"/>
  <c r="T40" i="21"/>
  <c r="P40" i="21"/>
  <c r="Q53" i="21"/>
  <c r="U53" i="21" s="1"/>
  <c r="Q71" i="21"/>
  <c r="U71" i="21" s="1"/>
  <c r="P24" i="22"/>
  <c r="Q33" i="22"/>
  <c r="U33" i="22" s="1"/>
  <c r="U53" i="22"/>
  <c r="T53" i="22"/>
  <c r="P67" i="22"/>
  <c r="T67" i="22" s="1"/>
  <c r="Q15" i="23"/>
  <c r="P33" i="23"/>
  <c r="T33" i="23" s="1"/>
  <c r="U37" i="23"/>
  <c r="T37" i="23"/>
  <c r="Q40" i="23"/>
  <c r="U40" i="23" s="1"/>
  <c r="U66" i="23"/>
  <c r="T66" i="23"/>
  <c r="T61" i="23"/>
  <c r="P66" i="23"/>
  <c r="P67" i="23"/>
  <c r="T67" i="23" s="1"/>
  <c r="U92" i="23"/>
  <c r="T92" i="23"/>
  <c r="U39" i="24"/>
  <c r="T39" i="24"/>
  <c r="U53" i="24"/>
  <c r="T53" i="24"/>
  <c r="U43" i="24"/>
  <c r="T43" i="24"/>
  <c r="U51" i="24"/>
  <c r="T51" i="24"/>
  <c r="U72" i="25"/>
  <c r="U15" i="25"/>
  <c r="T9" i="25"/>
  <c r="U47" i="25"/>
  <c r="T47" i="25"/>
  <c r="U71" i="25"/>
  <c r="T71" i="25"/>
  <c r="Q15" i="26"/>
  <c r="U15" i="26" s="1"/>
  <c r="P30" i="26"/>
  <c r="U39" i="26"/>
  <c r="T39" i="26"/>
  <c r="U43" i="26"/>
  <c r="T43" i="26"/>
  <c r="U51" i="26"/>
  <c r="T51" i="26"/>
  <c r="U71" i="26"/>
  <c r="T71" i="26"/>
  <c r="U35" i="27"/>
  <c r="T35" i="27"/>
  <c r="P72" i="19"/>
  <c r="T72" i="19" s="1"/>
  <c r="Q24" i="20"/>
  <c r="T35" i="20"/>
  <c r="P59" i="20"/>
  <c r="T63" i="20"/>
  <c r="Q67" i="20"/>
  <c r="U67" i="20" s="1"/>
  <c r="P70" i="20"/>
  <c r="T70" i="20" s="1"/>
  <c r="T92" i="20"/>
  <c r="P15" i="21"/>
  <c r="T19" i="21"/>
  <c r="T39" i="21"/>
  <c r="T43" i="21"/>
  <c r="T51" i="21"/>
  <c r="T55" i="21"/>
  <c r="P72" i="21"/>
  <c r="T88" i="21"/>
  <c r="T11" i="22"/>
  <c r="T23" i="22"/>
  <c r="Q24" i="22"/>
  <c r="T27" i="22"/>
  <c r="T35" i="22"/>
  <c r="T47" i="22"/>
  <c r="P59" i="22"/>
  <c r="T63" i="22"/>
  <c r="Q67" i="22"/>
  <c r="U67" i="22" s="1"/>
  <c r="P70" i="22"/>
  <c r="T70" i="22" s="1"/>
  <c r="T92" i="22"/>
  <c r="T14" i="23"/>
  <c r="T27" i="23"/>
  <c r="U29" i="23"/>
  <c r="T29" i="23"/>
  <c r="Q33" i="23"/>
  <c r="U33" i="23" s="1"/>
  <c r="Q66" i="23"/>
  <c r="U69" i="23"/>
  <c r="T69" i="23"/>
  <c r="P72" i="23"/>
  <c r="T72" i="23" s="1"/>
  <c r="U13" i="24"/>
  <c r="U19" i="24"/>
  <c r="T19" i="24"/>
  <c r="U30" i="24"/>
  <c r="T30" i="24"/>
  <c r="Q71" i="24"/>
  <c r="U71" i="24" s="1"/>
  <c r="Q53" i="25"/>
  <c r="U53" i="25" s="1"/>
  <c r="U61" i="25"/>
  <c r="U33" i="26"/>
  <c r="T33" i="26"/>
  <c r="P40" i="26"/>
  <c r="P67" i="26"/>
  <c r="U14" i="28"/>
  <c r="T14" i="28"/>
  <c r="P40" i="28"/>
  <c r="T40" i="28" s="1"/>
  <c r="S71" i="30"/>
  <c r="Q71" i="30"/>
  <c r="U72" i="21"/>
  <c r="T72" i="21"/>
  <c r="U15" i="21"/>
  <c r="T15" i="21"/>
  <c r="T38" i="21"/>
  <c r="T42" i="21"/>
  <c r="U43" i="21"/>
  <c r="T50" i="21"/>
  <c r="U66" i="21"/>
  <c r="T66" i="21"/>
  <c r="T87" i="21"/>
  <c r="T10" i="22"/>
  <c r="T22" i="22"/>
  <c r="T26" i="22"/>
  <c r="U35" i="22"/>
  <c r="T46" i="22"/>
  <c r="T58" i="22"/>
  <c r="T62" i="22"/>
  <c r="T69" i="22"/>
  <c r="T91" i="22"/>
  <c r="U15" i="23"/>
  <c r="T15" i="23"/>
  <c r="U17" i="23"/>
  <c r="T17" i="23"/>
  <c r="P30" i="23"/>
  <c r="T38" i="23"/>
  <c r="U57" i="23"/>
  <c r="Q72" i="23"/>
  <c r="U72" i="23" s="1"/>
  <c r="U90" i="23"/>
  <c r="U14" i="24"/>
  <c r="T14" i="24"/>
  <c r="U37" i="24"/>
  <c r="P40" i="24"/>
  <c r="U49" i="24"/>
  <c r="Q53" i="24"/>
  <c r="T24" i="25"/>
  <c r="U45" i="25"/>
  <c r="U92" i="25"/>
  <c r="T92" i="25"/>
  <c r="U37" i="26"/>
  <c r="U49" i="26"/>
  <c r="Q53" i="26"/>
  <c r="U53" i="26" s="1"/>
  <c r="U55" i="26"/>
  <c r="T55" i="26"/>
  <c r="U59" i="26"/>
  <c r="T59" i="26"/>
  <c r="P24" i="23"/>
  <c r="Q24" i="23"/>
  <c r="Q30" i="23"/>
  <c r="P53" i="23"/>
  <c r="T53" i="23" s="1"/>
  <c r="U58" i="23"/>
  <c r="T58" i="23"/>
  <c r="U91" i="23"/>
  <c r="T91" i="23"/>
  <c r="P33" i="24"/>
  <c r="U38" i="24"/>
  <c r="T38" i="24"/>
  <c r="U42" i="24"/>
  <c r="T42" i="24"/>
  <c r="U88" i="24"/>
  <c r="T88" i="24"/>
  <c r="U11" i="25"/>
  <c r="T11" i="25"/>
  <c r="U27" i="25"/>
  <c r="T27" i="25"/>
  <c r="Q33" i="25"/>
  <c r="U33" i="25" s="1"/>
  <c r="T40" i="25"/>
  <c r="U35" i="25"/>
  <c r="T35" i="25"/>
  <c r="Q59" i="25"/>
  <c r="P67" i="25"/>
  <c r="T67" i="25" s="1"/>
  <c r="U24" i="27"/>
  <c r="T24" i="27"/>
  <c r="U59" i="27"/>
  <c r="T59" i="27"/>
  <c r="Q70" i="27"/>
  <c r="U70" i="27" s="1"/>
  <c r="P66" i="28"/>
  <c r="S67" i="28"/>
  <c r="Q67" i="28"/>
  <c r="U67" i="28" s="1"/>
  <c r="P59" i="24"/>
  <c r="Q67" i="24"/>
  <c r="U67" i="24" s="1"/>
  <c r="P70" i="24"/>
  <c r="T70" i="24" s="1"/>
  <c r="P15" i="25"/>
  <c r="T15" i="25" s="1"/>
  <c r="Q40" i="25"/>
  <c r="U40" i="25" s="1"/>
  <c r="P72" i="25"/>
  <c r="T72" i="25" s="1"/>
  <c r="Q24" i="26"/>
  <c r="P59" i="26"/>
  <c r="Q67" i="26"/>
  <c r="U67" i="26" s="1"/>
  <c r="P70" i="26"/>
  <c r="T70" i="26" s="1"/>
  <c r="P15" i="27"/>
  <c r="T15" i="27" s="1"/>
  <c r="Q40" i="27"/>
  <c r="U40" i="27" s="1"/>
  <c r="P72" i="27"/>
  <c r="T72" i="27" s="1"/>
  <c r="U30" i="28"/>
  <c r="T30" i="28"/>
  <c r="Q72" i="28"/>
  <c r="U72" i="28" s="1"/>
  <c r="U39" i="29"/>
  <c r="T39" i="29"/>
  <c r="P67" i="29"/>
  <c r="T67" i="29" s="1"/>
  <c r="E24" i="30"/>
  <c r="Q53" i="30"/>
  <c r="U53" i="30" s="1"/>
  <c r="U92" i="30"/>
  <c r="T92" i="30"/>
  <c r="Q33" i="31"/>
  <c r="U33" i="31" s="1"/>
  <c r="U53" i="31"/>
  <c r="T53" i="31"/>
  <c r="U43" i="31"/>
  <c r="T43" i="31"/>
  <c r="Q59" i="26"/>
  <c r="Q70" i="26"/>
  <c r="U70" i="26" s="1"/>
  <c r="Q15" i="27"/>
  <c r="U15" i="27" s="1"/>
  <c r="P30" i="27"/>
  <c r="U66" i="27"/>
  <c r="T66" i="27"/>
  <c r="P66" i="27"/>
  <c r="Q72" i="27"/>
  <c r="U72" i="27" s="1"/>
  <c r="P15" i="28"/>
  <c r="P71" i="28"/>
  <c r="U55" i="29"/>
  <c r="T55" i="29"/>
  <c r="U59" i="29"/>
  <c r="T59" i="29"/>
  <c r="U11" i="30"/>
  <c r="T11" i="30"/>
  <c r="U35" i="30"/>
  <c r="T35" i="30"/>
  <c r="U47" i="30"/>
  <c r="T47" i="30"/>
  <c r="U59" i="30"/>
  <c r="T59" i="30"/>
  <c r="U19" i="31"/>
  <c r="T19" i="31"/>
  <c r="U30" i="31"/>
  <c r="T30" i="31"/>
  <c r="U39" i="31"/>
  <c r="T39" i="31"/>
  <c r="U100" i="30"/>
  <c r="T100" i="30"/>
  <c r="T49" i="23"/>
  <c r="T65" i="23"/>
  <c r="T86" i="23"/>
  <c r="T9" i="24"/>
  <c r="T21" i="24"/>
  <c r="T45" i="24"/>
  <c r="T57" i="24"/>
  <c r="T61" i="24"/>
  <c r="T90" i="24"/>
  <c r="T13" i="25"/>
  <c r="T17" i="25"/>
  <c r="T29" i="25"/>
  <c r="T37" i="25"/>
  <c r="T49" i="25"/>
  <c r="T65" i="25"/>
  <c r="T86" i="25"/>
  <c r="T9" i="26"/>
  <c r="T21" i="26"/>
  <c r="T45" i="26"/>
  <c r="T57" i="26"/>
  <c r="T61" i="26"/>
  <c r="T90" i="26"/>
  <c r="T13" i="27"/>
  <c r="T17" i="27"/>
  <c r="P33" i="28"/>
  <c r="T33" i="28" s="1"/>
  <c r="P53" i="28"/>
  <c r="T53" i="28" s="1"/>
  <c r="Q53" i="28"/>
  <c r="U53" i="28" s="1"/>
  <c r="P59" i="28"/>
  <c r="P70" i="28"/>
  <c r="T70" i="28" s="1"/>
  <c r="P24" i="29"/>
  <c r="T33" i="29"/>
  <c r="U63" i="30"/>
  <c r="T63" i="30"/>
  <c r="U55" i="31"/>
  <c r="T55" i="31"/>
  <c r="U59" i="31"/>
  <c r="T59" i="31"/>
  <c r="T104" i="29"/>
  <c r="U104" i="29"/>
  <c r="U53" i="23"/>
  <c r="T40" i="24"/>
  <c r="T53" i="25"/>
  <c r="U40" i="26"/>
  <c r="T40" i="26"/>
  <c r="P24" i="27"/>
  <c r="Q33" i="27"/>
  <c r="U33" i="27" s="1"/>
  <c r="U53" i="27"/>
  <c r="T53" i="27"/>
  <c r="P67" i="27"/>
  <c r="T67" i="27" s="1"/>
  <c r="U24" i="28"/>
  <c r="T24" i="28"/>
  <c r="Q59" i="28"/>
  <c r="Q70" i="28"/>
  <c r="U70" i="28" s="1"/>
  <c r="U88" i="29"/>
  <c r="T88" i="29"/>
  <c r="U23" i="30"/>
  <c r="T23" i="30"/>
  <c r="P40" i="30"/>
  <c r="T40" i="30" s="1"/>
  <c r="U88" i="31"/>
  <c r="T88" i="31"/>
  <c r="Q67" i="23"/>
  <c r="U67" i="23" s="1"/>
  <c r="P70" i="23"/>
  <c r="T70" i="23" s="1"/>
  <c r="P15" i="24"/>
  <c r="U24" i="24"/>
  <c r="T24" i="24"/>
  <c r="Q40" i="24"/>
  <c r="U40" i="24" s="1"/>
  <c r="P72" i="24"/>
  <c r="T72" i="24" s="1"/>
  <c r="Q24" i="25"/>
  <c r="U24" i="25" s="1"/>
  <c r="P59" i="25"/>
  <c r="Q67" i="25"/>
  <c r="U67" i="25" s="1"/>
  <c r="P70" i="25"/>
  <c r="P15" i="26"/>
  <c r="T15" i="26" s="1"/>
  <c r="U24" i="26"/>
  <c r="T24" i="26"/>
  <c r="Q40" i="26"/>
  <c r="P72" i="26"/>
  <c r="T72" i="26" s="1"/>
  <c r="Q24" i="27"/>
  <c r="P59" i="27"/>
  <c r="Q67" i="27"/>
  <c r="U67" i="27" s="1"/>
  <c r="P70" i="27"/>
  <c r="T70" i="27" s="1"/>
  <c r="P30" i="28"/>
  <c r="U35" i="28"/>
  <c r="U27" i="30"/>
  <c r="T27" i="30"/>
  <c r="T33" i="30"/>
  <c r="U70" i="30"/>
  <c r="T33" i="31"/>
  <c r="T102" i="29"/>
  <c r="U102" i="29"/>
  <c r="T15" i="24"/>
  <c r="T50" i="24"/>
  <c r="U66" i="24"/>
  <c r="T66" i="24"/>
  <c r="T87" i="24"/>
  <c r="T10" i="25"/>
  <c r="T22" i="25"/>
  <c r="T26" i="25"/>
  <c r="T46" i="25"/>
  <c r="T58" i="25"/>
  <c r="T62" i="25"/>
  <c r="T69" i="25"/>
  <c r="T91" i="25"/>
  <c r="U72" i="26"/>
  <c r="T67" i="26"/>
  <c r="T14" i="26"/>
  <c r="T18" i="26"/>
  <c r="T38" i="26"/>
  <c r="T42" i="26"/>
  <c r="T50" i="26"/>
  <c r="U66" i="26"/>
  <c r="T66" i="26"/>
  <c r="T87" i="26"/>
  <c r="T10" i="27"/>
  <c r="T22" i="27"/>
  <c r="T26" i="27"/>
  <c r="T46" i="27"/>
  <c r="T58" i="27"/>
  <c r="T62" i="27"/>
  <c r="T69" i="27"/>
  <c r="T91" i="27"/>
  <c r="U15" i="28"/>
  <c r="T15" i="28"/>
  <c r="U21" i="28"/>
  <c r="Q30" i="28"/>
  <c r="T47" i="28"/>
  <c r="U66" i="28"/>
  <c r="T66" i="28"/>
  <c r="T61" i="28"/>
  <c r="T63" i="28"/>
  <c r="U71" i="28"/>
  <c r="T71" i="28"/>
  <c r="U30" i="29"/>
  <c r="T30" i="29"/>
  <c r="Q15" i="31"/>
  <c r="U15" i="31" s="1"/>
  <c r="P24" i="31"/>
  <c r="T104" i="31"/>
  <c r="U104" i="31"/>
  <c r="T9" i="27"/>
  <c r="T61" i="27"/>
  <c r="U13" i="28"/>
  <c r="U22" i="28"/>
  <c r="T22" i="28"/>
  <c r="R24" i="28"/>
  <c r="P24" i="28"/>
  <c r="U92" i="28"/>
  <c r="T92" i="28"/>
  <c r="U71" i="29"/>
  <c r="T71" i="29"/>
  <c r="U30" i="30"/>
  <c r="T30" i="30"/>
  <c r="Q59" i="30"/>
  <c r="E40" i="31"/>
  <c r="Q40" i="28"/>
  <c r="U40" i="28" s="1"/>
  <c r="P72" i="28"/>
  <c r="T72" i="28" s="1"/>
  <c r="Q24" i="29"/>
  <c r="P59" i="29"/>
  <c r="Q67" i="29"/>
  <c r="P70" i="29"/>
  <c r="T70" i="29" s="1"/>
  <c r="Q40" i="30"/>
  <c r="U40" i="30" s="1"/>
  <c r="R53" i="30"/>
  <c r="R71" i="30"/>
  <c r="P72" i="30"/>
  <c r="T72" i="30" s="1"/>
  <c r="S30" i="31"/>
  <c r="R33" i="31"/>
  <c r="P59" i="31"/>
  <c r="S66" i="31"/>
  <c r="Q67" i="31"/>
  <c r="U67" i="31" s="1"/>
  <c r="P70" i="31"/>
  <c r="T70" i="31" s="1"/>
  <c r="E79" i="8"/>
  <c r="T104" i="1"/>
  <c r="U97" i="30"/>
  <c r="Q59" i="29"/>
  <c r="T62" i="29"/>
  <c r="T69" i="29"/>
  <c r="Q70" i="29"/>
  <c r="U70" i="29" s="1"/>
  <c r="T91" i="29"/>
  <c r="T15" i="30"/>
  <c r="T14" i="30"/>
  <c r="Q15" i="30"/>
  <c r="U15" i="30" s="1"/>
  <c r="T18" i="30"/>
  <c r="P30" i="30"/>
  <c r="T38" i="30"/>
  <c r="T42" i="30"/>
  <c r="T50" i="30"/>
  <c r="U66" i="30"/>
  <c r="T66" i="30"/>
  <c r="P66" i="30"/>
  <c r="Q72" i="30"/>
  <c r="U72" i="30" s="1"/>
  <c r="T87" i="30"/>
  <c r="Q59" i="31"/>
  <c r="Q70" i="31"/>
  <c r="U70" i="31" s="1"/>
  <c r="E95" i="31"/>
  <c r="E112" i="31" s="1"/>
  <c r="U107" i="29"/>
  <c r="T107" i="29"/>
  <c r="P71" i="31"/>
  <c r="T71" i="31" s="1"/>
  <c r="T90" i="31"/>
  <c r="E79" i="14"/>
  <c r="E95" i="29"/>
  <c r="U95" i="29" s="1"/>
  <c r="U113" i="29"/>
  <c r="T113" i="29"/>
  <c r="T102" i="28"/>
  <c r="U102" i="28"/>
  <c r="T100" i="26"/>
  <c r="U100" i="26"/>
  <c r="Q33" i="28"/>
  <c r="U33" i="28" s="1"/>
  <c r="P67" i="28"/>
  <c r="T67" i="28" s="1"/>
  <c r="U40" i="29"/>
  <c r="T40" i="29"/>
  <c r="P40" i="29"/>
  <c r="Q53" i="29"/>
  <c r="U53" i="29" s="1"/>
  <c r="Q71" i="29"/>
  <c r="P24" i="30"/>
  <c r="Q33" i="30"/>
  <c r="U33" i="30" s="1"/>
  <c r="T53" i="30"/>
  <c r="P67" i="30"/>
  <c r="T67" i="30" s="1"/>
  <c r="U40" i="31"/>
  <c r="T40" i="31"/>
  <c r="P40" i="31"/>
  <c r="Q53" i="31"/>
  <c r="Q71" i="31"/>
  <c r="U71" i="31" s="1"/>
  <c r="U100" i="28"/>
  <c r="T100" i="28"/>
  <c r="T102" i="27"/>
  <c r="U102" i="27"/>
  <c r="P15" i="29"/>
  <c r="T15" i="29" s="1"/>
  <c r="U24" i="29"/>
  <c r="T24" i="29"/>
  <c r="Q40" i="29"/>
  <c r="P72" i="29"/>
  <c r="T72" i="29" s="1"/>
  <c r="Q24" i="30"/>
  <c r="P59" i="30"/>
  <c r="Q67" i="30"/>
  <c r="U67" i="30" s="1"/>
  <c r="P70" i="30"/>
  <c r="T70" i="30" s="1"/>
  <c r="P15" i="31"/>
  <c r="T15" i="31" s="1"/>
  <c r="U24" i="31"/>
  <c r="T24" i="31"/>
  <c r="Q40" i="31"/>
  <c r="P72" i="31"/>
  <c r="T72" i="31" s="1"/>
  <c r="E79" i="30"/>
  <c r="E79" i="13"/>
  <c r="E79" i="3"/>
  <c r="T96" i="1"/>
  <c r="U105" i="1"/>
  <c r="E95" i="30"/>
  <c r="U95" i="30" s="1"/>
  <c r="U96" i="29"/>
  <c r="U101" i="29"/>
  <c r="T101" i="29"/>
  <c r="T26" i="28"/>
  <c r="T46" i="28"/>
  <c r="T58" i="28"/>
  <c r="T62" i="28"/>
  <c r="T69" i="28"/>
  <c r="T91" i="28"/>
  <c r="U72" i="29"/>
  <c r="U67" i="29"/>
  <c r="U15" i="29"/>
  <c r="T14" i="29"/>
  <c r="T18" i="29"/>
  <c r="T38" i="29"/>
  <c r="T42" i="29"/>
  <c r="T50" i="29"/>
  <c r="U66" i="29"/>
  <c r="T66" i="29"/>
  <c r="T87" i="29"/>
  <c r="T10" i="30"/>
  <c r="T46" i="30"/>
  <c r="T58" i="30"/>
  <c r="T62" i="30"/>
  <c r="T69" i="30"/>
  <c r="T91" i="30"/>
  <c r="U72" i="31"/>
  <c r="T67" i="31"/>
  <c r="T14" i="31"/>
  <c r="T18" i="31"/>
  <c r="T38" i="31"/>
  <c r="T42" i="31"/>
  <c r="T50" i="31"/>
  <c r="U66" i="31"/>
  <c r="T66" i="31"/>
  <c r="T87" i="31"/>
  <c r="E79" i="16"/>
  <c r="E79" i="6"/>
  <c r="T110" i="1"/>
  <c r="T96" i="31"/>
  <c r="U98" i="31"/>
  <c r="L112" i="29"/>
  <c r="R112" i="29" s="1"/>
  <c r="R95" i="29"/>
  <c r="U98" i="28"/>
  <c r="T98" i="28"/>
  <c r="E95" i="26"/>
  <c r="E112" i="26" s="1"/>
  <c r="T96" i="26"/>
  <c r="U106" i="26"/>
  <c r="T106" i="26"/>
  <c r="T9" i="30"/>
  <c r="T61" i="30"/>
  <c r="E79" i="29"/>
  <c r="E79" i="19"/>
  <c r="E95" i="1"/>
  <c r="U95" i="1" s="1"/>
  <c r="T103" i="31"/>
  <c r="U104" i="30"/>
  <c r="T104" i="30"/>
  <c r="T108" i="30"/>
  <c r="U103" i="29"/>
  <c r="T110" i="27"/>
  <c r="U110" i="27"/>
  <c r="M112" i="29"/>
  <c r="S112" i="29" s="1"/>
  <c r="T107" i="27"/>
  <c r="U98" i="25"/>
  <c r="U106" i="25"/>
  <c r="U106" i="23"/>
  <c r="T96" i="22"/>
  <c r="T98" i="22"/>
  <c r="T100" i="22"/>
  <c r="T102" i="22"/>
  <c r="T109" i="21"/>
  <c r="T106" i="20"/>
  <c r="L112" i="20"/>
  <c r="R112" i="20" s="1"/>
  <c r="T96" i="18"/>
  <c r="U100" i="18"/>
  <c r="T102" i="18"/>
  <c r="T103" i="17"/>
  <c r="U113" i="17"/>
  <c r="T97" i="15"/>
  <c r="U102" i="14"/>
  <c r="U104" i="13"/>
  <c r="T113" i="10"/>
  <c r="U99" i="8"/>
  <c r="U101" i="8"/>
  <c r="U106" i="7"/>
  <c r="U108" i="7"/>
  <c r="T96" i="6"/>
  <c r="T104" i="6"/>
  <c r="E95" i="5"/>
  <c r="U95" i="5" s="1"/>
  <c r="U99" i="5"/>
  <c r="U101" i="5"/>
  <c r="U107" i="5"/>
  <c r="U109" i="5"/>
  <c r="U97" i="4"/>
  <c r="U103" i="4"/>
  <c r="U105" i="4"/>
  <c r="U97" i="24"/>
  <c r="U96" i="21"/>
  <c r="T107" i="21"/>
  <c r="M112" i="17"/>
  <c r="S112" i="17" s="1"/>
  <c r="U105" i="16"/>
  <c r="U107" i="16"/>
  <c r="E95" i="14"/>
  <c r="E112" i="14" s="1"/>
  <c r="T113" i="12"/>
  <c r="U109" i="26"/>
  <c r="L112" i="16"/>
  <c r="R112" i="16" s="1"/>
  <c r="R95" i="8"/>
  <c r="U98" i="4"/>
  <c r="U106" i="4"/>
  <c r="R95" i="2"/>
  <c r="M112" i="27"/>
  <c r="S112" i="27" s="1"/>
  <c r="E95" i="24"/>
  <c r="E112" i="24" s="1"/>
  <c r="U112" i="24" s="1"/>
  <c r="T98" i="24"/>
  <c r="T102" i="24"/>
  <c r="T106" i="24"/>
  <c r="T110" i="24"/>
  <c r="T103" i="23"/>
  <c r="T113" i="22"/>
  <c r="U110" i="21"/>
  <c r="T97" i="19"/>
  <c r="T96" i="16"/>
  <c r="T102" i="16"/>
  <c r="T106" i="16"/>
  <c r="T103" i="15"/>
  <c r="T110" i="14"/>
  <c r="T113" i="14"/>
  <c r="U98" i="12"/>
  <c r="U106" i="12"/>
  <c r="T96" i="11"/>
  <c r="T102" i="11"/>
  <c r="T104" i="11"/>
  <c r="T110" i="8"/>
  <c r="S95" i="5"/>
  <c r="L112" i="3"/>
  <c r="R112" i="3" s="1"/>
  <c r="T101" i="2"/>
  <c r="T103" i="2"/>
  <c r="T109" i="2"/>
  <c r="T109" i="29"/>
  <c r="T106" i="28"/>
  <c r="U110" i="28"/>
  <c r="M112" i="28"/>
  <c r="S112" i="28" s="1"/>
  <c r="U100" i="27"/>
  <c r="T98" i="26"/>
  <c r="T104" i="26"/>
  <c r="T108" i="26"/>
  <c r="R95" i="24"/>
  <c r="T97" i="23"/>
  <c r="T101" i="23"/>
  <c r="T108" i="22"/>
  <c r="T110" i="22"/>
  <c r="U104" i="21"/>
  <c r="U101" i="20"/>
  <c r="U103" i="20"/>
  <c r="T113" i="20"/>
  <c r="U108" i="19"/>
  <c r="U110" i="19"/>
  <c r="M112" i="19"/>
  <c r="S112" i="19" s="1"/>
  <c r="T106" i="18"/>
  <c r="T108" i="18"/>
  <c r="U98" i="17"/>
  <c r="U100" i="17"/>
  <c r="T98" i="16"/>
  <c r="T101" i="15"/>
  <c r="T105" i="15"/>
  <c r="U97" i="14"/>
  <c r="T108" i="14"/>
  <c r="E95" i="13"/>
  <c r="T95" i="13" s="1"/>
  <c r="T101" i="10"/>
  <c r="T103" i="10"/>
  <c r="T109" i="10"/>
  <c r="T97" i="9"/>
  <c r="T103" i="9"/>
  <c r="T105" i="9"/>
  <c r="U113" i="9"/>
  <c r="T98" i="7"/>
  <c r="T100" i="7"/>
  <c r="T96" i="3"/>
  <c r="T102" i="3"/>
  <c r="T104" i="3"/>
  <c r="T110" i="3"/>
  <c r="T113" i="3"/>
  <c r="U108" i="23"/>
  <c r="T104" i="22"/>
  <c r="L112" i="22"/>
  <c r="R112" i="22" s="1"/>
  <c r="T108" i="20"/>
  <c r="T110" i="20"/>
  <c r="T98" i="18"/>
  <c r="T104" i="18"/>
  <c r="T105" i="17"/>
  <c r="T107" i="17"/>
  <c r="E95" i="16"/>
  <c r="T95" i="16" s="1"/>
  <c r="U102" i="13"/>
  <c r="T103" i="5"/>
  <c r="U95" i="14"/>
  <c r="T95" i="14"/>
  <c r="U113" i="27"/>
  <c r="U106" i="21"/>
  <c r="T106" i="21"/>
  <c r="U96" i="19"/>
  <c r="T96" i="19"/>
  <c r="E95" i="19"/>
  <c r="U100" i="15"/>
  <c r="T100" i="15"/>
  <c r="U109" i="14"/>
  <c r="T109" i="14"/>
  <c r="U100" i="13"/>
  <c r="T100" i="13"/>
  <c r="U106" i="13"/>
  <c r="T106" i="13"/>
  <c r="M112" i="1"/>
  <c r="S112" i="1" s="1"/>
  <c r="E95" i="27"/>
  <c r="L112" i="27"/>
  <c r="R112" i="27" s="1"/>
  <c r="U96" i="26"/>
  <c r="T113" i="25"/>
  <c r="T96" i="23"/>
  <c r="E95" i="23"/>
  <c r="U102" i="23"/>
  <c r="T102" i="23"/>
  <c r="U113" i="23"/>
  <c r="U101" i="22"/>
  <c r="T101" i="22"/>
  <c r="U109" i="22"/>
  <c r="T109" i="22"/>
  <c r="E95" i="21"/>
  <c r="T98" i="21"/>
  <c r="U100" i="21"/>
  <c r="T100" i="21"/>
  <c r="U107" i="20"/>
  <c r="T107" i="20"/>
  <c r="U96" i="17"/>
  <c r="T96" i="17"/>
  <c r="E95" i="17"/>
  <c r="U107" i="14"/>
  <c r="T107" i="14"/>
  <c r="U98" i="13"/>
  <c r="T98" i="13"/>
  <c r="U96" i="9"/>
  <c r="T96" i="9"/>
  <c r="E95" i="9"/>
  <c r="U104" i="9"/>
  <c r="T104" i="9"/>
  <c r="U98" i="6"/>
  <c r="T98" i="6"/>
  <c r="E95" i="6"/>
  <c r="U106" i="6"/>
  <c r="T106" i="6"/>
  <c r="U95" i="13"/>
  <c r="U98" i="11"/>
  <c r="T98" i="11"/>
  <c r="E95" i="11"/>
  <c r="T101" i="1"/>
  <c r="T109" i="1"/>
  <c r="T100" i="31"/>
  <c r="T108" i="31"/>
  <c r="T113" i="31"/>
  <c r="T99" i="30"/>
  <c r="T107" i="30"/>
  <c r="M112" i="30"/>
  <c r="S112" i="30" s="1"/>
  <c r="T98" i="29"/>
  <c r="T106" i="29"/>
  <c r="T97" i="28"/>
  <c r="T105" i="28"/>
  <c r="T96" i="27"/>
  <c r="T104" i="27"/>
  <c r="T103" i="26"/>
  <c r="E95" i="25"/>
  <c r="T102" i="25"/>
  <c r="T110" i="25"/>
  <c r="L112" i="25"/>
  <c r="R112" i="25" s="1"/>
  <c r="T95" i="24"/>
  <c r="T101" i="24"/>
  <c r="T109" i="24"/>
  <c r="U104" i="23"/>
  <c r="U99" i="22"/>
  <c r="U103" i="22"/>
  <c r="U107" i="22"/>
  <c r="U102" i="21"/>
  <c r="U109" i="16"/>
  <c r="T109" i="16"/>
  <c r="U99" i="14"/>
  <c r="T99" i="14"/>
  <c r="R95" i="12"/>
  <c r="L112" i="12"/>
  <c r="R112" i="12" s="1"/>
  <c r="U99" i="12"/>
  <c r="T99" i="12"/>
  <c r="E95" i="12"/>
  <c r="T101" i="12"/>
  <c r="U101" i="12"/>
  <c r="U107" i="12"/>
  <c r="T107" i="12"/>
  <c r="T109" i="12"/>
  <c r="U109" i="12"/>
  <c r="U97" i="2"/>
  <c r="E95" i="2"/>
  <c r="T97" i="2"/>
  <c r="U105" i="2"/>
  <c r="T105" i="2"/>
  <c r="T98" i="1"/>
  <c r="T106" i="1"/>
  <c r="T97" i="31"/>
  <c r="U100" i="31"/>
  <c r="T105" i="31"/>
  <c r="T96" i="30"/>
  <c r="U99" i="30"/>
  <c r="U98" i="29"/>
  <c r="E95" i="28"/>
  <c r="T113" i="26"/>
  <c r="U95" i="24"/>
  <c r="R95" i="23"/>
  <c r="L112" i="23"/>
  <c r="R112" i="23" s="1"/>
  <c r="U99" i="20"/>
  <c r="T99" i="20"/>
  <c r="U110" i="17"/>
  <c r="T110" i="17"/>
  <c r="U103" i="16"/>
  <c r="T103" i="16"/>
  <c r="S95" i="14"/>
  <c r="M112" i="14"/>
  <c r="S112" i="14" s="1"/>
  <c r="U108" i="8"/>
  <c r="T108" i="8"/>
  <c r="U107" i="7"/>
  <c r="T107" i="7"/>
  <c r="T103" i="1"/>
  <c r="T102" i="31"/>
  <c r="T110" i="31"/>
  <c r="T101" i="30"/>
  <c r="T109" i="30"/>
  <c r="T100" i="29"/>
  <c r="T108" i="29"/>
  <c r="T99" i="28"/>
  <c r="T107" i="28"/>
  <c r="T98" i="27"/>
  <c r="T106" i="27"/>
  <c r="T97" i="26"/>
  <c r="T105" i="26"/>
  <c r="T96" i="25"/>
  <c r="T104" i="25"/>
  <c r="T103" i="24"/>
  <c r="U97" i="20"/>
  <c r="E95" i="20"/>
  <c r="T97" i="20"/>
  <c r="U106" i="19"/>
  <c r="T106" i="19"/>
  <c r="U105" i="18"/>
  <c r="T105" i="18"/>
  <c r="R95" i="17"/>
  <c r="L112" i="17"/>
  <c r="R112" i="17" s="1"/>
  <c r="U101" i="16"/>
  <c r="T101" i="16"/>
  <c r="S95" i="24"/>
  <c r="T100" i="1"/>
  <c r="T108" i="1"/>
  <c r="T113" i="1"/>
  <c r="T99" i="31"/>
  <c r="T107" i="31"/>
  <c r="M112" i="31"/>
  <c r="S112" i="31" s="1"/>
  <c r="T98" i="30"/>
  <c r="T106" i="30"/>
  <c r="T105" i="29"/>
  <c r="T96" i="28"/>
  <c r="T104" i="28"/>
  <c r="T103" i="27"/>
  <c r="T102" i="26"/>
  <c r="T110" i="26"/>
  <c r="L112" i="26"/>
  <c r="R112" i="26" s="1"/>
  <c r="T101" i="25"/>
  <c r="T109" i="25"/>
  <c r="T100" i="24"/>
  <c r="T108" i="24"/>
  <c r="U104" i="19"/>
  <c r="T104" i="19"/>
  <c r="U97" i="18"/>
  <c r="E95" i="18"/>
  <c r="T97" i="18"/>
  <c r="U103" i="18"/>
  <c r="T103" i="18"/>
  <c r="U104" i="17"/>
  <c r="T104" i="17"/>
  <c r="U108" i="15"/>
  <c r="T108" i="15"/>
  <c r="U110" i="15"/>
  <c r="T110" i="15"/>
  <c r="U105" i="20"/>
  <c r="T105" i="20"/>
  <c r="U101" i="14"/>
  <c r="T101" i="14"/>
  <c r="T100" i="11"/>
  <c r="U100" i="11"/>
  <c r="U106" i="11"/>
  <c r="T106" i="11"/>
  <c r="U110" i="23"/>
  <c r="T110" i="23"/>
  <c r="E95" i="22"/>
  <c r="U108" i="21"/>
  <c r="T108" i="21"/>
  <c r="U98" i="19"/>
  <c r="T98" i="19"/>
  <c r="U102" i="17"/>
  <c r="T102" i="17"/>
  <c r="U102" i="15"/>
  <c r="T102" i="15"/>
  <c r="T108" i="13"/>
  <c r="U108" i="13"/>
  <c r="S95" i="13"/>
  <c r="T96" i="13"/>
  <c r="U100" i="5"/>
  <c r="T100" i="5"/>
  <c r="U108" i="5"/>
  <c r="T108" i="5"/>
  <c r="U96" i="4"/>
  <c r="T96" i="4"/>
  <c r="E95" i="4"/>
  <c r="U104" i="4"/>
  <c r="T104" i="4"/>
  <c r="T113" i="15"/>
  <c r="T110" i="13"/>
  <c r="U110" i="13"/>
  <c r="S95" i="12"/>
  <c r="M112" i="12"/>
  <c r="S112" i="12" s="1"/>
  <c r="U97" i="10"/>
  <c r="E95" i="10"/>
  <c r="T97" i="10"/>
  <c r="U105" i="10"/>
  <c r="T105" i="10"/>
  <c r="U99" i="9"/>
  <c r="T99" i="9"/>
  <c r="U101" i="9"/>
  <c r="T101" i="9"/>
  <c r="U107" i="9"/>
  <c r="T107" i="9"/>
  <c r="U109" i="9"/>
  <c r="T109" i="9"/>
  <c r="U103" i="3"/>
  <c r="T103" i="3"/>
  <c r="L112" i="9"/>
  <c r="R112" i="9" s="1"/>
  <c r="U103" i="8"/>
  <c r="T103" i="8"/>
  <c r="U102" i="7"/>
  <c r="T102" i="7"/>
  <c r="U110" i="7"/>
  <c r="T110" i="7"/>
  <c r="U101" i="6"/>
  <c r="T101" i="6"/>
  <c r="U109" i="6"/>
  <c r="T109" i="6"/>
  <c r="T113" i="21"/>
  <c r="M112" i="20"/>
  <c r="S112" i="20" s="1"/>
  <c r="E95" i="15"/>
  <c r="L112" i="15"/>
  <c r="R112" i="15" s="1"/>
  <c r="S95" i="11"/>
  <c r="U109" i="11"/>
  <c r="T109" i="11"/>
  <c r="S95" i="9"/>
  <c r="M112" i="9"/>
  <c r="S112" i="9" s="1"/>
  <c r="M112" i="6"/>
  <c r="S112" i="6" s="1"/>
  <c r="U97" i="5"/>
  <c r="T97" i="5"/>
  <c r="U105" i="5"/>
  <c r="T105" i="5"/>
  <c r="R95" i="4"/>
  <c r="L112" i="4"/>
  <c r="R112" i="4" s="1"/>
  <c r="U99" i="4"/>
  <c r="T99" i="4"/>
  <c r="U107" i="4"/>
  <c r="T107" i="4"/>
  <c r="T113" i="24"/>
  <c r="T99" i="23"/>
  <c r="T107" i="23"/>
  <c r="M112" i="23"/>
  <c r="S112" i="23" s="1"/>
  <c r="T106" i="22"/>
  <c r="T97" i="21"/>
  <c r="T96" i="20"/>
  <c r="T104" i="20"/>
  <c r="T110" i="18"/>
  <c r="L112" i="18"/>
  <c r="R112" i="18" s="1"/>
  <c r="T101" i="17"/>
  <c r="T109" i="17"/>
  <c r="T100" i="16"/>
  <c r="T108" i="16"/>
  <c r="T113" i="16"/>
  <c r="T99" i="15"/>
  <c r="T107" i="15"/>
  <c r="M112" i="15"/>
  <c r="S112" i="15" s="1"/>
  <c r="T98" i="14"/>
  <c r="T106" i="14"/>
  <c r="T97" i="13"/>
  <c r="T105" i="13"/>
  <c r="U96" i="12"/>
  <c r="T96" i="12"/>
  <c r="U104" i="12"/>
  <c r="T104" i="12"/>
  <c r="U103" i="11"/>
  <c r="T103" i="11"/>
  <c r="U100" i="10"/>
  <c r="T100" i="10"/>
  <c r="U102" i="10"/>
  <c r="T102" i="10"/>
  <c r="U108" i="10"/>
  <c r="T108" i="10"/>
  <c r="U110" i="10"/>
  <c r="T110" i="10"/>
  <c r="U102" i="2"/>
  <c r="T102" i="2"/>
  <c r="U110" i="2"/>
  <c r="T110" i="2"/>
  <c r="U100" i="8"/>
  <c r="T100" i="8"/>
  <c r="U99" i="7"/>
  <c r="T99" i="7"/>
  <c r="U98" i="3"/>
  <c r="T98" i="3"/>
  <c r="E95" i="3"/>
  <c r="U106" i="3"/>
  <c r="T106" i="3"/>
  <c r="U108" i="11"/>
  <c r="U113" i="11"/>
  <c r="S95" i="10"/>
  <c r="U99" i="10"/>
  <c r="U107" i="10"/>
  <c r="U98" i="9"/>
  <c r="U106" i="9"/>
  <c r="E95" i="8"/>
  <c r="U97" i="8"/>
  <c r="U105" i="8"/>
  <c r="U96" i="7"/>
  <c r="U104" i="7"/>
  <c r="U103" i="6"/>
  <c r="T113" i="6"/>
  <c r="R95" i="5"/>
  <c r="U102" i="5"/>
  <c r="U110" i="5"/>
  <c r="U101" i="4"/>
  <c r="U109" i="4"/>
  <c r="U100" i="3"/>
  <c r="U108" i="3"/>
  <c r="S95" i="2"/>
  <c r="U99" i="2"/>
  <c r="U107" i="2"/>
  <c r="T113" i="13"/>
  <c r="E95" i="7"/>
  <c r="L112" i="7"/>
  <c r="R112" i="7" s="1"/>
  <c r="T113" i="5"/>
  <c r="M112" i="4"/>
  <c r="S112" i="4" s="1"/>
  <c r="L112" i="10"/>
  <c r="R112" i="10" s="1"/>
  <c r="T113" i="8"/>
  <c r="T59" i="13" l="1"/>
  <c r="T33" i="15"/>
  <c r="T70" i="12"/>
  <c r="T59" i="8"/>
  <c r="T30" i="17"/>
  <c r="T70" i="6"/>
  <c r="T95" i="31"/>
  <c r="U95" i="31"/>
  <c r="U33" i="15"/>
  <c r="T24" i="8"/>
  <c r="T71" i="30"/>
  <c r="T70" i="16"/>
  <c r="T30" i="21"/>
  <c r="T59" i="12"/>
  <c r="T95" i="29"/>
  <c r="E112" i="29"/>
  <c r="T112" i="29" s="1"/>
  <c r="T112" i="24"/>
  <c r="U95" i="16"/>
  <c r="E112" i="13"/>
  <c r="E112" i="5"/>
  <c r="U71" i="20"/>
  <c r="T71" i="20"/>
  <c r="U24" i="12"/>
  <c r="T24" i="12"/>
  <c r="U33" i="21"/>
  <c r="T33" i="21"/>
  <c r="T95" i="1"/>
  <c r="T95" i="26"/>
  <c r="U24" i="30"/>
  <c r="T24" i="30"/>
  <c r="U59" i="17"/>
  <c r="T59" i="17"/>
  <c r="U95" i="26"/>
  <c r="E112" i="30"/>
  <c r="T112" i="30" s="1"/>
  <c r="T95" i="5"/>
  <c r="E112" i="16"/>
  <c r="U112" i="16" s="1"/>
  <c r="T95" i="30"/>
  <c r="E112" i="1"/>
  <c r="T112" i="5"/>
  <c r="U112" i="5"/>
  <c r="E112" i="2"/>
  <c r="T95" i="2"/>
  <c r="U95" i="2"/>
  <c r="T95" i="12"/>
  <c r="E112" i="12"/>
  <c r="U95" i="12"/>
  <c r="U95" i="17"/>
  <c r="T95" i="17"/>
  <c r="E112" i="17"/>
  <c r="U95" i="21"/>
  <c r="E112" i="21"/>
  <c r="T95" i="21"/>
  <c r="E112" i="23"/>
  <c r="U95" i="23"/>
  <c r="T95" i="23"/>
  <c r="U95" i="19"/>
  <c r="T95" i="19"/>
  <c r="E112" i="19"/>
  <c r="U95" i="3"/>
  <c r="T95" i="3"/>
  <c r="E112" i="3"/>
  <c r="E112" i="15"/>
  <c r="U95" i="15"/>
  <c r="T95" i="15"/>
  <c r="U95" i="22"/>
  <c r="T95" i="22"/>
  <c r="E112" i="22"/>
  <c r="T112" i="13"/>
  <c r="U112" i="13"/>
  <c r="U95" i="9"/>
  <c r="T95" i="9"/>
  <c r="E112" i="9"/>
  <c r="U112" i="31"/>
  <c r="T112" i="31"/>
  <c r="U112" i="14"/>
  <c r="T112" i="14"/>
  <c r="E112" i="10"/>
  <c r="U95" i="10"/>
  <c r="T95" i="10"/>
  <c r="T95" i="28"/>
  <c r="E112" i="28"/>
  <c r="U95" i="28"/>
  <c r="U95" i="25"/>
  <c r="T95" i="25"/>
  <c r="E112" i="25"/>
  <c r="U95" i="6"/>
  <c r="T95" i="6"/>
  <c r="E112" i="6"/>
  <c r="E112" i="7"/>
  <c r="U95" i="7"/>
  <c r="T95" i="7"/>
  <c r="T95" i="4"/>
  <c r="E112" i="4"/>
  <c r="U95" i="4"/>
  <c r="E112" i="18"/>
  <c r="T95" i="18"/>
  <c r="U95" i="18"/>
  <c r="U95" i="11"/>
  <c r="T95" i="11"/>
  <c r="E112" i="11"/>
  <c r="E112" i="27"/>
  <c r="U95" i="27"/>
  <c r="T95" i="27"/>
  <c r="U112" i="26"/>
  <c r="T112" i="26"/>
  <c r="T95" i="20"/>
  <c r="E112" i="20"/>
  <c r="U95" i="20"/>
  <c r="U95" i="8"/>
  <c r="E112" i="8"/>
  <c r="T95" i="8"/>
  <c r="U112" i="1"/>
  <c r="T112" i="1"/>
  <c r="U112" i="29" l="1"/>
  <c r="U112" i="30"/>
  <c r="T112" i="16"/>
  <c r="U112" i="15"/>
  <c r="T112" i="15"/>
  <c r="U112" i="27"/>
  <c r="T112" i="27"/>
  <c r="U112" i="4"/>
  <c r="T112" i="4"/>
  <c r="U112" i="25"/>
  <c r="T112" i="25"/>
  <c r="U112" i="10"/>
  <c r="T112" i="10"/>
  <c r="T112" i="3"/>
  <c r="U112" i="3"/>
  <c r="U112" i="23"/>
  <c r="T112" i="23"/>
  <c r="U112" i="12"/>
  <c r="T112" i="12"/>
  <c r="U112" i="22"/>
  <c r="T112" i="22"/>
  <c r="U112" i="8"/>
  <c r="T112" i="8"/>
  <c r="T112" i="19"/>
  <c r="U112" i="19"/>
  <c r="U112" i="11"/>
  <c r="T112" i="11"/>
  <c r="U112" i="7"/>
  <c r="T112" i="7"/>
  <c r="U112" i="28"/>
  <c r="T112" i="28"/>
  <c r="U112" i="17"/>
  <c r="T112" i="17"/>
  <c r="U112" i="2"/>
  <c r="T112" i="2"/>
  <c r="U112" i="6"/>
  <c r="T112" i="6"/>
  <c r="U112" i="9"/>
  <c r="T112" i="9"/>
  <c r="T112" i="21"/>
  <c r="U112" i="21"/>
  <c r="U112" i="20"/>
  <c r="T112" i="20"/>
  <c r="U112" i="18"/>
  <c r="T112" i="18"/>
</calcChain>
</file>

<file path=xl/sharedStrings.xml><?xml version="1.0" encoding="utf-8"?>
<sst xmlns="http://schemas.openxmlformats.org/spreadsheetml/2006/main" count="7192" uniqueCount="155">
  <si>
    <t>Figures Finalised as at 2024/01/26</t>
  </si>
  <si>
    <t/>
  </si>
  <si>
    <t>2nd Quarter Ended 31 December 2023</t>
  </si>
  <si>
    <t>CONDITIONAL GRANTS TRANSFERRED FROM NATIONAL DEPARTMENTS AND ACTUAL PAYMENTS MADE BY MUNICIPALITIES: PRELIMINARY RESULTS</t>
  </si>
  <si>
    <t>Summary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</si>
  <si>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</si>
  <si>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</si>
  <si>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</si>
  <si>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</si>
  <si>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</si>
  <si>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</si>
  <si>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1st to 2nd Q</t>
  </si>
  <si>
    <t>% Changes for the 2nd Q</t>
  </si>
  <si>
    <t>Approved Roll Over</t>
  </si>
  <si>
    <t>R thousands</t>
  </si>
  <si>
    <t>Division of revenue Act No. 5 of 2022</t>
  </si>
  <si>
    <t>Adjustment (Mid year)</t>
  </si>
  <si>
    <t>Other Adjustments</t>
  </si>
  <si>
    <t>Total Available 2023/24</t>
  </si>
  <si>
    <t>Approved payment schedule</t>
  </si>
  <si>
    <t>Transferred to municipalities for direct grants</t>
  </si>
  <si>
    <t>Actual expenditure National Department by 30 September 2023</t>
  </si>
  <si>
    <t>Actual expenditure by municipalities by 30 September 2023</t>
  </si>
  <si>
    <t>Actual expenditure National Department by 31 December 2023</t>
  </si>
  <si>
    <t>Actual expenditure by municipalities by 31 December 2023</t>
  </si>
  <si>
    <t>Actual expenditure National Department by 31 March 2024</t>
  </si>
  <si>
    <t>Actual expenditure by municipalities by 31 March 2024</t>
  </si>
  <si>
    <t>Actual expenditure National Department by 30 June 2024</t>
  </si>
  <si>
    <t>Actual expenditure by municipalities by 30 June 2024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</si>
  <si>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</si>
  <si>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</si>
  <si>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</si>
  <si>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</si>
  <si>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</si>
  <si>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National Treasury (Vote 8)</t>
  </si>
  <si>
    <t>Programme and Project Preperation Support Grant</t>
  </si>
  <si>
    <t/>
  </si>
  <si>
    <t>Local Government Financial Management Grant</t>
  </si>
  <si>
    <t>Infrastructure Skills Development Grant</t>
  </si>
  <si>
    <t>Integrated City Development Grant</t>
  </si>
  <si>
    <t>Neighbourhood Development Partnership (Schedule 5B)</t>
  </si>
  <si>
    <t>Neighbourhood Development Partnership (Schedule 6B)</t>
  </si>
  <si>
    <t>Sub-Total Vote</t>
  </si>
  <si>
    <t>Cooperative Governance (Vote 3)</t>
  </si>
  <si>
    <t>Integrated Urban Development Grant</t>
  </si>
  <si>
    <t>Municipal Systems Improvement Grant (Schedule 5B)</t>
  </si>
  <si>
    <t>Municipal Systems Improvement Grant (Schedule 6B)</t>
  </si>
  <si>
    <t>Municipal Disaster Grant</t>
  </si>
  <si>
    <t>Municipal Disaster Recovery Grant</t>
  </si>
  <si>
    <t>Municipal Demarcation Transition Grant (Schedule 5B)</t>
  </si>
  <si>
    <t>Municipal Demarcation Transition Grant (Schedule 6B)</t>
  </si>
  <si>
    <t>Transport (Vote 40)</t>
  </si>
  <si>
    <t>Public Transport Infrastructure and Systems Grant</t>
  </si>
  <si>
    <t>Public Transport Network Operations Grant</t>
  </si>
  <si>
    <t>Public Transport Network Grant</t>
  </si>
  <si>
    <t>Rural Road Assets Management Systems Grant</t>
  </si>
  <si>
    <t>Public Works and Infrastructure (Vote 13)</t>
  </si>
  <si>
    <t>Expanded Public Works Programme Integrated Grant (Municipality)</t>
  </si>
  <si>
    <t>Mineral Resources and Energy (Vote 34)</t>
  </si>
  <si>
    <t>Integrated National Electrification Programme (Municipal) Grant</t>
  </si>
  <si>
    <t>Integrated National Electrification Programme (Allocation in-kind) Grant</t>
  </si>
  <si>
    <t>Backlogs in the Electrification of Clinics and Schools (Allocation in-kind)</t>
  </si>
  <si>
    <t>Energy Efficiency and Demand Side Management (Municipal) Grant</t>
  </si>
  <si>
    <t>Energy Efficiency and Demand Side Management (Eskom) Grant</t>
  </si>
  <si>
    <t>Water and Sanitation (Vote 41)</t>
  </si>
  <si>
    <t>Backlogs in Water and Sanitation at Clinics and Schools Grant</t>
  </si>
  <si>
    <t>Regional Bulk Infrastructure Grant (Schedule 5B)</t>
  </si>
  <si>
    <t>Regional Bulk Infrastructure Grant (Schedule 6B)</t>
  </si>
  <si>
    <t>Water Services Operating and Transfer Subsidy Grant (Schedule 5B)</t>
  </si>
  <si>
    <t>Water Services Operating and Transfer Subsidy Grant (Schedule 6B)</t>
  </si>
  <si>
    <t>Municipal Drought Relief Grant</t>
  </si>
  <si>
    <t>Municipal Water Infrastructure Grant (Schedule 5B)</t>
  </si>
  <si>
    <t>Municipal Water Infrastructure Grant (Schedule 6B)</t>
  </si>
  <si>
    <t>Bucket Eradication Programme Grant</t>
  </si>
  <si>
    <t>Water Services Infrastructure Grant (Schedule 5B)</t>
  </si>
  <si>
    <t>Water Services Infrastructure Grant (Schedule 6B)</t>
  </si>
  <si>
    <t>Sport and Recreation South Africa (Vote 19)</t>
  </si>
  <si>
    <t>2013 Africa Cup of Nations Host City Operating Grant</t>
  </si>
  <si>
    <t>2014 African Nations Championship Host City Operating Grant</t>
  </si>
  <si>
    <t>2010 World Cup Host City Operating Grant</t>
  </si>
  <si>
    <t>2010 FIFA World Cup Stadiums Development Grant</t>
  </si>
  <si>
    <t>Human Settlements (Vote 33)</t>
  </si>
  <si>
    <t>Rural Households Infrastructure Grant (Schedule 5B)</t>
  </si>
  <si>
    <t>Rural Households Infrastructure Grant (Schedule 6B)</t>
  </si>
  <si>
    <t>Municipal Human Settlements Capacity Grant</t>
  </si>
  <si>
    <t>Municipal Emergency Housing Grant</t>
  </si>
  <si>
    <t>Metro Informal Settlements Partnership Grant</t>
  </si>
  <si>
    <t>Sub-Total</t>
  </si>
  <si>
    <t>Municipal Infrastructure Grant</t>
  </si>
  <si>
    <t>Total</t>
  </si>
  <si>
    <t xml:space="preserve"> </t>
  </si>
  <si>
    <t>Transfers by Provincial Departments to Municipalities( Agency services)</t>
  </si>
  <si>
    <t>Main Budget</t>
  </si>
  <si>
    <t>Adjustment Budget</t>
  </si>
  <si>
    <t>Transferred from Provincial Departments to Municipalities</t>
  </si>
  <si>
    <t>Actual expenditure Provincial Department by 30 September 2023</t>
  </si>
  <si>
    <t>Actual expenditure Provincial Department by 31 December 2023</t>
  </si>
  <si>
    <t>Actual expenditure Provincial Department by 31 March 2024</t>
  </si>
  <si>
    <t>Actual expenditure Provincial Department by 30 June 2024</t>
  </si>
  <si>
    <t>Actual expenditure Provincial Department</t>
  </si>
  <si>
    <t>Exp as % of Allocation Provincial Department</t>
  </si>
  <si>
    <t>Summary by Provincial Departments</t>
  </si>
  <si>
    <t>Education</t>
  </si>
  <si>
    <t>Health</t>
  </si>
  <si>
    <t>Social Development</t>
  </si>
  <si>
    <t>Public Works, Roads and Transport</t>
  </si>
  <si>
    <t>Agriculture</t>
  </si>
  <si>
    <t>Sport, Arts and Culture</t>
  </si>
  <si>
    <t>Housing and Local Government</t>
  </si>
  <si>
    <t>Office of the Premier</t>
  </si>
  <si>
    <t>Other Departments</t>
  </si>
  <si>
    <t>WESTERN CAPE: CAPE TOWN (CPT)</t>
  </si>
  <si>
    <t>WESTERN CAPE: WEST COAST (DC1)</t>
  </si>
  <si>
    <t>WESTERN CAPE: CAPE WINELANDS DM (DC2)</t>
  </si>
  <si>
    <t>WESTERN CAPE: OVERBERG (DC3)</t>
  </si>
  <si>
    <t>WESTERN CAPE: GARDEN ROUTE (DC4)</t>
  </si>
  <si>
    <t>WESTERN CAPE: CENTRAL KAROO (DC5)</t>
  </si>
  <si>
    <t>WESTERN CAPE: MATZIKAMA (WC011)</t>
  </si>
  <si>
    <t>WESTERN CAPE: CEDERBERG (WC012)</t>
  </si>
  <si>
    <t>WESTERN CAPE: BERGRIVIER (WC013)</t>
  </si>
  <si>
    <t>WESTERN CAPE: SALDANHA BAY (WC014)</t>
  </si>
  <si>
    <t>WESTERN CAPE: SWARTLAND (WC015)</t>
  </si>
  <si>
    <t>WESTERN CAPE: WITZENBERG (WC022)</t>
  </si>
  <si>
    <t>WESTERN CAPE: DRAKENSTEIN (WC023)</t>
  </si>
  <si>
    <t>WESTERN CAPE: STELLENBOSCH (WC024)</t>
  </si>
  <si>
    <t>WESTERN CAPE: BREEDE VALLEY (WC025)</t>
  </si>
  <si>
    <t>WESTERN CAPE: LANGEBERG (WC026)</t>
  </si>
  <si>
    <t>WESTERN CAPE: THEEWATERSKLOOF (WC031)</t>
  </si>
  <si>
    <t>WESTERN CAPE: OVERSTRAND (WC032)</t>
  </si>
  <si>
    <t>WESTERN CAPE: CAPE AGULHAS (WC033)</t>
  </si>
  <si>
    <t>WESTERN CAPE: SWELLENDAM (WC034)</t>
  </si>
  <si>
    <t>WESTERN CAPE: KANNALAND (WC041)</t>
  </si>
  <si>
    <t>WESTERN CAPE: HESSEQUA (WC042)</t>
  </si>
  <si>
    <t>WESTERN CAPE: MOSSEL BAY (WC043)</t>
  </si>
  <si>
    <t>WESTERN CAPE: GEORGE (WC044)</t>
  </si>
  <si>
    <t>WESTERN CAPE: OUDTSHOORN (WC045)</t>
  </si>
  <si>
    <t>WESTERN CAPE: BITOU (WC047)</t>
  </si>
  <si>
    <t>WESTERN CAPE: KNYSNA (WC048)</t>
  </si>
  <si>
    <t>WESTERN CAPE: LAINGSBURG (WC051)</t>
  </si>
  <si>
    <t>WESTERN CAPE: PRINCE ALBERT (WC052)</t>
  </si>
  <si>
    <t>WESTERN CAPE: BEAUFORT WEST (WC053)</t>
  </si>
  <si>
    <t>Summary by Category of Municipality</t>
  </si>
  <si>
    <t>Category classification</t>
  </si>
  <si>
    <t>Category A</t>
  </si>
  <si>
    <t>Category B</t>
  </si>
  <si>
    <t>Category C</t>
  </si>
  <si>
    <t>Unallocated</t>
  </si>
  <si>
    <t>District Municipality : Names of Conditional Grants received from the District municipality</t>
  </si>
  <si>
    <r>
      <t>Total of Provincial transfers to Municipalities (Part B)</t>
    </r>
    <r>
      <rPr>
        <b/>
        <vertAlign val="superscript"/>
        <sz val="8"/>
        <rFont val="Arial"/>
        <family val="2"/>
      </rPr>
      <t>5</t>
    </r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</si>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</sst>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 &quot;?_);_(@_)"/>
    <numFmt numFmtId="165" formatCode="#\ ###\ ###,"/>
    <numFmt numFmtId="166" formatCode="_(* #,##0_);_(* \(#,##0\);_(* &quot;-&quot;?_);_(@_)"/>
    <numFmt numFmtId="167" formatCode="0.0\%;\(0.0\%\);_(* &quot;-&quot;_)"/>
    <numFmt numFmtId="168" formatCode="_(* #,##0_);_(* \(#,##0\);_(* &quot;&quot;\-\ &quot;&quot;?_);_(@_)"/>
    <numFmt numFmtId="169" formatCode="_(* #,##0,_);_(* \(#,##0,\);_(* &quot;- &quot;?_);_(@_)"/>
  </numFmts>
  <fonts count="12" x14ac:knownFonts="1">
    <font>
      <sz val="10"/>
      <color rgb="FF000000"/>
      <name val="ARIAL"/>
    </font>
    <font>
      <sz val="10"/>
      <color rgb="FF000000"/>
      <name val="ARIAL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10"/>
      <name val="Arial Narrow"/>
      <family val="2"/>
    </font>
    <font>
      <b/>
      <sz val="10"/>
      <color indexed="8"/>
      <name val="Arial"/>
    </font>
    <font>
      <sz val="8"/>
      <color indexed="8"/>
      <name val="Arial"/>
      <family val="2"/>
    </font>
    <font>
      <b/>
      <sz val="14"/>
      <color indexed="8"/>
      <name val="Arial"/>
    </font>
    <font>
      <b/>
      <sz val="11"/>
      <color indexed="8"/>
      <name val="Arial"/>
    </font>
    <font>
      <b/>
      <sz val="10"/>
      <color indexed="8"/>
      <name val="Arial Narrow"/>
    </font>
    <font>
      <sz val="10"/>
      <color indexed="8"/>
      <name val="ARIAL NARROW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164" fontId="2" fillId="0" borderId="1" xfId="0" applyNumberFormat="1" applyFont="1" applyBorder="1" applyAlignment="1">
      <alignment horizontal="left" vertical="top" wrapText="1"/>
    </xf>
    <xf numFmtId="165" fontId="2" fillId="0" borderId="1" xfId="0" applyNumberFormat="1" applyFont="1" applyBorder="1" applyAlignment="1">
      <alignment horizontal="center" vertical="top" wrapText="1"/>
    </xf>
    <xf numFmtId="165" fontId="2" fillId="0" borderId="2" xfId="0" applyNumberFormat="1" applyFont="1" applyBorder="1" applyAlignment="1">
      <alignment horizontal="center" vertical="top" wrapText="1"/>
    </xf>
    <xf numFmtId="166" fontId="3" fillId="0" borderId="3" xfId="0" applyNumberFormat="1" applyFont="1" applyBorder="1"/>
    <xf numFmtId="165" fontId="2" fillId="0" borderId="3" xfId="0" applyNumberFormat="1" applyFont="1" applyBorder="1" applyAlignment="1">
      <alignment horizontal="center" vertical="top" wrapText="1"/>
    </xf>
    <xf numFmtId="165" fontId="2" fillId="0" borderId="4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left"/>
    </xf>
    <xf numFmtId="165" fontId="2" fillId="0" borderId="5" xfId="0" applyNumberFormat="1" applyFont="1" applyBorder="1" applyAlignment="1">
      <alignment horizontal="right"/>
    </xf>
    <xf numFmtId="165" fontId="2" fillId="0" borderId="6" xfId="0" applyNumberFormat="1" applyFont="1" applyBorder="1" applyAlignment="1">
      <alignment horizontal="right"/>
    </xf>
    <xf numFmtId="0" fontId="2" fillId="0" borderId="7" xfId="0" applyFont="1" applyBorder="1" applyAlignment="1">
      <alignment horizontal="left"/>
    </xf>
    <xf numFmtId="165" fontId="2" fillId="0" borderId="7" xfId="0" applyNumberFormat="1" applyFont="1" applyBorder="1" applyAlignment="1">
      <alignment horizontal="right"/>
    </xf>
    <xf numFmtId="165" fontId="2" fillId="0" borderId="8" xfId="0" applyNumberFormat="1" applyFont="1" applyBorder="1" applyAlignment="1">
      <alignment horizontal="right"/>
    </xf>
    <xf numFmtId="0" fontId="3" fillId="0" borderId="3" xfId="0" applyFont="1" applyBorder="1" applyAlignment="1">
      <alignment horizontal="left" indent="1"/>
    </xf>
    <xf numFmtId="165" fontId="2" fillId="0" borderId="3" xfId="0" applyNumberFormat="1" applyFont="1" applyBorder="1" applyAlignment="1">
      <alignment horizontal="right"/>
    </xf>
    <xf numFmtId="165" fontId="2" fillId="0" borderId="4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indent="1"/>
    </xf>
    <xf numFmtId="167" fontId="2" fillId="0" borderId="2" xfId="1" applyNumberFormat="1" applyFont="1" applyFill="1" applyBorder="1" applyAlignment="1" applyProtection="1">
      <alignment horizontal="right"/>
    </xf>
    <xf numFmtId="167" fontId="2" fillId="0" borderId="1" xfId="1" applyNumberFormat="1" applyFont="1" applyFill="1" applyBorder="1" applyAlignment="1" applyProtection="1">
      <alignment horizontal="right"/>
    </xf>
    <xf numFmtId="0" fontId="2" fillId="0" borderId="9" xfId="0" applyFont="1" applyBorder="1" applyAlignment="1">
      <alignment horizontal="centerContinuous" vertical="justify"/>
    </xf>
    <xf numFmtId="10" fontId="2" fillId="0" borderId="10" xfId="1" applyNumberFormat="1" applyFont="1" applyFill="1" applyBorder="1" applyAlignment="1" applyProtection="1">
      <alignment horizontal="right"/>
    </xf>
    <xf numFmtId="10" fontId="2" fillId="0" borderId="9" xfId="1" applyNumberFormat="1" applyFont="1" applyFill="1" applyBorder="1" applyAlignment="1" applyProtection="1">
      <alignment horizontal="right"/>
    </xf>
    <xf numFmtId="0" fontId="2" fillId="2" borderId="3" xfId="0" applyFont="1" applyFill="1" applyBorder="1" applyAlignment="1" applyProtection="1">
      <alignment horizontal="left" indent="1"/>
      <protection locked="0"/>
    </xf>
    <xf numFmtId="10" fontId="2" fillId="0" borderId="4" xfId="1" applyNumberFormat="1" applyFont="1" applyFill="1" applyBorder="1" applyAlignment="1" applyProtection="1">
      <alignment horizontal="right"/>
    </xf>
    <xf numFmtId="10" fontId="2" fillId="0" borderId="3" xfId="1" applyNumberFormat="1" applyFont="1" applyFill="1" applyBorder="1" applyAlignment="1" applyProtection="1">
      <alignment horizontal="right"/>
    </xf>
    <xf numFmtId="0" fontId="2" fillId="0" borderId="1" xfId="0" applyFont="1" applyBorder="1"/>
    <xf numFmtId="0" fontId="2" fillId="0" borderId="9" xfId="0" applyFont="1" applyBorder="1"/>
    <xf numFmtId="0" fontId="2" fillId="0" borderId="0" xfId="0" applyFont="1"/>
    <xf numFmtId="10" fontId="2" fillId="0" borderId="0" xfId="1" applyNumberFormat="1" applyFont="1" applyFill="1" applyBorder="1" applyAlignment="1" applyProtection="1">
      <alignment horizontal="right"/>
    </xf>
    <xf numFmtId="0" fontId="3" fillId="0" borderId="0" xfId="0" applyFont="1"/>
    <xf numFmtId="164" fontId="5" fillId="0" borderId="0" xfId="0" applyNumberFormat="1" applyFont="1"/>
    <xf numFmtId="0" fontId="6" fillId="0" borderId="11" xfId="0" applyFont="1" applyBorder="1" applyAlignment="1">
      <alignment wrapText="1"/>
    </xf>
    <xf numFmtId="0" fontId="7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6" fillId="0" borderId="12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10" fillId="0" borderId="9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4" xfId="0" applyFont="1" applyBorder="1" applyAlignment="1">
      <alignment wrapText="1"/>
    </xf>
    <xf numFmtId="168" fontId="10" fillId="0" borderId="3" xfId="0" applyNumberFormat="1" applyFont="1" applyBorder="1" applyAlignment="1">
      <alignment wrapText="1"/>
    </xf>
    <xf numFmtId="168" fontId="10" fillId="0" borderId="17" xfId="0" applyNumberFormat="1" applyFont="1" applyBorder="1" applyAlignment="1">
      <alignment wrapText="1"/>
    </xf>
    <xf numFmtId="168" fontId="10" fillId="0" borderId="18" xfId="0" applyNumberFormat="1" applyFont="1" applyBorder="1" applyAlignment="1">
      <alignment wrapText="1"/>
    </xf>
    <xf numFmtId="167" fontId="10" fillId="0" borderId="17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shrinkToFit="1"/>
    </xf>
    <xf numFmtId="0" fontId="11" fillId="0" borderId="4" xfId="0" applyFont="1" applyBorder="1" applyAlignment="1">
      <alignment wrapText="1"/>
    </xf>
    <xf numFmtId="167" fontId="11" fillId="0" borderId="17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shrinkToFit="1"/>
    </xf>
    <xf numFmtId="0" fontId="10" fillId="0" borderId="8" xfId="0" applyFont="1" applyBorder="1"/>
    <xf numFmtId="167" fontId="10" fillId="0" borderId="19" xfId="0" applyNumberFormat="1" applyFont="1" applyBorder="1"/>
    <xf numFmtId="167" fontId="10" fillId="0" borderId="20" xfId="0" applyNumberFormat="1" applyFont="1" applyBorder="1"/>
    <xf numFmtId="167" fontId="10" fillId="0" borderId="20" xfId="0" applyNumberFormat="1" applyFont="1" applyBorder="1" applyAlignment="1">
      <alignment shrinkToFit="1"/>
    </xf>
    <xf numFmtId="0" fontId="0" fillId="0" borderId="4" xfId="0" applyBorder="1"/>
    <xf numFmtId="0" fontId="10" fillId="0" borderId="21" xfId="0" applyFont="1" applyBorder="1"/>
    <xf numFmtId="167" fontId="10" fillId="0" borderId="15" xfId="0" applyNumberFormat="1" applyFont="1" applyBorder="1"/>
    <xf numFmtId="167" fontId="10" fillId="0" borderId="16" xfId="0" applyNumberFormat="1" applyFont="1" applyBorder="1"/>
    <xf numFmtId="167" fontId="10" fillId="0" borderId="16" xfId="0" applyNumberFormat="1" applyFont="1" applyBorder="1" applyAlignment="1">
      <alignment shrinkToFit="1"/>
    </xf>
    <xf numFmtId="0" fontId="10" fillId="0" borderId="10" xfId="0" applyFont="1" applyBorder="1"/>
    <xf numFmtId="167" fontId="10" fillId="0" borderId="23" xfId="0" applyNumberFormat="1" applyFont="1" applyBorder="1"/>
    <xf numFmtId="167" fontId="10" fillId="0" borderId="24" xfId="0" applyNumberFormat="1" applyFont="1" applyBorder="1"/>
    <xf numFmtId="168" fontId="0" fillId="0" borderId="4" xfId="0" applyNumberFormat="1" applyBorder="1"/>
    <xf numFmtId="168" fontId="0" fillId="0" borderId="0" xfId="0" applyNumberFormat="1"/>
    <xf numFmtId="167" fontId="10" fillId="0" borderId="24" xfId="0" applyNumberFormat="1" applyFont="1" applyBorder="1" applyAlignment="1">
      <alignment shrinkToFit="1"/>
    </xf>
    <xf numFmtId="0" fontId="2" fillId="3" borderId="25" xfId="0" applyFont="1" applyFill="1" applyBorder="1" applyAlignment="1">
      <alignment horizontal="left" indent="1"/>
    </xf>
    <xf numFmtId="165" fontId="2" fillId="3" borderId="26" xfId="0" applyNumberFormat="1" applyFont="1" applyFill="1" applyBorder="1" applyAlignment="1">
      <alignment horizontal="right"/>
    </xf>
    <xf numFmtId="165" fontId="2" fillId="3" borderId="27" xfId="0" applyNumberFormat="1" applyFont="1" applyFill="1" applyBorder="1" applyAlignment="1">
      <alignment horizontal="right"/>
    </xf>
    <xf numFmtId="165" fontId="2" fillId="3" borderId="28" xfId="0" applyNumberFormat="1" applyFont="1" applyFill="1" applyBorder="1" applyAlignment="1">
      <alignment horizontal="right"/>
    </xf>
    <xf numFmtId="165" fontId="3" fillId="0" borderId="4" xfId="0" applyNumberFormat="1" applyFont="1" applyBorder="1" applyAlignment="1">
      <alignment horizontal="right"/>
    </xf>
    <xf numFmtId="165" fontId="3" fillId="0" borderId="11" xfId="0" applyNumberFormat="1" applyFont="1" applyBorder="1" applyAlignment="1">
      <alignment horizontal="right"/>
    </xf>
    <xf numFmtId="165" fontId="3" fillId="0" borderId="29" xfId="0" applyNumberFormat="1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165" fontId="2" fillId="0" borderId="30" xfId="0" applyNumberFormat="1" applyFont="1" applyBorder="1" applyAlignment="1">
      <alignment horizontal="center" vertical="center"/>
    </xf>
    <xf numFmtId="165" fontId="2" fillId="0" borderId="31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64" fontId="2" fillId="0" borderId="32" xfId="0" applyNumberFormat="1" applyFont="1" applyBorder="1" applyAlignment="1">
      <alignment horizontal="left" vertical="top" wrapText="1"/>
    </xf>
    <xf numFmtId="165" fontId="2" fillId="0" borderId="32" xfId="0" applyNumberFormat="1" applyFont="1" applyBorder="1" applyAlignment="1">
      <alignment horizontal="center" vertical="top" wrapText="1"/>
    </xf>
    <xf numFmtId="164" fontId="2" fillId="0" borderId="32" xfId="0" applyNumberFormat="1" applyFont="1" applyBorder="1" applyAlignment="1">
      <alignment horizontal="center" vertical="top" wrapText="1"/>
    </xf>
    <xf numFmtId="49" fontId="2" fillId="0" borderId="32" xfId="0" applyNumberFormat="1" applyFont="1" applyBorder="1" applyAlignment="1">
      <alignment horizontal="center" vertical="top" wrapText="1"/>
    </xf>
    <xf numFmtId="49" fontId="2" fillId="0" borderId="33" xfId="0" applyNumberFormat="1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horizontal="center" vertical="top" wrapText="1"/>
    </xf>
    <xf numFmtId="0" fontId="2" fillId="0" borderId="34" xfId="0" applyFont="1" applyBorder="1" applyAlignment="1">
      <alignment horizontal="left"/>
    </xf>
    <xf numFmtId="165" fontId="2" fillId="0" borderId="22" xfId="0" applyNumberFormat="1" applyFont="1" applyBorder="1" applyAlignment="1">
      <alignment horizontal="right"/>
    </xf>
    <xf numFmtId="167" fontId="2" fillId="0" borderId="21" xfId="1" applyNumberFormat="1" applyFont="1" applyFill="1" applyBorder="1" applyAlignment="1" applyProtection="1">
      <alignment horizontal="right"/>
    </xf>
    <xf numFmtId="167" fontId="2" fillId="0" borderId="22" xfId="1" applyNumberFormat="1" applyFont="1" applyFill="1" applyBorder="1" applyAlignment="1" applyProtection="1">
      <alignment horizontal="right"/>
    </xf>
    <xf numFmtId="0" fontId="2" fillId="0" borderId="32" xfId="0" applyFont="1" applyBorder="1" applyAlignment="1">
      <alignment horizontal="left" indent="1"/>
    </xf>
    <xf numFmtId="167" fontId="2" fillId="0" borderId="4" xfId="1" applyNumberFormat="1" applyFont="1" applyFill="1" applyBorder="1" applyAlignment="1" applyProtection="1">
      <alignment horizontal="right"/>
    </xf>
    <xf numFmtId="167" fontId="2" fillId="0" borderId="3" xfId="1" applyNumberFormat="1" applyFont="1" applyFill="1" applyBorder="1" applyAlignment="1" applyProtection="1">
      <alignment horizontal="right"/>
    </xf>
    <xf numFmtId="0" fontId="2" fillId="0" borderId="3" xfId="0" applyFont="1" applyBorder="1" applyAlignment="1">
      <alignment horizontal="left" indent="1"/>
    </xf>
    <xf numFmtId="169" fontId="11" fillId="0" borderId="3" xfId="0" applyNumberFormat="1" applyFont="1" applyBorder="1" applyAlignment="1">
      <alignment wrapText="1"/>
    </xf>
    <xf numFmtId="169" fontId="11" fillId="0" borderId="17" xfId="0" applyNumberFormat="1" applyFont="1" applyBorder="1" applyAlignment="1">
      <alignment wrapText="1"/>
    </xf>
    <xf numFmtId="169" fontId="11" fillId="0" borderId="18" xfId="0" applyNumberFormat="1" applyFont="1" applyBorder="1" applyAlignment="1">
      <alignment wrapText="1"/>
    </xf>
    <xf numFmtId="169" fontId="10" fillId="0" borderId="7" xfId="0" applyNumberFormat="1" applyFont="1" applyBorder="1"/>
    <xf numFmtId="169" fontId="10" fillId="0" borderId="19" xfId="0" applyNumberFormat="1" applyFont="1" applyBorder="1"/>
    <xf numFmtId="169" fontId="10" fillId="0" borderId="20" xfId="0" applyNumberFormat="1" applyFont="1" applyBorder="1"/>
    <xf numFmtId="169" fontId="10" fillId="0" borderId="3" xfId="0" applyNumberFormat="1" applyFont="1" applyBorder="1" applyAlignment="1">
      <alignment wrapText="1"/>
    </xf>
    <xf numFmtId="169" fontId="10" fillId="0" borderId="17" xfId="0" applyNumberFormat="1" applyFont="1" applyBorder="1" applyAlignment="1">
      <alignment wrapText="1"/>
    </xf>
    <xf numFmtId="169" fontId="10" fillId="0" borderId="18" xfId="0" applyNumberFormat="1" applyFont="1" applyBorder="1" applyAlignment="1">
      <alignment wrapText="1"/>
    </xf>
    <xf numFmtId="169" fontId="10" fillId="0" borderId="22" xfId="0" applyNumberFormat="1" applyFont="1" applyBorder="1"/>
    <xf numFmtId="169" fontId="10" fillId="0" borderId="15" xfId="0" applyNumberFormat="1" applyFont="1" applyBorder="1"/>
    <xf numFmtId="169" fontId="10" fillId="0" borderId="16" xfId="0" applyNumberFormat="1" applyFont="1" applyBorder="1"/>
    <xf numFmtId="169" fontId="10" fillId="0" borderId="9" xfId="0" applyNumberFormat="1" applyFont="1" applyBorder="1"/>
    <xf numFmtId="169" fontId="10" fillId="0" borderId="23" xfId="0" applyNumberFormat="1" applyFont="1" applyBorder="1"/>
    <xf numFmtId="169" fontId="10" fillId="0" borderId="24" xfId="0" applyNumberFormat="1" applyFont="1" applyBorder="1"/>
    <xf numFmtId="169" fontId="2" fillId="0" borderId="3" xfId="0" applyNumberFormat="1" applyFont="1" applyBorder="1" applyAlignment="1">
      <alignment horizontal="center" vertical="top" wrapText="1"/>
    </xf>
    <xf numFmtId="169" fontId="2" fillId="0" borderId="4" xfId="0" applyNumberFormat="1" applyFont="1" applyBorder="1" applyAlignment="1">
      <alignment horizontal="center" vertical="top" wrapText="1"/>
    </xf>
    <xf numFmtId="169" fontId="2" fillId="0" borderId="5" xfId="0" applyNumberFormat="1" applyFont="1" applyBorder="1" applyAlignment="1">
      <alignment horizontal="right"/>
    </xf>
    <xf numFmtId="169" fontId="2" fillId="0" borderId="6" xfId="0" applyNumberFormat="1" applyFont="1" applyBorder="1" applyAlignment="1">
      <alignment horizontal="right"/>
    </xf>
    <xf numFmtId="169" fontId="2" fillId="0" borderId="7" xfId="0" applyNumberFormat="1" applyFont="1" applyBorder="1" applyAlignment="1">
      <alignment horizontal="right"/>
    </xf>
    <xf numFmtId="169" fontId="2" fillId="0" borderId="8" xfId="0" applyNumberFormat="1" applyFont="1" applyBorder="1" applyAlignment="1">
      <alignment horizontal="right"/>
    </xf>
    <xf numFmtId="169" fontId="2" fillId="0" borderId="3" xfId="0" applyNumberFormat="1" applyFont="1" applyBorder="1" applyAlignment="1">
      <alignment horizontal="right"/>
    </xf>
    <xf numFmtId="169" fontId="3" fillId="0" borderId="3" xfId="0" applyNumberFormat="1" applyFont="1" applyBorder="1" applyAlignment="1" applyProtection="1">
      <alignment horizontal="right"/>
      <protection locked="0"/>
    </xf>
    <xf numFmtId="169" fontId="2" fillId="0" borderId="4" xfId="0" applyNumberFormat="1" applyFont="1" applyBorder="1" applyAlignment="1">
      <alignment horizontal="right"/>
    </xf>
    <xf numFmtId="169" fontId="2" fillId="0" borderId="34" xfId="0" applyNumberFormat="1" applyFont="1" applyBorder="1" applyAlignment="1">
      <alignment horizontal="right"/>
    </xf>
    <xf numFmtId="169" fontId="2" fillId="0" borderId="22" xfId="0" applyNumberFormat="1" applyFont="1" applyBorder="1" applyAlignment="1">
      <alignment horizontal="right"/>
    </xf>
    <xf numFmtId="169" fontId="2" fillId="0" borderId="32" xfId="0" applyNumberFormat="1" applyFont="1" applyBorder="1" applyAlignment="1">
      <alignment horizontal="right"/>
    </xf>
    <xf numFmtId="169" fontId="2" fillId="0" borderId="1" xfId="0" applyNumberFormat="1" applyFont="1" applyBorder="1" applyAlignment="1">
      <alignment horizontal="right"/>
    </xf>
    <xf numFmtId="169" fontId="2" fillId="0" borderId="2" xfId="0" applyNumberFormat="1" applyFont="1" applyBorder="1" applyAlignment="1">
      <alignment horizontal="right"/>
    </xf>
    <xf numFmtId="169" fontId="2" fillId="0" borderId="9" xfId="0" applyNumberFormat="1" applyFont="1" applyBorder="1" applyAlignment="1">
      <alignment horizontal="right"/>
    </xf>
    <xf numFmtId="169" fontId="2" fillId="0" borderId="10" xfId="0" applyNumberFormat="1" applyFont="1" applyBorder="1" applyAlignment="1">
      <alignment horizontal="right"/>
    </xf>
    <xf numFmtId="169" fontId="3" fillId="2" borderId="3" xfId="0" applyNumberFormat="1" applyFont="1" applyFill="1" applyBorder="1" applyAlignment="1" applyProtection="1">
      <alignment horizontal="right"/>
      <protection locked="0"/>
    </xf>
    <xf numFmtId="169" fontId="3" fillId="0" borderId="3" xfId="0" applyNumberFormat="1" applyFont="1" applyBorder="1" applyAlignment="1">
      <alignment horizontal="right"/>
    </xf>
    <xf numFmtId="169" fontId="3" fillId="2" borderId="4" xfId="0" applyNumberFormat="1" applyFont="1" applyFill="1" applyBorder="1" applyAlignment="1" applyProtection="1">
      <alignment horizontal="right"/>
      <protection locked="0"/>
    </xf>
    <xf numFmtId="169" fontId="2" fillId="0" borderId="2" xfId="0" applyNumberFormat="1" applyFont="1" applyBorder="1"/>
    <xf numFmtId="169" fontId="2" fillId="0" borderId="1" xfId="0" applyNumberFormat="1" applyFont="1" applyBorder="1"/>
    <xf numFmtId="169" fontId="2" fillId="0" borderId="10" xfId="0" applyNumberFormat="1" applyFont="1" applyBorder="1"/>
    <xf numFmtId="169" fontId="2" fillId="0" borderId="0" xfId="0" applyNumberFormat="1" applyFont="1"/>
    <xf numFmtId="165" fontId="2" fillId="0" borderId="10" xfId="0" applyNumberFormat="1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7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38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37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25"/>
  <sheetViews>
    <sheetView showGridLines="0" tabSelected="1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>
        <v>68877000</v>
      </c>
      <c r="C9" s="92"/>
      <c r="D9" s="92"/>
      <c r="E9" s="92">
        <f>$B9       +$C9       +$D9</f>
        <v>68877000</v>
      </c>
      <c r="F9" s="93">
        <v>68877000</v>
      </c>
      <c r="G9" s="94">
        <v>41326000</v>
      </c>
      <c r="H9" s="93">
        <v>20170000</v>
      </c>
      <c r="I9" s="94">
        <v>6713458</v>
      </c>
      <c r="J9" s="93">
        <v>14770000</v>
      </c>
      <c r="K9" s="94">
        <v>14010733</v>
      </c>
      <c r="L9" s="93"/>
      <c r="M9" s="94"/>
      <c r="N9" s="93"/>
      <c r="O9" s="94"/>
      <c r="P9" s="93">
        <f>$H9       +$J9       +$L9       +$N9</f>
        <v>34940000</v>
      </c>
      <c r="Q9" s="94">
        <f>$I9       +$K9       +$M9       +$O9</f>
        <v>20724191</v>
      </c>
      <c r="R9" s="48">
        <f>IF(($H9       =0),0,((($J9       -$H9       )/$H9       )*100))</f>
        <v>-26.772434308378777</v>
      </c>
      <c r="S9" s="49">
        <f>IF(($I9       =0),0,((($K9       -$I9       )/$I9       )*100))</f>
        <v>108.69621884876616</v>
      </c>
      <c r="T9" s="48">
        <f>IF(($E9       =0),0,(($P9       /$E9       )*100))</f>
        <v>50.728109528579935</v>
      </c>
      <c r="U9" s="50">
        <f>IF(($E9       =0),0,(($Q9       /$E9       )*100))</f>
        <v>30.088695791047808</v>
      </c>
      <c r="V9" s="93">
        <v>0</v>
      </c>
      <c r="W9" s="94" t="s">
        <v>36</v>
      </c>
    </row>
    <row r="10" spans="1:23" ht="13" customHeight="1" x14ac:dyDescent="0.3">
      <c r="A10" s="47" t="s">
        <v>37</v>
      </c>
      <c r="B10" s="92">
        <v>48721000</v>
      </c>
      <c r="C10" s="92"/>
      <c r="D10" s="92"/>
      <c r="E10" s="92">
        <f t="shared" ref="E10:E15" si="0">$B10      +$C10      +$D10</f>
        <v>48721000</v>
      </c>
      <c r="F10" s="93">
        <v>48721000</v>
      </c>
      <c r="G10" s="94">
        <v>48721000</v>
      </c>
      <c r="H10" s="93">
        <v>7451000</v>
      </c>
      <c r="I10" s="94">
        <v>5635138</v>
      </c>
      <c r="J10" s="93">
        <v>12057000</v>
      </c>
      <c r="K10" s="94">
        <v>11650691</v>
      </c>
      <c r="L10" s="93"/>
      <c r="M10" s="94"/>
      <c r="N10" s="93"/>
      <c r="O10" s="94"/>
      <c r="P10" s="93">
        <f t="shared" ref="P10:P15" si="1">$H10      +$J10      +$L10      +$N10</f>
        <v>19508000</v>
      </c>
      <c r="Q10" s="94">
        <f t="shared" ref="Q10:Q15" si="2">$I10      +$K10      +$M10      +$O10</f>
        <v>17285829</v>
      </c>
      <c r="R10" s="48">
        <f t="shared" ref="R10:R15" si="3">IF(($H10      =0),0,((($J10      -$H10      )/$H10      )*100))</f>
        <v>61.817205744195412</v>
      </c>
      <c r="S10" s="49">
        <f t="shared" ref="S10:S15" si="4">IF(($I10      =0),0,((($K10      -$I10      )/$I10      )*100))</f>
        <v>106.75076635212837</v>
      </c>
      <c r="T10" s="48">
        <f t="shared" ref="T10:T14" si="5">IF(($E10      =0),0,(($P10      /$E10      )*100))</f>
        <v>40.040229059337861</v>
      </c>
      <c r="U10" s="50">
        <f t="shared" ref="U10:U14" si="6">IF(($E10      =0),0,(($Q10      /$E10      )*100))</f>
        <v>35.479216354344125</v>
      </c>
      <c r="V10" s="93">
        <v>0</v>
      </c>
      <c r="W10" s="94" t="s">
        <v>36</v>
      </c>
    </row>
    <row r="11" spans="1:23" ht="13" customHeight="1" x14ac:dyDescent="0.3">
      <c r="A11" s="47" t="s">
        <v>38</v>
      </c>
      <c r="B11" s="92">
        <v>15500000</v>
      </c>
      <c r="C11" s="92"/>
      <c r="D11" s="92"/>
      <c r="E11" s="92">
        <f t="shared" si="0"/>
        <v>15500000</v>
      </c>
      <c r="F11" s="93">
        <v>15500000</v>
      </c>
      <c r="G11" s="94">
        <v>8500000</v>
      </c>
      <c r="H11" s="93">
        <v>4669000</v>
      </c>
      <c r="I11" s="94">
        <v>4039200</v>
      </c>
      <c r="J11" s="93">
        <v>1903000</v>
      </c>
      <c r="K11" s="94">
        <v>3276521</v>
      </c>
      <c r="L11" s="93"/>
      <c r="M11" s="94"/>
      <c r="N11" s="93"/>
      <c r="O11" s="94"/>
      <c r="P11" s="93">
        <f t="shared" si="1"/>
        <v>6572000</v>
      </c>
      <c r="Q11" s="94">
        <f t="shared" si="2"/>
        <v>7315721</v>
      </c>
      <c r="R11" s="48">
        <f t="shared" si="3"/>
        <v>-59.24180766759477</v>
      </c>
      <c r="S11" s="49">
        <f t="shared" si="4"/>
        <v>-18.881932065755596</v>
      </c>
      <c r="T11" s="48">
        <f t="shared" si="5"/>
        <v>42.4</v>
      </c>
      <c r="U11" s="50">
        <f t="shared" si="6"/>
        <v>47.1982</v>
      </c>
      <c r="V11" s="93">
        <v>0</v>
      </c>
      <c r="W11" s="94" t="s">
        <v>36</v>
      </c>
    </row>
    <row r="12" spans="1:23" ht="13" customHeight="1" x14ac:dyDescent="0.3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3" customHeight="1" x14ac:dyDescent="0.3">
      <c r="A13" s="47" t="s">
        <v>40</v>
      </c>
      <c r="B13" s="92">
        <v>290162000</v>
      </c>
      <c r="C13" s="92"/>
      <c r="D13" s="92"/>
      <c r="E13" s="92">
        <f t="shared" si="0"/>
        <v>290162000</v>
      </c>
      <c r="F13" s="93">
        <v>290162000</v>
      </c>
      <c r="G13" s="94">
        <v>218596000</v>
      </c>
      <c r="H13" s="93">
        <v>29052000</v>
      </c>
      <c r="I13" s="94">
        <v>35159259</v>
      </c>
      <c r="J13" s="93">
        <v>51624000</v>
      </c>
      <c r="K13" s="94">
        <v>47947783</v>
      </c>
      <c r="L13" s="93"/>
      <c r="M13" s="94"/>
      <c r="N13" s="93"/>
      <c r="O13" s="94"/>
      <c r="P13" s="93">
        <f t="shared" si="1"/>
        <v>80676000</v>
      </c>
      <c r="Q13" s="94">
        <f t="shared" si="2"/>
        <v>83107042</v>
      </c>
      <c r="R13" s="48">
        <f t="shared" si="3"/>
        <v>77.695167286245351</v>
      </c>
      <c r="S13" s="49">
        <f t="shared" si="4"/>
        <v>36.373132892248947</v>
      </c>
      <c r="T13" s="48">
        <f t="shared" si="5"/>
        <v>27.803778578862843</v>
      </c>
      <c r="U13" s="50">
        <f t="shared" si="6"/>
        <v>28.64160089880825</v>
      </c>
      <c r="V13" s="93">
        <v>0</v>
      </c>
      <c r="W13" s="94" t="s">
        <v>36</v>
      </c>
    </row>
    <row r="14" spans="1:23" ht="13" customHeight="1" x14ac:dyDescent="0.3">
      <c r="A14" s="47" t="s">
        <v>41</v>
      </c>
      <c r="B14" s="92">
        <v>4000000</v>
      </c>
      <c r="C14" s="92"/>
      <c r="D14" s="92"/>
      <c r="E14" s="92">
        <f t="shared" si="0"/>
        <v>4000000</v>
      </c>
      <c r="F14" s="93">
        <v>4000000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3" customHeight="1" x14ac:dyDescent="0.3">
      <c r="A15" s="51" t="s">
        <v>42</v>
      </c>
      <c r="B15" s="95">
        <f>SUM(B9:B14)</f>
        <v>427260000</v>
      </c>
      <c r="C15" s="95">
        <f>SUM(C9:C14)</f>
        <v>0</v>
      </c>
      <c r="D15" s="95"/>
      <c r="E15" s="95">
        <f t="shared" si="0"/>
        <v>427260000</v>
      </c>
      <c r="F15" s="96">
        <f t="shared" ref="F15:O15" si="7">SUM(F9:F14)</f>
        <v>427260000</v>
      </c>
      <c r="G15" s="97">
        <f t="shared" si="7"/>
        <v>317143000</v>
      </c>
      <c r="H15" s="96">
        <f t="shared" si="7"/>
        <v>61342000</v>
      </c>
      <c r="I15" s="97">
        <f t="shared" si="7"/>
        <v>51547055</v>
      </c>
      <c r="J15" s="96">
        <f t="shared" si="7"/>
        <v>80354000</v>
      </c>
      <c r="K15" s="97">
        <f t="shared" si="7"/>
        <v>76885728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141696000</v>
      </c>
      <c r="Q15" s="97">
        <f t="shared" si="2"/>
        <v>128432783</v>
      </c>
      <c r="R15" s="52">
        <f t="shared" si="3"/>
        <v>30.993446578200906</v>
      </c>
      <c r="S15" s="53">
        <f t="shared" si="4"/>
        <v>49.156393124689664</v>
      </c>
      <c r="T15" s="52">
        <f>IF((SUM($E9:$E13))=0,0,(P15/(SUM($E9:$E13))*100))</f>
        <v>33.477295279497241</v>
      </c>
      <c r="U15" s="54">
        <f>IF((SUM($E9:$E13))=0,0,(Q15/(SUM($E9:$E13))*100))</f>
        <v>30.343709067712517</v>
      </c>
      <c r="V15" s="96">
        <f>SUM(V9:V14)</f>
        <v>0</v>
      </c>
      <c r="W15" s="97" t="s">
        <v>36</v>
      </c>
    </row>
    <row r="16" spans="1:23" ht="13" customHeight="1" x14ac:dyDescent="0.3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3" customHeight="1" x14ac:dyDescent="0.3">
      <c r="A17" s="47" t="s">
        <v>44</v>
      </c>
      <c r="B17" s="92">
        <v>185476000</v>
      </c>
      <c r="C17" s="92"/>
      <c r="D17" s="92"/>
      <c r="E17" s="92">
        <f t="shared" ref="E17:E24" si="8">$B17      +$C17      +$D17</f>
        <v>185476000</v>
      </c>
      <c r="F17" s="93">
        <v>185476000</v>
      </c>
      <c r="G17" s="94">
        <v>114952000</v>
      </c>
      <c r="H17" s="93">
        <v>18329000</v>
      </c>
      <c r="I17" s="94">
        <v>12666698</v>
      </c>
      <c r="J17" s="93">
        <v>60026000</v>
      </c>
      <c r="K17" s="94">
        <v>54953718</v>
      </c>
      <c r="L17" s="93"/>
      <c r="M17" s="94"/>
      <c r="N17" s="93"/>
      <c r="O17" s="94"/>
      <c r="P17" s="93">
        <f t="shared" ref="P17:P24" si="9">$H17      +$J17      +$L17      +$N17</f>
        <v>78355000</v>
      </c>
      <c r="Q17" s="94">
        <f t="shared" ref="Q17:Q24" si="10">$I17      +$K17      +$M17      +$O17</f>
        <v>67620416</v>
      </c>
      <c r="R17" s="48">
        <f t="shared" ref="R17:R24" si="11">IF(($H17      =0),0,((($J17      -$H17      )/$H17      )*100))</f>
        <v>227.49195264335205</v>
      </c>
      <c r="S17" s="49">
        <f t="shared" ref="S17:S24" si="12">IF(($I17      =0),0,((($K17      -$I17      )/$I17      )*100))</f>
        <v>333.84406891204009</v>
      </c>
      <c r="T17" s="48">
        <f t="shared" ref="T17:T23" si="13">IF(($E17      =0),0,(($P17      /$E17      )*100))</f>
        <v>42.24535788996959</v>
      </c>
      <c r="U17" s="50">
        <f t="shared" ref="U17:U23" si="14">IF(($E17      =0),0,(($Q17      /$E17      )*100))</f>
        <v>36.457771355862754</v>
      </c>
      <c r="V17" s="93">
        <v>0</v>
      </c>
      <c r="W17" s="94" t="s">
        <v>36</v>
      </c>
    </row>
    <row r="18" spans="1:23" ht="13" customHeight="1" x14ac:dyDescent="0.3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3" customHeight="1" x14ac:dyDescent="0.3">
      <c r="A19" s="47" t="s">
        <v>46</v>
      </c>
      <c r="B19" s="92">
        <v>1000000</v>
      </c>
      <c r="C19" s="92"/>
      <c r="D19" s="92"/>
      <c r="E19" s="92">
        <f t="shared" si="8"/>
        <v>1000000</v>
      </c>
      <c r="F19" s="93">
        <v>1000000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3" customHeight="1" x14ac:dyDescent="0.3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3" customHeight="1" x14ac:dyDescent="0.3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3" customHeight="1" x14ac:dyDescent="0.3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3" customHeight="1" x14ac:dyDescent="0.3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3" customHeight="1" x14ac:dyDescent="0.3">
      <c r="A24" s="51" t="s">
        <v>42</v>
      </c>
      <c r="B24" s="95">
        <f>SUM(B17:B23)</f>
        <v>186476000</v>
      </c>
      <c r="C24" s="95">
        <f>SUM(C17:C23)</f>
        <v>0</v>
      </c>
      <c r="D24" s="95"/>
      <c r="E24" s="95">
        <f t="shared" si="8"/>
        <v>186476000</v>
      </c>
      <c r="F24" s="96">
        <f t="shared" ref="F24:O24" si="15">SUM(F17:F23)</f>
        <v>186476000</v>
      </c>
      <c r="G24" s="97">
        <f t="shared" si="15"/>
        <v>114952000</v>
      </c>
      <c r="H24" s="96">
        <f t="shared" si="15"/>
        <v>18329000</v>
      </c>
      <c r="I24" s="97">
        <f t="shared" si="15"/>
        <v>12666698</v>
      </c>
      <c r="J24" s="96">
        <f t="shared" si="15"/>
        <v>60026000</v>
      </c>
      <c r="K24" s="97">
        <f t="shared" si="15"/>
        <v>54953718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78355000</v>
      </c>
      <c r="Q24" s="97">
        <f t="shared" si="10"/>
        <v>67620416</v>
      </c>
      <c r="R24" s="52">
        <f t="shared" si="11"/>
        <v>227.49195264335205</v>
      </c>
      <c r="S24" s="53">
        <f t="shared" si="12"/>
        <v>333.84406891204009</v>
      </c>
      <c r="T24" s="52">
        <f>IF(($E24-$E19-$E23)   =0,0,($P24   /($E24-$E19-$E23)   )*100)</f>
        <v>42.24535788996959</v>
      </c>
      <c r="U24" s="54">
        <f>IF(($E24-$E19-$E23)   =0,0,($Q24   /($E24-$E19-$E23)   )*100)</f>
        <v>36.457771355862754</v>
      </c>
      <c r="V24" s="96">
        <f>SUM(V17:V23)</f>
        <v>0</v>
      </c>
      <c r="W24" s="97" t="s">
        <v>36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3" customHeight="1" x14ac:dyDescent="0.3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3" customHeight="1" x14ac:dyDescent="0.3">
      <c r="A28" s="47" t="s">
        <v>54</v>
      </c>
      <c r="B28" s="92">
        <v>1922668000</v>
      </c>
      <c r="C28" s="92"/>
      <c r="D28" s="92"/>
      <c r="E28" s="92">
        <f>$B28      +$C28      +$D28</f>
        <v>1922668000</v>
      </c>
      <c r="F28" s="93">
        <v>1922668000</v>
      </c>
      <c r="G28" s="94">
        <v>1007827000</v>
      </c>
      <c r="H28" s="93">
        <v>264916000</v>
      </c>
      <c r="I28" s="94">
        <v>278849645</v>
      </c>
      <c r="J28" s="93">
        <v>505027000</v>
      </c>
      <c r="K28" s="94">
        <v>500339394</v>
      </c>
      <c r="L28" s="93"/>
      <c r="M28" s="94"/>
      <c r="N28" s="93"/>
      <c r="O28" s="94"/>
      <c r="P28" s="93">
        <f>$H28      +$J28      +$L28      +$N28</f>
        <v>769943000</v>
      </c>
      <c r="Q28" s="94">
        <f>$I28      +$K28      +$M28      +$O28</f>
        <v>779189039</v>
      </c>
      <c r="R28" s="48">
        <f>IF(($H28      =0),0,((($J28      -$H28      )/$H28      )*100))</f>
        <v>90.636654637696481</v>
      </c>
      <c r="S28" s="49">
        <f>IF(($I28      =0),0,((($K28      -$I28      )/$I28      )*100))</f>
        <v>79.429812076683831</v>
      </c>
      <c r="T28" s="48">
        <f>IF(($E28      =0),0,(($P28      /$E28      )*100))</f>
        <v>40.045551286025457</v>
      </c>
      <c r="U28" s="50">
        <f>IF(($E28      =0),0,(($Q28      /$E28      )*100))</f>
        <v>40.526447571811666</v>
      </c>
      <c r="V28" s="93">
        <v>0</v>
      </c>
      <c r="W28" s="94" t="s">
        <v>36</v>
      </c>
    </row>
    <row r="29" spans="1:23" ht="13" customHeight="1" x14ac:dyDescent="0.3">
      <c r="A29" s="47" t="s">
        <v>55</v>
      </c>
      <c r="B29" s="92">
        <v>13269000</v>
      </c>
      <c r="C29" s="92"/>
      <c r="D29" s="92"/>
      <c r="E29" s="92">
        <f>$B29      +$C29      +$D29</f>
        <v>13269000</v>
      </c>
      <c r="F29" s="93">
        <v>13269000</v>
      </c>
      <c r="G29" s="94">
        <v>9289000</v>
      </c>
      <c r="H29" s="93">
        <v>814000</v>
      </c>
      <c r="I29" s="94">
        <v>-679089</v>
      </c>
      <c r="J29" s="93">
        <v>2674000</v>
      </c>
      <c r="K29" s="94">
        <v>1196988</v>
      </c>
      <c r="L29" s="93"/>
      <c r="M29" s="94"/>
      <c r="N29" s="93"/>
      <c r="O29" s="94"/>
      <c r="P29" s="93">
        <f>$H29      +$J29      +$L29      +$N29</f>
        <v>3488000</v>
      </c>
      <c r="Q29" s="94">
        <f>$I29      +$K29      +$M29      +$O29</f>
        <v>517899</v>
      </c>
      <c r="R29" s="48">
        <f>IF(($H29      =0),0,((($J29      -$H29      )/$H29      )*100))</f>
        <v>228.5012285012285</v>
      </c>
      <c r="S29" s="49">
        <f>IF(($I29      =0),0,((($K29      -$I29      )/$I29      )*100))</f>
        <v>-276.26378869338185</v>
      </c>
      <c r="T29" s="48">
        <f>IF(($E29      =0),0,(($P29      /$E29      )*100))</f>
        <v>26.286833973924185</v>
      </c>
      <c r="U29" s="50">
        <f>IF(($E29      =0),0,(($Q29      /$E29      )*100))</f>
        <v>3.9030748360841057</v>
      </c>
      <c r="V29" s="93">
        <v>0</v>
      </c>
      <c r="W29" s="94" t="s">
        <v>36</v>
      </c>
    </row>
    <row r="30" spans="1:23" ht="13" customHeight="1" x14ac:dyDescent="0.3">
      <c r="A30" s="51" t="s">
        <v>42</v>
      </c>
      <c r="B30" s="95">
        <f>SUM(B26:B29)</f>
        <v>1935937000</v>
      </c>
      <c r="C30" s="95">
        <f>SUM(C26:C29)</f>
        <v>0</v>
      </c>
      <c r="D30" s="95"/>
      <c r="E30" s="95">
        <f>$B30      +$C30      +$D30</f>
        <v>1935937000</v>
      </c>
      <c r="F30" s="96">
        <f t="shared" ref="F30:O30" si="16">SUM(F26:F29)</f>
        <v>1935937000</v>
      </c>
      <c r="G30" s="97">
        <f t="shared" si="16"/>
        <v>1017116000</v>
      </c>
      <c r="H30" s="96">
        <f t="shared" si="16"/>
        <v>265730000</v>
      </c>
      <c r="I30" s="97">
        <f t="shared" si="16"/>
        <v>278170556</v>
      </c>
      <c r="J30" s="96">
        <f t="shared" si="16"/>
        <v>507701000</v>
      </c>
      <c r="K30" s="97">
        <f t="shared" si="16"/>
        <v>501536382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773431000</v>
      </c>
      <c r="Q30" s="97">
        <f>$I30      +$K30      +$M30      +$O30</f>
        <v>779706938</v>
      </c>
      <c r="R30" s="52">
        <f>IF(($H30      =0),0,((($J30      -$H30      )/$H30      )*100))</f>
        <v>91.058969630828273</v>
      </c>
      <c r="S30" s="53">
        <f>IF(($I30      =0),0,((($K30      -$I30      )/$I30      )*100))</f>
        <v>80.298155639448765</v>
      </c>
      <c r="T30" s="52">
        <f>IF($E30   =0,0,($P30   /$E30   )*100)</f>
        <v>39.951248413558908</v>
      </c>
      <c r="U30" s="54">
        <f>IF($E30   =0,0,($Q30   /$E30   )*100)</f>
        <v>40.275429314073754</v>
      </c>
      <c r="V30" s="96">
        <f>SUM(V26:V29)</f>
        <v>0</v>
      </c>
      <c r="W30" s="97" t="s">
        <v>36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133426000</v>
      </c>
      <c r="C32" s="92"/>
      <c r="D32" s="92"/>
      <c r="E32" s="92">
        <f>$B32      +$C32      +$D32</f>
        <v>133426000</v>
      </c>
      <c r="F32" s="93">
        <v>133426000</v>
      </c>
      <c r="G32" s="94">
        <v>91799000</v>
      </c>
      <c r="H32" s="93">
        <v>40662000</v>
      </c>
      <c r="I32" s="94">
        <v>38975872</v>
      </c>
      <c r="J32" s="93">
        <v>30825000</v>
      </c>
      <c r="K32" s="94">
        <v>27325222</v>
      </c>
      <c r="L32" s="93"/>
      <c r="M32" s="94"/>
      <c r="N32" s="93"/>
      <c r="O32" s="94"/>
      <c r="P32" s="93">
        <f>$H32      +$J32      +$L32      +$N32</f>
        <v>71487000</v>
      </c>
      <c r="Q32" s="94">
        <f>$I32      +$K32      +$M32      +$O32</f>
        <v>66301094</v>
      </c>
      <c r="R32" s="48">
        <f>IF(($H32      =0),0,((($J32      -$H32      )/$H32      )*100))</f>
        <v>-24.19212040725985</v>
      </c>
      <c r="S32" s="49">
        <f>IF(($I32      =0),0,((($K32      -$I32      )/$I32      )*100))</f>
        <v>-29.891954694432492</v>
      </c>
      <c r="T32" s="48">
        <f>IF(($E32      =0),0,(($P32      /$E32      )*100))</f>
        <v>53.578013280769866</v>
      </c>
      <c r="U32" s="50">
        <f>IF(($E32      =0),0,(($Q32      /$E32      )*100))</f>
        <v>49.691285056885462</v>
      </c>
      <c r="V32" s="93">
        <v>0</v>
      </c>
      <c r="W32" s="94" t="s">
        <v>36</v>
      </c>
    </row>
    <row r="33" spans="1:23" ht="13" customHeight="1" x14ac:dyDescent="0.3">
      <c r="A33" s="51" t="s">
        <v>42</v>
      </c>
      <c r="B33" s="95">
        <f>B32</f>
        <v>133426000</v>
      </c>
      <c r="C33" s="95">
        <f>C32</f>
        <v>0</v>
      </c>
      <c r="D33" s="95"/>
      <c r="E33" s="95">
        <f>$B33      +$C33      +$D33</f>
        <v>133426000</v>
      </c>
      <c r="F33" s="96">
        <f t="shared" ref="F33:O33" si="17">F32</f>
        <v>133426000</v>
      </c>
      <c r="G33" s="97">
        <f t="shared" si="17"/>
        <v>91799000</v>
      </c>
      <c r="H33" s="96">
        <f t="shared" si="17"/>
        <v>40662000</v>
      </c>
      <c r="I33" s="97">
        <f t="shared" si="17"/>
        <v>38975872</v>
      </c>
      <c r="J33" s="96">
        <f t="shared" si="17"/>
        <v>30825000</v>
      </c>
      <c r="K33" s="97">
        <f t="shared" si="17"/>
        <v>27325222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71487000</v>
      </c>
      <c r="Q33" s="97">
        <f>$I33      +$K33      +$M33      +$O33</f>
        <v>66301094</v>
      </c>
      <c r="R33" s="52">
        <f>IF(($H33      =0),0,((($J33      -$H33      )/$H33      )*100))</f>
        <v>-24.19212040725985</v>
      </c>
      <c r="S33" s="53">
        <f>IF(($I33      =0),0,((($K33      -$I33      )/$I33      )*100))</f>
        <v>-29.891954694432492</v>
      </c>
      <c r="T33" s="52">
        <f>IF($E33   =0,0,($P33   /$E33   )*100)</f>
        <v>53.578013280769866</v>
      </c>
      <c r="U33" s="54">
        <f>IF($E33   =0,0,($Q33   /$E33   )*100)</f>
        <v>49.691285056885462</v>
      </c>
      <c r="V33" s="96">
        <f>V32</f>
        <v>0</v>
      </c>
      <c r="W33" s="97" t="s">
        <v>36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236103000</v>
      </c>
      <c r="C35" s="92"/>
      <c r="D35" s="92"/>
      <c r="E35" s="92">
        <f t="shared" ref="E35:E40" si="18">$B35      +$C35      +$D35</f>
        <v>236103000</v>
      </c>
      <c r="F35" s="93">
        <v>236103000</v>
      </c>
      <c r="G35" s="94">
        <v>132782000</v>
      </c>
      <c r="H35" s="93">
        <v>39556000</v>
      </c>
      <c r="I35" s="94">
        <v>8450634</v>
      </c>
      <c r="J35" s="93">
        <v>33826000</v>
      </c>
      <c r="K35" s="94">
        <v>37967763</v>
      </c>
      <c r="L35" s="93"/>
      <c r="M35" s="94"/>
      <c r="N35" s="93"/>
      <c r="O35" s="94"/>
      <c r="P35" s="93">
        <f t="shared" ref="P35:P40" si="19">$H35      +$J35      +$L35      +$N35</f>
        <v>73382000</v>
      </c>
      <c r="Q35" s="94">
        <f t="shared" ref="Q35:Q40" si="20">$I35      +$K35      +$M35      +$O35</f>
        <v>46418397</v>
      </c>
      <c r="R35" s="48">
        <f t="shared" ref="R35:R40" si="21">IF(($H35      =0),0,((($J35      -$H35      )/$H35      )*100))</f>
        <v>-14.485792294468602</v>
      </c>
      <c r="S35" s="49">
        <f t="shared" ref="S35:S40" si="22">IF(($I35      =0),0,((($K35      -$I35      )/$I35      )*100))</f>
        <v>349.28892909100074</v>
      </c>
      <c r="T35" s="48">
        <f t="shared" ref="T35:T39" si="23">IF(($E35      =0),0,(($P35      /$E35      )*100))</f>
        <v>31.080503000808967</v>
      </c>
      <c r="U35" s="50">
        <f t="shared" ref="U35:U39" si="24">IF(($E35      =0),0,(($Q35      /$E35      )*100))</f>
        <v>19.660231763255869</v>
      </c>
      <c r="V35" s="93">
        <v>0</v>
      </c>
      <c r="W35" s="94" t="s">
        <v>36</v>
      </c>
    </row>
    <row r="36" spans="1:23" ht="13" customHeight="1" x14ac:dyDescent="0.3">
      <c r="A36" s="47" t="s">
        <v>60</v>
      </c>
      <c r="B36" s="92">
        <v>114553000</v>
      </c>
      <c r="C36" s="92"/>
      <c r="D36" s="92"/>
      <c r="E36" s="92">
        <f t="shared" si="18"/>
        <v>114553000</v>
      </c>
      <c r="F36" s="93">
        <v>114553000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3" customHeight="1" x14ac:dyDescent="0.3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3" customHeight="1" x14ac:dyDescent="0.3">
      <c r="A38" s="47" t="s">
        <v>62</v>
      </c>
      <c r="B38" s="92">
        <v>33200000</v>
      </c>
      <c r="C38" s="92"/>
      <c r="D38" s="92"/>
      <c r="E38" s="92">
        <f t="shared" si="18"/>
        <v>33200000</v>
      </c>
      <c r="F38" s="93">
        <v>33200000</v>
      </c>
      <c r="G38" s="94">
        <v>22000000</v>
      </c>
      <c r="H38" s="93">
        <v>1197000</v>
      </c>
      <c r="I38" s="94">
        <v>-1</v>
      </c>
      <c r="J38" s="93">
        <v>7910000</v>
      </c>
      <c r="K38" s="94">
        <v>5650188</v>
      </c>
      <c r="L38" s="93"/>
      <c r="M38" s="94"/>
      <c r="N38" s="93"/>
      <c r="O38" s="94"/>
      <c r="P38" s="93">
        <f t="shared" si="19"/>
        <v>9107000</v>
      </c>
      <c r="Q38" s="94">
        <f t="shared" si="20"/>
        <v>5650187</v>
      </c>
      <c r="R38" s="48">
        <f t="shared" si="21"/>
        <v>560.81871345029242</v>
      </c>
      <c r="S38" s="49">
        <f t="shared" si="22"/>
        <v>-565018900</v>
      </c>
      <c r="T38" s="48">
        <f t="shared" si="23"/>
        <v>27.430722891566266</v>
      </c>
      <c r="U38" s="50">
        <f t="shared" si="24"/>
        <v>17.018635542168674</v>
      </c>
      <c r="V38" s="93">
        <v>0</v>
      </c>
      <c r="W38" s="94" t="s">
        <v>36</v>
      </c>
    </row>
    <row r="39" spans="1:23" ht="13" customHeight="1" x14ac:dyDescent="0.3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3" customHeight="1" x14ac:dyDescent="0.3">
      <c r="A40" s="51" t="s">
        <v>42</v>
      </c>
      <c r="B40" s="95">
        <f>SUM(B35:B39)</f>
        <v>383856000</v>
      </c>
      <c r="C40" s="95">
        <f>SUM(C35:C39)</f>
        <v>0</v>
      </c>
      <c r="D40" s="95"/>
      <c r="E40" s="95">
        <f t="shared" si="18"/>
        <v>383856000</v>
      </c>
      <c r="F40" s="96">
        <f t="shared" ref="F40:O40" si="25">SUM(F35:F39)</f>
        <v>383856000</v>
      </c>
      <c r="G40" s="97">
        <f t="shared" si="25"/>
        <v>154782000</v>
      </c>
      <c r="H40" s="96">
        <f t="shared" si="25"/>
        <v>40753000</v>
      </c>
      <c r="I40" s="97">
        <f t="shared" si="25"/>
        <v>8450633</v>
      </c>
      <c r="J40" s="96">
        <f t="shared" si="25"/>
        <v>41736000</v>
      </c>
      <c r="K40" s="97">
        <f t="shared" si="25"/>
        <v>43617951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82489000</v>
      </c>
      <c r="Q40" s="97">
        <f t="shared" si="20"/>
        <v>52068584</v>
      </c>
      <c r="R40" s="52">
        <f t="shared" si="21"/>
        <v>2.4120923612985545</v>
      </c>
      <c r="S40" s="53">
        <f t="shared" si="22"/>
        <v>416.15010378512471</v>
      </c>
      <c r="T40" s="52">
        <f>IF((+$E35+$E38) =0,0,(P40   /(+$E35+$E38) )*100)</f>
        <v>30.63055368859612</v>
      </c>
      <c r="U40" s="54">
        <f>IF((+$E35+$E38) =0,0,(Q40   /(+$E35+$E38) )*100)</f>
        <v>19.334572581813049</v>
      </c>
      <c r="V40" s="96">
        <f>SUM(V35:V39)</f>
        <v>0</v>
      </c>
      <c r="W40" s="97" t="s">
        <v>36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3" customHeight="1" x14ac:dyDescent="0.3">
      <c r="A43" s="47" t="s">
        <v>66</v>
      </c>
      <c r="B43" s="92">
        <v>680448000</v>
      </c>
      <c r="C43" s="92"/>
      <c r="D43" s="92"/>
      <c r="E43" s="92">
        <f t="shared" si="26"/>
        <v>680448000</v>
      </c>
      <c r="F43" s="93">
        <v>680448000</v>
      </c>
      <c r="G43" s="94">
        <v>364255000</v>
      </c>
      <c r="H43" s="93">
        <v>61656000</v>
      </c>
      <c r="I43" s="94">
        <v>51223220</v>
      </c>
      <c r="J43" s="93">
        <v>189954000</v>
      </c>
      <c r="K43" s="94">
        <v>184391956</v>
      </c>
      <c r="L43" s="93"/>
      <c r="M43" s="94"/>
      <c r="N43" s="93"/>
      <c r="O43" s="94"/>
      <c r="P43" s="93">
        <f t="shared" si="27"/>
        <v>251610000</v>
      </c>
      <c r="Q43" s="94">
        <f t="shared" si="28"/>
        <v>235615176</v>
      </c>
      <c r="R43" s="48">
        <f t="shared" si="29"/>
        <v>208.08680420397044</v>
      </c>
      <c r="S43" s="49">
        <f t="shared" si="30"/>
        <v>259.97728373967897</v>
      </c>
      <c r="T43" s="48">
        <f t="shared" si="31"/>
        <v>36.9771091986456</v>
      </c>
      <c r="U43" s="50">
        <f t="shared" si="32"/>
        <v>34.626477849887131</v>
      </c>
      <c r="V43" s="93">
        <v>0</v>
      </c>
      <c r="W43" s="94" t="s">
        <v>36</v>
      </c>
    </row>
    <row r="44" spans="1:23" ht="13" customHeight="1" x14ac:dyDescent="0.3">
      <c r="A44" s="47" t="s">
        <v>67</v>
      </c>
      <c r="B44" s="92">
        <v>15153000</v>
      </c>
      <c r="C44" s="92"/>
      <c r="D44" s="92"/>
      <c r="E44" s="92">
        <f t="shared" si="26"/>
        <v>15153000</v>
      </c>
      <c r="F44" s="93">
        <v>15153000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3" customHeight="1" x14ac:dyDescent="0.3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3" customHeight="1" x14ac:dyDescent="0.3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3" hidden="1" customHeight="1" x14ac:dyDescent="0.3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3" customHeight="1" x14ac:dyDescent="0.3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3" customHeight="1" x14ac:dyDescent="0.3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3" customHeight="1" x14ac:dyDescent="0.3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3" customHeight="1" x14ac:dyDescent="0.3">
      <c r="A51" s="47" t="s">
        <v>74</v>
      </c>
      <c r="B51" s="92">
        <v>143246000</v>
      </c>
      <c r="C51" s="92"/>
      <c r="D51" s="92"/>
      <c r="E51" s="92">
        <f t="shared" si="26"/>
        <v>143246000</v>
      </c>
      <c r="F51" s="93">
        <v>143246000</v>
      </c>
      <c r="G51" s="94">
        <v>75598000</v>
      </c>
      <c r="H51" s="93">
        <v>14573000</v>
      </c>
      <c r="I51" s="94">
        <v>14103634</v>
      </c>
      <c r="J51" s="93">
        <v>24472000</v>
      </c>
      <c r="K51" s="94">
        <v>22720758</v>
      </c>
      <c r="L51" s="93"/>
      <c r="M51" s="94"/>
      <c r="N51" s="93"/>
      <c r="O51" s="94"/>
      <c r="P51" s="93">
        <f t="shared" si="27"/>
        <v>39045000</v>
      </c>
      <c r="Q51" s="94">
        <f t="shared" si="28"/>
        <v>36824392</v>
      </c>
      <c r="R51" s="48">
        <f t="shared" si="29"/>
        <v>67.926988265971318</v>
      </c>
      <c r="S51" s="49">
        <f t="shared" si="30"/>
        <v>61.098607635450556</v>
      </c>
      <c r="T51" s="48">
        <f t="shared" si="31"/>
        <v>27.257305614118373</v>
      </c>
      <c r="U51" s="50">
        <f t="shared" si="32"/>
        <v>25.707099674685509</v>
      </c>
      <c r="V51" s="93">
        <v>0</v>
      </c>
      <c r="W51" s="94" t="s">
        <v>36</v>
      </c>
    </row>
    <row r="52" spans="1:23" ht="13" customHeight="1" x14ac:dyDescent="0.3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3" customHeight="1" x14ac:dyDescent="0.3">
      <c r="A53" s="51" t="s">
        <v>42</v>
      </c>
      <c r="B53" s="95">
        <f>SUM(B42:B52)</f>
        <v>838847000</v>
      </c>
      <c r="C53" s="95">
        <f>SUM(C42:C52)</f>
        <v>0</v>
      </c>
      <c r="D53" s="95"/>
      <c r="E53" s="95">
        <f t="shared" si="26"/>
        <v>838847000</v>
      </c>
      <c r="F53" s="96">
        <f t="shared" ref="F53:O53" si="33">SUM(F42:F52)</f>
        <v>838847000</v>
      </c>
      <c r="G53" s="97">
        <f t="shared" si="33"/>
        <v>439853000</v>
      </c>
      <c r="H53" s="96">
        <f t="shared" si="33"/>
        <v>76229000</v>
      </c>
      <c r="I53" s="97">
        <f t="shared" si="33"/>
        <v>65326854</v>
      </c>
      <c r="J53" s="96">
        <f t="shared" si="33"/>
        <v>214426000</v>
      </c>
      <c r="K53" s="97">
        <f t="shared" si="33"/>
        <v>207112714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290655000</v>
      </c>
      <c r="Q53" s="97">
        <f t="shared" si="28"/>
        <v>272439568</v>
      </c>
      <c r="R53" s="52">
        <f t="shared" si="29"/>
        <v>181.29189678468825</v>
      </c>
      <c r="S53" s="53">
        <f t="shared" si="30"/>
        <v>217.04069814842146</v>
      </c>
      <c r="T53" s="52">
        <f>IF((+$E43+$E45+$E47+$E48+$E51) =0,0,(P53   /(+$E43+$E45+$E47+$E48+$E51) )*100)</f>
        <v>35.286769115715302</v>
      </c>
      <c r="U53" s="54">
        <f>IF((+$E43+$E45+$E47+$E48+$E51) =0,0,(Q53   /(+$E43+$E45+$E47+$E48+$E51) )*100)</f>
        <v>33.075337200465221</v>
      </c>
      <c r="V53" s="96">
        <f>SUM(V42:V52)</f>
        <v>0</v>
      </c>
      <c r="W53" s="97" t="s">
        <v>36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3" customHeight="1" x14ac:dyDescent="0.3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3" hidden="1" customHeight="1" x14ac:dyDescent="0.3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3" hidden="1" customHeight="1" x14ac:dyDescent="0.3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3" customHeight="1" x14ac:dyDescent="0.3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3" customHeight="1" x14ac:dyDescent="0.3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3" customHeight="1" x14ac:dyDescent="0.3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3" customHeight="1" x14ac:dyDescent="0.3">
      <c r="A65" s="47" t="s">
        <v>86</v>
      </c>
      <c r="B65" s="92">
        <v>573210000</v>
      </c>
      <c r="C65" s="92"/>
      <c r="D65" s="92"/>
      <c r="E65" s="92">
        <f t="shared" si="35"/>
        <v>573210000</v>
      </c>
      <c r="F65" s="93">
        <v>573210000</v>
      </c>
      <c r="G65" s="94">
        <v>399568000</v>
      </c>
      <c r="H65" s="93">
        <v>122611000</v>
      </c>
      <c r="I65" s="94">
        <v>71283739</v>
      </c>
      <c r="J65" s="93">
        <v>235671000</v>
      </c>
      <c r="K65" s="94">
        <v>229031069</v>
      </c>
      <c r="L65" s="93"/>
      <c r="M65" s="94"/>
      <c r="N65" s="93"/>
      <c r="O65" s="94"/>
      <c r="P65" s="93">
        <f t="shared" si="36"/>
        <v>358282000</v>
      </c>
      <c r="Q65" s="94">
        <f t="shared" si="37"/>
        <v>300314808</v>
      </c>
      <c r="R65" s="48">
        <f t="shared" si="38"/>
        <v>92.210323706682104</v>
      </c>
      <c r="S65" s="49">
        <f t="shared" si="39"/>
        <v>221.2949716344144</v>
      </c>
      <c r="T65" s="48">
        <f t="shared" si="40"/>
        <v>62.504492245424892</v>
      </c>
      <c r="U65" s="50">
        <f t="shared" si="41"/>
        <v>52.391760087925888</v>
      </c>
      <c r="V65" s="93">
        <v>0</v>
      </c>
      <c r="W65" s="94" t="s">
        <v>36</v>
      </c>
    </row>
    <row r="66" spans="1:23" ht="13" customHeight="1" x14ac:dyDescent="0.3">
      <c r="A66" s="51" t="s">
        <v>42</v>
      </c>
      <c r="B66" s="95">
        <f>SUM(B61:B65)</f>
        <v>573210000</v>
      </c>
      <c r="C66" s="95">
        <f>SUM(C61:C65)</f>
        <v>0</v>
      </c>
      <c r="D66" s="95"/>
      <c r="E66" s="95">
        <f t="shared" si="35"/>
        <v>573210000</v>
      </c>
      <c r="F66" s="96">
        <f t="shared" ref="F66:O66" si="42">SUM(F61:F65)</f>
        <v>573210000</v>
      </c>
      <c r="G66" s="97">
        <f t="shared" si="42"/>
        <v>399568000</v>
      </c>
      <c r="H66" s="96">
        <f t="shared" si="42"/>
        <v>122611000</v>
      </c>
      <c r="I66" s="97">
        <f t="shared" si="42"/>
        <v>71283739</v>
      </c>
      <c r="J66" s="96">
        <f t="shared" si="42"/>
        <v>235671000</v>
      </c>
      <c r="K66" s="97">
        <f t="shared" si="42"/>
        <v>229031069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358282000</v>
      </c>
      <c r="Q66" s="97">
        <f t="shared" si="37"/>
        <v>300314808</v>
      </c>
      <c r="R66" s="52">
        <f t="shared" si="38"/>
        <v>92.210323706682104</v>
      </c>
      <c r="S66" s="53">
        <f t="shared" si="39"/>
        <v>221.2949716344144</v>
      </c>
      <c r="T66" s="52">
        <f>IF((+$E61+$E63+$E64++$E65) =0,0,(P66   /(+$E61+$E63+$E64+$E65) )*100)</f>
        <v>62.504492245424892</v>
      </c>
      <c r="U66" s="54">
        <f>IF((+$E61+$E63+$E65) =0,0,(Q66  /(+$E61+$E63+$E65) )*100)</f>
        <v>52.391760087925888</v>
      </c>
      <c r="V66" s="96">
        <f>SUM(V61:V65)</f>
        <v>0</v>
      </c>
      <c r="W66" s="97" t="s">
        <v>36</v>
      </c>
    </row>
    <row r="67" spans="1:23" ht="13" customHeight="1" x14ac:dyDescent="0.3">
      <c r="A67" s="60" t="s">
        <v>87</v>
      </c>
      <c r="B67" s="104">
        <f>SUM(B9:B14,B17:B23,B26:B29,B32,B35:B39,B42:B52,B55:B58,B61:B65)</f>
        <v>4479012000</v>
      </c>
      <c r="C67" s="104">
        <f>SUM(C9:C14,C17:C23,C26:C29,C32,C35:C39,C42:C52,C55:C58,C61:C65)</f>
        <v>0</v>
      </c>
      <c r="D67" s="104"/>
      <c r="E67" s="104">
        <f t="shared" si="35"/>
        <v>4479012000</v>
      </c>
      <c r="F67" s="105">
        <f t="shared" ref="F67:O67" si="43">SUM(F9:F14,F17:F23,F26:F29,F32,F35:F39,F42:F52,F55:F58,F61:F65)</f>
        <v>4479012000</v>
      </c>
      <c r="G67" s="106">
        <f t="shared" si="43"/>
        <v>2535213000</v>
      </c>
      <c r="H67" s="105">
        <f t="shared" si="43"/>
        <v>625656000</v>
      </c>
      <c r="I67" s="106">
        <f t="shared" si="43"/>
        <v>526421407</v>
      </c>
      <c r="J67" s="105">
        <f t="shared" si="43"/>
        <v>1170739000</v>
      </c>
      <c r="K67" s="106">
        <f t="shared" si="43"/>
        <v>1140462784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1796395000</v>
      </c>
      <c r="Q67" s="106">
        <f t="shared" si="37"/>
        <v>1666884191</v>
      </c>
      <c r="R67" s="61">
        <f t="shared" si="38"/>
        <v>87.1218369199688</v>
      </c>
      <c r="S67" s="62">
        <f t="shared" si="39"/>
        <v>116.64445420244849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41.350563243012807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38.369401027459851</v>
      </c>
      <c r="V67" s="105">
        <f>SUM(V9:V14,V17:V23,V26:V29,V32,V35:V39,V42:V52,V55:V58,V61:V65)</f>
        <v>0</v>
      </c>
      <c r="W67" s="106" t="s">
        <v>36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459109000</v>
      </c>
      <c r="C69" s="92"/>
      <c r="D69" s="92"/>
      <c r="E69" s="92">
        <f>$B69      +$C69      +$D69</f>
        <v>459109000</v>
      </c>
      <c r="F69" s="93">
        <v>456109000</v>
      </c>
      <c r="G69" s="94">
        <v>355566000</v>
      </c>
      <c r="H69" s="93">
        <v>84597000</v>
      </c>
      <c r="I69" s="94">
        <v>68962344</v>
      </c>
      <c r="J69" s="93">
        <v>132037000</v>
      </c>
      <c r="K69" s="94">
        <v>114497441</v>
      </c>
      <c r="L69" s="93"/>
      <c r="M69" s="94"/>
      <c r="N69" s="93"/>
      <c r="O69" s="94"/>
      <c r="P69" s="93">
        <f>$H69      +$J69      +$L69      +$N69</f>
        <v>216634000</v>
      </c>
      <c r="Q69" s="94">
        <f>$I69      +$K69      +$M69      +$O69</f>
        <v>183459785</v>
      </c>
      <c r="R69" s="48">
        <f>IF(($H69      =0),0,((($J69      -$H69      )/$H69      )*100))</f>
        <v>56.077638686951069</v>
      </c>
      <c r="S69" s="49">
        <f>IF(($I69      =0),0,((($K69      -$I69      )/$I69      )*100))</f>
        <v>66.028928773070703</v>
      </c>
      <c r="T69" s="48">
        <f>IF(($E69      =0),0,(($P69      /$E69      )*100))</f>
        <v>47.185744561748955</v>
      </c>
      <c r="U69" s="50">
        <f>IF(($E69      =0),0,(($Q69      /$E69      )*100))</f>
        <v>39.959962666817681</v>
      </c>
      <c r="V69" s="93">
        <v>0</v>
      </c>
      <c r="W69" s="94" t="s">
        <v>36</v>
      </c>
    </row>
    <row r="70" spans="1:23" ht="13" customHeight="1" x14ac:dyDescent="0.3">
      <c r="A70" s="56" t="s">
        <v>42</v>
      </c>
      <c r="B70" s="101">
        <f>B69</f>
        <v>459109000</v>
      </c>
      <c r="C70" s="101">
        <f>C69</f>
        <v>0</v>
      </c>
      <c r="D70" s="101"/>
      <c r="E70" s="101">
        <f>$B70      +$C70      +$D70</f>
        <v>459109000</v>
      </c>
      <c r="F70" s="102">
        <f t="shared" ref="F70:O70" si="44">F69</f>
        <v>456109000</v>
      </c>
      <c r="G70" s="103">
        <f t="shared" si="44"/>
        <v>355566000</v>
      </c>
      <c r="H70" s="102">
        <f t="shared" si="44"/>
        <v>84597000</v>
      </c>
      <c r="I70" s="103">
        <f t="shared" si="44"/>
        <v>68962344</v>
      </c>
      <c r="J70" s="102">
        <f t="shared" si="44"/>
        <v>132037000</v>
      </c>
      <c r="K70" s="103">
        <f t="shared" si="44"/>
        <v>114497441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216634000</v>
      </c>
      <c r="Q70" s="103">
        <f>$I70      +$K70      +$M70      +$O70</f>
        <v>183459785</v>
      </c>
      <c r="R70" s="57">
        <f>IF(($H70      =0),0,((($J70      -$H70      )/$H70      )*100))</f>
        <v>56.077638686951069</v>
      </c>
      <c r="S70" s="58">
        <f>IF(($I70      =0),0,((($K70      -$I70      )/$I70      )*100))</f>
        <v>66.028928773070703</v>
      </c>
      <c r="T70" s="57">
        <f>IF($E70   =0,0,($P70   /$E70   )*100)</f>
        <v>47.185744561748955</v>
      </c>
      <c r="U70" s="59">
        <f>IF($E70   =0,0,($Q70   /$E70 )*100)</f>
        <v>39.959962666817681</v>
      </c>
      <c r="V70" s="102">
        <f>V69</f>
        <v>0</v>
      </c>
      <c r="W70" s="103" t="s">
        <v>36</v>
      </c>
    </row>
    <row r="71" spans="1:23" ht="13" customHeight="1" x14ac:dyDescent="0.3">
      <c r="A71" s="60" t="s">
        <v>87</v>
      </c>
      <c r="B71" s="104">
        <f>B69</f>
        <v>459109000</v>
      </c>
      <c r="C71" s="104">
        <f>C69</f>
        <v>0</v>
      </c>
      <c r="D71" s="104"/>
      <c r="E71" s="104">
        <f>$B71      +$C71      +$D71</f>
        <v>459109000</v>
      </c>
      <c r="F71" s="105">
        <f t="shared" ref="F71:O71" si="45">F69</f>
        <v>456109000</v>
      </c>
      <c r="G71" s="106">
        <f t="shared" si="45"/>
        <v>355566000</v>
      </c>
      <c r="H71" s="105">
        <f t="shared" si="45"/>
        <v>84597000</v>
      </c>
      <c r="I71" s="106">
        <f t="shared" si="45"/>
        <v>68962344</v>
      </c>
      <c r="J71" s="105">
        <f t="shared" si="45"/>
        <v>132037000</v>
      </c>
      <c r="K71" s="106">
        <f t="shared" si="45"/>
        <v>114497441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216634000</v>
      </c>
      <c r="Q71" s="106">
        <f>$I71      +$K71      +$M71      +$O71</f>
        <v>183459785</v>
      </c>
      <c r="R71" s="61">
        <f>IF(($H71      =0),0,((($J71      -$H71      )/$H71      )*100))</f>
        <v>56.077638686951069</v>
      </c>
      <c r="S71" s="62">
        <f>IF(($I71      =0),0,((($K71      -$I71      )/$I71      )*100))</f>
        <v>66.028928773070703</v>
      </c>
      <c r="T71" s="61">
        <f>IF($E71   =0,0,($P71   /$E71   )*100)</f>
        <v>47.185744561748955</v>
      </c>
      <c r="U71" s="65">
        <f>IF($E71   =0,0,($Q71   /$E71   )*100)</f>
        <v>39.959962666817681</v>
      </c>
      <c r="V71" s="105">
        <f>V69</f>
        <v>0</v>
      </c>
      <c r="W71" s="106" t="s">
        <v>36</v>
      </c>
    </row>
    <row r="72" spans="1:23" ht="13" customHeight="1" thickBot="1" x14ac:dyDescent="0.35">
      <c r="A72" s="60" t="s">
        <v>89</v>
      </c>
      <c r="B72" s="104">
        <f>SUM(B9:B14,B17:B23,B26:B29,B32,B35:B39,B42:B52,B55:B58,B61:B65,B69)</f>
        <v>4938121000</v>
      </c>
      <c r="C72" s="104">
        <f>SUM(C9:C14,C17:C23,C26:C29,C32,C35:C39,C42:C52,C55:C58,C61:C65,C69)</f>
        <v>0</v>
      </c>
      <c r="D72" s="104"/>
      <c r="E72" s="104">
        <f>$B72      +$C72      +$D72</f>
        <v>4938121000</v>
      </c>
      <c r="F72" s="105">
        <f t="shared" ref="F72:O72" si="46">SUM(F9:F14,F17:F23,F26:F29,F32,F35:F39,F42:F52,F55:F58,F61:F65,F69)</f>
        <v>4935121000</v>
      </c>
      <c r="G72" s="106">
        <f t="shared" si="46"/>
        <v>2890779000</v>
      </c>
      <c r="H72" s="105">
        <f t="shared" si="46"/>
        <v>710253000</v>
      </c>
      <c r="I72" s="106">
        <f t="shared" si="46"/>
        <v>595383751</v>
      </c>
      <c r="J72" s="105">
        <f t="shared" si="46"/>
        <v>1302776000</v>
      </c>
      <c r="K72" s="106">
        <f t="shared" si="46"/>
        <v>1254960225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2013029000</v>
      </c>
      <c r="Q72" s="106">
        <f>$I72      +$K72      +$M72      +$O72</f>
        <v>1850343976</v>
      </c>
      <c r="R72" s="61">
        <f>IF(($H72      =0),0,((($J72      -$H72      )/$H72      )*100))</f>
        <v>83.424216441183631</v>
      </c>
      <c r="S72" s="62">
        <f>IF(($I72      =0),0,((($K72      -$I72      )/$I72      )*100))</f>
        <v>110.78173915431562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41.908288165815364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38.521426443478234</v>
      </c>
      <c r="V72" s="105">
        <f>SUM(V9:V14,V17:V23,V26:V29,V32,V35:V39,V42:V52,V55:V58,V61:V65,V69)</f>
        <v>0</v>
      </c>
      <c r="W72" s="106" t="s">
        <v>36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149</v>
      </c>
    </row>
    <row r="116" spans="1:23" x14ac:dyDescent="0.25">
      <c r="A116" s="29" t="s">
        <v>150</v>
      </c>
    </row>
    <row r="117" spans="1:23" ht="13" x14ac:dyDescent="0.3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154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FFZXbEOyK1hwXF2fzJDLId4SvSjW0Xi52EWmU5es9NWJGO/hWoWfYjnDKe2Jw8dlKf3zjwhelWgfsfKe1znHBQ==" saltValue="ow7FIhi/ZT2miVK1pJjaI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119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3" customHeight="1" x14ac:dyDescent="0.3">
      <c r="A10" s="47" t="s">
        <v>37</v>
      </c>
      <c r="B10" s="92">
        <v>1550000</v>
      </c>
      <c r="C10" s="92"/>
      <c r="D10" s="92"/>
      <c r="E10" s="92">
        <f t="shared" ref="E10:E15" si="0">$B10      +$C10      +$D10</f>
        <v>1550000</v>
      </c>
      <c r="F10" s="93">
        <v>1550000</v>
      </c>
      <c r="G10" s="94">
        <v>1550000</v>
      </c>
      <c r="H10" s="93">
        <v>116000</v>
      </c>
      <c r="I10" s="94">
        <v>115774</v>
      </c>
      <c r="J10" s="93">
        <v>383000</v>
      </c>
      <c r="K10" s="94">
        <v>382816</v>
      </c>
      <c r="L10" s="93"/>
      <c r="M10" s="94"/>
      <c r="N10" s="93"/>
      <c r="O10" s="94"/>
      <c r="P10" s="93">
        <f t="shared" ref="P10:P15" si="1">$H10      +$J10      +$L10      +$N10</f>
        <v>499000</v>
      </c>
      <c r="Q10" s="94">
        <f t="shared" ref="Q10:Q15" si="2">$I10      +$K10      +$M10      +$O10</f>
        <v>498590</v>
      </c>
      <c r="R10" s="48">
        <f t="shared" ref="R10:R15" si="3">IF(($H10      =0),0,((($J10      -$H10      )/$H10      )*100))</f>
        <v>230.17241379310346</v>
      </c>
      <c r="S10" s="49">
        <f t="shared" ref="S10:S15" si="4">IF(($I10      =0),0,((($K10      -$I10      )/$I10      )*100))</f>
        <v>230.6580061153627</v>
      </c>
      <c r="T10" s="48">
        <f t="shared" ref="T10:T14" si="5">IF(($E10      =0),0,(($P10      /$E10      )*100))</f>
        <v>32.193548387096776</v>
      </c>
      <c r="U10" s="50">
        <f t="shared" ref="U10:U14" si="6">IF(($E10      =0),0,(($Q10      /$E10      )*100))</f>
        <v>32.167096774193546</v>
      </c>
      <c r="V10" s="93">
        <v>0</v>
      </c>
      <c r="W10" s="94" t="s">
        <v>36</v>
      </c>
    </row>
    <row r="11" spans="1:23" ht="13" customHeight="1" x14ac:dyDescent="0.3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3" customHeight="1" x14ac:dyDescent="0.3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3" customHeight="1" x14ac:dyDescent="0.3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3" customHeight="1" x14ac:dyDescent="0.3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3" customHeight="1" x14ac:dyDescent="0.3">
      <c r="A15" s="51" t="s">
        <v>42</v>
      </c>
      <c r="B15" s="95">
        <f>SUM(B9:B14)</f>
        <v>1550000</v>
      </c>
      <c r="C15" s="95">
        <f>SUM(C9:C14)</f>
        <v>0</v>
      </c>
      <c r="D15" s="95"/>
      <c r="E15" s="95">
        <f t="shared" si="0"/>
        <v>1550000</v>
      </c>
      <c r="F15" s="96">
        <f t="shared" ref="F15:O15" si="7">SUM(F9:F14)</f>
        <v>1550000</v>
      </c>
      <c r="G15" s="97">
        <f t="shared" si="7"/>
        <v>1550000</v>
      </c>
      <c r="H15" s="96">
        <f t="shared" si="7"/>
        <v>116000</v>
      </c>
      <c r="I15" s="97">
        <f t="shared" si="7"/>
        <v>115774</v>
      </c>
      <c r="J15" s="96">
        <f t="shared" si="7"/>
        <v>383000</v>
      </c>
      <c r="K15" s="97">
        <f t="shared" si="7"/>
        <v>382816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499000</v>
      </c>
      <c r="Q15" s="97">
        <f t="shared" si="2"/>
        <v>498590</v>
      </c>
      <c r="R15" s="52">
        <f t="shared" si="3"/>
        <v>230.17241379310346</v>
      </c>
      <c r="S15" s="53">
        <f t="shared" si="4"/>
        <v>230.6580061153627</v>
      </c>
      <c r="T15" s="52">
        <f>IF((SUM($E9:$E13))=0,0,(P15/(SUM($E9:$E13))*100))</f>
        <v>32.193548387096776</v>
      </c>
      <c r="U15" s="54">
        <f>IF((SUM($E9:$E13))=0,0,(Q15/(SUM($E9:$E13))*100))</f>
        <v>32.167096774193546</v>
      </c>
      <c r="V15" s="96">
        <f>SUM(V9:V14)</f>
        <v>0</v>
      </c>
      <c r="W15" s="97" t="s">
        <v>36</v>
      </c>
    </row>
    <row r="16" spans="1:23" ht="13" customHeight="1" x14ac:dyDescent="0.3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3" customHeight="1" x14ac:dyDescent="0.3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3" customHeight="1" x14ac:dyDescent="0.3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3" customHeight="1" x14ac:dyDescent="0.3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3" customHeight="1" x14ac:dyDescent="0.3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3" customHeight="1" x14ac:dyDescent="0.3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3" customHeight="1" x14ac:dyDescent="0.3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3" customHeight="1" x14ac:dyDescent="0.3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3" customHeight="1" x14ac:dyDescent="0.3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3" customHeight="1" x14ac:dyDescent="0.3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3" customHeight="1" x14ac:dyDescent="0.3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3" customHeight="1" x14ac:dyDescent="0.3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2873000</v>
      </c>
      <c r="C32" s="92"/>
      <c r="D32" s="92"/>
      <c r="E32" s="92">
        <f>$B32      +$C32      +$D32</f>
        <v>2873000</v>
      </c>
      <c r="F32" s="93">
        <v>2873000</v>
      </c>
      <c r="G32" s="94">
        <v>2011000</v>
      </c>
      <c r="H32" s="93">
        <v>428000</v>
      </c>
      <c r="I32" s="94">
        <v>427461</v>
      </c>
      <c r="J32" s="93">
        <v>815000</v>
      </c>
      <c r="K32" s="94">
        <v>814243</v>
      </c>
      <c r="L32" s="93"/>
      <c r="M32" s="94"/>
      <c r="N32" s="93"/>
      <c r="O32" s="94"/>
      <c r="P32" s="93">
        <f>$H32      +$J32      +$L32      +$N32</f>
        <v>1243000</v>
      </c>
      <c r="Q32" s="94">
        <f>$I32      +$K32      +$M32      +$O32</f>
        <v>1241704</v>
      </c>
      <c r="R32" s="48">
        <f>IF(($H32      =0),0,((($J32      -$H32      )/$H32      )*100))</f>
        <v>90.420560747663544</v>
      </c>
      <c r="S32" s="49">
        <f>IF(($I32      =0),0,((($K32      -$I32      )/$I32      )*100))</f>
        <v>90.483576279473453</v>
      </c>
      <c r="T32" s="48">
        <f>IF(($E32      =0),0,(($P32      /$E32      )*100))</f>
        <v>43.264879916463627</v>
      </c>
      <c r="U32" s="50">
        <f>IF(($E32      =0),0,(($Q32      /$E32      )*100))</f>
        <v>43.219770274973897</v>
      </c>
      <c r="V32" s="93">
        <v>0</v>
      </c>
      <c r="W32" s="94" t="s">
        <v>36</v>
      </c>
    </row>
    <row r="33" spans="1:23" ht="13" customHeight="1" x14ac:dyDescent="0.3">
      <c r="A33" s="51" t="s">
        <v>42</v>
      </c>
      <c r="B33" s="95">
        <f>B32</f>
        <v>2873000</v>
      </c>
      <c r="C33" s="95">
        <f>C32</f>
        <v>0</v>
      </c>
      <c r="D33" s="95"/>
      <c r="E33" s="95">
        <f>$B33      +$C33      +$D33</f>
        <v>2873000</v>
      </c>
      <c r="F33" s="96">
        <f t="shared" ref="F33:O33" si="17">F32</f>
        <v>2873000</v>
      </c>
      <c r="G33" s="97">
        <f t="shared" si="17"/>
        <v>2011000</v>
      </c>
      <c r="H33" s="96">
        <f t="shared" si="17"/>
        <v>428000</v>
      </c>
      <c r="I33" s="97">
        <f t="shared" si="17"/>
        <v>427461</v>
      </c>
      <c r="J33" s="96">
        <f t="shared" si="17"/>
        <v>815000</v>
      </c>
      <c r="K33" s="97">
        <f t="shared" si="17"/>
        <v>814243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1243000</v>
      </c>
      <c r="Q33" s="97">
        <f>$I33      +$K33      +$M33      +$O33</f>
        <v>1241704</v>
      </c>
      <c r="R33" s="52">
        <f>IF(($H33      =0),0,((($J33      -$H33      )/$H33      )*100))</f>
        <v>90.420560747663544</v>
      </c>
      <c r="S33" s="53">
        <f>IF(($I33      =0),0,((($K33      -$I33      )/$I33      )*100))</f>
        <v>90.483576279473453</v>
      </c>
      <c r="T33" s="52">
        <f>IF($E33   =0,0,($P33   /$E33   )*100)</f>
        <v>43.264879916463627</v>
      </c>
      <c r="U33" s="54">
        <f>IF($E33   =0,0,($Q33   /$E33   )*100)</f>
        <v>43.219770274973897</v>
      </c>
      <c r="V33" s="96">
        <f>V32</f>
        <v>0</v>
      </c>
      <c r="W33" s="97" t="s">
        <v>36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3" customHeight="1" x14ac:dyDescent="0.3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3" customHeight="1" x14ac:dyDescent="0.3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3" customHeight="1" x14ac:dyDescent="0.3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3" customHeight="1" x14ac:dyDescent="0.3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3" customHeight="1" x14ac:dyDescent="0.3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3" customHeight="1" x14ac:dyDescent="0.3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3" customHeight="1" x14ac:dyDescent="0.3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3" customHeight="1" x14ac:dyDescent="0.3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3" customHeight="1" x14ac:dyDescent="0.3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3" hidden="1" customHeight="1" x14ac:dyDescent="0.3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3" customHeight="1" x14ac:dyDescent="0.3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3" customHeight="1" x14ac:dyDescent="0.3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3" customHeight="1" x14ac:dyDescent="0.3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3" customHeight="1" x14ac:dyDescent="0.3">
      <c r="A51" s="47" t="s">
        <v>74</v>
      </c>
      <c r="B51" s="92">
        <v>10000000</v>
      </c>
      <c r="C51" s="92"/>
      <c r="D51" s="92"/>
      <c r="E51" s="92">
        <f t="shared" si="26"/>
        <v>10000000</v>
      </c>
      <c r="F51" s="93">
        <v>10000000</v>
      </c>
      <c r="G51" s="94">
        <v>3800000</v>
      </c>
      <c r="H51" s="93">
        <v>100000</v>
      </c>
      <c r="I51" s="94">
        <v>602222</v>
      </c>
      <c r="J51" s="93">
        <v>749000</v>
      </c>
      <c r="K51" s="94">
        <v>247109</v>
      </c>
      <c r="L51" s="93"/>
      <c r="M51" s="94"/>
      <c r="N51" s="93"/>
      <c r="O51" s="94"/>
      <c r="P51" s="93">
        <f t="shared" si="27"/>
        <v>849000</v>
      </c>
      <c r="Q51" s="94">
        <f t="shared" si="28"/>
        <v>849331</v>
      </c>
      <c r="R51" s="48">
        <f t="shared" si="29"/>
        <v>649</v>
      </c>
      <c r="S51" s="49">
        <f t="shared" si="30"/>
        <v>-58.967125080119956</v>
      </c>
      <c r="T51" s="48">
        <f t="shared" si="31"/>
        <v>8.49</v>
      </c>
      <c r="U51" s="50">
        <f t="shared" si="32"/>
        <v>8.4933099999999992</v>
      </c>
      <c r="V51" s="93">
        <v>0</v>
      </c>
      <c r="W51" s="94" t="s">
        <v>36</v>
      </c>
    </row>
    <row r="52" spans="1:23" ht="13" customHeight="1" x14ac:dyDescent="0.3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3" customHeight="1" x14ac:dyDescent="0.3">
      <c r="A53" s="51" t="s">
        <v>42</v>
      </c>
      <c r="B53" s="95">
        <f>SUM(B42:B52)</f>
        <v>10000000</v>
      </c>
      <c r="C53" s="95">
        <f>SUM(C42:C52)</f>
        <v>0</v>
      </c>
      <c r="D53" s="95"/>
      <c r="E53" s="95">
        <f t="shared" si="26"/>
        <v>10000000</v>
      </c>
      <c r="F53" s="96">
        <f t="shared" ref="F53:O53" si="33">SUM(F42:F52)</f>
        <v>10000000</v>
      </c>
      <c r="G53" s="97">
        <f t="shared" si="33"/>
        <v>3800000</v>
      </c>
      <c r="H53" s="96">
        <f t="shared" si="33"/>
        <v>100000</v>
      </c>
      <c r="I53" s="97">
        <f t="shared" si="33"/>
        <v>602222</v>
      </c>
      <c r="J53" s="96">
        <f t="shared" si="33"/>
        <v>749000</v>
      </c>
      <c r="K53" s="97">
        <f t="shared" si="33"/>
        <v>247109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849000</v>
      </c>
      <c r="Q53" s="97">
        <f t="shared" si="28"/>
        <v>849331</v>
      </c>
      <c r="R53" s="52">
        <f t="shared" si="29"/>
        <v>649</v>
      </c>
      <c r="S53" s="53">
        <f t="shared" si="30"/>
        <v>-58.967125080119956</v>
      </c>
      <c r="T53" s="52">
        <f>IF((+$E43+$E45+$E47+$E48+$E51) =0,0,(P53   /(+$E43+$E45+$E47+$E48+$E51) )*100)</f>
        <v>8.49</v>
      </c>
      <c r="U53" s="54">
        <f>IF((+$E43+$E45+$E47+$E48+$E51) =0,0,(Q53   /(+$E43+$E45+$E47+$E48+$E51) )*100)</f>
        <v>8.4933099999999992</v>
      </c>
      <c r="V53" s="96">
        <f>SUM(V42:V52)</f>
        <v>0</v>
      </c>
      <c r="W53" s="97" t="s">
        <v>36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3" customHeight="1" x14ac:dyDescent="0.3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3" hidden="1" customHeight="1" x14ac:dyDescent="0.3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3" hidden="1" customHeight="1" x14ac:dyDescent="0.3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3" customHeight="1" x14ac:dyDescent="0.3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3" customHeight="1" x14ac:dyDescent="0.3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3" customHeight="1" x14ac:dyDescent="0.3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3" customHeight="1" x14ac:dyDescent="0.3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3" customHeight="1" x14ac:dyDescent="0.3">
      <c r="A67" s="60" t="s">
        <v>87</v>
      </c>
      <c r="B67" s="104">
        <f>SUM(B9:B14,B17:B23,B26:B29,B32,B35:B39,B42:B52,B55:B58,B61:B65)</f>
        <v>14423000</v>
      </c>
      <c r="C67" s="104">
        <f>SUM(C9:C14,C17:C23,C26:C29,C32,C35:C39,C42:C52,C55:C58,C61:C65)</f>
        <v>0</v>
      </c>
      <c r="D67" s="104"/>
      <c r="E67" s="104">
        <f t="shared" si="35"/>
        <v>14423000</v>
      </c>
      <c r="F67" s="105">
        <f t="shared" ref="F67:O67" si="43">SUM(F9:F14,F17:F23,F26:F29,F32,F35:F39,F42:F52,F55:F58,F61:F65)</f>
        <v>14423000</v>
      </c>
      <c r="G67" s="106">
        <f t="shared" si="43"/>
        <v>7361000</v>
      </c>
      <c r="H67" s="105">
        <f t="shared" si="43"/>
        <v>644000</v>
      </c>
      <c r="I67" s="106">
        <f t="shared" si="43"/>
        <v>1145457</v>
      </c>
      <c r="J67" s="105">
        <f t="shared" si="43"/>
        <v>1947000</v>
      </c>
      <c r="K67" s="106">
        <f t="shared" si="43"/>
        <v>1444168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2591000</v>
      </c>
      <c r="Q67" s="106">
        <f t="shared" si="37"/>
        <v>2589625</v>
      </c>
      <c r="R67" s="61">
        <f t="shared" si="38"/>
        <v>202.32919254658387</v>
      </c>
      <c r="S67" s="62">
        <f t="shared" si="39"/>
        <v>26.077888563254664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17.964362476599874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17.954829092421825</v>
      </c>
      <c r="V67" s="105">
        <f>SUM(V9:V14,V17:V23,V26:V29,V32,V35:V39,V42:V52,V55:V58,V61:V65)</f>
        <v>0</v>
      </c>
      <c r="W67" s="106" t="s">
        <v>36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16543000</v>
      </c>
      <c r="C69" s="92"/>
      <c r="D69" s="92"/>
      <c r="E69" s="92">
        <f>$B69      +$C69      +$D69</f>
        <v>16543000</v>
      </c>
      <c r="F69" s="93">
        <v>16543000</v>
      </c>
      <c r="G69" s="94">
        <v>19378000</v>
      </c>
      <c r="H69" s="93">
        <v>4094000</v>
      </c>
      <c r="I69" s="94">
        <v>4277167</v>
      </c>
      <c r="J69" s="93">
        <v>3192000</v>
      </c>
      <c r="K69" s="94">
        <v>2976850</v>
      </c>
      <c r="L69" s="93"/>
      <c r="M69" s="94"/>
      <c r="N69" s="93"/>
      <c r="O69" s="94"/>
      <c r="P69" s="93">
        <f>$H69      +$J69      +$L69      +$N69</f>
        <v>7286000</v>
      </c>
      <c r="Q69" s="94">
        <f>$I69      +$K69      +$M69      +$O69</f>
        <v>7254017</v>
      </c>
      <c r="R69" s="48">
        <f>IF(($H69      =0),0,((($J69      -$H69      )/$H69      )*100))</f>
        <v>-22.032242305813384</v>
      </c>
      <c r="S69" s="49">
        <f>IF(($I69      =0),0,((($K69      -$I69      )/$I69      )*100))</f>
        <v>-30.401361461920938</v>
      </c>
      <c r="T69" s="48">
        <f>IF(($E69      =0),0,(($P69      /$E69      )*100))</f>
        <v>44.042797557879467</v>
      </c>
      <c r="U69" s="50">
        <f>IF(($E69      =0),0,(($Q69      /$E69      )*100))</f>
        <v>43.84946503052651</v>
      </c>
      <c r="V69" s="93">
        <v>0</v>
      </c>
      <c r="W69" s="94" t="s">
        <v>36</v>
      </c>
    </row>
    <row r="70" spans="1:23" ht="13" customHeight="1" x14ac:dyDescent="0.3">
      <c r="A70" s="56" t="s">
        <v>42</v>
      </c>
      <c r="B70" s="101">
        <f>B69</f>
        <v>16543000</v>
      </c>
      <c r="C70" s="101">
        <f>C69</f>
        <v>0</v>
      </c>
      <c r="D70" s="101"/>
      <c r="E70" s="101">
        <f>$B70      +$C70      +$D70</f>
        <v>16543000</v>
      </c>
      <c r="F70" s="102">
        <f t="shared" ref="F70:O70" si="44">F69</f>
        <v>16543000</v>
      </c>
      <c r="G70" s="103">
        <f t="shared" si="44"/>
        <v>19378000</v>
      </c>
      <c r="H70" s="102">
        <f t="shared" si="44"/>
        <v>4094000</v>
      </c>
      <c r="I70" s="103">
        <f t="shared" si="44"/>
        <v>4277167</v>
      </c>
      <c r="J70" s="102">
        <f t="shared" si="44"/>
        <v>3192000</v>
      </c>
      <c r="K70" s="103">
        <f t="shared" si="44"/>
        <v>2976850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7286000</v>
      </c>
      <c r="Q70" s="103">
        <f>$I70      +$K70      +$M70      +$O70</f>
        <v>7254017</v>
      </c>
      <c r="R70" s="57">
        <f>IF(($H70      =0),0,((($J70      -$H70      )/$H70      )*100))</f>
        <v>-22.032242305813384</v>
      </c>
      <c r="S70" s="58">
        <f>IF(($I70      =0),0,((($K70      -$I70      )/$I70      )*100))</f>
        <v>-30.401361461920938</v>
      </c>
      <c r="T70" s="57">
        <f>IF($E70   =0,0,($P70   /$E70   )*100)</f>
        <v>44.042797557879467</v>
      </c>
      <c r="U70" s="59">
        <f>IF($E70   =0,0,($Q70   /$E70 )*100)</f>
        <v>43.84946503052651</v>
      </c>
      <c r="V70" s="102">
        <f>V69</f>
        <v>0</v>
      </c>
      <c r="W70" s="103" t="s">
        <v>36</v>
      </c>
    </row>
    <row r="71" spans="1:23" ht="13" customHeight="1" x14ac:dyDescent="0.3">
      <c r="A71" s="60" t="s">
        <v>87</v>
      </c>
      <c r="B71" s="104">
        <f>B69</f>
        <v>16543000</v>
      </c>
      <c r="C71" s="104">
        <f>C69</f>
        <v>0</v>
      </c>
      <c r="D71" s="104"/>
      <c r="E71" s="104">
        <f>$B71      +$C71      +$D71</f>
        <v>16543000</v>
      </c>
      <c r="F71" s="105">
        <f t="shared" ref="F71:O71" si="45">F69</f>
        <v>16543000</v>
      </c>
      <c r="G71" s="106">
        <f t="shared" si="45"/>
        <v>19378000</v>
      </c>
      <c r="H71" s="105">
        <f t="shared" si="45"/>
        <v>4094000</v>
      </c>
      <c r="I71" s="106">
        <f t="shared" si="45"/>
        <v>4277167</v>
      </c>
      <c r="J71" s="105">
        <f t="shared" si="45"/>
        <v>3192000</v>
      </c>
      <c r="K71" s="106">
        <f t="shared" si="45"/>
        <v>2976850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7286000</v>
      </c>
      <c r="Q71" s="106">
        <f>$I71      +$K71      +$M71      +$O71</f>
        <v>7254017</v>
      </c>
      <c r="R71" s="61">
        <f>IF(($H71      =0),0,((($J71      -$H71      )/$H71      )*100))</f>
        <v>-22.032242305813384</v>
      </c>
      <c r="S71" s="62">
        <f>IF(($I71      =0),0,((($K71      -$I71      )/$I71      )*100))</f>
        <v>-30.401361461920938</v>
      </c>
      <c r="T71" s="61">
        <f>IF($E71   =0,0,($P71   /$E71   )*100)</f>
        <v>44.042797557879467</v>
      </c>
      <c r="U71" s="65">
        <f>IF($E71   =0,0,($Q71   /$E71   )*100)</f>
        <v>43.84946503052651</v>
      </c>
      <c r="V71" s="105">
        <f>V69</f>
        <v>0</v>
      </c>
      <c r="W71" s="106" t="s">
        <v>36</v>
      </c>
    </row>
    <row r="72" spans="1:23" ht="13" customHeight="1" thickBot="1" x14ac:dyDescent="0.35">
      <c r="A72" s="60" t="s">
        <v>89</v>
      </c>
      <c r="B72" s="104">
        <f>SUM(B9:B14,B17:B23,B26:B29,B32,B35:B39,B42:B52,B55:B58,B61:B65,B69)</f>
        <v>30966000</v>
      </c>
      <c r="C72" s="104">
        <f>SUM(C9:C14,C17:C23,C26:C29,C32,C35:C39,C42:C52,C55:C58,C61:C65,C69)</f>
        <v>0</v>
      </c>
      <c r="D72" s="104"/>
      <c r="E72" s="104">
        <f>$B72      +$C72      +$D72</f>
        <v>30966000</v>
      </c>
      <c r="F72" s="105">
        <f t="shared" ref="F72:O72" si="46">SUM(F9:F14,F17:F23,F26:F29,F32,F35:F39,F42:F52,F55:F58,F61:F65,F69)</f>
        <v>30966000</v>
      </c>
      <c r="G72" s="106">
        <f t="shared" si="46"/>
        <v>26739000</v>
      </c>
      <c r="H72" s="105">
        <f t="shared" si="46"/>
        <v>4738000</v>
      </c>
      <c r="I72" s="106">
        <f t="shared" si="46"/>
        <v>5422624</v>
      </c>
      <c r="J72" s="105">
        <f t="shared" si="46"/>
        <v>5139000</v>
      </c>
      <c r="K72" s="106">
        <f t="shared" si="46"/>
        <v>4421018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9877000</v>
      </c>
      <c r="Q72" s="106">
        <f>$I72      +$K72      +$M72      +$O72</f>
        <v>9843642</v>
      </c>
      <c r="R72" s="61">
        <f>IF(($H72      =0),0,((($J72      -$H72      )/$H72      )*100))</f>
        <v>8.4634867032503163</v>
      </c>
      <c r="S72" s="62">
        <f>IF(($I72      =0),0,((($K72      -$I72      )/$I72      )*100))</f>
        <v>-18.470873141858995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31.896273332041591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31.788548730866111</v>
      </c>
      <c r="V72" s="105">
        <f>SUM(V9:V14,V17:V23,V26:V29,V32,V35:V39,V42:V52,V55:V58,V61:V65,V69)</f>
        <v>0</v>
      </c>
      <c r="W72" s="106" t="s">
        <v>36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149</v>
      </c>
    </row>
    <row r="116" spans="1:23" x14ac:dyDescent="0.25">
      <c r="A116" s="29" t="s">
        <v>150</v>
      </c>
    </row>
    <row r="117" spans="1:23" ht="13" x14ac:dyDescent="0.3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154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I5NvpQA9mE0bmovik1UrMdc8uGoOLza8tqtDPbGQ5lqvmyCfZBylsEl7sEQ/ptH6KT0vKMFC7f8Rc5ageS3Y0A==" saltValue="VVTozfYDMqvXm9A4bgike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120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3" customHeight="1" x14ac:dyDescent="0.3">
      <c r="A10" s="47" t="s">
        <v>37</v>
      </c>
      <c r="B10" s="92">
        <v>1550000</v>
      </c>
      <c r="C10" s="92"/>
      <c r="D10" s="92"/>
      <c r="E10" s="92">
        <f t="shared" ref="E10:E15" si="0">$B10      +$C10      +$D10</f>
        <v>1550000</v>
      </c>
      <c r="F10" s="93">
        <v>1550000</v>
      </c>
      <c r="G10" s="94">
        <v>1550000</v>
      </c>
      <c r="H10" s="93">
        <v>129000</v>
      </c>
      <c r="I10" s="94">
        <v>129108</v>
      </c>
      <c r="J10" s="93">
        <v>174000</v>
      </c>
      <c r="K10" s="94">
        <v>174424</v>
      </c>
      <c r="L10" s="93"/>
      <c r="M10" s="94"/>
      <c r="N10" s="93"/>
      <c r="O10" s="94"/>
      <c r="P10" s="93">
        <f t="shared" ref="P10:P15" si="1">$H10      +$J10      +$L10      +$N10</f>
        <v>303000</v>
      </c>
      <c r="Q10" s="94">
        <f t="shared" ref="Q10:Q15" si="2">$I10      +$K10      +$M10      +$O10</f>
        <v>303532</v>
      </c>
      <c r="R10" s="48">
        <f t="shared" ref="R10:R15" si="3">IF(($H10      =0),0,((($J10      -$H10      )/$H10      )*100))</f>
        <v>34.883720930232556</v>
      </c>
      <c r="S10" s="49">
        <f t="shared" ref="S10:S15" si="4">IF(($I10      =0),0,((($K10      -$I10      )/$I10      )*100))</f>
        <v>35.09929671282957</v>
      </c>
      <c r="T10" s="48">
        <f t="shared" ref="T10:T14" si="5">IF(($E10      =0),0,(($P10      /$E10      )*100))</f>
        <v>19.548387096774196</v>
      </c>
      <c r="U10" s="50">
        <f t="shared" ref="U10:U14" si="6">IF(($E10      =0),0,(($Q10      /$E10      )*100))</f>
        <v>19.582709677419356</v>
      </c>
      <c r="V10" s="93">
        <v>0</v>
      </c>
      <c r="W10" s="94" t="s">
        <v>36</v>
      </c>
    </row>
    <row r="11" spans="1:23" ht="13" customHeight="1" x14ac:dyDescent="0.3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3" customHeight="1" x14ac:dyDescent="0.3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3" customHeight="1" x14ac:dyDescent="0.3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3" customHeight="1" x14ac:dyDescent="0.3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3" customHeight="1" x14ac:dyDescent="0.3">
      <c r="A15" s="51" t="s">
        <v>42</v>
      </c>
      <c r="B15" s="95">
        <f>SUM(B9:B14)</f>
        <v>1550000</v>
      </c>
      <c r="C15" s="95">
        <f>SUM(C9:C14)</f>
        <v>0</v>
      </c>
      <c r="D15" s="95"/>
      <c r="E15" s="95">
        <f t="shared" si="0"/>
        <v>1550000</v>
      </c>
      <c r="F15" s="96">
        <f t="shared" ref="F15:O15" si="7">SUM(F9:F14)</f>
        <v>1550000</v>
      </c>
      <c r="G15" s="97">
        <f t="shared" si="7"/>
        <v>1550000</v>
      </c>
      <c r="H15" s="96">
        <f t="shared" si="7"/>
        <v>129000</v>
      </c>
      <c r="I15" s="97">
        <f t="shared" si="7"/>
        <v>129108</v>
      </c>
      <c r="J15" s="96">
        <f t="shared" si="7"/>
        <v>174000</v>
      </c>
      <c r="K15" s="97">
        <f t="shared" si="7"/>
        <v>174424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303000</v>
      </c>
      <c r="Q15" s="97">
        <f t="shared" si="2"/>
        <v>303532</v>
      </c>
      <c r="R15" s="52">
        <f t="shared" si="3"/>
        <v>34.883720930232556</v>
      </c>
      <c r="S15" s="53">
        <f t="shared" si="4"/>
        <v>35.09929671282957</v>
      </c>
      <c r="T15" s="52">
        <f>IF((SUM($E9:$E13))=0,0,(P15/(SUM($E9:$E13))*100))</f>
        <v>19.548387096774196</v>
      </c>
      <c r="U15" s="54">
        <f>IF((SUM($E9:$E13))=0,0,(Q15/(SUM($E9:$E13))*100))</f>
        <v>19.582709677419356</v>
      </c>
      <c r="V15" s="96">
        <f>SUM(V9:V14)</f>
        <v>0</v>
      </c>
      <c r="W15" s="97" t="s">
        <v>36</v>
      </c>
    </row>
    <row r="16" spans="1:23" ht="13" customHeight="1" x14ac:dyDescent="0.3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3" customHeight="1" x14ac:dyDescent="0.3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3" customHeight="1" x14ac:dyDescent="0.3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3" customHeight="1" x14ac:dyDescent="0.3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3" customHeight="1" x14ac:dyDescent="0.3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3" customHeight="1" x14ac:dyDescent="0.3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3" customHeight="1" x14ac:dyDescent="0.3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3" customHeight="1" x14ac:dyDescent="0.3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3" customHeight="1" x14ac:dyDescent="0.3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3" customHeight="1" x14ac:dyDescent="0.3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3" customHeight="1" x14ac:dyDescent="0.3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3" customHeight="1" x14ac:dyDescent="0.3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2125000</v>
      </c>
      <c r="C32" s="92"/>
      <c r="D32" s="92"/>
      <c r="E32" s="92">
        <f>$B32      +$C32      +$D32</f>
        <v>2125000</v>
      </c>
      <c r="F32" s="93">
        <v>2125000</v>
      </c>
      <c r="G32" s="94">
        <v>1488000</v>
      </c>
      <c r="H32" s="93">
        <v>595000</v>
      </c>
      <c r="I32" s="94">
        <v>1755996</v>
      </c>
      <c r="J32" s="93">
        <v>893000</v>
      </c>
      <c r="K32" s="94">
        <v>369004</v>
      </c>
      <c r="L32" s="93"/>
      <c r="M32" s="94"/>
      <c r="N32" s="93"/>
      <c r="O32" s="94"/>
      <c r="P32" s="93">
        <f>$H32      +$J32      +$L32      +$N32</f>
        <v>1488000</v>
      </c>
      <c r="Q32" s="94">
        <f>$I32      +$K32      +$M32      +$O32</f>
        <v>2125000</v>
      </c>
      <c r="R32" s="48">
        <f>IF(($H32      =0),0,((($J32      -$H32      )/$H32      )*100))</f>
        <v>50.084033613445378</v>
      </c>
      <c r="S32" s="49">
        <f>IF(($I32      =0),0,((($K32      -$I32      )/$I32      )*100))</f>
        <v>-78.986056915847186</v>
      </c>
      <c r="T32" s="48">
        <f>IF(($E32      =0),0,(($P32      /$E32      )*100))</f>
        <v>70.023529411764713</v>
      </c>
      <c r="U32" s="50">
        <f>IF(($E32      =0),0,(($Q32      /$E32      )*100))</f>
        <v>100</v>
      </c>
      <c r="V32" s="93">
        <v>0</v>
      </c>
      <c r="W32" s="94" t="s">
        <v>36</v>
      </c>
    </row>
    <row r="33" spans="1:23" ht="13" customHeight="1" x14ac:dyDescent="0.3">
      <c r="A33" s="51" t="s">
        <v>42</v>
      </c>
      <c r="B33" s="95">
        <f>B32</f>
        <v>2125000</v>
      </c>
      <c r="C33" s="95">
        <f>C32</f>
        <v>0</v>
      </c>
      <c r="D33" s="95"/>
      <c r="E33" s="95">
        <f>$B33      +$C33      +$D33</f>
        <v>2125000</v>
      </c>
      <c r="F33" s="96">
        <f t="shared" ref="F33:O33" si="17">F32</f>
        <v>2125000</v>
      </c>
      <c r="G33" s="97">
        <f t="shared" si="17"/>
        <v>1488000</v>
      </c>
      <c r="H33" s="96">
        <f t="shared" si="17"/>
        <v>595000</v>
      </c>
      <c r="I33" s="97">
        <f t="shared" si="17"/>
        <v>1755996</v>
      </c>
      <c r="J33" s="96">
        <f t="shared" si="17"/>
        <v>893000</v>
      </c>
      <c r="K33" s="97">
        <f t="shared" si="17"/>
        <v>369004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1488000</v>
      </c>
      <c r="Q33" s="97">
        <f>$I33      +$K33      +$M33      +$O33</f>
        <v>2125000</v>
      </c>
      <c r="R33" s="52">
        <f>IF(($H33      =0),0,((($J33      -$H33      )/$H33      )*100))</f>
        <v>50.084033613445378</v>
      </c>
      <c r="S33" s="53">
        <f>IF(($I33      =0),0,((($K33      -$I33      )/$I33      )*100))</f>
        <v>-78.986056915847186</v>
      </c>
      <c r="T33" s="52">
        <f>IF($E33   =0,0,($P33   /$E33   )*100)</f>
        <v>70.023529411764713</v>
      </c>
      <c r="U33" s="54">
        <f>IF($E33   =0,0,($Q33   /$E33   )*100)</f>
        <v>100</v>
      </c>
      <c r="V33" s="96">
        <f>V32</f>
        <v>0</v>
      </c>
      <c r="W33" s="97" t="s">
        <v>36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14324000</v>
      </c>
      <c r="C35" s="92"/>
      <c r="D35" s="92"/>
      <c r="E35" s="92">
        <f t="shared" ref="E35:E40" si="18">$B35      +$C35      +$D35</f>
        <v>14324000</v>
      </c>
      <c r="F35" s="93">
        <v>14324000</v>
      </c>
      <c r="G35" s="94">
        <v>3875000</v>
      </c>
      <c r="H35" s="93"/>
      <c r="I35" s="94">
        <v>73109</v>
      </c>
      <c r="J35" s="93">
        <v>4278000</v>
      </c>
      <c r="K35" s="94">
        <v>4153283</v>
      </c>
      <c r="L35" s="93"/>
      <c r="M35" s="94"/>
      <c r="N35" s="93"/>
      <c r="O35" s="94"/>
      <c r="P35" s="93">
        <f t="shared" ref="P35:P40" si="19">$H35      +$J35      +$L35      +$N35</f>
        <v>4278000</v>
      </c>
      <c r="Q35" s="94">
        <f t="shared" ref="Q35:Q40" si="20">$I35      +$K35      +$M35      +$O35</f>
        <v>4226392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5580.9462583266086</v>
      </c>
      <c r="T35" s="48">
        <f t="shared" ref="T35:T39" si="23">IF(($E35      =0),0,(($P35      /$E35      )*100))</f>
        <v>29.86595922926557</v>
      </c>
      <c r="U35" s="50">
        <f t="shared" ref="U35:U39" si="24">IF(($E35      =0),0,(($Q35      /$E35      )*100))</f>
        <v>29.50566880759564</v>
      </c>
      <c r="V35" s="93">
        <v>0</v>
      </c>
      <c r="W35" s="94" t="s">
        <v>36</v>
      </c>
    </row>
    <row r="36" spans="1:23" ht="13" customHeight="1" x14ac:dyDescent="0.3">
      <c r="A36" s="47" t="s">
        <v>60</v>
      </c>
      <c r="B36" s="92">
        <v>7503000</v>
      </c>
      <c r="C36" s="92"/>
      <c r="D36" s="92"/>
      <c r="E36" s="92">
        <f t="shared" si="18"/>
        <v>7503000</v>
      </c>
      <c r="F36" s="93">
        <v>7503000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3" customHeight="1" x14ac:dyDescent="0.3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3" customHeight="1" x14ac:dyDescent="0.3">
      <c r="A38" s="47" t="s">
        <v>62</v>
      </c>
      <c r="B38" s="92">
        <v>4000000</v>
      </c>
      <c r="C38" s="92"/>
      <c r="D38" s="92"/>
      <c r="E38" s="92">
        <f t="shared" si="18"/>
        <v>4000000</v>
      </c>
      <c r="F38" s="93">
        <v>4000000</v>
      </c>
      <c r="G38" s="94">
        <v>3000000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3" customHeight="1" x14ac:dyDescent="0.3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3" customHeight="1" x14ac:dyDescent="0.3">
      <c r="A40" s="51" t="s">
        <v>42</v>
      </c>
      <c r="B40" s="95">
        <f>SUM(B35:B39)</f>
        <v>25827000</v>
      </c>
      <c r="C40" s="95">
        <f>SUM(C35:C39)</f>
        <v>0</v>
      </c>
      <c r="D40" s="95"/>
      <c r="E40" s="95">
        <f t="shared" si="18"/>
        <v>25827000</v>
      </c>
      <c r="F40" s="96">
        <f t="shared" ref="F40:O40" si="25">SUM(F35:F39)</f>
        <v>25827000</v>
      </c>
      <c r="G40" s="97">
        <f t="shared" si="25"/>
        <v>6875000</v>
      </c>
      <c r="H40" s="96">
        <f t="shared" si="25"/>
        <v>0</v>
      </c>
      <c r="I40" s="97">
        <f t="shared" si="25"/>
        <v>73109</v>
      </c>
      <c r="J40" s="96">
        <f t="shared" si="25"/>
        <v>4278000</v>
      </c>
      <c r="K40" s="97">
        <f t="shared" si="25"/>
        <v>4153283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4278000</v>
      </c>
      <c r="Q40" s="97">
        <f t="shared" si="20"/>
        <v>4226392</v>
      </c>
      <c r="R40" s="52">
        <f t="shared" si="21"/>
        <v>0</v>
      </c>
      <c r="S40" s="53">
        <f t="shared" si="22"/>
        <v>5580.9462583266086</v>
      </c>
      <c r="T40" s="52">
        <f>IF((+$E35+$E38) =0,0,(P40   /(+$E35+$E38) )*100)</f>
        <v>23.346430910281597</v>
      </c>
      <c r="U40" s="54">
        <f>IF((+$E35+$E38) =0,0,(Q40   /(+$E35+$E38) )*100)</f>
        <v>23.064789347304082</v>
      </c>
      <c r="V40" s="96">
        <f>SUM(V35:V39)</f>
        <v>0</v>
      </c>
      <c r="W40" s="97" t="s">
        <v>36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3" customHeight="1" x14ac:dyDescent="0.3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3" customHeight="1" x14ac:dyDescent="0.3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3" customHeight="1" x14ac:dyDescent="0.3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3" customHeight="1" x14ac:dyDescent="0.3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3" hidden="1" customHeight="1" x14ac:dyDescent="0.3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3" customHeight="1" x14ac:dyDescent="0.3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3" customHeight="1" x14ac:dyDescent="0.3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3" customHeight="1" x14ac:dyDescent="0.3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3" customHeight="1" x14ac:dyDescent="0.3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3" customHeight="1" x14ac:dyDescent="0.3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3" customHeight="1" x14ac:dyDescent="0.3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3" customHeight="1" x14ac:dyDescent="0.3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3" hidden="1" customHeight="1" x14ac:dyDescent="0.3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3" hidden="1" customHeight="1" x14ac:dyDescent="0.3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3" customHeight="1" x14ac:dyDescent="0.3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3" customHeight="1" x14ac:dyDescent="0.3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3" customHeight="1" x14ac:dyDescent="0.3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3" customHeight="1" x14ac:dyDescent="0.3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3" customHeight="1" x14ac:dyDescent="0.3">
      <c r="A67" s="60" t="s">
        <v>87</v>
      </c>
      <c r="B67" s="104">
        <f>SUM(B9:B14,B17:B23,B26:B29,B32,B35:B39,B42:B52,B55:B58,B61:B65)</f>
        <v>29502000</v>
      </c>
      <c r="C67" s="104">
        <f>SUM(C9:C14,C17:C23,C26:C29,C32,C35:C39,C42:C52,C55:C58,C61:C65)</f>
        <v>0</v>
      </c>
      <c r="D67" s="104"/>
      <c r="E67" s="104">
        <f t="shared" si="35"/>
        <v>29502000</v>
      </c>
      <c r="F67" s="105">
        <f t="shared" ref="F67:O67" si="43">SUM(F9:F14,F17:F23,F26:F29,F32,F35:F39,F42:F52,F55:F58,F61:F65)</f>
        <v>29502000</v>
      </c>
      <c r="G67" s="106">
        <f t="shared" si="43"/>
        <v>9913000</v>
      </c>
      <c r="H67" s="105">
        <f t="shared" si="43"/>
        <v>724000</v>
      </c>
      <c r="I67" s="106">
        <f t="shared" si="43"/>
        <v>1958213</v>
      </c>
      <c r="J67" s="105">
        <f t="shared" si="43"/>
        <v>5345000</v>
      </c>
      <c r="K67" s="106">
        <f t="shared" si="43"/>
        <v>4696711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6069000</v>
      </c>
      <c r="Q67" s="106">
        <f t="shared" si="37"/>
        <v>6654924</v>
      </c>
      <c r="R67" s="61">
        <f t="shared" si="38"/>
        <v>638.25966850828729</v>
      </c>
      <c r="S67" s="62">
        <f t="shared" si="39"/>
        <v>139.84678888353821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27.58761761898268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30.251029592254191</v>
      </c>
      <c r="V67" s="105">
        <f>SUM(V9:V14,V17:V23,V26:V29,V32,V35:V39,V42:V52,V55:V58,V61:V65)</f>
        <v>0</v>
      </c>
      <c r="W67" s="106" t="s">
        <v>36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29287000</v>
      </c>
      <c r="C69" s="92"/>
      <c r="D69" s="92"/>
      <c r="E69" s="92">
        <f>$B69      +$C69      +$D69</f>
        <v>29287000</v>
      </c>
      <c r="F69" s="93">
        <v>29287000</v>
      </c>
      <c r="G69" s="94">
        <v>15079000</v>
      </c>
      <c r="H69" s="93">
        <v>7062000</v>
      </c>
      <c r="I69" s="94">
        <v>6962430</v>
      </c>
      <c r="J69" s="93">
        <v>5940000</v>
      </c>
      <c r="K69" s="94">
        <v>5873734</v>
      </c>
      <c r="L69" s="93"/>
      <c r="M69" s="94"/>
      <c r="N69" s="93"/>
      <c r="O69" s="94"/>
      <c r="P69" s="93">
        <f>$H69      +$J69      +$L69      +$N69</f>
        <v>13002000</v>
      </c>
      <c r="Q69" s="94">
        <f>$I69      +$K69      +$M69      +$O69</f>
        <v>12836164</v>
      </c>
      <c r="R69" s="48">
        <f>IF(($H69      =0),0,((($J69      -$H69      )/$H69      )*100))</f>
        <v>-15.887850467289718</v>
      </c>
      <c r="S69" s="49">
        <f>IF(($I69      =0),0,((($K69      -$I69      )/$I69      )*100))</f>
        <v>-15.636724534393883</v>
      </c>
      <c r="T69" s="48">
        <f>IF(($E69      =0),0,(($P69      /$E69      )*100))</f>
        <v>44.395124116502203</v>
      </c>
      <c r="U69" s="50">
        <f>IF(($E69      =0),0,(($Q69      /$E69      )*100))</f>
        <v>43.828879707720148</v>
      </c>
      <c r="V69" s="93">
        <v>0</v>
      </c>
      <c r="W69" s="94" t="s">
        <v>36</v>
      </c>
    </row>
    <row r="70" spans="1:23" ht="13" customHeight="1" x14ac:dyDescent="0.3">
      <c r="A70" s="56" t="s">
        <v>42</v>
      </c>
      <c r="B70" s="101">
        <f>B69</f>
        <v>29287000</v>
      </c>
      <c r="C70" s="101">
        <f>C69</f>
        <v>0</v>
      </c>
      <c r="D70" s="101"/>
      <c r="E70" s="101">
        <f>$B70      +$C70      +$D70</f>
        <v>29287000</v>
      </c>
      <c r="F70" s="102">
        <f t="shared" ref="F70:O70" si="44">F69</f>
        <v>29287000</v>
      </c>
      <c r="G70" s="103">
        <f t="shared" si="44"/>
        <v>15079000</v>
      </c>
      <c r="H70" s="102">
        <f t="shared" si="44"/>
        <v>7062000</v>
      </c>
      <c r="I70" s="103">
        <f t="shared" si="44"/>
        <v>6962430</v>
      </c>
      <c r="J70" s="102">
        <f t="shared" si="44"/>
        <v>5940000</v>
      </c>
      <c r="K70" s="103">
        <f t="shared" si="44"/>
        <v>5873734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13002000</v>
      </c>
      <c r="Q70" s="103">
        <f>$I70      +$K70      +$M70      +$O70</f>
        <v>12836164</v>
      </c>
      <c r="R70" s="57">
        <f>IF(($H70      =0),0,((($J70      -$H70      )/$H70      )*100))</f>
        <v>-15.887850467289718</v>
      </c>
      <c r="S70" s="58">
        <f>IF(($I70      =0),0,((($K70      -$I70      )/$I70      )*100))</f>
        <v>-15.636724534393883</v>
      </c>
      <c r="T70" s="57">
        <f>IF($E70   =0,0,($P70   /$E70   )*100)</f>
        <v>44.395124116502203</v>
      </c>
      <c r="U70" s="59">
        <f>IF($E70   =0,0,($Q70   /$E70 )*100)</f>
        <v>43.828879707720148</v>
      </c>
      <c r="V70" s="102">
        <f>V69</f>
        <v>0</v>
      </c>
      <c r="W70" s="103" t="s">
        <v>36</v>
      </c>
    </row>
    <row r="71" spans="1:23" ht="13" customHeight="1" x14ac:dyDescent="0.3">
      <c r="A71" s="60" t="s">
        <v>87</v>
      </c>
      <c r="B71" s="104">
        <f>B69</f>
        <v>29287000</v>
      </c>
      <c r="C71" s="104">
        <f>C69</f>
        <v>0</v>
      </c>
      <c r="D71" s="104"/>
      <c r="E71" s="104">
        <f>$B71      +$C71      +$D71</f>
        <v>29287000</v>
      </c>
      <c r="F71" s="105">
        <f t="shared" ref="F71:O71" si="45">F69</f>
        <v>29287000</v>
      </c>
      <c r="G71" s="106">
        <f t="shared" si="45"/>
        <v>15079000</v>
      </c>
      <c r="H71" s="105">
        <f t="shared" si="45"/>
        <v>7062000</v>
      </c>
      <c r="I71" s="106">
        <f t="shared" si="45"/>
        <v>6962430</v>
      </c>
      <c r="J71" s="105">
        <f t="shared" si="45"/>
        <v>5940000</v>
      </c>
      <c r="K71" s="106">
        <f t="shared" si="45"/>
        <v>5873734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13002000</v>
      </c>
      <c r="Q71" s="106">
        <f>$I71      +$K71      +$M71      +$O71</f>
        <v>12836164</v>
      </c>
      <c r="R71" s="61">
        <f>IF(($H71      =0),0,((($J71      -$H71      )/$H71      )*100))</f>
        <v>-15.887850467289718</v>
      </c>
      <c r="S71" s="62">
        <f>IF(($I71      =0),0,((($K71      -$I71      )/$I71      )*100))</f>
        <v>-15.636724534393883</v>
      </c>
      <c r="T71" s="61">
        <f>IF($E71   =0,0,($P71   /$E71   )*100)</f>
        <v>44.395124116502203</v>
      </c>
      <c r="U71" s="65">
        <f>IF($E71   =0,0,($Q71   /$E71   )*100)</f>
        <v>43.828879707720148</v>
      </c>
      <c r="V71" s="105">
        <f>V69</f>
        <v>0</v>
      </c>
      <c r="W71" s="106" t="s">
        <v>36</v>
      </c>
    </row>
    <row r="72" spans="1:23" ht="13" customHeight="1" thickBot="1" x14ac:dyDescent="0.35">
      <c r="A72" s="60" t="s">
        <v>89</v>
      </c>
      <c r="B72" s="104">
        <f>SUM(B9:B14,B17:B23,B26:B29,B32,B35:B39,B42:B52,B55:B58,B61:B65,B69)</f>
        <v>58789000</v>
      </c>
      <c r="C72" s="104">
        <f>SUM(C9:C14,C17:C23,C26:C29,C32,C35:C39,C42:C52,C55:C58,C61:C65,C69)</f>
        <v>0</v>
      </c>
      <c r="D72" s="104"/>
      <c r="E72" s="104">
        <f>$B72      +$C72      +$D72</f>
        <v>58789000</v>
      </c>
      <c r="F72" s="105">
        <f t="shared" ref="F72:O72" si="46">SUM(F9:F14,F17:F23,F26:F29,F32,F35:F39,F42:F52,F55:F58,F61:F65,F69)</f>
        <v>58789000</v>
      </c>
      <c r="G72" s="106">
        <f t="shared" si="46"/>
        <v>24992000</v>
      </c>
      <c r="H72" s="105">
        <f t="shared" si="46"/>
        <v>7786000</v>
      </c>
      <c r="I72" s="106">
        <f t="shared" si="46"/>
        <v>8920643</v>
      </c>
      <c r="J72" s="105">
        <f t="shared" si="46"/>
        <v>11285000</v>
      </c>
      <c r="K72" s="106">
        <f t="shared" si="46"/>
        <v>10570445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19071000</v>
      </c>
      <c r="Q72" s="106">
        <f>$I72      +$K72      +$M72      +$O72</f>
        <v>19491088</v>
      </c>
      <c r="R72" s="61">
        <f>IF(($H72      =0),0,((($J72      -$H72      )/$H72      )*100))</f>
        <v>44.939635242743385</v>
      </c>
      <c r="S72" s="62">
        <f>IF(($I72      =0),0,((($K72      -$I72      )/$I72      )*100))</f>
        <v>18.494204958095509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37.18558670982334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38.004695238466638</v>
      </c>
      <c r="V72" s="105">
        <f>SUM(V9:V14,V17:V23,V26:V29,V32,V35:V39,V42:V52,V55:V58,V61:V65,V69)</f>
        <v>0</v>
      </c>
      <c r="W72" s="106" t="s">
        <v>36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149</v>
      </c>
    </row>
    <row r="116" spans="1:23" x14ac:dyDescent="0.25">
      <c r="A116" s="29" t="s">
        <v>150</v>
      </c>
    </row>
    <row r="117" spans="1:23" ht="13" x14ac:dyDescent="0.3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154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LxkM++XQ54LdX4ykiw4xlfvW1WbDr8vV6ZD4b8y35kSd2vltjHdHvJ8d5wdyU1YNUFl7kQWD+bGgF4S429fk+w==" saltValue="F3UiwO99//tBI8xNEOj8s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121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3" customHeight="1" x14ac:dyDescent="0.3">
      <c r="A10" s="47" t="s">
        <v>37</v>
      </c>
      <c r="B10" s="92">
        <v>1550000</v>
      </c>
      <c r="C10" s="92"/>
      <c r="D10" s="92"/>
      <c r="E10" s="92">
        <f t="shared" ref="E10:E15" si="0">$B10      +$C10      +$D10</f>
        <v>1550000</v>
      </c>
      <c r="F10" s="93">
        <v>1550000</v>
      </c>
      <c r="G10" s="94">
        <v>1550000</v>
      </c>
      <c r="H10" s="93">
        <v>109000</v>
      </c>
      <c r="I10" s="94">
        <v>109201</v>
      </c>
      <c r="J10" s="93">
        <v>277000</v>
      </c>
      <c r="K10" s="94">
        <v>277344</v>
      </c>
      <c r="L10" s="93"/>
      <c r="M10" s="94"/>
      <c r="N10" s="93"/>
      <c r="O10" s="94"/>
      <c r="P10" s="93">
        <f t="shared" ref="P10:P15" si="1">$H10      +$J10      +$L10      +$N10</f>
        <v>386000</v>
      </c>
      <c r="Q10" s="94">
        <f t="shared" ref="Q10:Q15" si="2">$I10      +$K10      +$M10      +$O10</f>
        <v>386545</v>
      </c>
      <c r="R10" s="48">
        <f t="shared" ref="R10:R15" si="3">IF(($H10      =0),0,((($J10      -$H10      )/$H10      )*100))</f>
        <v>154.12844036697248</v>
      </c>
      <c r="S10" s="49">
        <f t="shared" ref="S10:S15" si="4">IF(($I10      =0),0,((($K10      -$I10      )/$I10      )*100))</f>
        <v>153.9756961932583</v>
      </c>
      <c r="T10" s="48">
        <f t="shared" ref="T10:T14" si="5">IF(($E10      =0),0,(($P10      /$E10      )*100))</f>
        <v>24.903225806451612</v>
      </c>
      <c r="U10" s="50">
        <f t="shared" ref="U10:U14" si="6">IF(($E10      =0),0,(($Q10      /$E10      )*100))</f>
        <v>24.938387096774193</v>
      </c>
      <c r="V10" s="93">
        <v>0</v>
      </c>
      <c r="W10" s="94" t="s">
        <v>36</v>
      </c>
    </row>
    <row r="11" spans="1:23" ht="13" customHeight="1" x14ac:dyDescent="0.3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3" customHeight="1" x14ac:dyDescent="0.3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3" customHeight="1" x14ac:dyDescent="0.3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3" customHeight="1" x14ac:dyDescent="0.3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3" customHeight="1" x14ac:dyDescent="0.3">
      <c r="A15" s="51" t="s">
        <v>42</v>
      </c>
      <c r="B15" s="95">
        <f>SUM(B9:B14)</f>
        <v>1550000</v>
      </c>
      <c r="C15" s="95">
        <f>SUM(C9:C14)</f>
        <v>0</v>
      </c>
      <c r="D15" s="95"/>
      <c r="E15" s="95">
        <f t="shared" si="0"/>
        <v>1550000</v>
      </c>
      <c r="F15" s="96">
        <f t="shared" ref="F15:O15" si="7">SUM(F9:F14)</f>
        <v>1550000</v>
      </c>
      <c r="G15" s="97">
        <f t="shared" si="7"/>
        <v>1550000</v>
      </c>
      <c r="H15" s="96">
        <f t="shared" si="7"/>
        <v>109000</v>
      </c>
      <c r="I15" s="97">
        <f t="shared" si="7"/>
        <v>109201</v>
      </c>
      <c r="J15" s="96">
        <f t="shared" si="7"/>
        <v>277000</v>
      </c>
      <c r="K15" s="97">
        <f t="shared" si="7"/>
        <v>277344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386000</v>
      </c>
      <c r="Q15" s="97">
        <f t="shared" si="2"/>
        <v>386545</v>
      </c>
      <c r="R15" s="52">
        <f t="shared" si="3"/>
        <v>154.12844036697248</v>
      </c>
      <c r="S15" s="53">
        <f t="shared" si="4"/>
        <v>153.9756961932583</v>
      </c>
      <c r="T15" s="52">
        <f>IF((SUM($E9:$E13))=0,0,(P15/(SUM($E9:$E13))*100))</f>
        <v>24.903225806451612</v>
      </c>
      <c r="U15" s="54">
        <f>IF((SUM($E9:$E13))=0,0,(Q15/(SUM($E9:$E13))*100))</f>
        <v>24.938387096774193</v>
      </c>
      <c r="V15" s="96">
        <f>SUM(V9:V14)</f>
        <v>0</v>
      </c>
      <c r="W15" s="97" t="s">
        <v>36</v>
      </c>
    </row>
    <row r="16" spans="1:23" ht="13" customHeight="1" x14ac:dyDescent="0.3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3" customHeight="1" x14ac:dyDescent="0.3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3" customHeight="1" x14ac:dyDescent="0.3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3" customHeight="1" x14ac:dyDescent="0.3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3" customHeight="1" x14ac:dyDescent="0.3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3" customHeight="1" x14ac:dyDescent="0.3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3" customHeight="1" x14ac:dyDescent="0.3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3" customHeight="1" x14ac:dyDescent="0.3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3" customHeight="1" x14ac:dyDescent="0.3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3" customHeight="1" x14ac:dyDescent="0.3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3" customHeight="1" x14ac:dyDescent="0.3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3" customHeight="1" x14ac:dyDescent="0.3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1830000</v>
      </c>
      <c r="C32" s="92"/>
      <c r="D32" s="92"/>
      <c r="E32" s="92">
        <f>$B32      +$C32      +$D32</f>
        <v>1830000</v>
      </c>
      <c r="F32" s="93">
        <v>1830000</v>
      </c>
      <c r="G32" s="94">
        <v>1281000</v>
      </c>
      <c r="H32" s="93">
        <v>281000</v>
      </c>
      <c r="I32" s="94">
        <v>281175</v>
      </c>
      <c r="J32" s="93">
        <v>428000</v>
      </c>
      <c r="K32" s="94">
        <v>428130</v>
      </c>
      <c r="L32" s="93"/>
      <c r="M32" s="94"/>
      <c r="N32" s="93"/>
      <c r="O32" s="94"/>
      <c r="P32" s="93">
        <f>$H32      +$J32      +$L32      +$N32</f>
        <v>709000</v>
      </c>
      <c r="Q32" s="94">
        <f>$I32      +$K32      +$M32      +$O32</f>
        <v>709305</v>
      </c>
      <c r="R32" s="48">
        <f>IF(($H32      =0),0,((($J32      -$H32      )/$H32      )*100))</f>
        <v>52.313167259786475</v>
      </c>
      <c r="S32" s="49">
        <f>IF(($I32      =0),0,((($K32      -$I32      )/$I32      )*100))</f>
        <v>52.264603894371831</v>
      </c>
      <c r="T32" s="48">
        <f>IF(($E32      =0),0,(($P32      /$E32      )*100))</f>
        <v>38.743169398907099</v>
      </c>
      <c r="U32" s="50">
        <f>IF(($E32      =0),0,(($Q32      /$E32      )*100))</f>
        <v>38.759836065573772</v>
      </c>
      <c r="V32" s="93">
        <v>0</v>
      </c>
      <c r="W32" s="94" t="s">
        <v>36</v>
      </c>
    </row>
    <row r="33" spans="1:23" ht="13" customHeight="1" x14ac:dyDescent="0.3">
      <c r="A33" s="51" t="s">
        <v>42</v>
      </c>
      <c r="B33" s="95">
        <f>B32</f>
        <v>1830000</v>
      </c>
      <c r="C33" s="95">
        <f>C32</f>
        <v>0</v>
      </c>
      <c r="D33" s="95"/>
      <c r="E33" s="95">
        <f>$B33      +$C33      +$D33</f>
        <v>1830000</v>
      </c>
      <c r="F33" s="96">
        <f t="shared" ref="F33:O33" si="17">F32</f>
        <v>1830000</v>
      </c>
      <c r="G33" s="97">
        <f t="shared" si="17"/>
        <v>1281000</v>
      </c>
      <c r="H33" s="96">
        <f t="shared" si="17"/>
        <v>281000</v>
      </c>
      <c r="I33" s="97">
        <f t="shared" si="17"/>
        <v>281175</v>
      </c>
      <c r="J33" s="96">
        <f t="shared" si="17"/>
        <v>428000</v>
      </c>
      <c r="K33" s="97">
        <f t="shared" si="17"/>
        <v>428130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709000</v>
      </c>
      <c r="Q33" s="97">
        <f>$I33      +$K33      +$M33      +$O33</f>
        <v>709305</v>
      </c>
      <c r="R33" s="52">
        <f>IF(($H33      =0),0,((($J33      -$H33      )/$H33      )*100))</f>
        <v>52.313167259786475</v>
      </c>
      <c r="S33" s="53">
        <f>IF(($I33      =0),0,((($K33      -$I33      )/$I33      )*100))</f>
        <v>52.264603894371831</v>
      </c>
      <c r="T33" s="52">
        <f>IF($E33   =0,0,($P33   /$E33   )*100)</f>
        <v>38.743169398907099</v>
      </c>
      <c r="U33" s="54">
        <f>IF($E33   =0,0,($Q33   /$E33   )*100)</f>
        <v>38.759836065573772</v>
      </c>
      <c r="V33" s="96">
        <f>V32</f>
        <v>0</v>
      </c>
      <c r="W33" s="97" t="s">
        <v>36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23658000</v>
      </c>
      <c r="C35" s="92"/>
      <c r="D35" s="92"/>
      <c r="E35" s="92">
        <f t="shared" ref="E35:E40" si="18">$B35      +$C35      +$D35</f>
        <v>23658000</v>
      </c>
      <c r="F35" s="93">
        <v>23658000</v>
      </c>
      <c r="G35" s="94">
        <v>14658000</v>
      </c>
      <c r="H35" s="93">
        <v>4935000</v>
      </c>
      <c r="I35" s="94">
        <v>871279</v>
      </c>
      <c r="J35" s="93">
        <v>2774000</v>
      </c>
      <c r="K35" s="94">
        <v>2789568</v>
      </c>
      <c r="L35" s="93"/>
      <c r="M35" s="94"/>
      <c r="N35" s="93"/>
      <c r="O35" s="94"/>
      <c r="P35" s="93">
        <f t="shared" ref="P35:P40" si="19">$H35      +$J35      +$L35      +$N35</f>
        <v>7709000</v>
      </c>
      <c r="Q35" s="94">
        <f t="shared" ref="Q35:Q40" si="20">$I35      +$K35      +$M35      +$O35</f>
        <v>3660847</v>
      </c>
      <c r="R35" s="48">
        <f t="shared" ref="R35:R40" si="21">IF(($H35      =0),0,((($J35      -$H35      )/$H35      )*100))</f>
        <v>-43.789260385005065</v>
      </c>
      <c r="S35" s="49">
        <f t="shared" ref="S35:S40" si="22">IF(($I35      =0),0,((($K35      -$I35      )/$I35      )*100))</f>
        <v>220.16931430689826</v>
      </c>
      <c r="T35" s="48">
        <f t="shared" ref="T35:T39" si="23">IF(($E35      =0),0,(($P35      /$E35      )*100))</f>
        <v>32.585172034829654</v>
      </c>
      <c r="U35" s="50">
        <f t="shared" ref="U35:U39" si="24">IF(($E35      =0),0,(($Q35      /$E35      )*100))</f>
        <v>15.474034153351932</v>
      </c>
      <c r="V35" s="93">
        <v>0</v>
      </c>
      <c r="W35" s="94" t="s">
        <v>36</v>
      </c>
    </row>
    <row r="36" spans="1:23" ht="13" customHeight="1" x14ac:dyDescent="0.3">
      <c r="A36" s="47" t="s">
        <v>60</v>
      </c>
      <c r="B36" s="92">
        <v>5168000</v>
      </c>
      <c r="C36" s="92"/>
      <c r="D36" s="92"/>
      <c r="E36" s="92">
        <f t="shared" si="18"/>
        <v>5168000</v>
      </c>
      <c r="F36" s="93">
        <v>5168000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3" customHeight="1" x14ac:dyDescent="0.3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3" customHeight="1" x14ac:dyDescent="0.3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3" customHeight="1" x14ac:dyDescent="0.3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3" customHeight="1" x14ac:dyDescent="0.3">
      <c r="A40" s="51" t="s">
        <v>42</v>
      </c>
      <c r="B40" s="95">
        <f>SUM(B35:B39)</f>
        <v>28826000</v>
      </c>
      <c r="C40" s="95">
        <f>SUM(C35:C39)</f>
        <v>0</v>
      </c>
      <c r="D40" s="95"/>
      <c r="E40" s="95">
        <f t="shared" si="18"/>
        <v>28826000</v>
      </c>
      <c r="F40" s="96">
        <f t="shared" ref="F40:O40" si="25">SUM(F35:F39)</f>
        <v>28826000</v>
      </c>
      <c r="G40" s="97">
        <f t="shared" si="25"/>
        <v>14658000</v>
      </c>
      <c r="H40" s="96">
        <f t="shared" si="25"/>
        <v>4935000</v>
      </c>
      <c r="I40" s="97">
        <f t="shared" si="25"/>
        <v>871279</v>
      </c>
      <c r="J40" s="96">
        <f t="shared" si="25"/>
        <v>2774000</v>
      </c>
      <c r="K40" s="97">
        <f t="shared" si="25"/>
        <v>2789568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7709000</v>
      </c>
      <c r="Q40" s="97">
        <f t="shared" si="20"/>
        <v>3660847</v>
      </c>
      <c r="R40" s="52">
        <f t="shared" si="21"/>
        <v>-43.789260385005065</v>
      </c>
      <c r="S40" s="53">
        <f t="shared" si="22"/>
        <v>220.16931430689826</v>
      </c>
      <c r="T40" s="52">
        <f>IF((+$E35+$E38) =0,0,(P40   /(+$E35+$E38) )*100)</f>
        <v>32.585172034829654</v>
      </c>
      <c r="U40" s="54">
        <f>IF((+$E35+$E38) =0,0,(Q40   /(+$E35+$E38) )*100)</f>
        <v>15.474034153351932</v>
      </c>
      <c r="V40" s="96">
        <f>SUM(V35:V39)</f>
        <v>0</v>
      </c>
      <c r="W40" s="97" t="s">
        <v>36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3" customHeight="1" x14ac:dyDescent="0.3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3" customHeight="1" x14ac:dyDescent="0.3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3" customHeight="1" x14ac:dyDescent="0.3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3" customHeight="1" x14ac:dyDescent="0.3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3" hidden="1" customHeight="1" x14ac:dyDescent="0.3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3" customHeight="1" x14ac:dyDescent="0.3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3" customHeight="1" x14ac:dyDescent="0.3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3" customHeight="1" x14ac:dyDescent="0.3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3" customHeight="1" x14ac:dyDescent="0.3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3" customHeight="1" x14ac:dyDescent="0.3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3" customHeight="1" x14ac:dyDescent="0.3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3" customHeight="1" x14ac:dyDescent="0.3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3" hidden="1" customHeight="1" x14ac:dyDescent="0.3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3" hidden="1" customHeight="1" x14ac:dyDescent="0.3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3" customHeight="1" x14ac:dyDescent="0.3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3" customHeight="1" x14ac:dyDescent="0.3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3" customHeight="1" x14ac:dyDescent="0.3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3" customHeight="1" x14ac:dyDescent="0.3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3" customHeight="1" x14ac:dyDescent="0.3">
      <c r="A67" s="60" t="s">
        <v>87</v>
      </c>
      <c r="B67" s="104">
        <f>SUM(B9:B14,B17:B23,B26:B29,B32,B35:B39,B42:B52,B55:B58,B61:B65)</f>
        <v>32206000</v>
      </c>
      <c r="C67" s="104">
        <f>SUM(C9:C14,C17:C23,C26:C29,C32,C35:C39,C42:C52,C55:C58,C61:C65)</f>
        <v>0</v>
      </c>
      <c r="D67" s="104"/>
      <c r="E67" s="104">
        <f t="shared" si="35"/>
        <v>32206000</v>
      </c>
      <c r="F67" s="105">
        <f t="shared" ref="F67:O67" si="43">SUM(F9:F14,F17:F23,F26:F29,F32,F35:F39,F42:F52,F55:F58,F61:F65)</f>
        <v>32206000</v>
      </c>
      <c r="G67" s="106">
        <f t="shared" si="43"/>
        <v>17489000</v>
      </c>
      <c r="H67" s="105">
        <f t="shared" si="43"/>
        <v>5325000</v>
      </c>
      <c r="I67" s="106">
        <f t="shared" si="43"/>
        <v>1261655</v>
      </c>
      <c r="J67" s="105">
        <f t="shared" si="43"/>
        <v>3479000</v>
      </c>
      <c r="K67" s="106">
        <f t="shared" si="43"/>
        <v>3495042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8804000</v>
      </c>
      <c r="Q67" s="106">
        <f t="shared" si="37"/>
        <v>4756697</v>
      </c>
      <c r="R67" s="61">
        <f t="shared" si="38"/>
        <v>-34.666666666666671</v>
      </c>
      <c r="S67" s="62">
        <f t="shared" si="39"/>
        <v>177.02042158910319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32.5615799985206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17.592636289666398</v>
      </c>
      <c r="V67" s="105">
        <f>SUM(V9:V14,V17:V23,V26:V29,V32,V35:V39,V42:V52,V55:V58,V61:V65)</f>
        <v>0</v>
      </c>
      <c r="W67" s="106" t="s">
        <v>36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24708000</v>
      </c>
      <c r="C69" s="92"/>
      <c r="D69" s="92"/>
      <c r="E69" s="92">
        <f>$B69      +$C69      +$D69</f>
        <v>24708000</v>
      </c>
      <c r="F69" s="93">
        <v>24708000</v>
      </c>
      <c r="G69" s="94">
        <v>12900000</v>
      </c>
      <c r="H69" s="93">
        <v>2797000</v>
      </c>
      <c r="I69" s="94">
        <v>2316820</v>
      </c>
      <c r="J69" s="93">
        <v>13363000</v>
      </c>
      <c r="K69" s="94">
        <v>13131930</v>
      </c>
      <c r="L69" s="93"/>
      <c r="M69" s="94"/>
      <c r="N69" s="93"/>
      <c r="O69" s="94"/>
      <c r="P69" s="93">
        <f>$H69      +$J69      +$L69      +$N69</f>
        <v>16160000</v>
      </c>
      <c r="Q69" s="94">
        <f>$I69      +$K69      +$M69      +$O69</f>
        <v>15448750</v>
      </c>
      <c r="R69" s="48">
        <f>IF(($H69      =0),0,((($J69      -$H69      )/$H69      )*100))</f>
        <v>377.7618877368609</v>
      </c>
      <c r="S69" s="49">
        <f>IF(($I69      =0),0,((($K69      -$I69      )/$I69      )*100))</f>
        <v>466.80838390552566</v>
      </c>
      <c r="T69" s="48">
        <f>IF(($E69      =0),0,(($P69      /$E69      )*100))</f>
        <v>65.403917759430144</v>
      </c>
      <c r="U69" s="50">
        <f>IF(($E69      =0),0,(($Q69      /$E69      )*100))</f>
        <v>62.525295450866111</v>
      </c>
      <c r="V69" s="93">
        <v>0</v>
      </c>
      <c r="W69" s="94" t="s">
        <v>36</v>
      </c>
    </row>
    <row r="70" spans="1:23" ht="13" customHeight="1" x14ac:dyDescent="0.3">
      <c r="A70" s="56" t="s">
        <v>42</v>
      </c>
      <c r="B70" s="101">
        <f>B69</f>
        <v>24708000</v>
      </c>
      <c r="C70" s="101">
        <f>C69</f>
        <v>0</v>
      </c>
      <c r="D70" s="101"/>
      <c r="E70" s="101">
        <f>$B70      +$C70      +$D70</f>
        <v>24708000</v>
      </c>
      <c r="F70" s="102">
        <f t="shared" ref="F70:O70" si="44">F69</f>
        <v>24708000</v>
      </c>
      <c r="G70" s="103">
        <f t="shared" si="44"/>
        <v>12900000</v>
      </c>
      <c r="H70" s="102">
        <f t="shared" si="44"/>
        <v>2797000</v>
      </c>
      <c r="I70" s="103">
        <f t="shared" si="44"/>
        <v>2316820</v>
      </c>
      <c r="J70" s="102">
        <f t="shared" si="44"/>
        <v>13363000</v>
      </c>
      <c r="K70" s="103">
        <f t="shared" si="44"/>
        <v>13131930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16160000</v>
      </c>
      <c r="Q70" s="103">
        <f>$I70      +$K70      +$M70      +$O70</f>
        <v>15448750</v>
      </c>
      <c r="R70" s="57">
        <f>IF(($H70      =0),0,((($J70      -$H70      )/$H70      )*100))</f>
        <v>377.7618877368609</v>
      </c>
      <c r="S70" s="58">
        <f>IF(($I70      =0),0,((($K70      -$I70      )/$I70      )*100))</f>
        <v>466.80838390552566</v>
      </c>
      <c r="T70" s="57">
        <f>IF($E70   =0,0,($P70   /$E70   )*100)</f>
        <v>65.403917759430144</v>
      </c>
      <c r="U70" s="59">
        <f>IF($E70   =0,0,($Q70   /$E70 )*100)</f>
        <v>62.525295450866111</v>
      </c>
      <c r="V70" s="102">
        <f>V69</f>
        <v>0</v>
      </c>
      <c r="W70" s="103" t="s">
        <v>36</v>
      </c>
    </row>
    <row r="71" spans="1:23" ht="13" customHeight="1" x14ac:dyDescent="0.3">
      <c r="A71" s="60" t="s">
        <v>87</v>
      </c>
      <c r="B71" s="104">
        <f>B69</f>
        <v>24708000</v>
      </c>
      <c r="C71" s="104">
        <f>C69</f>
        <v>0</v>
      </c>
      <c r="D71" s="104"/>
      <c r="E71" s="104">
        <f>$B71      +$C71      +$D71</f>
        <v>24708000</v>
      </c>
      <c r="F71" s="105">
        <f t="shared" ref="F71:O71" si="45">F69</f>
        <v>24708000</v>
      </c>
      <c r="G71" s="106">
        <f t="shared" si="45"/>
        <v>12900000</v>
      </c>
      <c r="H71" s="105">
        <f t="shared" si="45"/>
        <v>2797000</v>
      </c>
      <c r="I71" s="106">
        <f t="shared" si="45"/>
        <v>2316820</v>
      </c>
      <c r="J71" s="105">
        <f t="shared" si="45"/>
        <v>13363000</v>
      </c>
      <c r="K71" s="106">
        <f t="shared" si="45"/>
        <v>13131930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16160000</v>
      </c>
      <c r="Q71" s="106">
        <f>$I71      +$K71      +$M71      +$O71</f>
        <v>15448750</v>
      </c>
      <c r="R71" s="61">
        <f>IF(($H71      =0),0,((($J71      -$H71      )/$H71      )*100))</f>
        <v>377.7618877368609</v>
      </c>
      <c r="S71" s="62">
        <f>IF(($I71      =0),0,((($K71      -$I71      )/$I71      )*100))</f>
        <v>466.80838390552566</v>
      </c>
      <c r="T71" s="61">
        <f>IF($E71   =0,0,($P71   /$E71   )*100)</f>
        <v>65.403917759430144</v>
      </c>
      <c r="U71" s="65">
        <f>IF($E71   =0,0,($Q71   /$E71   )*100)</f>
        <v>62.525295450866111</v>
      </c>
      <c r="V71" s="105">
        <f>V69</f>
        <v>0</v>
      </c>
      <c r="W71" s="106" t="s">
        <v>36</v>
      </c>
    </row>
    <row r="72" spans="1:23" ht="13" customHeight="1" thickBot="1" x14ac:dyDescent="0.35">
      <c r="A72" s="60" t="s">
        <v>89</v>
      </c>
      <c r="B72" s="104">
        <f>SUM(B9:B14,B17:B23,B26:B29,B32,B35:B39,B42:B52,B55:B58,B61:B65,B69)</f>
        <v>56914000</v>
      </c>
      <c r="C72" s="104">
        <f>SUM(C9:C14,C17:C23,C26:C29,C32,C35:C39,C42:C52,C55:C58,C61:C65,C69)</f>
        <v>0</v>
      </c>
      <c r="D72" s="104"/>
      <c r="E72" s="104">
        <f>$B72      +$C72      +$D72</f>
        <v>56914000</v>
      </c>
      <c r="F72" s="105">
        <f t="shared" ref="F72:O72" si="46">SUM(F9:F14,F17:F23,F26:F29,F32,F35:F39,F42:F52,F55:F58,F61:F65,F69)</f>
        <v>56914000</v>
      </c>
      <c r="G72" s="106">
        <f t="shared" si="46"/>
        <v>30389000</v>
      </c>
      <c r="H72" s="105">
        <f t="shared" si="46"/>
        <v>8122000</v>
      </c>
      <c r="I72" s="106">
        <f t="shared" si="46"/>
        <v>3578475</v>
      </c>
      <c r="J72" s="105">
        <f t="shared" si="46"/>
        <v>16842000</v>
      </c>
      <c r="K72" s="106">
        <f t="shared" si="46"/>
        <v>16626972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24964000</v>
      </c>
      <c r="Q72" s="106">
        <f>$I72      +$K72      +$M72      +$O72</f>
        <v>20205447</v>
      </c>
      <c r="R72" s="61">
        <f>IF(($H72      =0),0,((($J72      -$H72      )/$H72      )*100))</f>
        <v>107.36271854223098</v>
      </c>
      <c r="S72" s="62">
        <f>IF(($I72      =0),0,((($K72      -$I72      )/$I72      )*100))</f>
        <v>364.63848427053421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48.243342480578214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39.047360182429557</v>
      </c>
      <c r="V72" s="105">
        <f>SUM(V9:V14,V17:V23,V26:V29,V32,V35:V39,V42:V52,V55:V58,V61:V65,V69)</f>
        <v>0</v>
      </c>
      <c r="W72" s="106" t="s">
        <v>36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149</v>
      </c>
    </row>
    <row r="116" spans="1:23" x14ac:dyDescent="0.25">
      <c r="A116" s="29" t="s">
        <v>150</v>
      </c>
    </row>
    <row r="117" spans="1:23" ht="13" x14ac:dyDescent="0.3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154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48lEswbUbF3PID2eL5r3nVan97lJ0DooxDkLQe4F1VdoYP5hU9vSuB9DFYcA1hLorqDIv7xc9CKG+j03sYCYkQ==" saltValue="CdpXhllZSaFZqQhOQRBjs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122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3" customHeight="1" x14ac:dyDescent="0.3">
      <c r="A10" s="47" t="s">
        <v>37</v>
      </c>
      <c r="B10" s="92">
        <v>1550000</v>
      </c>
      <c r="C10" s="92"/>
      <c r="D10" s="92"/>
      <c r="E10" s="92">
        <f t="shared" ref="E10:E15" si="0">$B10      +$C10      +$D10</f>
        <v>1550000</v>
      </c>
      <c r="F10" s="93">
        <v>1550000</v>
      </c>
      <c r="G10" s="94">
        <v>1550000</v>
      </c>
      <c r="H10" s="93">
        <v>416000</v>
      </c>
      <c r="I10" s="94">
        <v>430766</v>
      </c>
      <c r="J10" s="93">
        <v>453000</v>
      </c>
      <c r="K10" s="94">
        <v>-93508</v>
      </c>
      <c r="L10" s="93"/>
      <c r="M10" s="94"/>
      <c r="N10" s="93"/>
      <c r="O10" s="94"/>
      <c r="P10" s="93">
        <f t="shared" ref="P10:P15" si="1">$H10      +$J10      +$L10      +$N10</f>
        <v>869000</v>
      </c>
      <c r="Q10" s="94">
        <f t="shared" ref="Q10:Q15" si="2">$I10      +$K10      +$M10      +$O10</f>
        <v>337258</v>
      </c>
      <c r="R10" s="48">
        <f t="shared" ref="R10:R15" si="3">IF(($H10      =0),0,((($J10      -$H10      )/$H10      )*100))</f>
        <v>8.8942307692307701</v>
      </c>
      <c r="S10" s="49">
        <f t="shared" ref="S10:S15" si="4">IF(($I10      =0),0,((($K10      -$I10      )/$I10      )*100))</f>
        <v>-121.70737709104247</v>
      </c>
      <c r="T10" s="48">
        <f t="shared" ref="T10:T14" si="5">IF(($E10      =0),0,(($P10      /$E10      )*100))</f>
        <v>56.064516129032263</v>
      </c>
      <c r="U10" s="50">
        <f t="shared" ref="U10:U14" si="6">IF(($E10      =0),0,(($Q10      /$E10      )*100))</f>
        <v>21.758580645161292</v>
      </c>
      <c r="V10" s="93">
        <v>0</v>
      </c>
      <c r="W10" s="94" t="s">
        <v>36</v>
      </c>
    </row>
    <row r="11" spans="1:23" ht="13" customHeight="1" x14ac:dyDescent="0.3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3" customHeight="1" x14ac:dyDescent="0.3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3" customHeight="1" x14ac:dyDescent="0.3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3" customHeight="1" x14ac:dyDescent="0.3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3" customHeight="1" x14ac:dyDescent="0.3">
      <c r="A15" s="51" t="s">
        <v>42</v>
      </c>
      <c r="B15" s="95">
        <f>SUM(B9:B14)</f>
        <v>1550000</v>
      </c>
      <c r="C15" s="95">
        <f>SUM(C9:C14)</f>
        <v>0</v>
      </c>
      <c r="D15" s="95"/>
      <c r="E15" s="95">
        <f t="shared" si="0"/>
        <v>1550000</v>
      </c>
      <c r="F15" s="96">
        <f t="shared" ref="F15:O15" si="7">SUM(F9:F14)</f>
        <v>1550000</v>
      </c>
      <c r="G15" s="97">
        <f t="shared" si="7"/>
        <v>1550000</v>
      </c>
      <c r="H15" s="96">
        <f t="shared" si="7"/>
        <v>416000</v>
      </c>
      <c r="I15" s="97">
        <f t="shared" si="7"/>
        <v>430766</v>
      </c>
      <c r="J15" s="96">
        <f t="shared" si="7"/>
        <v>453000</v>
      </c>
      <c r="K15" s="97">
        <f t="shared" si="7"/>
        <v>-93508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869000</v>
      </c>
      <c r="Q15" s="97">
        <f t="shared" si="2"/>
        <v>337258</v>
      </c>
      <c r="R15" s="52">
        <f t="shared" si="3"/>
        <v>8.8942307692307701</v>
      </c>
      <c r="S15" s="53">
        <f t="shared" si="4"/>
        <v>-121.70737709104247</v>
      </c>
      <c r="T15" s="52">
        <f>IF((SUM($E9:$E13))=0,0,(P15/(SUM($E9:$E13))*100))</f>
        <v>56.064516129032263</v>
      </c>
      <c r="U15" s="54">
        <f>IF((SUM($E9:$E13))=0,0,(Q15/(SUM($E9:$E13))*100))</f>
        <v>21.758580645161292</v>
      </c>
      <c r="V15" s="96">
        <f>SUM(V9:V14)</f>
        <v>0</v>
      </c>
      <c r="W15" s="97" t="s">
        <v>36</v>
      </c>
    </row>
    <row r="16" spans="1:23" ht="13" customHeight="1" x14ac:dyDescent="0.3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3" customHeight="1" x14ac:dyDescent="0.3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3" customHeight="1" x14ac:dyDescent="0.3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3" customHeight="1" x14ac:dyDescent="0.3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3" customHeight="1" x14ac:dyDescent="0.3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3" customHeight="1" x14ac:dyDescent="0.3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3" customHeight="1" x14ac:dyDescent="0.3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3" customHeight="1" x14ac:dyDescent="0.3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3" customHeight="1" x14ac:dyDescent="0.3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3" customHeight="1" x14ac:dyDescent="0.3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3" customHeight="1" x14ac:dyDescent="0.3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3" customHeight="1" x14ac:dyDescent="0.3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3439000</v>
      </c>
      <c r="C32" s="92"/>
      <c r="D32" s="92"/>
      <c r="E32" s="92">
        <f>$B32      +$C32      +$D32</f>
        <v>3439000</v>
      </c>
      <c r="F32" s="93">
        <v>3439000</v>
      </c>
      <c r="G32" s="94">
        <v>2407000</v>
      </c>
      <c r="H32" s="93">
        <v>467000</v>
      </c>
      <c r="I32" s="94">
        <v>465975</v>
      </c>
      <c r="J32" s="93">
        <v>921000</v>
      </c>
      <c r="K32" s="94">
        <v>919645</v>
      </c>
      <c r="L32" s="93"/>
      <c r="M32" s="94"/>
      <c r="N32" s="93"/>
      <c r="O32" s="94"/>
      <c r="P32" s="93">
        <f>$H32      +$J32      +$L32      +$N32</f>
        <v>1388000</v>
      </c>
      <c r="Q32" s="94">
        <f>$I32      +$K32      +$M32      +$O32</f>
        <v>1385620</v>
      </c>
      <c r="R32" s="48">
        <f>IF(($H32      =0),0,((($J32      -$H32      )/$H32      )*100))</f>
        <v>97.216274089935766</v>
      </c>
      <c r="S32" s="49">
        <f>IF(($I32      =0),0,((($K32      -$I32      )/$I32      )*100))</f>
        <v>97.359300391651914</v>
      </c>
      <c r="T32" s="48">
        <f>IF(($E32      =0),0,(($P32      /$E32      )*100))</f>
        <v>40.360569933120097</v>
      </c>
      <c r="U32" s="50">
        <f>IF(($E32      =0),0,(($Q32      /$E32      )*100))</f>
        <v>40.291363768537366</v>
      </c>
      <c r="V32" s="93">
        <v>0</v>
      </c>
      <c r="W32" s="94" t="s">
        <v>36</v>
      </c>
    </row>
    <row r="33" spans="1:23" ht="13" customHeight="1" x14ac:dyDescent="0.3">
      <c r="A33" s="51" t="s">
        <v>42</v>
      </c>
      <c r="B33" s="95">
        <f>B32</f>
        <v>3439000</v>
      </c>
      <c r="C33" s="95">
        <f>C32</f>
        <v>0</v>
      </c>
      <c r="D33" s="95"/>
      <c r="E33" s="95">
        <f>$B33      +$C33      +$D33</f>
        <v>3439000</v>
      </c>
      <c r="F33" s="96">
        <f t="shared" ref="F33:O33" si="17">F32</f>
        <v>3439000</v>
      </c>
      <c r="G33" s="97">
        <f t="shared" si="17"/>
        <v>2407000</v>
      </c>
      <c r="H33" s="96">
        <f t="shared" si="17"/>
        <v>467000</v>
      </c>
      <c r="I33" s="97">
        <f t="shared" si="17"/>
        <v>465975</v>
      </c>
      <c r="J33" s="96">
        <f t="shared" si="17"/>
        <v>921000</v>
      </c>
      <c r="K33" s="97">
        <f t="shared" si="17"/>
        <v>919645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1388000</v>
      </c>
      <c r="Q33" s="97">
        <f>$I33      +$K33      +$M33      +$O33</f>
        <v>1385620</v>
      </c>
      <c r="R33" s="52">
        <f>IF(($H33      =0),0,((($J33      -$H33      )/$H33      )*100))</f>
        <v>97.216274089935766</v>
      </c>
      <c r="S33" s="53">
        <f>IF(($I33      =0),0,((($K33      -$I33      )/$I33      )*100))</f>
        <v>97.359300391651914</v>
      </c>
      <c r="T33" s="52">
        <f>IF($E33   =0,0,($P33   /$E33   )*100)</f>
        <v>40.360569933120097</v>
      </c>
      <c r="U33" s="54">
        <f>IF($E33   =0,0,($Q33   /$E33   )*100)</f>
        <v>40.291363768537366</v>
      </c>
      <c r="V33" s="96">
        <f>V32</f>
        <v>0</v>
      </c>
      <c r="W33" s="97" t="s">
        <v>36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3900000</v>
      </c>
      <c r="C35" s="92"/>
      <c r="D35" s="92"/>
      <c r="E35" s="92">
        <f t="shared" ref="E35:E40" si="18">$B35      +$C35      +$D35</f>
        <v>3900000</v>
      </c>
      <c r="F35" s="93">
        <v>3900000</v>
      </c>
      <c r="G35" s="94">
        <v>900000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3" customHeight="1" x14ac:dyDescent="0.3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3" customHeight="1" x14ac:dyDescent="0.3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3" customHeight="1" x14ac:dyDescent="0.3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3" customHeight="1" x14ac:dyDescent="0.3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3" customHeight="1" x14ac:dyDescent="0.3">
      <c r="A40" s="51" t="s">
        <v>42</v>
      </c>
      <c r="B40" s="95">
        <f>SUM(B35:B39)</f>
        <v>3900000</v>
      </c>
      <c r="C40" s="95">
        <f>SUM(C35:C39)</f>
        <v>0</v>
      </c>
      <c r="D40" s="95"/>
      <c r="E40" s="95">
        <f t="shared" si="18"/>
        <v>3900000</v>
      </c>
      <c r="F40" s="96">
        <f t="shared" ref="F40:O40" si="25">SUM(F35:F39)</f>
        <v>3900000</v>
      </c>
      <c r="G40" s="97">
        <f t="shared" si="25"/>
        <v>900000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3" customHeight="1" x14ac:dyDescent="0.3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3" customHeight="1" x14ac:dyDescent="0.3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3" customHeight="1" x14ac:dyDescent="0.3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3" customHeight="1" x14ac:dyDescent="0.3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3" hidden="1" customHeight="1" x14ac:dyDescent="0.3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3" customHeight="1" x14ac:dyDescent="0.3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3" customHeight="1" x14ac:dyDescent="0.3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3" customHeight="1" x14ac:dyDescent="0.3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3" customHeight="1" x14ac:dyDescent="0.3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3" customHeight="1" x14ac:dyDescent="0.3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3" customHeight="1" x14ac:dyDescent="0.3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3" customHeight="1" x14ac:dyDescent="0.3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3" hidden="1" customHeight="1" x14ac:dyDescent="0.3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3" hidden="1" customHeight="1" x14ac:dyDescent="0.3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3" customHeight="1" x14ac:dyDescent="0.3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3" customHeight="1" x14ac:dyDescent="0.3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3" customHeight="1" x14ac:dyDescent="0.3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3" customHeight="1" x14ac:dyDescent="0.3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3" customHeight="1" x14ac:dyDescent="0.3">
      <c r="A67" s="60" t="s">
        <v>87</v>
      </c>
      <c r="B67" s="104">
        <f>SUM(B9:B14,B17:B23,B26:B29,B32,B35:B39,B42:B52,B55:B58,B61:B65)</f>
        <v>8889000</v>
      </c>
      <c r="C67" s="104">
        <f>SUM(C9:C14,C17:C23,C26:C29,C32,C35:C39,C42:C52,C55:C58,C61:C65)</f>
        <v>0</v>
      </c>
      <c r="D67" s="104"/>
      <c r="E67" s="104">
        <f t="shared" si="35"/>
        <v>8889000</v>
      </c>
      <c r="F67" s="105">
        <f t="shared" ref="F67:O67" si="43">SUM(F9:F14,F17:F23,F26:F29,F32,F35:F39,F42:F52,F55:F58,F61:F65)</f>
        <v>8889000</v>
      </c>
      <c r="G67" s="106">
        <f t="shared" si="43"/>
        <v>4857000</v>
      </c>
      <c r="H67" s="105">
        <f t="shared" si="43"/>
        <v>883000</v>
      </c>
      <c r="I67" s="106">
        <f t="shared" si="43"/>
        <v>896741</v>
      </c>
      <c r="J67" s="105">
        <f t="shared" si="43"/>
        <v>1374000</v>
      </c>
      <c r="K67" s="106">
        <f t="shared" si="43"/>
        <v>826137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2257000</v>
      </c>
      <c r="Q67" s="106">
        <f t="shared" si="37"/>
        <v>1722878</v>
      </c>
      <c r="R67" s="61">
        <f t="shared" si="38"/>
        <v>55.605889014722528</v>
      </c>
      <c r="S67" s="62">
        <f t="shared" si="39"/>
        <v>-7.8733993427310676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25.390932613342333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19.38213522330971</v>
      </c>
      <c r="V67" s="105">
        <f>SUM(V9:V14,V17:V23,V26:V29,V32,V35:V39,V42:V52,V55:V58,V61:V65)</f>
        <v>0</v>
      </c>
      <c r="W67" s="106" t="s">
        <v>36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26051000</v>
      </c>
      <c r="C69" s="92"/>
      <c r="D69" s="92"/>
      <c r="E69" s="92">
        <f>$B69      +$C69      +$D69</f>
        <v>26051000</v>
      </c>
      <c r="F69" s="93">
        <v>26051000</v>
      </c>
      <c r="G69" s="94">
        <v>19588000</v>
      </c>
      <c r="H69" s="93">
        <v>1184000</v>
      </c>
      <c r="I69" s="94">
        <v>110315</v>
      </c>
      <c r="J69" s="93">
        <v>9347000</v>
      </c>
      <c r="K69" s="94">
        <v>842071</v>
      </c>
      <c r="L69" s="93"/>
      <c r="M69" s="94"/>
      <c r="N69" s="93"/>
      <c r="O69" s="94"/>
      <c r="P69" s="93">
        <f>$H69      +$J69      +$L69      +$N69</f>
        <v>10531000</v>
      </c>
      <c r="Q69" s="94">
        <f>$I69      +$K69      +$M69      +$O69</f>
        <v>952386</v>
      </c>
      <c r="R69" s="48">
        <f>IF(($H69      =0),0,((($J69      -$H69      )/$H69      )*100))</f>
        <v>689.44256756756749</v>
      </c>
      <c r="S69" s="49">
        <f>IF(($I69      =0),0,((($K69      -$I69      )/$I69      )*100))</f>
        <v>663.33318225082712</v>
      </c>
      <c r="T69" s="48">
        <f>IF(($E69      =0),0,(($P69      /$E69      )*100))</f>
        <v>40.424551840620317</v>
      </c>
      <c r="U69" s="50">
        <f>IF(($E69      =0),0,(($Q69      /$E69      )*100))</f>
        <v>3.6558519826494185</v>
      </c>
      <c r="V69" s="93">
        <v>0</v>
      </c>
      <c r="W69" s="94" t="s">
        <v>36</v>
      </c>
    </row>
    <row r="70" spans="1:23" ht="13" customHeight="1" x14ac:dyDescent="0.3">
      <c r="A70" s="56" t="s">
        <v>42</v>
      </c>
      <c r="B70" s="101">
        <f>B69</f>
        <v>26051000</v>
      </c>
      <c r="C70" s="101">
        <f>C69</f>
        <v>0</v>
      </c>
      <c r="D70" s="101"/>
      <c r="E70" s="101">
        <f>$B70      +$C70      +$D70</f>
        <v>26051000</v>
      </c>
      <c r="F70" s="102">
        <f t="shared" ref="F70:O70" si="44">F69</f>
        <v>26051000</v>
      </c>
      <c r="G70" s="103">
        <f t="shared" si="44"/>
        <v>19588000</v>
      </c>
      <c r="H70" s="102">
        <f t="shared" si="44"/>
        <v>1184000</v>
      </c>
      <c r="I70" s="103">
        <f t="shared" si="44"/>
        <v>110315</v>
      </c>
      <c r="J70" s="102">
        <f t="shared" si="44"/>
        <v>9347000</v>
      </c>
      <c r="K70" s="103">
        <f t="shared" si="44"/>
        <v>842071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10531000</v>
      </c>
      <c r="Q70" s="103">
        <f>$I70      +$K70      +$M70      +$O70</f>
        <v>952386</v>
      </c>
      <c r="R70" s="57">
        <f>IF(($H70      =0),0,((($J70      -$H70      )/$H70      )*100))</f>
        <v>689.44256756756749</v>
      </c>
      <c r="S70" s="58">
        <f>IF(($I70      =0),0,((($K70      -$I70      )/$I70      )*100))</f>
        <v>663.33318225082712</v>
      </c>
      <c r="T70" s="57">
        <f>IF($E70   =0,0,($P70   /$E70   )*100)</f>
        <v>40.424551840620317</v>
      </c>
      <c r="U70" s="59">
        <f>IF($E70   =0,0,($Q70   /$E70 )*100)</f>
        <v>3.6558519826494185</v>
      </c>
      <c r="V70" s="102">
        <f>V69</f>
        <v>0</v>
      </c>
      <c r="W70" s="103" t="s">
        <v>36</v>
      </c>
    </row>
    <row r="71" spans="1:23" ht="13" customHeight="1" x14ac:dyDescent="0.3">
      <c r="A71" s="60" t="s">
        <v>87</v>
      </c>
      <c r="B71" s="104">
        <f>B69</f>
        <v>26051000</v>
      </c>
      <c r="C71" s="104">
        <f>C69</f>
        <v>0</v>
      </c>
      <c r="D71" s="104"/>
      <c r="E71" s="104">
        <f>$B71      +$C71      +$D71</f>
        <v>26051000</v>
      </c>
      <c r="F71" s="105">
        <f t="shared" ref="F71:O71" si="45">F69</f>
        <v>26051000</v>
      </c>
      <c r="G71" s="106">
        <f t="shared" si="45"/>
        <v>19588000</v>
      </c>
      <c r="H71" s="105">
        <f t="shared" si="45"/>
        <v>1184000</v>
      </c>
      <c r="I71" s="106">
        <f t="shared" si="45"/>
        <v>110315</v>
      </c>
      <c r="J71" s="105">
        <f t="shared" si="45"/>
        <v>9347000</v>
      </c>
      <c r="K71" s="106">
        <f t="shared" si="45"/>
        <v>842071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10531000</v>
      </c>
      <c r="Q71" s="106">
        <f>$I71      +$K71      +$M71      +$O71</f>
        <v>952386</v>
      </c>
      <c r="R71" s="61">
        <f>IF(($H71      =0),0,((($J71      -$H71      )/$H71      )*100))</f>
        <v>689.44256756756749</v>
      </c>
      <c r="S71" s="62">
        <f>IF(($I71      =0),0,((($K71      -$I71      )/$I71      )*100))</f>
        <v>663.33318225082712</v>
      </c>
      <c r="T71" s="61">
        <f>IF($E71   =0,0,($P71   /$E71   )*100)</f>
        <v>40.424551840620317</v>
      </c>
      <c r="U71" s="65">
        <f>IF($E71   =0,0,($Q71   /$E71   )*100)</f>
        <v>3.6558519826494185</v>
      </c>
      <c r="V71" s="105">
        <f>V69</f>
        <v>0</v>
      </c>
      <c r="W71" s="106" t="s">
        <v>36</v>
      </c>
    </row>
    <row r="72" spans="1:23" ht="13" customHeight="1" thickBot="1" x14ac:dyDescent="0.35">
      <c r="A72" s="60" t="s">
        <v>89</v>
      </c>
      <c r="B72" s="104">
        <f>SUM(B9:B14,B17:B23,B26:B29,B32,B35:B39,B42:B52,B55:B58,B61:B65,B69)</f>
        <v>34940000</v>
      </c>
      <c r="C72" s="104">
        <f>SUM(C9:C14,C17:C23,C26:C29,C32,C35:C39,C42:C52,C55:C58,C61:C65,C69)</f>
        <v>0</v>
      </c>
      <c r="D72" s="104"/>
      <c r="E72" s="104">
        <f>$B72      +$C72      +$D72</f>
        <v>34940000</v>
      </c>
      <c r="F72" s="105">
        <f t="shared" ref="F72:O72" si="46">SUM(F9:F14,F17:F23,F26:F29,F32,F35:F39,F42:F52,F55:F58,F61:F65,F69)</f>
        <v>34940000</v>
      </c>
      <c r="G72" s="106">
        <f t="shared" si="46"/>
        <v>24445000</v>
      </c>
      <c r="H72" s="105">
        <f t="shared" si="46"/>
        <v>2067000</v>
      </c>
      <c r="I72" s="106">
        <f t="shared" si="46"/>
        <v>1007056</v>
      </c>
      <c r="J72" s="105">
        <f t="shared" si="46"/>
        <v>10721000</v>
      </c>
      <c r="K72" s="106">
        <f t="shared" si="46"/>
        <v>1668208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12788000</v>
      </c>
      <c r="Q72" s="106">
        <f>$I72      +$K72      +$M72      +$O72</f>
        <v>2675264</v>
      </c>
      <c r="R72" s="61">
        <f>IF(($H72      =0),0,((($J72      -$H72      )/$H72      )*100))</f>
        <v>418.67440735365261</v>
      </c>
      <c r="S72" s="62">
        <f>IF(($I72      =0),0,((($K72      -$I72      )/$I72      )*100))</f>
        <v>65.651959771849832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36.599885518030909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7.656737263880939</v>
      </c>
      <c r="V72" s="105">
        <f>SUM(V9:V14,V17:V23,V26:V29,V32,V35:V39,V42:V52,V55:V58,V61:V65,V69)</f>
        <v>0</v>
      </c>
      <c r="W72" s="106" t="s">
        <v>36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149</v>
      </c>
    </row>
    <row r="116" spans="1:23" x14ac:dyDescent="0.25">
      <c r="A116" s="29" t="s">
        <v>150</v>
      </c>
    </row>
    <row r="117" spans="1:23" ht="13" x14ac:dyDescent="0.3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154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zKJVBMcBnHFy1jqqghbxLfFseLlMmZgd1l5YgEjb+WgekV5Dr0Vx14FnocEi5+6GgUQmrmysNORvsYCuN/GHOw==" saltValue="uADFHkZ/XhWo8rKTTtGHF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123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3" customHeight="1" x14ac:dyDescent="0.3">
      <c r="A10" s="47" t="s">
        <v>37</v>
      </c>
      <c r="B10" s="92">
        <v>1550000</v>
      </c>
      <c r="C10" s="92"/>
      <c r="D10" s="92"/>
      <c r="E10" s="92">
        <f t="shared" ref="E10:E15" si="0">$B10      +$C10      +$D10</f>
        <v>1550000</v>
      </c>
      <c r="F10" s="93">
        <v>1550000</v>
      </c>
      <c r="G10" s="94">
        <v>1550000</v>
      </c>
      <c r="H10" s="93">
        <v>222000</v>
      </c>
      <c r="I10" s="94">
        <v>222254</v>
      </c>
      <c r="J10" s="93">
        <v>414000</v>
      </c>
      <c r="K10" s="94">
        <v>355271</v>
      </c>
      <c r="L10" s="93"/>
      <c r="M10" s="94"/>
      <c r="N10" s="93"/>
      <c r="O10" s="94"/>
      <c r="P10" s="93">
        <f t="shared" ref="P10:P15" si="1">$H10      +$J10      +$L10      +$N10</f>
        <v>636000</v>
      </c>
      <c r="Q10" s="94">
        <f t="shared" ref="Q10:Q15" si="2">$I10      +$K10      +$M10      +$O10</f>
        <v>577525</v>
      </c>
      <c r="R10" s="48">
        <f t="shared" ref="R10:R15" si="3">IF(($H10      =0),0,((($J10      -$H10      )/$H10      )*100))</f>
        <v>86.486486486486484</v>
      </c>
      <c r="S10" s="49">
        <f t="shared" ref="S10:S15" si="4">IF(($I10      =0),0,((($K10      -$I10      )/$I10      )*100))</f>
        <v>59.849091579904076</v>
      </c>
      <c r="T10" s="48">
        <f t="shared" ref="T10:T14" si="5">IF(($E10      =0),0,(($P10      /$E10      )*100))</f>
        <v>41.032258064516128</v>
      </c>
      <c r="U10" s="50">
        <f t="shared" ref="U10:U14" si="6">IF(($E10      =0),0,(($Q10      /$E10      )*100))</f>
        <v>37.259677419354837</v>
      </c>
      <c r="V10" s="93">
        <v>0</v>
      </c>
      <c r="W10" s="94" t="s">
        <v>36</v>
      </c>
    </row>
    <row r="11" spans="1:23" ht="13" customHeight="1" x14ac:dyDescent="0.3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3" customHeight="1" x14ac:dyDescent="0.3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3" customHeight="1" x14ac:dyDescent="0.3">
      <c r="A13" s="47" t="s">
        <v>40</v>
      </c>
      <c r="B13" s="92">
        <v>10000000</v>
      </c>
      <c r="C13" s="92"/>
      <c r="D13" s="92"/>
      <c r="E13" s="92">
        <f t="shared" si="0"/>
        <v>10000000</v>
      </c>
      <c r="F13" s="93">
        <v>10000000</v>
      </c>
      <c r="G13" s="94">
        <v>10000000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3" customHeight="1" x14ac:dyDescent="0.3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3" customHeight="1" x14ac:dyDescent="0.3">
      <c r="A15" s="51" t="s">
        <v>42</v>
      </c>
      <c r="B15" s="95">
        <f>SUM(B9:B14)</f>
        <v>11550000</v>
      </c>
      <c r="C15" s="95">
        <f>SUM(C9:C14)</f>
        <v>0</v>
      </c>
      <c r="D15" s="95"/>
      <c r="E15" s="95">
        <f t="shared" si="0"/>
        <v>11550000</v>
      </c>
      <c r="F15" s="96">
        <f t="shared" ref="F15:O15" si="7">SUM(F9:F14)</f>
        <v>11550000</v>
      </c>
      <c r="G15" s="97">
        <f t="shared" si="7"/>
        <v>11550000</v>
      </c>
      <c r="H15" s="96">
        <f t="shared" si="7"/>
        <v>222000</v>
      </c>
      <c r="I15" s="97">
        <f t="shared" si="7"/>
        <v>222254</v>
      </c>
      <c r="J15" s="96">
        <f t="shared" si="7"/>
        <v>414000</v>
      </c>
      <c r="K15" s="97">
        <f t="shared" si="7"/>
        <v>355271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636000</v>
      </c>
      <c r="Q15" s="97">
        <f t="shared" si="2"/>
        <v>577525</v>
      </c>
      <c r="R15" s="52">
        <f t="shared" si="3"/>
        <v>86.486486486486484</v>
      </c>
      <c r="S15" s="53">
        <f t="shared" si="4"/>
        <v>59.849091579904076</v>
      </c>
      <c r="T15" s="52">
        <f>IF((SUM($E9:$E13))=0,0,(P15/(SUM($E9:$E13))*100))</f>
        <v>5.5064935064935066</v>
      </c>
      <c r="U15" s="54">
        <f>IF((SUM($E9:$E13))=0,0,(Q15/(SUM($E9:$E13))*100))</f>
        <v>5.0002164502164499</v>
      </c>
      <c r="V15" s="96">
        <f>SUM(V9:V14)</f>
        <v>0</v>
      </c>
      <c r="W15" s="97" t="s">
        <v>36</v>
      </c>
    </row>
    <row r="16" spans="1:23" ht="13" customHeight="1" x14ac:dyDescent="0.3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3" customHeight="1" x14ac:dyDescent="0.3">
      <c r="A17" s="47" t="s">
        <v>44</v>
      </c>
      <c r="B17" s="92">
        <v>58616000</v>
      </c>
      <c r="C17" s="92"/>
      <c r="D17" s="92"/>
      <c r="E17" s="92">
        <f t="shared" ref="E17:E24" si="8">$B17      +$C17      +$D17</f>
        <v>58616000</v>
      </c>
      <c r="F17" s="93">
        <v>58616000</v>
      </c>
      <c r="G17" s="94">
        <v>38442000</v>
      </c>
      <c r="H17" s="93">
        <v>4263000</v>
      </c>
      <c r="I17" s="94">
        <v>4263554</v>
      </c>
      <c r="J17" s="93">
        <v>27033000</v>
      </c>
      <c r="K17" s="94">
        <v>26357391</v>
      </c>
      <c r="L17" s="93"/>
      <c r="M17" s="94"/>
      <c r="N17" s="93"/>
      <c r="O17" s="94"/>
      <c r="P17" s="93">
        <f t="shared" ref="P17:P24" si="9">$H17      +$J17      +$L17      +$N17</f>
        <v>31296000</v>
      </c>
      <c r="Q17" s="94">
        <f t="shared" ref="Q17:Q24" si="10">$I17      +$K17      +$M17      +$O17</f>
        <v>30620945</v>
      </c>
      <c r="R17" s="48">
        <f t="shared" ref="R17:R24" si="11">IF(($H17      =0),0,((($J17      -$H17      )/$H17      )*100))</f>
        <v>534.13089373680509</v>
      </c>
      <c r="S17" s="49">
        <f t="shared" ref="S17:S24" si="12">IF(($I17      =0),0,((($K17      -$I17      )/$I17      )*100))</f>
        <v>518.20234949528026</v>
      </c>
      <c r="T17" s="48">
        <f t="shared" ref="T17:T23" si="13">IF(($E17      =0),0,(($P17      /$E17      )*100))</f>
        <v>53.391565442882495</v>
      </c>
      <c r="U17" s="50">
        <f t="shared" ref="U17:U23" si="14">IF(($E17      =0),0,(($Q17      /$E17      )*100))</f>
        <v>52.239908898594244</v>
      </c>
      <c r="V17" s="93">
        <v>0</v>
      </c>
      <c r="W17" s="94" t="s">
        <v>36</v>
      </c>
    </row>
    <row r="18" spans="1:23" ht="13" customHeight="1" x14ac:dyDescent="0.3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3" customHeight="1" x14ac:dyDescent="0.3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3" customHeight="1" x14ac:dyDescent="0.3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3" customHeight="1" x14ac:dyDescent="0.3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3" customHeight="1" x14ac:dyDescent="0.3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3" customHeight="1" x14ac:dyDescent="0.3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3" customHeight="1" x14ac:dyDescent="0.3">
      <c r="A24" s="51" t="s">
        <v>42</v>
      </c>
      <c r="B24" s="95">
        <f>SUM(B17:B23)</f>
        <v>58616000</v>
      </c>
      <c r="C24" s="95">
        <f>SUM(C17:C23)</f>
        <v>0</v>
      </c>
      <c r="D24" s="95"/>
      <c r="E24" s="95">
        <f t="shared" si="8"/>
        <v>58616000</v>
      </c>
      <c r="F24" s="96">
        <f t="shared" ref="F24:O24" si="15">SUM(F17:F23)</f>
        <v>58616000</v>
      </c>
      <c r="G24" s="97">
        <f t="shared" si="15"/>
        <v>38442000</v>
      </c>
      <c r="H24" s="96">
        <f t="shared" si="15"/>
        <v>4263000</v>
      </c>
      <c r="I24" s="97">
        <f t="shared" si="15"/>
        <v>4263554</v>
      </c>
      <c r="J24" s="96">
        <f t="shared" si="15"/>
        <v>27033000</v>
      </c>
      <c r="K24" s="97">
        <f t="shared" si="15"/>
        <v>26357391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31296000</v>
      </c>
      <c r="Q24" s="97">
        <f t="shared" si="10"/>
        <v>30620945</v>
      </c>
      <c r="R24" s="52">
        <f t="shared" si="11"/>
        <v>534.13089373680509</v>
      </c>
      <c r="S24" s="53">
        <f t="shared" si="12"/>
        <v>518.20234949528026</v>
      </c>
      <c r="T24" s="52">
        <f>IF(($E24-$E19-$E23)   =0,0,($P24   /($E24-$E19-$E23)   )*100)</f>
        <v>53.391565442882495</v>
      </c>
      <c r="U24" s="54">
        <f>IF(($E24-$E19-$E23)   =0,0,($Q24   /($E24-$E19-$E23)   )*100)</f>
        <v>52.239908898594244</v>
      </c>
      <c r="V24" s="96">
        <f>SUM(V17:V23)</f>
        <v>0</v>
      </c>
      <c r="W24" s="97" t="s">
        <v>36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3" customHeight="1" x14ac:dyDescent="0.3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3" customHeight="1" x14ac:dyDescent="0.3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3" customHeight="1" x14ac:dyDescent="0.3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4363000</v>
      </c>
      <c r="C32" s="92"/>
      <c r="D32" s="92"/>
      <c r="E32" s="92">
        <f>$B32      +$C32      +$D32</f>
        <v>4363000</v>
      </c>
      <c r="F32" s="93">
        <v>4363000</v>
      </c>
      <c r="G32" s="94">
        <v>3054000</v>
      </c>
      <c r="H32" s="93">
        <v>1309000</v>
      </c>
      <c r="I32" s="94">
        <v>1309370</v>
      </c>
      <c r="J32" s="93">
        <v>1745000</v>
      </c>
      <c r="K32" s="94"/>
      <c r="L32" s="93"/>
      <c r="M32" s="94"/>
      <c r="N32" s="93"/>
      <c r="O32" s="94"/>
      <c r="P32" s="93">
        <f>$H32      +$J32      +$L32      +$N32</f>
        <v>3054000</v>
      </c>
      <c r="Q32" s="94">
        <f>$I32      +$K32      +$M32      +$O32</f>
        <v>1309370</v>
      </c>
      <c r="R32" s="48">
        <f>IF(($H32      =0),0,((($J32      -$H32      )/$H32      )*100))</f>
        <v>33.30786860198625</v>
      </c>
      <c r="S32" s="49">
        <f>IF(($I32      =0),0,((($K32      -$I32      )/$I32      )*100))</f>
        <v>-100</v>
      </c>
      <c r="T32" s="48">
        <f>IF(($E32      =0),0,(($P32      /$E32      )*100))</f>
        <v>69.997707999083204</v>
      </c>
      <c r="U32" s="50">
        <f>IF(($E32      =0),0,(($Q32      /$E32      )*100))</f>
        <v>30.010772404308959</v>
      </c>
      <c r="V32" s="93">
        <v>0</v>
      </c>
      <c r="W32" s="94" t="s">
        <v>36</v>
      </c>
    </row>
    <row r="33" spans="1:23" ht="13" customHeight="1" x14ac:dyDescent="0.3">
      <c r="A33" s="51" t="s">
        <v>42</v>
      </c>
      <c r="B33" s="95">
        <f>B32</f>
        <v>4363000</v>
      </c>
      <c r="C33" s="95">
        <f>C32</f>
        <v>0</v>
      </c>
      <c r="D33" s="95"/>
      <c r="E33" s="95">
        <f>$B33      +$C33      +$D33</f>
        <v>4363000</v>
      </c>
      <c r="F33" s="96">
        <f t="shared" ref="F33:O33" si="17">F32</f>
        <v>4363000</v>
      </c>
      <c r="G33" s="97">
        <f t="shared" si="17"/>
        <v>3054000</v>
      </c>
      <c r="H33" s="96">
        <f t="shared" si="17"/>
        <v>1309000</v>
      </c>
      <c r="I33" s="97">
        <f t="shared" si="17"/>
        <v>1309370</v>
      </c>
      <c r="J33" s="96">
        <f t="shared" si="17"/>
        <v>1745000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3054000</v>
      </c>
      <c r="Q33" s="97">
        <f>$I33      +$K33      +$M33      +$O33</f>
        <v>1309370</v>
      </c>
      <c r="R33" s="52">
        <f>IF(($H33      =0),0,((($J33      -$H33      )/$H33      )*100))</f>
        <v>33.30786860198625</v>
      </c>
      <c r="S33" s="53">
        <f>IF(($I33      =0),0,((($K33      -$I33      )/$I33      )*100))</f>
        <v>-100</v>
      </c>
      <c r="T33" s="52">
        <f>IF($E33   =0,0,($P33   /$E33   )*100)</f>
        <v>69.997707999083204</v>
      </c>
      <c r="U33" s="54">
        <f>IF($E33   =0,0,($Q33   /$E33   )*100)</f>
        <v>30.010772404308959</v>
      </c>
      <c r="V33" s="96">
        <f>V32</f>
        <v>0</v>
      </c>
      <c r="W33" s="97" t="s">
        <v>36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10000000</v>
      </c>
      <c r="C35" s="92"/>
      <c r="D35" s="92"/>
      <c r="E35" s="92">
        <f t="shared" ref="E35:E40" si="18">$B35      +$C35      +$D35</f>
        <v>10000000</v>
      </c>
      <c r="F35" s="93">
        <v>10000000</v>
      </c>
      <c r="G35" s="94">
        <v>7500000</v>
      </c>
      <c r="H35" s="93">
        <v>409000</v>
      </c>
      <c r="I35" s="94">
        <v>409039</v>
      </c>
      <c r="J35" s="93">
        <v>4789000</v>
      </c>
      <c r="K35" s="94">
        <v>4380417</v>
      </c>
      <c r="L35" s="93"/>
      <c r="M35" s="94"/>
      <c r="N35" s="93"/>
      <c r="O35" s="94"/>
      <c r="P35" s="93">
        <f t="shared" ref="P35:P40" si="19">$H35      +$J35      +$L35      +$N35</f>
        <v>5198000</v>
      </c>
      <c r="Q35" s="94">
        <f t="shared" ref="Q35:Q40" si="20">$I35      +$K35      +$M35      +$O35</f>
        <v>4789456</v>
      </c>
      <c r="R35" s="48">
        <f t="shared" ref="R35:R40" si="21">IF(($H35      =0),0,((($J35      -$H35      )/$H35      )*100))</f>
        <v>1070.9046454767727</v>
      </c>
      <c r="S35" s="49">
        <f t="shared" ref="S35:S40" si="22">IF(($I35      =0),0,((($K35      -$I35      )/$I35      )*100))</f>
        <v>970.90448588031938</v>
      </c>
      <c r="T35" s="48">
        <f t="shared" ref="T35:T39" si="23">IF(($E35      =0),0,(($P35      /$E35      )*100))</f>
        <v>51.980000000000004</v>
      </c>
      <c r="U35" s="50">
        <f t="shared" ref="U35:U39" si="24">IF(($E35      =0),0,(($Q35      /$E35      )*100))</f>
        <v>47.894560000000006</v>
      </c>
      <c r="V35" s="93">
        <v>0</v>
      </c>
      <c r="W35" s="94" t="s">
        <v>36</v>
      </c>
    </row>
    <row r="36" spans="1:23" ht="13" customHeight="1" x14ac:dyDescent="0.3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3" customHeight="1" x14ac:dyDescent="0.3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3" customHeight="1" x14ac:dyDescent="0.3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3" customHeight="1" x14ac:dyDescent="0.3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3" customHeight="1" x14ac:dyDescent="0.3">
      <c r="A40" s="51" t="s">
        <v>42</v>
      </c>
      <c r="B40" s="95">
        <f>SUM(B35:B39)</f>
        <v>10000000</v>
      </c>
      <c r="C40" s="95">
        <f>SUM(C35:C39)</f>
        <v>0</v>
      </c>
      <c r="D40" s="95"/>
      <c r="E40" s="95">
        <f t="shared" si="18"/>
        <v>10000000</v>
      </c>
      <c r="F40" s="96">
        <f t="shared" ref="F40:O40" si="25">SUM(F35:F39)</f>
        <v>10000000</v>
      </c>
      <c r="G40" s="97">
        <f t="shared" si="25"/>
        <v>7500000</v>
      </c>
      <c r="H40" s="96">
        <f t="shared" si="25"/>
        <v>409000</v>
      </c>
      <c r="I40" s="97">
        <f t="shared" si="25"/>
        <v>409039</v>
      </c>
      <c r="J40" s="96">
        <f t="shared" si="25"/>
        <v>4789000</v>
      </c>
      <c r="K40" s="97">
        <f t="shared" si="25"/>
        <v>4380417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5198000</v>
      </c>
      <c r="Q40" s="97">
        <f t="shared" si="20"/>
        <v>4789456</v>
      </c>
      <c r="R40" s="52">
        <f t="shared" si="21"/>
        <v>1070.9046454767727</v>
      </c>
      <c r="S40" s="53">
        <f t="shared" si="22"/>
        <v>970.90448588031938</v>
      </c>
      <c r="T40" s="52">
        <f>IF((+$E35+$E38) =0,0,(P40   /(+$E35+$E38) )*100)</f>
        <v>51.980000000000004</v>
      </c>
      <c r="U40" s="54">
        <f>IF((+$E35+$E38) =0,0,(Q40   /(+$E35+$E38) )*100)</f>
        <v>47.894560000000006</v>
      </c>
      <c r="V40" s="96">
        <f>SUM(V35:V39)</f>
        <v>0</v>
      </c>
      <c r="W40" s="97" t="s">
        <v>36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3" customHeight="1" x14ac:dyDescent="0.3">
      <c r="A43" s="47" t="s">
        <v>66</v>
      </c>
      <c r="B43" s="92">
        <v>305310000</v>
      </c>
      <c r="C43" s="92"/>
      <c r="D43" s="92"/>
      <c r="E43" s="92">
        <f t="shared" si="26"/>
        <v>305310000</v>
      </c>
      <c r="F43" s="93">
        <v>305310000</v>
      </c>
      <c r="G43" s="94">
        <v>203243000</v>
      </c>
      <c r="H43" s="93">
        <v>5540000</v>
      </c>
      <c r="I43" s="94">
        <v>5539531</v>
      </c>
      <c r="J43" s="93">
        <v>96898000</v>
      </c>
      <c r="K43" s="94">
        <v>87712695</v>
      </c>
      <c r="L43" s="93"/>
      <c r="M43" s="94"/>
      <c r="N43" s="93"/>
      <c r="O43" s="94"/>
      <c r="P43" s="93">
        <f t="shared" si="27"/>
        <v>102438000</v>
      </c>
      <c r="Q43" s="94">
        <f t="shared" si="28"/>
        <v>93252226</v>
      </c>
      <c r="R43" s="48">
        <f t="shared" si="29"/>
        <v>1649.0613718411553</v>
      </c>
      <c r="S43" s="49">
        <f t="shared" si="30"/>
        <v>1483.3956881909319</v>
      </c>
      <c r="T43" s="48">
        <f t="shared" si="31"/>
        <v>33.552127345976217</v>
      </c>
      <c r="U43" s="50">
        <f t="shared" si="32"/>
        <v>30.543456159313486</v>
      </c>
      <c r="V43" s="93">
        <v>0</v>
      </c>
      <c r="W43" s="94" t="s">
        <v>36</v>
      </c>
    </row>
    <row r="44" spans="1:23" ht="13" customHeight="1" x14ac:dyDescent="0.3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3" customHeight="1" x14ac:dyDescent="0.3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3" customHeight="1" x14ac:dyDescent="0.3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3" hidden="1" customHeight="1" x14ac:dyDescent="0.3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3" customHeight="1" x14ac:dyDescent="0.3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3" customHeight="1" x14ac:dyDescent="0.3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3" customHeight="1" x14ac:dyDescent="0.3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3" customHeight="1" x14ac:dyDescent="0.3">
      <c r="A51" s="47" t="s">
        <v>74</v>
      </c>
      <c r="B51" s="92">
        <v>16000000</v>
      </c>
      <c r="C51" s="92"/>
      <c r="D51" s="92"/>
      <c r="E51" s="92">
        <f t="shared" si="26"/>
        <v>16000000</v>
      </c>
      <c r="F51" s="93">
        <v>16000000</v>
      </c>
      <c r="G51" s="94">
        <v>10062000</v>
      </c>
      <c r="H51" s="93">
        <v>1405000</v>
      </c>
      <c r="I51" s="94">
        <v>1223590</v>
      </c>
      <c r="J51" s="93">
        <v>4676000</v>
      </c>
      <c r="K51" s="94">
        <v>3062724</v>
      </c>
      <c r="L51" s="93"/>
      <c r="M51" s="94"/>
      <c r="N51" s="93"/>
      <c r="O51" s="94"/>
      <c r="P51" s="93">
        <f t="shared" si="27"/>
        <v>6081000</v>
      </c>
      <c r="Q51" s="94">
        <f t="shared" si="28"/>
        <v>4286314</v>
      </c>
      <c r="R51" s="48">
        <f t="shared" si="29"/>
        <v>232.8113879003559</v>
      </c>
      <c r="S51" s="49">
        <f t="shared" si="30"/>
        <v>150.30639348147662</v>
      </c>
      <c r="T51" s="48">
        <f t="shared" si="31"/>
        <v>38.006250000000001</v>
      </c>
      <c r="U51" s="50">
        <f t="shared" si="32"/>
        <v>26.789462499999999</v>
      </c>
      <c r="V51" s="93">
        <v>0</v>
      </c>
      <c r="W51" s="94" t="s">
        <v>36</v>
      </c>
    </row>
    <row r="52" spans="1:23" ht="13" customHeight="1" x14ac:dyDescent="0.3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3" customHeight="1" x14ac:dyDescent="0.3">
      <c r="A53" s="51" t="s">
        <v>42</v>
      </c>
      <c r="B53" s="95">
        <f>SUM(B42:B52)</f>
        <v>321310000</v>
      </c>
      <c r="C53" s="95">
        <f>SUM(C42:C52)</f>
        <v>0</v>
      </c>
      <c r="D53" s="95"/>
      <c r="E53" s="95">
        <f t="shared" si="26"/>
        <v>321310000</v>
      </c>
      <c r="F53" s="96">
        <f t="shared" ref="F53:O53" si="33">SUM(F42:F52)</f>
        <v>321310000</v>
      </c>
      <c r="G53" s="97">
        <f t="shared" si="33"/>
        <v>213305000</v>
      </c>
      <c r="H53" s="96">
        <f t="shared" si="33"/>
        <v>6945000</v>
      </c>
      <c r="I53" s="97">
        <f t="shared" si="33"/>
        <v>6763121</v>
      </c>
      <c r="J53" s="96">
        <f t="shared" si="33"/>
        <v>101574000</v>
      </c>
      <c r="K53" s="97">
        <f t="shared" si="33"/>
        <v>90775419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108519000</v>
      </c>
      <c r="Q53" s="97">
        <f t="shared" si="28"/>
        <v>97538540</v>
      </c>
      <c r="R53" s="52">
        <f t="shared" si="29"/>
        <v>1362.5485961123109</v>
      </c>
      <c r="S53" s="53">
        <f t="shared" si="30"/>
        <v>1242.2119610162231</v>
      </c>
      <c r="T53" s="52">
        <f>IF((+$E43+$E45+$E47+$E48+$E51) =0,0,(P53   /(+$E43+$E45+$E47+$E48+$E51) )*100)</f>
        <v>33.773925492515019</v>
      </c>
      <c r="U53" s="54">
        <f>IF((+$E43+$E45+$E47+$E48+$E51) =0,0,(Q53   /(+$E43+$E45+$E47+$E48+$E51) )*100)</f>
        <v>30.356521739130432</v>
      </c>
      <c r="V53" s="96">
        <f>SUM(V42:V52)</f>
        <v>0</v>
      </c>
      <c r="W53" s="97" t="s">
        <v>36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3" customHeight="1" x14ac:dyDescent="0.3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3" hidden="1" customHeight="1" x14ac:dyDescent="0.3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3" hidden="1" customHeight="1" x14ac:dyDescent="0.3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3" customHeight="1" x14ac:dyDescent="0.3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3" customHeight="1" x14ac:dyDescent="0.3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3" customHeight="1" x14ac:dyDescent="0.3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3" customHeight="1" x14ac:dyDescent="0.3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3" customHeight="1" x14ac:dyDescent="0.3">
      <c r="A67" s="60" t="s">
        <v>87</v>
      </c>
      <c r="B67" s="104">
        <f>SUM(B9:B14,B17:B23,B26:B29,B32,B35:B39,B42:B52,B55:B58,B61:B65)</f>
        <v>405839000</v>
      </c>
      <c r="C67" s="104">
        <f>SUM(C9:C14,C17:C23,C26:C29,C32,C35:C39,C42:C52,C55:C58,C61:C65)</f>
        <v>0</v>
      </c>
      <c r="D67" s="104"/>
      <c r="E67" s="104">
        <f t="shared" si="35"/>
        <v>405839000</v>
      </c>
      <c r="F67" s="105">
        <f t="shared" ref="F67:O67" si="43">SUM(F9:F14,F17:F23,F26:F29,F32,F35:F39,F42:F52,F55:F58,F61:F65)</f>
        <v>405839000</v>
      </c>
      <c r="G67" s="106">
        <f t="shared" si="43"/>
        <v>273851000</v>
      </c>
      <c r="H67" s="105">
        <f t="shared" si="43"/>
        <v>13148000</v>
      </c>
      <c r="I67" s="106">
        <f t="shared" si="43"/>
        <v>12967338</v>
      </c>
      <c r="J67" s="105">
        <f t="shared" si="43"/>
        <v>135555000</v>
      </c>
      <c r="K67" s="106">
        <f t="shared" si="43"/>
        <v>121868498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148703000</v>
      </c>
      <c r="Q67" s="106">
        <f t="shared" si="37"/>
        <v>134835836</v>
      </c>
      <c r="R67" s="61">
        <f t="shared" si="38"/>
        <v>930.9933069668391</v>
      </c>
      <c r="S67" s="62">
        <f t="shared" si="39"/>
        <v>839.81122416952496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36.640884685799044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33.223972067741144</v>
      </c>
      <c r="V67" s="105">
        <f>SUM(V9:V14,V17:V23,V26:V29,V32,V35:V39,V42:V52,V55:V58,V61:V65)</f>
        <v>0</v>
      </c>
      <c r="W67" s="106" t="s">
        <v>36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=0),0,((($J69      -$H69      )/$H69      )*100))</f>
        <v>0</v>
      </c>
      <c r="S69" s="49">
        <f>IF(($I69      =0),0,((($K69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3" customHeight="1" x14ac:dyDescent="0.3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=0),0,((($J70      -$H70      )/$H70      )*100))</f>
        <v>0</v>
      </c>
      <c r="S70" s="58">
        <f>IF(($I70      =0),0,((($K70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3" customHeight="1" x14ac:dyDescent="0.3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=0),0,((($J71      -$H71      )/$H71      )*100))</f>
        <v>0</v>
      </c>
      <c r="S71" s="62">
        <f>IF(($I71      =0),0,((($K71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3" customHeight="1" thickBot="1" x14ac:dyDescent="0.35">
      <c r="A72" s="60" t="s">
        <v>89</v>
      </c>
      <c r="B72" s="104">
        <f>SUM(B9:B14,B17:B23,B26:B29,B32,B35:B39,B42:B52,B55:B58,B61:B65,B69)</f>
        <v>405839000</v>
      </c>
      <c r="C72" s="104">
        <f>SUM(C9:C14,C17:C23,C26:C29,C32,C35:C39,C42:C52,C55:C58,C61:C65,C69)</f>
        <v>0</v>
      </c>
      <c r="D72" s="104"/>
      <c r="E72" s="104">
        <f>$B72      +$C72      +$D72</f>
        <v>405839000</v>
      </c>
      <c r="F72" s="105">
        <f t="shared" ref="F72:O72" si="46">SUM(F9:F14,F17:F23,F26:F29,F32,F35:F39,F42:F52,F55:F58,F61:F65,F69)</f>
        <v>405839000</v>
      </c>
      <c r="G72" s="106">
        <f t="shared" si="46"/>
        <v>273851000</v>
      </c>
      <c r="H72" s="105">
        <f t="shared" si="46"/>
        <v>13148000</v>
      </c>
      <c r="I72" s="106">
        <f t="shared" si="46"/>
        <v>12967338</v>
      </c>
      <c r="J72" s="105">
        <f t="shared" si="46"/>
        <v>135555000</v>
      </c>
      <c r="K72" s="106">
        <f t="shared" si="46"/>
        <v>121868498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148703000</v>
      </c>
      <c r="Q72" s="106">
        <f>$I72      +$K72      +$M72      +$O72</f>
        <v>134835836</v>
      </c>
      <c r="R72" s="61">
        <f>IF(($H72      =0),0,((($J72      -$H72      )/$H72      )*100))</f>
        <v>930.9933069668391</v>
      </c>
      <c r="S72" s="62">
        <f>IF(($I72      =0),0,((($K72      -$I72      )/$I72      )*100))</f>
        <v>839.81122416952496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36.640884685799044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33.223972067741144</v>
      </c>
      <c r="V72" s="105">
        <f>SUM(V9:V14,V17:V23,V26:V29,V32,V35:V39,V42:V52,V55:V58,V61:V65,V69)</f>
        <v>0</v>
      </c>
      <c r="W72" s="106" t="s">
        <v>36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149</v>
      </c>
    </row>
    <row r="116" spans="1:23" x14ac:dyDescent="0.25">
      <c r="A116" s="29" t="s">
        <v>150</v>
      </c>
    </row>
    <row r="117" spans="1:23" ht="13" x14ac:dyDescent="0.3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154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/5GP3v/cJDA7MrAx4mtRJJV2xXU2p2NN05+qJ1XFjsVxjLE+GJPSKifxP0FFMTNq3tLx/1A8z2q8CJUd+E4nuQ==" saltValue="E2dj6pZ1wIKkuDYFZQjpa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124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3" customHeight="1" x14ac:dyDescent="0.3">
      <c r="A10" s="47" t="s">
        <v>37</v>
      </c>
      <c r="B10" s="92">
        <v>1550000</v>
      </c>
      <c r="C10" s="92"/>
      <c r="D10" s="92"/>
      <c r="E10" s="92">
        <f t="shared" ref="E10:E15" si="0">$B10      +$C10      +$D10</f>
        <v>1550000</v>
      </c>
      <c r="F10" s="93">
        <v>1550000</v>
      </c>
      <c r="G10" s="94">
        <v>1550000</v>
      </c>
      <c r="H10" s="93"/>
      <c r="I10" s="94"/>
      <c r="J10" s="93"/>
      <c r="K10" s="94">
        <v>85374</v>
      </c>
      <c r="L10" s="93"/>
      <c r="M10" s="94"/>
      <c r="N10" s="93"/>
      <c r="O10" s="94"/>
      <c r="P10" s="93">
        <f t="shared" ref="P10:P15" si="1">$H10      +$J10      +$L10      +$N10</f>
        <v>0</v>
      </c>
      <c r="Q10" s="94">
        <f t="shared" ref="Q10:Q15" si="2">$I10      +$K10      +$M10      +$O10</f>
        <v>85374</v>
      </c>
      <c r="R10" s="48">
        <f t="shared" ref="R10:R15" si="3">IF(($H10      =0),0,((($J10      -$H10      )/$H10      )*100))</f>
        <v>0</v>
      </c>
      <c r="S10" s="49">
        <f t="shared" ref="S10:S15" si="4">IF(($I10      =0),0,((($K10      -$I10      )/$I10      )*100))</f>
        <v>0</v>
      </c>
      <c r="T10" s="48">
        <f t="shared" ref="T10:T14" si="5">IF(($E10      =0),0,(($P10      /$E10      )*100))</f>
        <v>0</v>
      </c>
      <c r="U10" s="50">
        <f t="shared" ref="U10:U14" si="6">IF(($E10      =0),0,(($Q10      /$E10      )*100))</f>
        <v>5.508</v>
      </c>
      <c r="V10" s="93">
        <v>0</v>
      </c>
      <c r="W10" s="94" t="s">
        <v>36</v>
      </c>
    </row>
    <row r="11" spans="1:23" ht="13" customHeight="1" x14ac:dyDescent="0.3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3" customHeight="1" x14ac:dyDescent="0.3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3" customHeight="1" x14ac:dyDescent="0.3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3" customHeight="1" x14ac:dyDescent="0.3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3" customHeight="1" x14ac:dyDescent="0.3">
      <c r="A15" s="51" t="s">
        <v>42</v>
      </c>
      <c r="B15" s="95">
        <f>SUM(B9:B14)</f>
        <v>1550000</v>
      </c>
      <c r="C15" s="95">
        <f>SUM(C9:C14)</f>
        <v>0</v>
      </c>
      <c r="D15" s="95"/>
      <c r="E15" s="95">
        <f t="shared" si="0"/>
        <v>1550000</v>
      </c>
      <c r="F15" s="96">
        <f t="shared" ref="F15:O15" si="7">SUM(F9:F14)</f>
        <v>1550000</v>
      </c>
      <c r="G15" s="97">
        <f t="shared" si="7"/>
        <v>1550000</v>
      </c>
      <c r="H15" s="96">
        <f t="shared" si="7"/>
        <v>0</v>
      </c>
      <c r="I15" s="97">
        <f t="shared" si="7"/>
        <v>0</v>
      </c>
      <c r="J15" s="96">
        <f t="shared" si="7"/>
        <v>0</v>
      </c>
      <c r="K15" s="97">
        <f t="shared" si="7"/>
        <v>85374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0</v>
      </c>
      <c r="Q15" s="97">
        <f t="shared" si="2"/>
        <v>85374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0</v>
      </c>
      <c r="U15" s="54">
        <f>IF((SUM($E9:$E13))=0,0,(Q15/(SUM($E9:$E13))*100))</f>
        <v>5.508</v>
      </c>
      <c r="V15" s="96">
        <f>SUM(V9:V14)</f>
        <v>0</v>
      </c>
      <c r="W15" s="97" t="s">
        <v>36</v>
      </c>
    </row>
    <row r="16" spans="1:23" ht="13" customHeight="1" x14ac:dyDescent="0.3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3" customHeight="1" x14ac:dyDescent="0.3">
      <c r="A17" s="47" t="s">
        <v>44</v>
      </c>
      <c r="B17" s="92">
        <v>59410000</v>
      </c>
      <c r="C17" s="92"/>
      <c r="D17" s="92"/>
      <c r="E17" s="92">
        <f t="shared" ref="E17:E24" si="8">$B17      +$C17      +$D17</f>
        <v>59410000</v>
      </c>
      <c r="F17" s="93">
        <v>59410000</v>
      </c>
      <c r="G17" s="94">
        <v>36000000</v>
      </c>
      <c r="H17" s="93">
        <v>8403000</v>
      </c>
      <c r="I17" s="94">
        <v>8403144</v>
      </c>
      <c r="J17" s="93">
        <v>19247000</v>
      </c>
      <c r="K17" s="94">
        <v>19247126</v>
      </c>
      <c r="L17" s="93"/>
      <c r="M17" s="94"/>
      <c r="N17" s="93"/>
      <c r="O17" s="94"/>
      <c r="P17" s="93">
        <f t="shared" ref="P17:P24" si="9">$H17      +$J17      +$L17      +$N17</f>
        <v>27650000</v>
      </c>
      <c r="Q17" s="94">
        <f t="shared" ref="Q17:Q24" si="10">$I17      +$K17      +$M17      +$O17</f>
        <v>27650270</v>
      </c>
      <c r="R17" s="48">
        <f t="shared" ref="R17:R24" si="11">IF(($H17      =0),0,((($J17      -$H17      )/$H17      )*100))</f>
        <v>129.04914911341189</v>
      </c>
      <c r="S17" s="49">
        <f t="shared" ref="S17:S24" si="12">IF(($I17      =0),0,((($K17      -$I17      )/$I17      )*100))</f>
        <v>129.04672346445568</v>
      </c>
      <c r="T17" s="48">
        <f t="shared" ref="T17:T23" si="13">IF(($E17      =0),0,(($P17      /$E17      )*100))</f>
        <v>46.540986365931666</v>
      </c>
      <c r="U17" s="50">
        <f t="shared" ref="U17:U23" si="14">IF(($E17      =0),0,(($Q17      /$E17      )*100))</f>
        <v>46.541440834876283</v>
      </c>
      <c r="V17" s="93">
        <v>0</v>
      </c>
      <c r="W17" s="94" t="s">
        <v>36</v>
      </c>
    </row>
    <row r="18" spans="1:23" ht="13" customHeight="1" x14ac:dyDescent="0.3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3" customHeight="1" x14ac:dyDescent="0.3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3" customHeight="1" x14ac:dyDescent="0.3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3" customHeight="1" x14ac:dyDescent="0.3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3" customHeight="1" x14ac:dyDescent="0.3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3" customHeight="1" x14ac:dyDescent="0.3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3" customHeight="1" x14ac:dyDescent="0.3">
      <c r="A24" s="51" t="s">
        <v>42</v>
      </c>
      <c r="B24" s="95">
        <f>SUM(B17:B23)</f>
        <v>59410000</v>
      </c>
      <c r="C24" s="95">
        <f>SUM(C17:C23)</f>
        <v>0</v>
      </c>
      <c r="D24" s="95"/>
      <c r="E24" s="95">
        <f t="shared" si="8"/>
        <v>59410000</v>
      </c>
      <c r="F24" s="96">
        <f t="shared" ref="F24:O24" si="15">SUM(F17:F23)</f>
        <v>59410000</v>
      </c>
      <c r="G24" s="97">
        <f t="shared" si="15"/>
        <v>36000000</v>
      </c>
      <c r="H24" s="96">
        <f t="shared" si="15"/>
        <v>8403000</v>
      </c>
      <c r="I24" s="97">
        <f t="shared" si="15"/>
        <v>8403144</v>
      </c>
      <c r="J24" s="96">
        <f t="shared" si="15"/>
        <v>19247000</v>
      </c>
      <c r="K24" s="97">
        <f t="shared" si="15"/>
        <v>19247126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27650000</v>
      </c>
      <c r="Q24" s="97">
        <f t="shared" si="10"/>
        <v>27650270</v>
      </c>
      <c r="R24" s="52">
        <f t="shared" si="11"/>
        <v>129.04914911341189</v>
      </c>
      <c r="S24" s="53">
        <f t="shared" si="12"/>
        <v>129.04672346445568</v>
      </c>
      <c r="T24" s="52">
        <f>IF(($E24-$E19-$E23)   =0,0,($P24   /($E24-$E19-$E23)   )*100)</f>
        <v>46.540986365931666</v>
      </c>
      <c r="U24" s="54">
        <f>IF(($E24-$E19-$E23)   =0,0,($Q24   /($E24-$E19-$E23)   )*100)</f>
        <v>46.541440834876283</v>
      </c>
      <c r="V24" s="96">
        <f>SUM(V17:V23)</f>
        <v>0</v>
      </c>
      <c r="W24" s="97" t="s">
        <v>36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3" customHeight="1" x14ac:dyDescent="0.3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3" customHeight="1" x14ac:dyDescent="0.3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3" customHeight="1" x14ac:dyDescent="0.3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4786000</v>
      </c>
      <c r="C32" s="92"/>
      <c r="D32" s="92"/>
      <c r="E32" s="92">
        <f>$B32      +$C32      +$D32</f>
        <v>4786000</v>
      </c>
      <c r="F32" s="93">
        <v>4786000</v>
      </c>
      <c r="G32" s="94">
        <v>3350000</v>
      </c>
      <c r="H32" s="93">
        <v>690000</v>
      </c>
      <c r="I32" s="94"/>
      <c r="J32" s="93">
        <v>694000</v>
      </c>
      <c r="K32" s="94">
        <v>608943</v>
      </c>
      <c r="L32" s="93"/>
      <c r="M32" s="94"/>
      <c r="N32" s="93"/>
      <c r="O32" s="94"/>
      <c r="P32" s="93">
        <f>$H32      +$J32      +$L32      +$N32</f>
        <v>1384000</v>
      </c>
      <c r="Q32" s="94">
        <f>$I32      +$K32      +$M32      +$O32</f>
        <v>608943</v>
      </c>
      <c r="R32" s="48">
        <f>IF(($H32      =0),0,((($J32      -$H32      )/$H32      )*100))</f>
        <v>0.57971014492753625</v>
      </c>
      <c r="S32" s="49">
        <f>IF(($I32      =0),0,((($K32      -$I32      )/$I32      )*100))</f>
        <v>0</v>
      </c>
      <c r="T32" s="48">
        <f>IF(($E32      =0),0,(($P32      /$E32      )*100))</f>
        <v>28.917676556623483</v>
      </c>
      <c r="U32" s="50">
        <f>IF(($E32      =0),0,(($Q32      /$E32      )*100))</f>
        <v>12.723422482239865</v>
      </c>
      <c r="V32" s="93">
        <v>0</v>
      </c>
      <c r="W32" s="94" t="s">
        <v>36</v>
      </c>
    </row>
    <row r="33" spans="1:23" ht="13" customHeight="1" x14ac:dyDescent="0.3">
      <c r="A33" s="51" t="s">
        <v>42</v>
      </c>
      <c r="B33" s="95">
        <f>B32</f>
        <v>4786000</v>
      </c>
      <c r="C33" s="95">
        <f>C32</f>
        <v>0</v>
      </c>
      <c r="D33" s="95"/>
      <c r="E33" s="95">
        <f>$B33      +$C33      +$D33</f>
        <v>4786000</v>
      </c>
      <c r="F33" s="96">
        <f t="shared" ref="F33:O33" si="17">F32</f>
        <v>4786000</v>
      </c>
      <c r="G33" s="97">
        <f t="shared" si="17"/>
        <v>3350000</v>
      </c>
      <c r="H33" s="96">
        <f t="shared" si="17"/>
        <v>690000</v>
      </c>
      <c r="I33" s="97">
        <f t="shared" si="17"/>
        <v>0</v>
      </c>
      <c r="J33" s="96">
        <f t="shared" si="17"/>
        <v>694000</v>
      </c>
      <c r="K33" s="97">
        <f t="shared" si="17"/>
        <v>608943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1384000</v>
      </c>
      <c r="Q33" s="97">
        <f>$I33      +$K33      +$M33      +$O33</f>
        <v>608943</v>
      </c>
      <c r="R33" s="52">
        <f>IF(($H33      =0),0,((($J33      -$H33      )/$H33      )*100))</f>
        <v>0.57971014492753625</v>
      </c>
      <c r="S33" s="53">
        <f>IF(($I33      =0),0,((($K33      -$I33      )/$I33      )*100))</f>
        <v>0</v>
      </c>
      <c r="T33" s="52">
        <f>IF($E33   =0,0,($P33   /$E33   )*100)</f>
        <v>28.917676556623483</v>
      </c>
      <c r="U33" s="54">
        <f>IF($E33   =0,0,($Q33   /$E33   )*100)</f>
        <v>12.723422482239865</v>
      </c>
      <c r="V33" s="96">
        <f>V32</f>
        <v>0</v>
      </c>
      <c r="W33" s="97" t="s">
        <v>36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22750000</v>
      </c>
      <c r="C35" s="92"/>
      <c r="D35" s="92"/>
      <c r="E35" s="92">
        <f t="shared" ref="E35:E40" si="18">$B35      +$C35      +$D35</f>
        <v>22750000</v>
      </c>
      <c r="F35" s="93">
        <v>22750000</v>
      </c>
      <c r="G35" s="94">
        <v>15350000</v>
      </c>
      <c r="H35" s="93">
        <v>3668000</v>
      </c>
      <c r="I35" s="94">
        <v>1146895</v>
      </c>
      <c r="J35" s="93"/>
      <c r="K35" s="94">
        <v>6039028</v>
      </c>
      <c r="L35" s="93"/>
      <c r="M35" s="94"/>
      <c r="N35" s="93"/>
      <c r="O35" s="94"/>
      <c r="P35" s="93">
        <f t="shared" ref="P35:P40" si="19">$H35      +$J35      +$L35      +$N35</f>
        <v>3668000</v>
      </c>
      <c r="Q35" s="94">
        <f t="shared" ref="Q35:Q40" si="20">$I35      +$K35      +$M35      +$O35</f>
        <v>7185923</v>
      </c>
      <c r="R35" s="48">
        <f t="shared" ref="R35:R40" si="21">IF(($H35      =0),0,((($J35      -$H35      )/$H35      )*100))</f>
        <v>-100</v>
      </c>
      <c r="S35" s="49">
        <f t="shared" ref="S35:S40" si="22">IF(($I35      =0),0,((($K35      -$I35      )/$I35      )*100))</f>
        <v>426.5545668958361</v>
      </c>
      <c r="T35" s="48">
        <f t="shared" ref="T35:T39" si="23">IF(($E35      =0),0,(($P35      /$E35      )*100))</f>
        <v>16.123076923076923</v>
      </c>
      <c r="U35" s="50">
        <f t="shared" ref="U35:U39" si="24">IF(($E35      =0),0,(($Q35      /$E35      )*100))</f>
        <v>31.586474725274726</v>
      </c>
      <c r="V35" s="93">
        <v>0</v>
      </c>
      <c r="W35" s="94" t="s">
        <v>36</v>
      </c>
    </row>
    <row r="36" spans="1:23" ht="13" customHeight="1" x14ac:dyDescent="0.3">
      <c r="A36" s="47" t="s">
        <v>60</v>
      </c>
      <c r="B36" s="92">
        <v>123000</v>
      </c>
      <c r="C36" s="92"/>
      <c r="D36" s="92"/>
      <c r="E36" s="92">
        <f t="shared" si="18"/>
        <v>123000</v>
      </c>
      <c r="F36" s="93">
        <v>123000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3" customHeight="1" x14ac:dyDescent="0.3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3" customHeight="1" x14ac:dyDescent="0.3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3" customHeight="1" x14ac:dyDescent="0.3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3" customHeight="1" x14ac:dyDescent="0.3">
      <c r="A40" s="51" t="s">
        <v>42</v>
      </c>
      <c r="B40" s="95">
        <f>SUM(B35:B39)</f>
        <v>22873000</v>
      </c>
      <c r="C40" s="95">
        <f>SUM(C35:C39)</f>
        <v>0</v>
      </c>
      <c r="D40" s="95"/>
      <c r="E40" s="95">
        <f t="shared" si="18"/>
        <v>22873000</v>
      </c>
      <c r="F40" s="96">
        <f t="shared" ref="F40:O40" si="25">SUM(F35:F39)</f>
        <v>22873000</v>
      </c>
      <c r="G40" s="97">
        <f t="shared" si="25"/>
        <v>15350000</v>
      </c>
      <c r="H40" s="96">
        <f t="shared" si="25"/>
        <v>3668000</v>
      </c>
      <c r="I40" s="97">
        <f t="shared" si="25"/>
        <v>1146895</v>
      </c>
      <c r="J40" s="96">
        <f t="shared" si="25"/>
        <v>0</v>
      </c>
      <c r="K40" s="97">
        <f t="shared" si="25"/>
        <v>6039028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3668000</v>
      </c>
      <c r="Q40" s="97">
        <f t="shared" si="20"/>
        <v>7185923</v>
      </c>
      <c r="R40" s="52">
        <f t="shared" si="21"/>
        <v>-100</v>
      </c>
      <c r="S40" s="53">
        <f t="shared" si="22"/>
        <v>426.5545668958361</v>
      </c>
      <c r="T40" s="52">
        <f>IF((+$E35+$E38) =0,0,(P40   /(+$E35+$E38) )*100)</f>
        <v>16.123076923076923</v>
      </c>
      <c r="U40" s="54">
        <f>IF((+$E35+$E38) =0,0,(Q40   /(+$E35+$E38) )*100)</f>
        <v>31.586474725274726</v>
      </c>
      <c r="V40" s="96">
        <f>SUM(V35:V39)</f>
        <v>0</v>
      </c>
      <c r="W40" s="97" t="s">
        <v>36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3" customHeight="1" x14ac:dyDescent="0.3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3" customHeight="1" x14ac:dyDescent="0.3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3" customHeight="1" x14ac:dyDescent="0.3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3" customHeight="1" x14ac:dyDescent="0.3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3" hidden="1" customHeight="1" x14ac:dyDescent="0.3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3" customHeight="1" x14ac:dyDescent="0.3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3" customHeight="1" x14ac:dyDescent="0.3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3" customHeight="1" x14ac:dyDescent="0.3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3" customHeight="1" x14ac:dyDescent="0.3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3" customHeight="1" x14ac:dyDescent="0.3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3" customHeight="1" x14ac:dyDescent="0.3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3" customHeight="1" x14ac:dyDescent="0.3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3" hidden="1" customHeight="1" x14ac:dyDescent="0.3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3" hidden="1" customHeight="1" x14ac:dyDescent="0.3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3" customHeight="1" x14ac:dyDescent="0.3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3" customHeight="1" x14ac:dyDescent="0.3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3" customHeight="1" x14ac:dyDescent="0.3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3" customHeight="1" x14ac:dyDescent="0.3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3" customHeight="1" x14ac:dyDescent="0.3">
      <c r="A67" s="60" t="s">
        <v>87</v>
      </c>
      <c r="B67" s="104">
        <f>SUM(B9:B14,B17:B23,B26:B29,B32,B35:B39,B42:B52,B55:B58,B61:B65)</f>
        <v>88619000</v>
      </c>
      <c r="C67" s="104">
        <f>SUM(C9:C14,C17:C23,C26:C29,C32,C35:C39,C42:C52,C55:C58,C61:C65)</f>
        <v>0</v>
      </c>
      <c r="D67" s="104"/>
      <c r="E67" s="104">
        <f t="shared" si="35"/>
        <v>88619000</v>
      </c>
      <c r="F67" s="105">
        <f t="shared" ref="F67:O67" si="43">SUM(F9:F14,F17:F23,F26:F29,F32,F35:F39,F42:F52,F55:F58,F61:F65)</f>
        <v>88619000</v>
      </c>
      <c r="G67" s="106">
        <f t="shared" si="43"/>
        <v>56250000</v>
      </c>
      <c r="H67" s="105">
        <f t="shared" si="43"/>
        <v>12761000</v>
      </c>
      <c r="I67" s="106">
        <f t="shared" si="43"/>
        <v>9550039</v>
      </c>
      <c r="J67" s="105">
        <f t="shared" si="43"/>
        <v>19941000</v>
      </c>
      <c r="K67" s="106">
        <f t="shared" si="43"/>
        <v>25980471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32702000</v>
      </c>
      <c r="Q67" s="106">
        <f t="shared" si="37"/>
        <v>35530510</v>
      </c>
      <c r="R67" s="61">
        <f t="shared" si="38"/>
        <v>56.265182979390325</v>
      </c>
      <c r="S67" s="62">
        <f t="shared" si="39"/>
        <v>172.04570578193449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36.9530826252034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40.149283583438802</v>
      </c>
      <c r="V67" s="105">
        <f>SUM(V9:V14,V17:V23,V26:V29,V32,V35:V39,V42:V52,V55:V58,V61:V65)</f>
        <v>0</v>
      </c>
      <c r="W67" s="106" t="s">
        <v>36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=0),0,((($J69      -$H69      )/$H69      )*100))</f>
        <v>0</v>
      </c>
      <c r="S69" s="49">
        <f>IF(($I69      =0),0,((($K69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3" customHeight="1" x14ac:dyDescent="0.3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=0),0,((($J70      -$H70      )/$H70      )*100))</f>
        <v>0</v>
      </c>
      <c r="S70" s="58">
        <f>IF(($I70      =0),0,((($K70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3" customHeight="1" x14ac:dyDescent="0.3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=0),0,((($J71      -$H71      )/$H71      )*100))</f>
        <v>0</v>
      </c>
      <c r="S71" s="62">
        <f>IF(($I71      =0),0,((($K71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3" customHeight="1" thickBot="1" x14ac:dyDescent="0.35">
      <c r="A72" s="60" t="s">
        <v>89</v>
      </c>
      <c r="B72" s="104">
        <f>SUM(B9:B14,B17:B23,B26:B29,B32,B35:B39,B42:B52,B55:B58,B61:B65,B69)</f>
        <v>88619000</v>
      </c>
      <c r="C72" s="104">
        <f>SUM(C9:C14,C17:C23,C26:C29,C32,C35:C39,C42:C52,C55:C58,C61:C65,C69)</f>
        <v>0</v>
      </c>
      <c r="D72" s="104"/>
      <c r="E72" s="104">
        <f>$B72      +$C72      +$D72</f>
        <v>88619000</v>
      </c>
      <c r="F72" s="105">
        <f t="shared" ref="F72:O72" si="46">SUM(F9:F14,F17:F23,F26:F29,F32,F35:F39,F42:F52,F55:F58,F61:F65,F69)</f>
        <v>88619000</v>
      </c>
      <c r="G72" s="106">
        <f t="shared" si="46"/>
        <v>56250000</v>
      </c>
      <c r="H72" s="105">
        <f t="shared" si="46"/>
        <v>12761000</v>
      </c>
      <c r="I72" s="106">
        <f t="shared" si="46"/>
        <v>9550039</v>
      </c>
      <c r="J72" s="105">
        <f t="shared" si="46"/>
        <v>19941000</v>
      </c>
      <c r="K72" s="106">
        <f t="shared" si="46"/>
        <v>25980471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32702000</v>
      </c>
      <c r="Q72" s="106">
        <f>$I72      +$K72      +$M72      +$O72</f>
        <v>35530510</v>
      </c>
      <c r="R72" s="61">
        <f>IF(($H72      =0),0,((($J72      -$H72      )/$H72      )*100))</f>
        <v>56.265182979390325</v>
      </c>
      <c r="S72" s="62">
        <f>IF(($I72      =0),0,((($K72      -$I72      )/$I72      )*100))</f>
        <v>172.04570578193449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36.9530826252034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40.149283583438802</v>
      </c>
      <c r="V72" s="105">
        <f>SUM(V9:V14,V17:V23,V26:V29,V32,V35:V39,V42:V52,V55:V58,V61:V65,V69)</f>
        <v>0</v>
      </c>
      <c r="W72" s="106" t="s">
        <v>36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149</v>
      </c>
    </row>
    <row r="116" spans="1:23" x14ac:dyDescent="0.25">
      <c r="A116" s="29" t="s">
        <v>150</v>
      </c>
    </row>
    <row r="117" spans="1:23" ht="13" x14ac:dyDescent="0.3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154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mj9t02TVmXee+8SE4dSSDwvrBXPBRJvLjUqB5rYeDQ0JDS0FacNs3/7yawDRkklUrlLt1EzmYS4ynJ/zcHjRyw==" saltValue="FlCJeSIPpPxrFfDEeJhRO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125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3" customHeight="1" x14ac:dyDescent="0.3">
      <c r="A10" s="47" t="s">
        <v>37</v>
      </c>
      <c r="B10" s="92">
        <v>1550000</v>
      </c>
      <c r="C10" s="92"/>
      <c r="D10" s="92"/>
      <c r="E10" s="92">
        <f t="shared" ref="E10:E15" si="0">$B10      +$C10      +$D10</f>
        <v>1550000</v>
      </c>
      <c r="F10" s="93">
        <v>1550000</v>
      </c>
      <c r="G10" s="94">
        <v>1550000</v>
      </c>
      <c r="H10" s="93">
        <v>94000</v>
      </c>
      <c r="I10" s="94">
        <v>93404</v>
      </c>
      <c r="J10" s="93">
        <v>174000</v>
      </c>
      <c r="K10" s="94">
        <v>199904</v>
      </c>
      <c r="L10" s="93"/>
      <c r="M10" s="94"/>
      <c r="N10" s="93"/>
      <c r="O10" s="94"/>
      <c r="P10" s="93">
        <f t="shared" ref="P10:P15" si="1">$H10      +$J10      +$L10      +$N10</f>
        <v>268000</v>
      </c>
      <c r="Q10" s="94">
        <f t="shared" ref="Q10:Q15" si="2">$I10      +$K10      +$M10      +$O10</f>
        <v>293308</v>
      </c>
      <c r="R10" s="48">
        <f t="shared" ref="R10:R15" si="3">IF(($H10      =0),0,((($J10      -$H10      )/$H10      )*100))</f>
        <v>85.106382978723403</v>
      </c>
      <c r="S10" s="49">
        <f t="shared" ref="S10:S15" si="4">IF(($I10      =0),0,((($K10      -$I10      )/$I10      )*100))</f>
        <v>114.02081281315574</v>
      </c>
      <c r="T10" s="48">
        <f t="shared" ref="T10:T14" si="5">IF(($E10      =0),0,(($P10      /$E10      )*100))</f>
        <v>17.290322580645164</v>
      </c>
      <c r="U10" s="50">
        <f t="shared" ref="U10:U14" si="6">IF(($E10      =0),0,(($Q10      /$E10      )*100))</f>
        <v>18.923096774193549</v>
      </c>
      <c r="V10" s="93">
        <v>0</v>
      </c>
      <c r="W10" s="94" t="s">
        <v>36</v>
      </c>
    </row>
    <row r="11" spans="1:23" ht="13" customHeight="1" x14ac:dyDescent="0.3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3" customHeight="1" x14ac:dyDescent="0.3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3" customHeight="1" x14ac:dyDescent="0.3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3" customHeight="1" x14ac:dyDescent="0.3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3" customHeight="1" x14ac:dyDescent="0.3">
      <c r="A15" s="51" t="s">
        <v>42</v>
      </c>
      <c r="B15" s="95">
        <f>SUM(B9:B14)</f>
        <v>1550000</v>
      </c>
      <c r="C15" s="95">
        <f>SUM(C9:C14)</f>
        <v>0</v>
      </c>
      <c r="D15" s="95"/>
      <c r="E15" s="95">
        <f t="shared" si="0"/>
        <v>1550000</v>
      </c>
      <c r="F15" s="96">
        <f t="shared" ref="F15:O15" si="7">SUM(F9:F14)</f>
        <v>1550000</v>
      </c>
      <c r="G15" s="97">
        <f t="shared" si="7"/>
        <v>1550000</v>
      </c>
      <c r="H15" s="96">
        <f t="shared" si="7"/>
        <v>94000</v>
      </c>
      <c r="I15" s="97">
        <f t="shared" si="7"/>
        <v>93404</v>
      </c>
      <c r="J15" s="96">
        <f t="shared" si="7"/>
        <v>174000</v>
      </c>
      <c r="K15" s="97">
        <f t="shared" si="7"/>
        <v>199904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268000</v>
      </c>
      <c r="Q15" s="97">
        <f t="shared" si="2"/>
        <v>293308</v>
      </c>
      <c r="R15" s="52">
        <f t="shared" si="3"/>
        <v>85.106382978723403</v>
      </c>
      <c r="S15" s="53">
        <f t="shared" si="4"/>
        <v>114.02081281315574</v>
      </c>
      <c r="T15" s="52">
        <f>IF((SUM($E9:$E13))=0,0,(P15/(SUM($E9:$E13))*100))</f>
        <v>17.290322580645164</v>
      </c>
      <c r="U15" s="54">
        <f>IF((SUM($E9:$E13))=0,0,(Q15/(SUM($E9:$E13))*100))</f>
        <v>18.923096774193549</v>
      </c>
      <c r="V15" s="96">
        <f>SUM(V9:V14)</f>
        <v>0</v>
      </c>
      <c r="W15" s="97" t="s">
        <v>36</v>
      </c>
    </row>
    <row r="16" spans="1:23" ht="13" customHeight="1" x14ac:dyDescent="0.3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3" customHeight="1" x14ac:dyDescent="0.3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3" customHeight="1" x14ac:dyDescent="0.3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3" customHeight="1" x14ac:dyDescent="0.3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3" customHeight="1" x14ac:dyDescent="0.3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3" customHeight="1" x14ac:dyDescent="0.3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3" customHeight="1" x14ac:dyDescent="0.3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3" customHeight="1" x14ac:dyDescent="0.3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3" customHeight="1" x14ac:dyDescent="0.3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3" customHeight="1" x14ac:dyDescent="0.3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3" customHeight="1" x14ac:dyDescent="0.3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3" customHeight="1" x14ac:dyDescent="0.3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5072000</v>
      </c>
      <c r="C32" s="92"/>
      <c r="D32" s="92"/>
      <c r="E32" s="92">
        <f>$B32      +$C32      +$D32</f>
        <v>5072000</v>
      </c>
      <c r="F32" s="93">
        <v>5072000</v>
      </c>
      <c r="G32" s="94">
        <v>3550000</v>
      </c>
      <c r="H32" s="93">
        <v>1268000</v>
      </c>
      <c r="I32" s="94">
        <v>1268000</v>
      </c>
      <c r="J32" s="93">
        <v>2282000</v>
      </c>
      <c r="K32" s="94">
        <v>2282000</v>
      </c>
      <c r="L32" s="93"/>
      <c r="M32" s="94"/>
      <c r="N32" s="93"/>
      <c r="O32" s="94"/>
      <c r="P32" s="93">
        <f>$H32      +$J32      +$L32      +$N32</f>
        <v>3550000</v>
      </c>
      <c r="Q32" s="94">
        <f>$I32      +$K32      +$M32      +$O32</f>
        <v>3550000</v>
      </c>
      <c r="R32" s="48">
        <f>IF(($H32      =0),0,((($J32      -$H32      )/$H32      )*100))</f>
        <v>79.968454258675081</v>
      </c>
      <c r="S32" s="49">
        <f>IF(($I32      =0),0,((($K32      -$I32      )/$I32      )*100))</f>
        <v>79.968454258675081</v>
      </c>
      <c r="T32" s="48">
        <f>IF(($E32      =0),0,(($P32      /$E32      )*100))</f>
        <v>69.99211356466877</v>
      </c>
      <c r="U32" s="50">
        <f>IF(($E32      =0),0,(($Q32      /$E32      )*100))</f>
        <v>69.99211356466877</v>
      </c>
      <c r="V32" s="93">
        <v>0</v>
      </c>
      <c r="W32" s="94" t="s">
        <v>36</v>
      </c>
    </row>
    <row r="33" spans="1:23" ht="13" customHeight="1" x14ac:dyDescent="0.3">
      <c r="A33" s="51" t="s">
        <v>42</v>
      </c>
      <c r="B33" s="95">
        <f>B32</f>
        <v>5072000</v>
      </c>
      <c r="C33" s="95">
        <f>C32</f>
        <v>0</v>
      </c>
      <c r="D33" s="95"/>
      <c r="E33" s="95">
        <f>$B33      +$C33      +$D33</f>
        <v>5072000</v>
      </c>
      <c r="F33" s="96">
        <f t="shared" ref="F33:O33" si="17">F32</f>
        <v>5072000</v>
      </c>
      <c r="G33" s="97">
        <f t="shared" si="17"/>
        <v>3550000</v>
      </c>
      <c r="H33" s="96">
        <f t="shared" si="17"/>
        <v>1268000</v>
      </c>
      <c r="I33" s="97">
        <f t="shared" si="17"/>
        <v>1268000</v>
      </c>
      <c r="J33" s="96">
        <f t="shared" si="17"/>
        <v>2282000</v>
      </c>
      <c r="K33" s="97">
        <f t="shared" si="17"/>
        <v>2282000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3550000</v>
      </c>
      <c r="Q33" s="97">
        <f>$I33      +$K33      +$M33      +$O33</f>
        <v>3550000</v>
      </c>
      <c r="R33" s="52">
        <f>IF(($H33      =0),0,((($J33      -$H33      )/$H33      )*100))</f>
        <v>79.968454258675081</v>
      </c>
      <c r="S33" s="53">
        <f>IF(($I33      =0),0,((($K33      -$I33      )/$I33      )*100))</f>
        <v>79.968454258675081</v>
      </c>
      <c r="T33" s="52">
        <f>IF($E33   =0,0,($P33   /$E33   )*100)</f>
        <v>69.99211356466877</v>
      </c>
      <c r="U33" s="54">
        <f>IF($E33   =0,0,($Q33   /$E33   )*100)</f>
        <v>69.99211356466877</v>
      </c>
      <c r="V33" s="96">
        <f>V32</f>
        <v>0</v>
      </c>
      <c r="W33" s="97" t="s">
        <v>36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20238000</v>
      </c>
      <c r="C35" s="92"/>
      <c r="D35" s="92"/>
      <c r="E35" s="92">
        <f t="shared" ref="E35:E40" si="18">$B35      +$C35      +$D35</f>
        <v>20238000</v>
      </c>
      <c r="F35" s="93">
        <v>20238000</v>
      </c>
      <c r="G35" s="94">
        <v>4500000</v>
      </c>
      <c r="H35" s="93">
        <v>1272000</v>
      </c>
      <c r="I35" s="94"/>
      <c r="J35" s="93">
        <v>1661000</v>
      </c>
      <c r="K35" s="94"/>
      <c r="L35" s="93"/>
      <c r="M35" s="94"/>
      <c r="N35" s="93"/>
      <c r="O35" s="94"/>
      <c r="P35" s="93">
        <f t="shared" ref="P35:P40" si="19">$H35      +$J35      +$L35      +$N35</f>
        <v>2933000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30.581761006289309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14.492538788417827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3" customHeight="1" x14ac:dyDescent="0.3">
      <c r="A36" s="47" t="s">
        <v>60</v>
      </c>
      <c r="B36" s="92">
        <v>5796000</v>
      </c>
      <c r="C36" s="92"/>
      <c r="D36" s="92"/>
      <c r="E36" s="92">
        <f t="shared" si="18"/>
        <v>5796000</v>
      </c>
      <c r="F36" s="93">
        <v>5796000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3" customHeight="1" x14ac:dyDescent="0.3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3" customHeight="1" x14ac:dyDescent="0.3">
      <c r="A38" s="47" t="s">
        <v>62</v>
      </c>
      <c r="B38" s="92">
        <v>4000000</v>
      </c>
      <c r="C38" s="92"/>
      <c r="D38" s="92"/>
      <c r="E38" s="92">
        <f t="shared" si="18"/>
        <v>4000000</v>
      </c>
      <c r="F38" s="93">
        <v>4000000</v>
      </c>
      <c r="G38" s="94">
        <v>3000000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3" customHeight="1" x14ac:dyDescent="0.3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3" customHeight="1" x14ac:dyDescent="0.3">
      <c r="A40" s="51" t="s">
        <v>42</v>
      </c>
      <c r="B40" s="95">
        <f>SUM(B35:B39)</f>
        <v>30034000</v>
      </c>
      <c r="C40" s="95">
        <f>SUM(C35:C39)</f>
        <v>0</v>
      </c>
      <c r="D40" s="95"/>
      <c r="E40" s="95">
        <f t="shared" si="18"/>
        <v>30034000</v>
      </c>
      <c r="F40" s="96">
        <f t="shared" ref="F40:O40" si="25">SUM(F35:F39)</f>
        <v>30034000</v>
      </c>
      <c r="G40" s="97">
        <f t="shared" si="25"/>
        <v>7500000</v>
      </c>
      <c r="H40" s="96">
        <f t="shared" si="25"/>
        <v>1272000</v>
      </c>
      <c r="I40" s="97">
        <f t="shared" si="25"/>
        <v>0</v>
      </c>
      <c r="J40" s="96">
        <f t="shared" si="25"/>
        <v>1661000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2933000</v>
      </c>
      <c r="Q40" s="97">
        <f t="shared" si="20"/>
        <v>0</v>
      </c>
      <c r="R40" s="52">
        <f t="shared" si="21"/>
        <v>30.581761006289309</v>
      </c>
      <c r="S40" s="53">
        <f t="shared" si="22"/>
        <v>0</v>
      </c>
      <c r="T40" s="52">
        <f>IF((+$E35+$E38) =0,0,(P40   /(+$E35+$E38) )*100)</f>
        <v>12.100833402095883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3" customHeight="1" x14ac:dyDescent="0.3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3" customHeight="1" x14ac:dyDescent="0.3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3" customHeight="1" x14ac:dyDescent="0.3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3" customHeight="1" x14ac:dyDescent="0.3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3" hidden="1" customHeight="1" x14ac:dyDescent="0.3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3" customHeight="1" x14ac:dyDescent="0.3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3" customHeight="1" x14ac:dyDescent="0.3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3" customHeight="1" x14ac:dyDescent="0.3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3" customHeight="1" x14ac:dyDescent="0.3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3" customHeight="1" x14ac:dyDescent="0.3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3" customHeight="1" x14ac:dyDescent="0.3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3" customHeight="1" x14ac:dyDescent="0.3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3" hidden="1" customHeight="1" x14ac:dyDescent="0.3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3" hidden="1" customHeight="1" x14ac:dyDescent="0.3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3" customHeight="1" x14ac:dyDescent="0.3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3" customHeight="1" x14ac:dyDescent="0.3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3" customHeight="1" x14ac:dyDescent="0.3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3" customHeight="1" x14ac:dyDescent="0.3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3" customHeight="1" x14ac:dyDescent="0.3">
      <c r="A67" s="60" t="s">
        <v>87</v>
      </c>
      <c r="B67" s="104">
        <f>SUM(B9:B14,B17:B23,B26:B29,B32,B35:B39,B42:B52,B55:B58,B61:B65)</f>
        <v>36656000</v>
      </c>
      <c r="C67" s="104">
        <f>SUM(C9:C14,C17:C23,C26:C29,C32,C35:C39,C42:C52,C55:C58,C61:C65)</f>
        <v>0</v>
      </c>
      <c r="D67" s="104"/>
      <c r="E67" s="104">
        <f t="shared" si="35"/>
        <v>36656000</v>
      </c>
      <c r="F67" s="105">
        <f t="shared" ref="F67:O67" si="43">SUM(F9:F14,F17:F23,F26:F29,F32,F35:F39,F42:F52,F55:F58,F61:F65)</f>
        <v>36656000</v>
      </c>
      <c r="G67" s="106">
        <f t="shared" si="43"/>
        <v>12600000</v>
      </c>
      <c r="H67" s="105">
        <f t="shared" si="43"/>
        <v>2634000</v>
      </c>
      <c r="I67" s="106">
        <f t="shared" si="43"/>
        <v>1361404</v>
      </c>
      <c r="J67" s="105">
        <f t="shared" si="43"/>
        <v>4117000</v>
      </c>
      <c r="K67" s="106">
        <f t="shared" si="43"/>
        <v>2481904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6751000</v>
      </c>
      <c r="Q67" s="106">
        <f t="shared" si="37"/>
        <v>3843308</v>
      </c>
      <c r="R67" s="61">
        <f t="shared" si="38"/>
        <v>56.302201974183752</v>
      </c>
      <c r="S67" s="62">
        <f t="shared" si="39"/>
        <v>82.304738343651124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21.876215165262476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12.454011665586521</v>
      </c>
      <c r="V67" s="105">
        <f>SUM(V9:V14,V17:V23,V26:V29,V32,V35:V39,V42:V52,V55:V58,V61:V65)</f>
        <v>0</v>
      </c>
      <c r="W67" s="106" t="s">
        <v>36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40609000</v>
      </c>
      <c r="C69" s="92"/>
      <c r="D69" s="92"/>
      <c r="E69" s="92">
        <f>$B69      +$C69      +$D69</f>
        <v>40609000</v>
      </c>
      <c r="F69" s="93">
        <v>40609000</v>
      </c>
      <c r="G69" s="94">
        <v>26750000</v>
      </c>
      <c r="H69" s="93">
        <v>6953000</v>
      </c>
      <c r="I69" s="94"/>
      <c r="J69" s="93">
        <v>8205000</v>
      </c>
      <c r="K69" s="94"/>
      <c r="L69" s="93"/>
      <c r="M69" s="94"/>
      <c r="N69" s="93"/>
      <c r="O69" s="94"/>
      <c r="P69" s="93">
        <f>$H69      +$J69      +$L69      +$N69</f>
        <v>15158000</v>
      </c>
      <c r="Q69" s="94">
        <f>$I69      +$K69      +$M69      +$O69</f>
        <v>0</v>
      </c>
      <c r="R69" s="48">
        <f>IF(($H69      =0),0,((($J69      -$H69      )/$H69      )*100))</f>
        <v>18.006615849273693</v>
      </c>
      <c r="S69" s="49">
        <f>IF(($I69      =0),0,((($K69      -$I69      )/$I69      )*100))</f>
        <v>0</v>
      </c>
      <c r="T69" s="48">
        <f>IF(($E69      =0),0,(($P69      /$E69      )*100))</f>
        <v>37.326700977615801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3" customHeight="1" x14ac:dyDescent="0.3">
      <c r="A70" s="56" t="s">
        <v>42</v>
      </c>
      <c r="B70" s="101">
        <f>B69</f>
        <v>40609000</v>
      </c>
      <c r="C70" s="101">
        <f>C69</f>
        <v>0</v>
      </c>
      <c r="D70" s="101"/>
      <c r="E70" s="101">
        <f>$B70      +$C70      +$D70</f>
        <v>40609000</v>
      </c>
      <c r="F70" s="102">
        <f t="shared" ref="F70:O70" si="44">F69</f>
        <v>40609000</v>
      </c>
      <c r="G70" s="103">
        <f t="shared" si="44"/>
        <v>26750000</v>
      </c>
      <c r="H70" s="102">
        <f t="shared" si="44"/>
        <v>6953000</v>
      </c>
      <c r="I70" s="103">
        <f t="shared" si="44"/>
        <v>0</v>
      </c>
      <c r="J70" s="102">
        <f t="shared" si="44"/>
        <v>8205000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15158000</v>
      </c>
      <c r="Q70" s="103">
        <f>$I70      +$K70      +$M70      +$O70</f>
        <v>0</v>
      </c>
      <c r="R70" s="57">
        <f>IF(($H70      =0),0,((($J70      -$H70      )/$H70      )*100))</f>
        <v>18.006615849273693</v>
      </c>
      <c r="S70" s="58">
        <f>IF(($I70      =0),0,((($K70      -$I70      )/$I70      )*100))</f>
        <v>0</v>
      </c>
      <c r="T70" s="57">
        <f>IF($E70   =0,0,($P70   /$E70   )*100)</f>
        <v>37.326700977615801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3" customHeight="1" x14ac:dyDescent="0.3">
      <c r="A71" s="60" t="s">
        <v>87</v>
      </c>
      <c r="B71" s="104">
        <f>B69</f>
        <v>40609000</v>
      </c>
      <c r="C71" s="104">
        <f>C69</f>
        <v>0</v>
      </c>
      <c r="D71" s="104"/>
      <c r="E71" s="104">
        <f>$B71      +$C71      +$D71</f>
        <v>40609000</v>
      </c>
      <c r="F71" s="105">
        <f t="shared" ref="F71:O71" si="45">F69</f>
        <v>40609000</v>
      </c>
      <c r="G71" s="106">
        <f t="shared" si="45"/>
        <v>26750000</v>
      </c>
      <c r="H71" s="105">
        <f t="shared" si="45"/>
        <v>6953000</v>
      </c>
      <c r="I71" s="106">
        <f t="shared" si="45"/>
        <v>0</v>
      </c>
      <c r="J71" s="105">
        <f t="shared" si="45"/>
        <v>8205000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15158000</v>
      </c>
      <c r="Q71" s="106">
        <f>$I71      +$K71      +$M71      +$O71</f>
        <v>0</v>
      </c>
      <c r="R71" s="61">
        <f>IF(($H71      =0),0,((($J71      -$H71      )/$H71      )*100))</f>
        <v>18.006615849273693</v>
      </c>
      <c r="S71" s="62">
        <f>IF(($I71      =0),0,((($K71      -$I71      )/$I71      )*100))</f>
        <v>0</v>
      </c>
      <c r="T71" s="61">
        <f>IF($E71   =0,0,($P71   /$E71   )*100)</f>
        <v>37.326700977615801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3" customHeight="1" thickBot="1" x14ac:dyDescent="0.35">
      <c r="A72" s="60" t="s">
        <v>89</v>
      </c>
      <c r="B72" s="104">
        <f>SUM(B9:B14,B17:B23,B26:B29,B32,B35:B39,B42:B52,B55:B58,B61:B65,B69)</f>
        <v>77265000</v>
      </c>
      <c r="C72" s="104">
        <f>SUM(C9:C14,C17:C23,C26:C29,C32,C35:C39,C42:C52,C55:C58,C61:C65,C69)</f>
        <v>0</v>
      </c>
      <c r="D72" s="104"/>
      <c r="E72" s="104">
        <f>$B72      +$C72      +$D72</f>
        <v>77265000</v>
      </c>
      <c r="F72" s="105">
        <f t="shared" ref="F72:O72" si="46">SUM(F9:F14,F17:F23,F26:F29,F32,F35:F39,F42:F52,F55:F58,F61:F65,F69)</f>
        <v>77265000</v>
      </c>
      <c r="G72" s="106">
        <f t="shared" si="46"/>
        <v>39350000</v>
      </c>
      <c r="H72" s="105">
        <f t="shared" si="46"/>
        <v>9587000</v>
      </c>
      <c r="I72" s="106">
        <f t="shared" si="46"/>
        <v>1361404</v>
      </c>
      <c r="J72" s="105">
        <f t="shared" si="46"/>
        <v>12322000</v>
      </c>
      <c r="K72" s="106">
        <f t="shared" si="46"/>
        <v>2481904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21909000</v>
      </c>
      <c r="Q72" s="106">
        <f>$I72      +$K72      +$M72      +$O72</f>
        <v>3843308</v>
      </c>
      <c r="R72" s="61">
        <f>IF(($H72      =0),0,((($J72      -$H72      )/$H72      )*100))</f>
        <v>28.528215291540626</v>
      </c>
      <c r="S72" s="62">
        <f>IF(($I72      =0),0,((($K72      -$I72      )/$I72      )*100))</f>
        <v>82.304738343651124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30.655249128992988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5.3775874854832164</v>
      </c>
      <c r="V72" s="105">
        <f>SUM(V9:V14,V17:V23,V26:V29,V32,V35:V39,V42:V52,V55:V58,V61:V65,V69)</f>
        <v>0</v>
      </c>
      <c r="W72" s="106" t="s">
        <v>36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149</v>
      </c>
    </row>
    <row r="116" spans="1:23" x14ac:dyDescent="0.25">
      <c r="A116" s="29" t="s">
        <v>150</v>
      </c>
    </row>
    <row r="117" spans="1:23" ht="13" x14ac:dyDescent="0.3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154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DvFEzL7VbqQ/xxqpTbV1rD5ZC30mUQIAo5S8q3xJk1ayTbb9mU9wHWWPGHESUz8+CNoL1c31Mx+hpym1Nge8Yw==" saltValue="MZ6jun+H1dD+V97yuVu4V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126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3" customHeight="1" x14ac:dyDescent="0.3">
      <c r="A10" s="47" t="s">
        <v>37</v>
      </c>
      <c r="B10" s="92">
        <v>1550000</v>
      </c>
      <c r="C10" s="92"/>
      <c r="D10" s="92"/>
      <c r="E10" s="92">
        <f t="shared" ref="E10:E15" si="0">$B10      +$C10      +$D10</f>
        <v>1550000</v>
      </c>
      <c r="F10" s="93">
        <v>1550000</v>
      </c>
      <c r="G10" s="94">
        <v>1550000</v>
      </c>
      <c r="H10" s="93">
        <v>268000</v>
      </c>
      <c r="I10" s="94">
        <v>177171</v>
      </c>
      <c r="J10" s="93">
        <v>345000</v>
      </c>
      <c r="K10" s="94">
        <v>1024164</v>
      </c>
      <c r="L10" s="93"/>
      <c r="M10" s="94"/>
      <c r="N10" s="93"/>
      <c r="O10" s="94"/>
      <c r="P10" s="93">
        <f t="shared" ref="P10:P15" si="1">$H10      +$J10      +$L10      +$N10</f>
        <v>613000</v>
      </c>
      <c r="Q10" s="94">
        <f t="shared" ref="Q10:Q15" si="2">$I10      +$K10      +$M10      +$O10</f>
        <v>1201335</v>
      </c>
      <c r="R10" s="48">
        <f t="shared" ref="R10:R15" si="3">IF(($H10      =0),0,((($J10      -$H10      )/$H10      )*100))</f>
        <v>28.731343283582088</v>
      </c>
      <c r="S10" s="49">
        <f t="shared" ref="S10:S15" si="4">IF(($I10      =0),0,((($K10      -$I10      )/$I10      )*100))</f>
        <v>478.06525898708026</v>
      </c>
      <c r="T10" s="48">
        <f t="shared" ref="T10:T14" si="5">IF(($E10      =0),0,(($P10      /$E10      )*100))</f>
        <v>39.548387096774192</v>
      </c>
      <c r="U10" s="50">
        <f t="shared" ref="U10:U14" si="6">IF(($E10      =0),0,(($Q10      /$E10      )*100))</f>
        <v>77.505483870967737</v>
      </c>
      <c r="V10" s="93">
        <v>0</v>
      </c>
      <c r="W10" s="94" t="s">
        <v>36</v>
      </c>
    </row>
    <row r="11" spans="1:23" ht="13" customHeight="1" x14ac:dyDescent="0.3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3" customHeight="1" x14ac:dyDescent="0.3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3" customHeight="1" x14ac:dyDescent="0.3">
      <c r="A13" s="47" t="s">
        <v>40</v>
      </c>
      <c r="B13" s="92">
        <v>9272000</v>
      </c>
      <c r="C13" s="92"/>
      <c r="D13" s="92"/>
      <c r="E13" s="92">
        <f t="shared" si="0"/>
        <v>9272000</v>
      </c>
      <c r="F13" s="93">
        <v>9272000</v>
      </c>
      <c r="G13" s="94">
        <v>9272000</v>
      </c>
      <c r="H13" s="93">
        <v>68000</v>
      </c>
      <c r="I13" s="94">
        <v>1612817</v>
      </c>
      <c r="J13" s="93">
        <v>3942000</v>
      </c>
      <c r="K13" s="94">
        <v>3942446</v>
      </c>
      <c r="L13" s="93"/>
      <c r="M13" s="94"/>
      <c r="N13" s="93"/>
      <c r="O13" s="94"/>
      <c r="P13" s="93">
        <f t="shared" si="1"/>
        <v>4010000</v>
      </c>
      <c r="Q13" s="94">
        <f t="shared" si="2"/>
        <v>5555263</v>
      </c>
      <c r="R13" s="48">
        <f t="shared" si="3"/>
        <v>5697.0588235294117</v>
      </c>
      <c r="S13" s="49">
        <f t="shared" si="4"/>
        <v>144.44472001473198</v>
      </c>
      <c r="T13" s="48">
        <f t="shared" si="5"/>
        <v>43.248490077653152</v>
      </c>
      <c r="U13" s="50">
        <f t="shared" si="6"/>
        <v>59.914398188093188</v>
      </c>
      <c r="V13" s="93">
        <v>0</v>
      </c>
      <c r="W13" s="94" t="s">
        <v>36</v>
      </c>
    </row>
    <row r="14" spans="1:23" ht="13" customHeight="1" x14ac:dyDescent="0.3">
      <c r="A14" s="47" t="s">
        <v>41</v>
      </c>
      <c r="B14" s="92">
        <v>100000</v>
      </c>
      <c r="C14" s="92"/>
      <c r="D14" s="92"/>
      <c r="E14" s="92">
        <f t="shared" si="0"/>
        <v>100000</v>
      </c>
      <c r="F14" s="93">
        <v>100000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3" customHeight="1" x14ac:dyDescent="0.3">
      <c r="A15" s="51" t="s">
        <v>42</v>
      </c>
      <c r="B15" s="95">
        <f>SUM(B9:B14)</f>
        <v>10922000</v>
      </c>
      <c r="C15" s="95">
        <f>SUM(C9:C14)</f>
        <v>0</v>
      </c>
      <c r="D15" s="95"/>
      <c r="E15" s="95">
        <f t="shared" si="0"/>
        <v>10922000</v>
      </c>
      <c r="F15" s="96">
        <f t="shared" ref="F15:O15" si="7">SUM(F9:F14)</f>
        <v>10922000</v>
      </c>
      <c r="G15" s="97">
        <f t="shared" si="7"/>
        <v>10822000</v>
      </c>
      <c r="H15" s="96">
        <f t="shared" si="7"/>
        <v>336000</v>
      </c>
      <c r="I15" s="97">
        <f t="shared" si="7"/>
        <v>1789988</v>
      </c>
      <c r="J15" s="96">
        <f t="shared" si="7"/>
        <v>4287000</v>
      </c>
      <c r="K15" s="97">
        <f t="shared" si="7"/>
        <v>4966610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4623000</v>
      </c>
      <c r="Q15" s="97">
        <f t="shared" si="2"/>
        <v>6756598</v>
      </c>
      <c r="R15" s="52">
        <f t="shared" si="3"/>
        <v>1175.8928571428571</v>
      </c>
      <c r="S15" s="53">
        <f t="shared" si="4"/>
        <v>177.46610591802849</v>
      </c>
      <c r="T15" s="52">
        <f>IF((SUM($E9:$E13))=0,0,(P15/(SUM($E9:$E13))*100))</f>
        <v>42.718536314914061</v>
      </c>
      <c r="U15" s="54">
        <f>IF((SUM($E9:$E13))=0,0,(Q15/(SUM($E9:$E13))*100))</f>
        <v>62.433912400665314</v>
      </c>
      <c r="V15" s="96">
        <f>SUM(V9:V14)</f>
        <v>0</v>
      </c>
      <c r="W15" s="97" t="s">
        <v>36</v>
      </c>
    </row>
    <row r="16" spans="1:23" ht="13" customHeight="1" x14ac:dyDescent="0.3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3" customHeight="1" x14ac:dyDescent="0.3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3" customHeight="1" x14ac:dyDescent="0.3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3" customHeight="1" x14ac:dyDescent="0.3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3" customHeight="1" x14ac:dyDescent="0.3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3" customHeight="1" x14ac:dyDescent="0.3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3" customHeight="1" x14ac:dyDescent="0.3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3" customHeight="1" x14ac:dyDescent="0.3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3" customHeight="1" x14ac:dyDescent="0.3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3" customHeight="1" x14ac:dyDescent="0.3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3" customHeight="1" x14ac:dyDescent="0.3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3" customHeight="1" x14ac:dyDescent="0.3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3362000</v>
      </c>
      <c r="C32" s="92"/>
      <c r="D32" s="92"/>
      <c r="E32" s="92">
        <f>$B32      +$C32      +$D32</f>
        <v>3362000</v>
      </c>
      <c r="F32" s="93">
        <v>3362000</v>
      </c>
      <c r="G32" s="94">
        <v>2353000</v>
      </c>
      <c r="H32" s="93">
        <v>874000</v>
      </c>
      <c r="I32" s="94">
        <v>925835</v>
      </c>
      <c r="J32" s="93">
        <v>1324000</v>
      </c>
      <c r="K32" s="94">
        <v>1418609</v>
      </c>
      <c r="L32" s="93"/>
      <c r="M32" s="94"/>
      <c r="N32" s="93"/>
      <c r="O32" s="94"/>
      <c r="P32" s="93">
        <f>$H32      +$J32      +$L32      +$N32</f>
        <v>2198000</v>
      </c>
      <c r="Q32" s="94">
        <f>$I32      +$K32      +$M32      +$O32</f>
        <v>2344444</v>
      </c>
      <c r="R32" s="48">
        <f>IF(($H32      =0),0,((($J32      -$H32      )/$H32      )*100))</f>
        <v>51.487414187643019</v>
      </c>
      <c r="S32" s="49">
        <f>IF(($I32      =0),0,((($K32      -$I32      )/$I32      )*100))</f>
        <v>53.224818677194094</v>
      </c>
      <c r="T32" s="48">
        <f>IF(($E32      =0),0,(($P32      /$E32      )*100))</f>
        <v>65.377751338488991</v>
      </c>
      <c r="U32" s="50">
        <f>IF(($E32      =0),0,(($Q32      /$E32      )*100))</f>
        <v>69.73361094586555</v>
      </c>
      <c r="V32" s="93">
        <v>0</v>
      </c>
      <c r="W32" s="94" t="s">
        <v>36</v>
      </c>
    </row>
    <row r="33" spans="1:23" ht="13" customHeight="1" x14ac:dyDescent="0.3">
      <c r="A33" s="51" t="s">
        <v>42</v>
      </c>
      <c r="B33" s="95">
        <f>B32</f>
        <v>3362000</v>
      </c>
      <c r="C33" s="95">
        <f>C32</f>
        <v>0</v>
      </c>
      <c r="D33" s="95"/>
      <c r="E33" s="95">
        <f>$B33      +$C33      +$D33</f>
        <v>3362000</v>
      </c>
      <c r="F33" s="96">
        <f t="shared" ref="F33:O33" si="17">F32</f>
        <v>3362000</v>
      </c>
      <c r="G33" s="97">
        <f t="shared" si="17"/>
        <v>2353000</v>
      </c>
      <c r="H33" s="96">
        <f t="shared" si="17"/>
        <v>874000</v>
      </c>
      <c r="I33" s="97">
        <f t="shared" si="17"/>
        <v>925835</v>
      </c>
      <c r="J33" s="96">
        <f t="shared" si="17"/>
        <v>1324000</v>
      </c>
      <c r="K33" s="97">
        <f t="shared" si="17"/>
        <v>1418609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2198000</v>
      </c>
      <c r="Q33" s="97">
        <f>$I33      +$K33      +$M33      +$O33</f>
        <v>2344444</v>
      </c>
      <c r="R33" s="52">
        <f>IF(($H33      =0),0,((($J33      -$H33      )/$H33      )*100))</f>
        <v>51.487414187643019</v>
      </c>
      <c r="S33" s="53">
        <f>IF(($I33      =0),0,((($K33      -$I33      )/$I33      )*100))</f>
        <v>53.224818677194094</v>
      </c>
      <c r="T33" s="52">
        <f>IF($E33   =0,0,($P33   /$E33   )*100)</f>
        <v>65.377751338488991</v>
      </c>
      <c r="U33" s="54">
        <f>IF($E33   =0,0,($Q33   /$E33   )*100)</f>
        <v>69.73361094586555</v>
      </c>
      <c r="V33" s="96">
        <f>V32</f>
        <v>0</v>
      </c>
      <c r="W33" s="97" t="s">
        <v>36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460000</v>
      </c>
      <c r="C35" s="92"/>
      <c r="D35" s="92"/>
      <c r="E35" s="92">
        <f t="shared" ref="E35:E40" si="18">$B35      +$C35      +$D35</f>
        <v>460000</v>
      </c>
      <c r="F35" s="93">
        <v>460000</v>
      </c>
      <c r="G35" s="94">
        <v>460000</v>
      </c>
      <c r="H35" s="93"/>
      <c r="I35" s="94"/>
      <c r="J35" s="93"/>
      <c r="K35" s="94">
        <v>32125</v>
      </c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32125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6.9836956521739131</v>
      </c>
      <c r="V35" s="93">
        <v>0</v>
      </c>
      <c r="W35" s="94" t="s">
        <v>36</v>
      </c>
    </row>
    <row r="36" spans="1:23" ht="13" customHeight="1" x14ac:dyDescent="0.3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3" customHeight="1" x14ac:dyDescent="0.3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3" customHeight="1" x14ac:dyDescent="0.3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3" customHeight="1" x14ac:dyDescent="0.3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3" customHeight="1" x14ac:dyDescent="0.3">
      <c r="A40" s="51" t="s">
        <v>42</v>
      </c>
      <c r="B40" s="95">
        <f>SUM(B35:B39)</f>
        <v>460000</v>
      </c>
      <c r="C40" s="95">
        <f>SUM(C35:C39)</f>
        <v>0</v>
      </c>
      <c r="D40" s="95"/>
      <c r="E40" s="95">
        <f t="shared" si="18"/>
        <v>460000</v>
      </c>
      <c r="F40" s="96">
        <f t="shared" ref="F40:O40" si="25">SUM(F35:F39)</f>
        <v>460000</v>
      </c>
      <c r="G40" s="97">
        <f t="shared" si="25"/>
        <v>460000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32125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32125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6.9836956521739131</v>
      </c>
      <c r="V40" s="96">
        <f>SUM(V35:V39)</f>
        <v>0</v>
      </c>
      <c r="W40" s="97" t="s">
        <v>36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3" customHeight="1" x14ac:dyDescent="0.3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3" customHeight="1" x14ac:dyDescent="0.3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3" customHeight="1" x14ac:dyDescent="0.3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3" customHeight="1" x14ac:dyDescent="0.3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3" hidden="1" customHeight="1" x14ac:dyDescent="0.3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3" customHeight="1" x14ac:dyDescent="0.3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3" customHeight="1" x14ac:dyDescent="0.3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3" customHeight="1" x14ac:dyDescent="0.3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3" customHeight="1" x14ac:dyDescent="0.3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3" customHeight="1" x14ac:dyDescent="0.3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3" customHeight="1" x14ac:dyDescent="0.3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3" customHeight="1" x14ac:dyDescent="0.3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3" hidden="1" customHeight="1" x14ac:dyDescent="0.3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3" hidden="1" customHeight="1" x14ac:dyDescent="0.3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3" customHeight="1" x14ac:dyDescent="0.3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3" customHeight="1" x14ac:dyDescent="0.3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3" customHeight="1" x14ac:dyDescent="0.3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3" customHeight="1" x14ac:dyDescent="0.3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3" customHeight="1" x14ac:dyDescent="0.3">
      <c r="A67" s="60" t="s">
        <v>87</v>
      </c>
      <c r="B67" s="104">
        <f>SUM(B9:B14,B17:B23,B26:B29,B32,B35:B39,B42:B52,B55:B58,B61:B65)</f>
        <v>14744000</v>
      </c>
      <c r="C67" s="104">
        <f>SUM(C9:C14,C17:C23,C26:C29,C32,C35:C39,C42:C52,C55:C58,C61:C65)</f>
        <v>0</v>
      </c>
      <c r="D67" s="104"/>
      <c r="E67" s="104">
        <f t="shared" si="35"/>
        <v>14744000</v>
      </c>
      <c r="F67" s="105">
        <f t="shared" ref="F67:O67" si="43">SUM(F9:F14,F17:F23,F26:F29,F32,F35:F39,F42:F52,F55:F58,F61:F65)</f>
        <v>14744000</v>
      </c>
      <c r="G67" s="106">
        <f t="shared" si="43"/>
        <v>13635000</v>
      </c>
      <c r="H67" s="105">
        <f t="shared" si="43"/>
        <v>1210000</v>
      </c>
      <c r="I67" s="106">
        <f t="shared" si="43"/>
        <v>2715823</v>
      </c>
      <c r="J67" s="105">
        <f t="shared" si="43"/>
        <v>5611000</v>
      </c>
      <c r="K67" s="106">
        <f t="shared" si="43"/>
        <v>6417344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6821000</v>
      </c>
      <c r="Q67" s="106">
        <f t="shared" si="37"/>
        <v>9133167</v>
      </c>
      <c r="R67" s="61">
        <f t="shared" si="38"/>
        <v>363.71900826446279</v>
      </c>
      <c r="S67" s="62">
        <f t="shared" si="39"/>
        <v>136.29463333950702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46.578803605572247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62.367980060092876</v>
      </c>
      <c r="V67" s="105">
        <f>SUM(V9:V14,V17:V23,V26:V29,V32,V35:V39,V42:V52,V55:V58,V61:V65)</f>
        <v>0</v>
      </c>
      <c r="W67" s="106" t="s">
        <v>36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25533000</v>
      </c>
      <c r="C69" s="92"/>
      <c r="D69" s="92"/>
      <c r="E69" s="92">
        <f>$B69      +$C69      +$D69</f>
        <v>25533000</v>
      </c>
      <c r="F69" s="93">
        <v>22533000</v>
      </c>
      <c r="G69" s="94">
        <v>22533000</v>
      </c>
      <c r="H69" s="93">
        <v>10469000</v>
      </c>
      <c r="I69" s="94">
        <v>10469578</v>
      </c>
      <c r="J69" s="93">
        <v>8282000</v>
      </c>
      <c r="K69" s="94">
        <v>9155968</v>
      </c>
      <c r="L69" s="93"/>
      <c r="M69" s="94"/>
      <c r="N69" s="93"/>
      <c r="O69" s="94"/>
      <c r="P69" s="93">
        <f>$H69      +$J69      +$L69      +$N69</f>
        <v>18751000</v>
      </c>
      <c r="Q69" s="94">
        <f>$I69      +$K69      +$M69      +$O69</f>
        <v>19625546</v>
      </c>
      <c r="R69" s="48">
        <f>IF(($H69      =0),0,((($J69      -$H69      )/$H69      )*100))</f>
        <v>-20.890247397077086</v>
      </c>
      <c r="S69" s="49">
        <f>IF(($I69      =0),0,((($K69      -$I69      )/$I69      )*100))</f>
        <v>-12.546924049851865</v>
      </c>
      <c r="T69" s="48">
        <f>IF(($E69      =0),0,(($P69      /$E69      )*100))</f>
        <v>73.438295539106264</v>
      </c>
      <c r="U69" s="50">
        <f>IF(($E69      =0),0,(($Q69      /$E69      )*100))</f>
        <v>76.863455136490032</v>
      </c>
      <c r="V69" s="93">
        <v>0</v>
      </c>
      <c r="W69" s="94" t="s">
        <v>36</v>
      </c>
    </row>
    <row r="70" spans="1:23" ht="13" customHeight="1" x14ac:dyDescent="0.3">
      <c r="A70" s="56" t="s">
        <v>42</v>
      </c>
      <c r="B70" s="101">
        <f>B69</f>
        <v>25533000</v>
      </c>
      <c r="C70" s="101">
        <f>C69</f>
        <v>0</v>
      </c>
      <c r="D70" s="101"/>
      <c r="E70" s="101">
        <f>$B70      +$C70      +$D70</f>
        <v>25533000</v>
      </c>
      <c r="F70" s="102">
        <f t="shared" ref="F70:O70" si="44">F69</f>
        <v>22533000</v>
      </c>
      <c r="G70" s="103">
        <f t="shared" si="44"/>
        <v>22533000</v>
      </c>
      <c r="H70" s="102">
        <f t="shared" si="44"/>
        <v>10469000</v>
      </c>
      <c r="I70" s="103">
        <f t="shared" si="44"/>
        <v>10469578</v>
      </c>
      <c r="J70" s="102">
        <f t="shared" si="44"/>
        <v>8282000</v>
      </c>
      <c r="K70" s="103">
        <f t="shared" si="44"/>
        <v>9155968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18751000</v>
      </c>
      <c r="Q70" s="103">
        <f>$I70      +$K70      +$M70      +$O70</f>
        <v>19625546</v>
      </c>
      <c r="R70" s="57">
        <f>IF(($H70      =0),0,((($J70      -$H70      )/$H70      )*100))</f>
        <v>-20.890247397077086</v>
      </c>
      <c r="S70" s="58">
        <f>IF(($I70      =0),0,((($K70      -$I70      )/$I70      )*100))</f>
        <v>-12.546924049851865</v>
      </c>
      <c r="T70" s="57">
        <f>IF($E70   =0,0,($P70   /$E70   )*100)</f>
        <v>73.438295539106264</v>
      </c>
      <c r="U70" s="59">
        <f>IF($E70   =0,0,($Q70   /$E70 )*100)</f>
        <v>76.863455136490032</v>
      </c>
      <c r="V70" s="102">
        <f>V69</f>
        <v>0</v>
      </c>
      <c r="W70" s="103" t="s">
        <v>36</v>
      </c>
    </row>
    <row r="71" spans="1:23" ht="13" customHeight="1" x14ac:dyDescent="0.3">
      <c r="A71" s="60" t="s">
        <v>87</v>
      </c>
      <c r="B71" s="104">
        <f>B69</f>
        <v>25533000</v>
      </c>
      <c r="C71" s="104">
        <f>C69</f>
        <v>0</v>
      </c>
      <c r="D71" s="104"/>
      <c r="E71" s="104">
        <f>$B71      +$C71      +$D71</f>
        <v>25533000</v>
      </c>
      <c r="F71" s="105">
        <f t="shared" ref="F71:O71" si="45">F69</f>
        <v>22533000</v>
      </c>
      <c r="G71" s="106">
        <f t="shared" si="45"/>
        <v>22533000</v>
      </c>
      <c r="H71" s="105">
        <f t="shared" si="45"/>
        <v>10469000</v>
      </c>
      <c r="I71" s="106">
        <f t="shared" si="45"/>
        <v>10469578</v>
      </c>
      <c r="J71" s="105">
        <f t="shared" si="45"/>
        <v>8282000</v>
      </c>
      <c r="K71" s="106">
        <f t="shared" si="45"/>
        <v>9155968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18751000</v>
      </c>
      <c r="Q71" s="106">
        <f>$I71      +$K71      +$M71      +$O71</f>
        <v>19625546</v>
      </c>
      <c r="R71" s="61">
        <f>IF(($H71      =0),0,((($J71      -$H71      )/$H71      )*100))</f>
        <v>-20.890247397077086</v>
      </c>
      <c r="S71" s="62">
        <f>IF(($I71      =0),0,((($K71      -$I71      )/$I71      )*100))</f>
        <v>-12.546924049851865</v>
      </c>
      <c r="T71" s="61">
        <f>IF($E71   =0,0,($P71   /$E71   )*100)</f>
        <v>73.438295539106264</v>
      </c>
      <c r="U71" s="65">
        <f>IF($E71   =0,0,($Q71   /$E71   )*100)</f>
        <v>76.863455136490032</v>
      </c>
      <c r="V71" s="105">
        <f>V69</f>
        <v>0</v>
      </c>
      <c r="W71" s="106" t="s">
        <v>36</v>
      </c>
    </row>
    <row r="72" spans="1:23" ht="13" customHeight="1" thickBot="1" x14ac:dyDescent="0.35">
      <c r="A72" s="60" t="s">
        <v>89</v>
      </c>
      <c r="B72" s="104">
        <f>SUM(B9:B14,B17:B23,B26:B29,B32,B35:B39,B42:B52,B55:B58,B61:B65,B69)</f>
        <v>40277000</v>
      </c>
      <c r="C72" s="104">
        <f>SUM(C9:C14,C17:C23,C26:C29,C32,C35:C39,C42:C52,C55:C58,C61:C65,C69)</f>
        <v>0</v>
      </c>
      <c r="D72" s="104"/>
      <c r="E72" s="104">
        <f>$B72      +$C72      +$D72</f>
        <v>40277000</v>
      </c>
      <c r="F72" s="105">
        <f t="shared" ref="F72:O72" si="46">SUM(F9:F14,F17:F23,F26:F29,F32,F35:F39,F42:F52,F55:F58,F61:F65,F69)</f>
        <v>37277000</v>
      </c>
      <c r="G72" s="106">
        <f t="shared" si="46"/>
        <v>36168000</v>
      </c>
      <c r="H72" s="105">
        <f t="shared" si="46"/>
        <v>11679000</v>
      </c>
      <c r="I72" s="106">
        <f t="shared" si="46"/>
        <v>13185401</v>
      </c>
      <c r="J72" s="105">
        <f t="shared" si="46"/>
        <v>13893000</v>
      </c>
      <c r="K72" s="106">
        <f t="shared" si="46"/>
        <v>15573312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25572000</v>
      </c>
      <c r="Q72" s="106">
        <f>$I72      +$K72      +$M72      +$O72</f>
        <v>28758713</v>
      </c>
      <c r="R72" s="61">
        <f>IF(($H72      =0),0,((($J72      -$H72      )/$H72      )*100))</f>
        <v>18.957102491651682</v>
      </c>
      <c r="S72" s="62">
        <f>IF(($I72      =0),0,((($K72      -$I72      )/$I72      )*100))</f>
        <v>18.110264526653381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63.64835602459118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71.580040819374275</v>
      </c>
      <c r="V72" s="105">
        <f>SUM(V9:V14,V17:V23,V26:V29,V32,V35:V39,V42:V52,V55:V58,V61:V65,V69)</f>
        <v>0</v>
      </c>
      <c r="W72" s="106" t="s">
        <v>36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149</v>
      </c>
    </row>
    <row r="116" spans="1:23" x14ac:dyDescent="0.25">
      <c r="A116" s="29" t="s">
        <v>150</v>
      </c>
    </row>
    <row r="117" spans="1:23" ht="13" x14ac:dyDescent="0.3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154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Q9u3JTk6oOEl6ewRhJc2LXhMq5q0P3nY/ormVWqGkm1z0XmBFFExuzSzAPlvJMvr7z92UlMHX3J14/VzIiJY9Q==" saltValue="NJIGYM0qZ8x5bQTjJUyb7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127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3" customHeight="1" x14ac:dyDescent="0.3">
      <c r="A10" s="47" t="s">
        <v>37</v>
      </c>
      <c r="B10" s="92">
        <v>1700000</v>
      </c>
      <c r="C10" s="92"/>
      <c r="D10" s="92"/>
      <c r="E10" s="92">
        <f t="shared" ref="E10:E15" si="0">$B10      +$C10      +$D10</f>
        <v>1700000</v>
      </c>
      <c r="F10" s="93">
        <v>1700000</v>
      </c>
      <c r="G10" s="94">
        <v>1700000</v>
      </c>
      <c r="H10" s="93">
        <v>555000</v>
      </c>
      <c r="I10" s="94">
        <v>296200</v>
      </c>
      <c r="J10" s="93">
        <v>487000</v>
      </c>
      <c r="K10" s="94">
        <v>744391</v>
      </c>
      <c r="L10" s="93"/>
      <c r="M10" s="94"/>
      <c r="N10" s="93"/>
      <c r="O10" s="94"/>
      <c r="P10" s="93">
        <f t="shared" ref="P10:P15" si="1">$H10      +$J10      +$L10      +$N10</f>
        <v>1042000</v>
      </c>
      <c r="Q10" s="94">
        <f t="shared" ref="Q10:Q15" si="2">$I10      +$K10      +$M10      +$O10</f>
        <v>1040591</v>
      </c>
      <c r="R10" s="48">
        <f t="shared" ref="R10:R15" si="3">IF(($H10      =0),0,((($J10      -$H10      )/$H10      )*100))</f>
        <v>-12.252252252252251</v>
      </c>
      <c r="S10" s="49">
        <f t="shared" ref="S10:S15" si="4">IF(($I10      =0),0,((($K10      -$I10      )/$I10      )*100))</f>
        <v>151.31363943281565</v>
      </c>
      <c r="T10" s="48">
        <f t="shared" ref="T10:T14" si="5">IF(($E10      =0),0,(($P10      /$E10      )*100))</f>
        <v>61.294117647058819</v>
      </c>
      <c r="U10" s="50">
        <f t="shared" ref="U10:U14" si="6">IF(($E10      =0),0,(($Q10      /$E10      )*100))</f>
        <v>61.21123529411765</v>
      </c>
      <c r="V10" s="93">
        <v>0</v>
      </c>
      <c r="W10" s="94" t="s">
        <v>36</v>
      </c>
    </row>
    <row r="11" spans="1:23" ht="13" customHeight="1" x14ac:dyDescent="0.3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3" customHeight="1" x14ac:dyDescent="0.3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3" customHeight="1" x14ac:dyDescent="0.3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3" customHeight="1" x14ac:dyDescent="0.3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3" customHeight="1" x14ac:dyDescent="0.3">
      <c r="A15" s="51" t="s">
        <v>42</v>
      </c>
      <c r="B15" s="95">
        <f>SUM(B9:B14)</f>
        <v>1700000</v>
      </c>
      <c r="C15" s="95">
        <f>SUM(C9:C14)</f>
        <v>0</v>
      </c>
      <c r="D15" s="95"/>
      <c r="E15" s="95">
        <f t="shared" si="0"/>
        <v>1700000</v>
      </c>
      <c r="F15" s="96">
        <f t="shared" ref="F15:O15" si="7">SUM(F9:F14)</f>
        <v>1700000</v>
      </c>
      <c r="G15" s="97">
        <f t="shared" si="7"/>
        <v>1700000</v>
      </c>
      <c r="H15" s="96">
        <f t="shared" si="7"/>
        <v>555000</v>
      </c>
      <c r="I15" s="97">
        <f t="shared" si="7"/>
        <v>296200</v>
      </c>
      <c r="J15" s="96">
        <f t="shared" si="7"/>
        <v>487000</v>
      </c>
      <c r="K15" s="97">
        <f t="shared" si="7"/>
        <v>744391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1042000</v>
      </c>
      <c r="Q15" s="97">
        <f t="shared" si="2"/>
        <v>1040591</v>
      </c>
      <c r="R15" s="52">
        <f t="shared" si="3"/>
        <v>-12.252252252252251</v>
      </c>
      <c r="S15" s="53">
        <f t="shared" si="4"/>
        <v>151.31363943281565</v>
      </c>
      <c r="T15" s="52">
        <f>IF((SUM($E9:$E13))=0,0,(P15/(SUM($E9:$E13))*100))</f>
        <v>61.294117647058819</v>
      </c>
      <c r="U15" s="54">
        <f>IF((SUM($E9:$E13))=0,0,(Q15/(SUM($E9:$E13))*100))</f>
        <v>61.21123529411765</v>
      </c>
      <c r="V15" s="96">
        <f>SUM(V9:V14)</f>
        <v>0</v>
      </c>
      <c r="W15" s="97" t="s">
        <v>36</v>
      </c>
    </row>
    <row r="16" spans="1:23" ht="13" customHeight="1" x14ac:dyDescent="0.3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3" customHeight="1" x14ac:dyDescent="0.3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3" customHeight="1" x14ac:dyDescent="0.3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3" customHeight="1" x14ac:dyDescent="0.3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3" customHeight="1" x14ac:dyDescent="0.3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3" customHeight="1" x14ac:dyDescent="0.3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3" customHeight="1" x14ac:dyDescent="0.3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3" customHeight="1" x14ac:dyDescent="0.3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3" customHeight="1" x14ac:dyDescent="0.3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3" customHeight="1" x14ac:dyDescent="0.3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3" customHeight="1" x14ac:dyDescent="0.3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3" customHeight="1" x14ac:dyDescent="0.3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1684000</v>
      </c>
      <c r="C32" s="92"/>
      <c r="D32" s="92"/>
      <c r="E32" s="92">
        <f>$B32      +$C32      +$D32</f>
        <v>1684000</v>
      </c>
      <c r="F32" s="93">
        <v>1684000</v>
      </c>
      <c r="G32" s="94">
        <v>1179000</v>
      </c>
      <c r="H32" s="93">
        <v>362000</v>
      </c>
      <c r="I32" s="94">
        <v>221075</v>
      </c>
      <c r="J32" s="93">
        <v>387000</v>
      </c>
      <c r="K32" s="94">
        <v>527303</v>
      </c>
      <c r="L32" s="93"/>
      <c r="M32" s="94"/>
      <c r="N32" s="93"/>
      <c r="O32" s="94"/>
      <c r="P32" s="93">
        <f>$H32      +$J32      +$L32      +$N32</f>
        <v>749000</v>
      </c>
      <c r="Q32" s="94">
        <f>$I32      +$K32      +$M32      +$O32</f>
        <v>748378</v>
      </c>
      <c r="R32" s="48">
        <f>IF(($H32      =0),0,((($J32      -$H32      )/$H32      )*100))</f>
        <v>6.9060773480662991</v>
      </c>
      <c r="S32" s="49">
        <f>IF(($I32      =0),0,((($K32      -$I32      )/$I32      )*100))</f>
        <v>138.51769761393194</v>
      </c>
      <c r="T32" s="48">
        <f>IF(($E32      =0),0,(($P32      /$E32      )*100))</f>
        <v>44.477434679334912</v>
      </c>
      <c r="U32" s="50">
        <f>IF(($E32      =0),0,(($Q32      /$E32      )*100))</f>
        <v>44.440498812351542</v>
      </c>
      <c r="V32" s="93">
        <v>0</v>
      </c>
      <c r="W32" s="94" t="s">
        <v>36</v>
      </c>
    </row>
    <row r="33" spans="1:23" ht="13" customHeight="1" x14ac:dyDescent="0.3">
      <c r="A33" s="51" t="s">
        <v>42</v>
      </c>
      <c r="B33" s="95">
        <f>B32</f>
        <v>1684000</v>
      </c>
      <c r="C33" s="95">
        <f>C32</f>
        <v>0</v>
      </c>
      <c r="D33" s="95"/>
      <c r="E33" s="95">
        <f>$B33      +$C33      +$D33</f>
        <v>1684000</v>
      </c>
      <c r="F33" s="96">
        <f t="shared" ref="F33:O33" si="17">F32</f>
        <v>1684000</v>
      </c>
      <c r="G33" s="97">
        <f t="shared" si="17"/>
        <v>1179000</v>
      </c>
      <c r="H33" s="96">
        <f t="shared" si="17"/>
        <v>362000</v>
      </c>
      <c r="I33" s="97">
        <f t="shared" si="17"/>
        <v>221075</v>
      </c>
      <c r="J33" s="96">
        <f t="shared" si="17"/>
        <v>387000</v>
      </c>
      <c r="K33" s="97">
        <f t="shared" si="17"/>
        <v>527303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749000</v>
      </c>
      <c r="Q33" s="97">
        <f>$I33      +$K33      +$M33      +$O33</f>
        <v>748378</v>
      </c>
      <c r="R33" s="52">
        <f>IF(($H33      =0),0,((($J33      -$H33      )/$H33      )*100))</f>
        <v>6.9060773480662991</v>
      </c>
      <c r="S33" s="53">
        <f>IF(($I33      =0),0,((($K33      -$I33      )/$I33      )*100))</f>
        <v>138.51769761393194</v>
      </c>
      <c r="T33" s="52">
        <f>IF($E33   =0,0,($P33   /$E33   )*100)</f>
        <v>44.477434679334912</v>
      </c>
      <c r="U33" s="54">
        <f>IF($E33   =0,0,($Q33   /$E33   )*100)</f>
        <v>44.440498812351542</v>
      </c>
      <c r="V33" s="96">
        <f>V32</f>
        <v>0</v>
      </c>
      <c r="W33" s="97" t="s">
        <v>36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3" customHeight="1" x14ac:dyDescent="0.3">
      <c r="A36" s="47" t="s">
        <v>60</v>
      </c>
      <c r="B36" s="92">
        <v>1883000</v>
      </c>
      <c r="C36" s="92"/>
      <c r="D36" s="92"/>
      <c r="E36" s="92">
        <f t="shared" si="18"/>
        <v>1883000</v>
      </c>
      <c r="F36" s="93">
        <v>1883000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3" customHeight="1" x14ac:dyDescent="0.3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3" customHeight="1" x14ac:dyDescent="0.3">
      <c r="A38" s="47" t="s">
        <v>62</v>
      </c>
      <c r="B38" s="92">
        <v>4000000</v>
      </c>
      <c r="C38" s="92"/>
      <c r="D38" s="92"/>
      <c r="E38" s="92">
        <f t="shared" si="18"/>
        <v>4000000</v>
      </c>
      <c r="F38" s="93">
        <v>4000000</v>
      </c>
      <c r="G38" s="94">
        <v>3000000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3" customHeight="1" x14ac:dyDescent="0.3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3" customHeight="1" x14ac:dyDescent="0.3">
      <c r="A40" s="51" t="s">
        <v>42</v>
      </c>
      <c r="B40" s="95">
        <f>SUM(B35:B39)</f>
        <v>5883000</v>
      </c>
      <c r="C40" s="95">
        <f>SUM(C35:C39)</f>
        <v>0</v>
      </c>
      <c r="D40" s="95"/>
      <c r="E40" s="95">
        <f t="shared" si="18"/>
        <v>5883000</v>
      </c>
      <c r="F40" s="96">
        <f t="shared" ref="F40:O40" si="25">SUM(F35:F39)</f>
        <v>5883000</v>
      </c>
      <c r="G40" s="97">
        <f t="shared" si="25"/>
        <v>3000000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3" customHeight="1" x14ac:dyDescent="0.3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3" customHeight="1" x14ac:dyDescent="0.3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3" customHeight="1" x14ac:dyDescent="0.3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3" customHeight="1" x14ac:dyDescent="0.3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3" hidden="1" customHeight="1" x14ac:dyDescent="0.3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3" customHeight="1" x14ac:dyDescent="0.3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3" customHeight="1" x14ac:dyDescent="0.3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3" customHeight="1" x14ac:dyDescent="0.3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3" customHeight="1" x14ac:dyDescent="0.3">
      <c r="A51" s="47" t="s">
        <v>74</v>
      </c>
      <c r="B51" s="92">
        <v>10700000</v>
      </c>
      <c r="C51" s="92"/>
      <c r="D51" s="92"/>
      <c r="E51" s="92">
        <f t="shared" si="26"/>
        <v>10700000</v>
      </c>
      <c r="F51" s="93">
        <v>10700000</v>
      </c>
      <c r="G51" s="94">
        <v>1000000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3" customHeight="1" x14ac:dyDescent="0.3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3" customHeight="1" x14ac:dyDescent="0.3">
      <c r="A53" s="51" t="s">
        <v>42</v>
      </c>
      <c r="B53" s="95">
        <f>SUM(B42:B52)</f>
        <v>10700000</v>
      </c>
      <c r="C53" s="95">
        <f>SUM(C42:C52)</f>
        <v>0</v>
      </c>
      <c r="D53" s="95"/>
      <c r="E53" s="95">
        <f t="shared" si="26"/>
        <v>10700000</v>
      </c>
      <c r="F53" s="96">
        <f t="shared" ref="F53:O53" si="33">SUM(F42:F52)</f>
        <v>10700000</v>
      </c>
      <c r="G53" s="97">
        <f t="shared" si="33"/>
        <v>1000000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3" customHeight="1" x14ac:dyDescent="0.3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3" hidden="1" customHeight="1" x14ac:dyDescent="0.3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3" hidden="1" customHeight="1" x14ac:dyDescent="0.3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3" customHeight="1" x14ac:dyDescent="0.3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3" customHeight="1" x14ac:dyDescent="0.3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3" customHeight="1" x14ac:dyDescent="0.3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3" customHeight="1" x14ac:dyDescent="0.3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3" customHeight="1" x14ac:dyDescent="0.3">
      <c r="A67" s="60" t="s">
        <v>87</v>
      </c>
      <c r="B67" s="104">
        <f>SUM(B9:B14,B17:B23,B26:B29,B32,B35:B39,B42:B52,B55:B58,B61:B65)</f>
        <v>19967000</v>
      </c>
      <c r="C67" s="104">
        <f>SUM(C9:C14,C17:C23,C26:C29,C32,C35:C39,C42:C52,C55:C58,C61:C65)</f>
        <v>0</v>
      </c>
      <c r="D67" s="104"/>
      <c r="E67" s="104">
        <f t="shared" si="35"/>
        <v>19967000</v>
      </c>
      <c r="F67" s="105">
        <f t="shared" ref="F67:O67" si="43">SUM(F9:F14,F17:F23,F26:F29,F32,F35:F39,F42:F52,F55:F58,F61:F65)</f>
        <v>19967000</v>
      </c>
      <c r="G67" s="106">
        <f t="shared" si="43"/>
        <v>6879000</v>
      </c>
      <c r="H67" s="105">
        <f t="shared" si="43"/>
        <v>917000</v>
      </c>
      <c r="I67" s="106">
        <f t="shared" si="43"/>
        <v>517275</v>
      </c>
      <c r="J67" s="105">
        <f t="shared" si="43"/>
        <v>874000</v>
      </c>
      <c r="K67" s="106">
        <f t="shared" si="43"/>
        <v>1271694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1791000</v>
      </c>
      <c r="Q67" s="106">
        <f t="shared" si="37"/>
        <v>1788969</v>
      </c>
      <c r="R67" s="61">
        <f t="shared" si="38"/>
        <v>-4.6892039258451472</v>
      </c>
      <c r="S67" s="62">
        <f t="shared" si="39"/>
        <v>145.84486008409453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9.9037823490378241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9.8925514266755137</v>
      </c>
      <c r="V67" s="105">
        <f>SUM(V9:V14,V17:V23,V26:V29,V32,V35:V39,V42:V52,V55:V58,V61:V65)</f>
        <v>0</v>
      </c>
      <c r="W67" s="106" t="s">
        <v>36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30909000</v>
      </c>
      <c r="C69" s="92"/>
      <c r="D69" s="92"/>
      <c r="E69" s="92">
        <f>$B69      +$C69      +$D69</f>
        <v>30909000</v>
      </c>
      <c r="F69" s="93">
        <v>30909000</v>
      </c>
      <c r="G69" s="94">
        <v>23344000</v>
      </c>
      <c r="H69" s="93">
        <v>1491000</v>
      </c>
      <c r="I69" s="94">
        <v>1531317</v>
      </c>
      <c r="J69" s="93">
        <v>578000</v>
      </c>
      <c r="K69" s="94">
        <v>516381</v>
      </c>
      <c r="L69" s="93"/>
      <c r="M69" s="94"/>
      <c r="N69" s="93"/>
      <c r="O69" s="94"/>
      <c r="P69" s="93">
        <f>$H69      +$J69      +$L69      +$N69</f>
        <v>2069000</v>
      </c>
      <c r="Q69" s="94">
        <f>$I69      +$K69      +$M69      +$O69</f>
        <v>2047698</v>
      </c>
      <c r="R69" s="48">
        <f>IF(($H69      =0),0,((($J69      -$H69      )/$H69      )*100))</f>
        <v>-61.234071093226028</v>
      </c>
      <c r="S69" s="49">
        <f>IF(($I69      =0),0,((($K69      -$I69      )/$I69      )*100))</f>
        <v>-66.278634665454632</v>
      </c>
      <c r="T69" s="48">
        <f>IF(($E69      =0),0,(($P69      /$E69      )*100))</f>
        <v>6.6938432171859326</v>
      </c>
      <c r="U69" s="50">
        <f>IF(($E69      =0),0,(($Q69      /$E69      )*100))</f>
        <v>6.6249247791905272</v>
      </c>
      <c r="V69" s="93">
        <v>0</v>
      </c>
      <c r="W69" s="94" t="s">
        <v>36</v>
      </c>
    </row>
    <row r="70" spans="1:23" ht="13" customHeight="1" x14ac:dyDescent="0.3">
      <c r="A70" s="56" t="s">
        <v>42</v>
      </c>
      <c r="B70" s="101">
        <f>B69</f>
        <v>30909000</v>
      </c>
      <c r="C70" s="101">
        <f>C69</f>
        <v>0</v>
      </c>
      <c r="D70" s="101"/>
      <c r="E70" s="101">
        <f>$B70      +$C70      +$D70</f>
        <v>30909000</v>
      </c>
      <c r="F70" s="102">
        <f t="shared" ref="F70:O70" si="44">F69</f>
        <v>30909000</v>
      </c>
      <c r="G70" s="103">
        <f t="shared" si="44"/>
        <v>23344000</v>
      </c>
      <c r="H70" s="102">
        <f t="shared" si="44"/>
        <v>1491000</v>
      </c>
      <c r="I70" s="103">
        <f t="shared" si="44"/>
        <v>1531317</v>
      </c>
      <c r="J70" s="102">
        <f t="shared" si="44"/>
        <v>578000</v>
      </c>
      <c r="K70" s="103">
        <f t="shared" si="44"/>
        <v>516381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2069000</v>
      </c>
      <c r="Q70" s="103">
        <f>$I70      +$K70      +$M70      +$O70</f>
        <v>2047698</v>
      </c>
      <c r="R70" s="57">
        <f>IF(($H70      =0),0,((($J70      -$H70      )/$H70      )*100))</f>
        <v>-61.234071093226028</v>
      </c>
      <c r="S70" s="58">
        <f>IF(($I70      =0),0,((($K70      -$I70      )/$I70      )*100))</f>
        <v>-66.278634665454632</v>
      </c>
      <c r="T70" s="57">
        <f>IF($E70   =0,0,($P70   /$E70   )*100)</f>
        <v>6.6938432171859326</v>
      </c>
      <c r="U70" s="59">
        <f>IF($E70   =0,0,($Q70   /$E70 )*100)</f>
        <v>6.6249247791905272</v>
      </c>
      <c r="V70" s="102">
        <f>V69</f>
        <v>0</v>
      </c>
      <c r="W70" s="103" t="s">
        <v>36</v>
      </c>
    </row>
    <row r="71" spans="1:23" ht="13" customHeight="1" x14ac:dyDescent="0.3">
      <c r="A71" s="60" t="s">
        <v>87</v>
      </c>
      <c r="B71" s="104">
        <f>B69</f>
        <v>30909000</v>
      </c>
      <c r="C71" s="104">
        <f>C69</f>
        <v>0</v>
      </c>
      <c r="D71" s="104"/>
      <c r="E71" s="104">
        <f>$B71      +$C71      +$D71</f>
        <v>30909000</v>
      </c>
      <c r="F71" s="105">
        <f t="shared" ref="F71:O71" si="45">F69</f>
        <v>30909000</v>
      </c>
      <c r="G71" s="106">
        <f t="shared" si="45"/>
        <v>23344000</v>
      </c>
      <c r="H71" s="105">
        <f t="shared" si="45"/>
        <v>1491000</v>
      </c>
      <c r="I71" s="106">
        <f t="shared" si="45"/>
        <v>1531317</v>
      </c>
      <c r="J71" s="105">
        <f t="shared" si="45"/>
        <v>578000</v>
      </c>
      <c r="K71" s="106">
        <f t="shared" si="45"/>
        <v>516381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2069000</v>
      </c>
      <c r="Q71" s="106">
        <f>$I71      +$K71      +$M71      +$O71</f>
        <v>2047698</v>
      </c>
      <c r="R71" s="61">
        <f>IF(($H71      =0),0,((($J71      -$H71      )/$H71      )*100))</f>
        <v>-61.234071093226028</v>
      </c>
      <c r="S71" s="62">
        <f>IF(($I71      =0),0,((($K71      -$I71      )/$I71      )*100))</f>
        <v>-66.278634665454632</v>
      </c>
      <c r="T71" s="61">
        <f>IF($E71   =0,0,($P71   /$E71   )*100)</f>
        <v>6.6938432171859326</v>
      </c>
      <c r="U71" s="65">
        <f>IF($E71   =0,0,($Q71   /$E71   )*100)</f>
        <v>6.6249247791905272</v>
      </c>
      <c r="V71" s="105">
        <f>V69</f>
        <v>0</v>
      </c>
      <c r="W71" s="106" t="s">
        <v>36</v>
      </c>
    </row>
    <row r="72" spans="1:23" ht="13" customHeight="1" thickBot="1" x14ac:dyDescent="0.35">
      <c r="A72" s="60" t="s">
        <v>89</v>
      </c>
      <c r="B72" s="104">
        <f>SUM(B9:B14,B17:B23,B26:B29,B32,B35:B39,B42:B52,B55:B58,B61:B65,B69)</f>
        <v>50876000</v>
      </c>
      <c r="C72" s="104">
        <f>SUM(C9:C14,C17:C23,C26:C29,C32,C35:C39,C42:C52,C55:C58,C61:C65,C69)</f>
        <v>0</v>
      </c>
      <c r="D72" s="104"/>
      <c r="E72" s="104">
        <f>$B72      +$C72      +$D72</f>
        <v>50876000</v>
      </c>
      <c r="F72" s="105">
        <f t="shared" ref="F72:O72" si="46">SUM(F9:F14,F17:F23,F26:F29,F32,F35:F39,F42:F52,F55:F58,F61:F65,F69)</f>
        <v>50876000</v>
      </c>
      <c r="G72" s="106">
        <f t="shared" si="46"/>
        <v>30223000</v>
      </c>
      <c r="H72" s="105">
        <f t="shared" si="46"/>
        <v>2408000</v>
      </c>
      <c r="I72" s="106">
        <f t="shared" si="46"/>
        <v>2048592</v>
      </c>
      <c r="J72" s="105">
        <f t="shared" si="46"/>
        <v>1452000</v>
      </c>
      <c r="K72" s="106">
        <f t="shared" si="46"/>
        <v>1788075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3860000</v>
      </c>
      <c r="Q72" s="106">
        <f>$I72      +$K72      +$M72      +$O72</f>
        <v>3836667</v>
      </c>
      <c r="R72" s="61">
        <f>IF(($H72      =0),0,((($J72      -$H72      )/$H72      )*100))</f>
        <v>-39.700996677740861</v>
      </c>
      <c r="S72" s="62">
        <f>IF(($I72      =0),0,((($K72      -$I72      )/$I72      )*100))</f>
        <v>-12.716880667307107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7.8786765456289665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7.8310513746861794</v>
      </c>
      <c r="V72" s="105">
        <f>SUM(V9:V14,V17:V23,V26:V29,V32,V35:V39,V42:V52,V55:V58,V61:V65,V69)</f>
        <v>0</v>
      </c>
      <c r="W72" s="106" t="s">
        <v>36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149</v>
      </c>
    </row>
    <row r="116" spans="1:23" x14ac:dyDescent="0.25">
      <c r="A116" s="29" t="s">
        <v>150</v>
      </c>
    </row>
    <row r="117" spans="1:23" ht="13" x14ac:dyDescent="0.3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154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LoWKlGDlcSv7LZn7H/pIgy3D+7bE9R4Re1256/a8SMtPCLWKp8hQgj46Si90bStBoylNtyK7Qr0PWv8oXUKPcQ==" saltValue="LfhCj1xjbvsHSI3Ae7IxI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128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3" customHeight="1" x14ac:dyDescent="0.3">
      <c r="A10" s="47" t="s">
        <v>37</v>
      </c>
      <c r="B10" s="92">
        <v>1550000</v>
      </c>
      <c r="C10" s="92"/>
      <c r="D10" s="92"/>
      <c r="E10" s="92">
        <f t="shared" ref="E10:E15" si="0">$B10      +$C10      +$D10</f>
        <v>1550000</v>
      </c>
      <c r="F10" s="93">
        <v>1550000</v>
      </c>
      <c r="G10" s="94">
        <v>1550000</v>
      </c>
      <c r="H10" s="93">
        <v>8000</v>
      </c>
      <c r="I10" s="94">
        <v>25251</v>
      </c>
      <c r="J10" s="93">
        <v>171000</v>
      </c>
      <c r="K10" s="94">
        <v>170106</v>
      </c>
      <c r="L10" s="93"/>
      <c r="M10" s="94"/>
      <c r="N10" s="93"/>
      <c r="O10" s="94"/>
      <c r="P10" s="93">
        <f t="shared" ref="P10:P15" si="1">$H10      +$J10      +$L10      +$N10</f>
        <v>179000</v>
      </c>
      <c r="Q10" s="94">
        <f t="shared" ref="Q10:Q15" si="2">$I10      +$K10      +$M10      +$O10</f>
        <v>195357</v>
      </c>
      <c r="R10" s="48">
        <f t="shared" ref="R10:R15" si="3">IF(($H10      =0),0,((($J10      -$H10      )/$H10      )*100))</f>
        <v>2037.5</v>
      </c>
      <c r="S10" s="49">
        <f t="shared" ref="S10:S15" si="4">IF(($I10      =0),0,((($K10      -$I10      )/$I10      )*100))</f>
        <v>573.66044909112509</v>
      </c>
      <c r="T10" s="48">
        <f t="shared" ref="T10:T14" si="5">IF(($E10      =0),0,(($P10      /$E10      )*100))</f>
        <v>11.548387096774192</v>
      </c>
      <c r="U10" s="50">
        <f t="shared" ref="U10:U14" si="6">IF(($E10      =0),0,(($Q10      /$E10      )*100))</f>
        <v>12.603677419354838</v>
      </c>
      <c r="V10" s="93">
        <v>0</v>
      </c>
      <c r="W10" s="94" t="s">
        <v>36</v>
      </c>
    </row>
    <row r="11" spans="1:23" ht="13" customHeight="1" x14ac:dyDescent="0.3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3" customHeight="1" x14ac:dyDescent="0.3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3" customHeight="1" x14ac:dyDescent="0.3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3" customHeight="1" x14ac:dyDescent="0.3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3" customHeight="1" x14ac:dyDescent="0.3">
      <c r="A15" s="51" t="s">
        <v>42</v>
      </c>
      <c r="B15" s="95">
        <f>SUM(B9:B14)</f>
        <v>1550000</v>
      </c>
      <c r="C15" s="95">
        <f>SUM(C9:C14)</f>
        <v>0</v>
      </c>
      <c r="D15" s="95"/>
      <c r="E15" s="95">
        <f t="shared" si="0"/>
        <v>1550000</v>
      </c>
      <c r="F15" s="96">
        <f t="shared" ref="F15:O15" si="7">SUM(F9:F14)</f>
        <v>1550000</v>
      </c>
      <c r="G15" s="97">
        <f t="shared" si="7"/>
        <v>1550000</v>
      </c>
      <c r="H15" s="96">
        <f t="shared" si="7"/>
        <v>8000</v>
      </c>
      <c r="I15" s="97">
        <f t="shared" si="7"/>
        <v>25251</v>
      </c>
      <c r="J15" s="96">
        <f t="shared" si="7"/>
        <v>171000</v>
      </c>
      <c r="K15" s="97">
        <f t="shared" si="7"/>
        <v>170106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179000</v>
      </c>
      <c r="Q15" s="97">
        <f t="shared" si="2"/>
        <v>195357</v>
      </c>
      <c r="R15" s="52">
        <f t="shared" si="3"/>
        <v>2037.5</v>
      </c>
      <c r="S15" s="53">
        <f t="shared" si="4"/>
        <v>573.66044909112509</v>
      </c>
      <c r="T15" s="52">
        <f>IF((SUM($E9:$E13))=0,0,(P15/(SUM($E9:$E13))*100))</f>
        <v>11.548387096774192</v>
      </c>
      <c r="U15" s="54">
        <f>IF((SUM($E9:$E13))=0,0,(Q15/(SUM($E9:$E13))*100))</f>
        <v>12.603677419354838</v>
      </c>
      <c r="V15" s="96">
        <f>SUM(V9:V14)</f>
        <v>0</v>
      </c>
      <c r="W15" s="97" t="s">
        <v>36</v>
      </c>
    </row>
    <row r="16" spans="1:23" ht="13" customHeight="1" x14ac:dyDescent="0.3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3" customHeight="1" x14ac:dyDescent="0.3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3" customHeight="1" x14ac:dyDescent="0.3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3" customHeight="1" x14ac:dyDescent="0.3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3" customHeight="1" x14ac:dyDescent="0.3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3" customHeight="1" x14ac:dyDescent="0.3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3" customHeight="1" x14ac:dyDescent="0.3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3" customHeight="1" x14ac:dyDescent="0.3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3" customHeight="1" x14ac:dyDescent="0.3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3" customHeight="1" x14ac:dyDescent="0.3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3" customHeight="1" x14ac:dyDescent="0.3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3" customHeight="1" x14ac:dyDescent="0.3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3565000</v>
      </c>
      <c r="C32" s="92"/>
      <c r="D32" s="92"/>
      <c r="E32" s="92">
        <f>$B32      +$C32      +$D32</f>
        <v>3565000</v>
      </c>
      <c r="F32" s="93">
        <v>3565000</v>
      </c>
      <c r="G32" s="94">
        <v>2495000</v>
      </c>
      <c r="H32" s="93">
        <v>686000</v>
      </c>
      <c r="I32" s="94">
        <v>686218</v>
      </c>
      <c r="J32" s="93">
        <v>901000</v>
      </c>
      <c r="K32" s="94">
        <v>901305</v>
      </c>
      <c r="L32" s="93"/>
      <c r="M32" s="94"/>
      <c r="N32" s="93"/>
      <c r="O32" s="94"/>
      <c r="P32" s="93">
        <f>$H32      +$J32      +$L32      +$N32</f>
        <v>1587000</v>
      </c>
      <c r="Q32" s="94">
        <f>$I32      +$K32      +$M32      +$O32</f>
        <v>1587523</v>
      </c>
      <c r="R32" s="48">
        <f>IF(($H32      =0),0,((($J32      -$H32      )/$H32      )*100))</f>
        <v>31.341107871720116</v>
      </c>
      <c r="S32" s="49">
        <f>IF(($I32      =0),0,((($K32      -$I32      )/$I32      )*100))</f>
        <v>31.343829511904381</v>
      </c>
      <c r="T32" s="48">
        <f>IF(($E32      =0),0,(($P32      /$E32      )*100))</f>
        <v>44.516129032258064</v>
      </c>
      <c r="U32" s="50">
        <f>IF(($E32      =0),0,(($Q32      /$E32      )*100))</f>
        <v>44.530799438990179</v>
      </c>
      <c r="V32" s="93">
        <v>0</v>
      </c>
      <c r="W32" s="94" t="s">
        <v>36</v>
      </c>
    </row>
    <row r="33" spans="1:23" ht="13" customHeight="1" x14ac:dyDescent="0.3">
      <c r="A33" s="51" t="s">
        <v>42</v>
      </c>
      <c r="B33" s="95">
        <f>B32</f>
        <v>3565000</v>
      </c>
      <c r="C33" s="95">
        <f>C32</f>
        <v>0</v>
      </c>
      <c r="D33" s="95"/>
      <c r="E33" s="95">
        <f>$B33      +$C33      +$D33</f>
        <v>3565000</v>
      </c>
      <c r="F33" s="96">
        <f t="shared" ref="F33:O33" si="17">F32</f>
        <v>3565000</v>
      </c>
      <c r="G33" s="97">
        <f t="shared" si="17"/>
        <v>2495000</v>
      </c>
      <c r="H33" s="96">
        <f t="shared" si="17"/>
        <v>686000</v>
      </c>
      <c r="I33" s="97">
        <f t="shared" si="17"/>
        <v>686218</v>
      </c>
      <c r="J33" s="96">
        <f t="shared" si="17"/>
        <v>901000</v>
      </c>
      <c r="K33" s="97">
        <f t="shared" si="17"/>
        <v>901305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1587000</v>
      </c>
      <c r="Q33" s="97">
        <f>$I33      +$K33      +$M33      +$O33</f>
        <v>1587523</v>
      </c>
      <c r="R33" s="52">
        <f>IF(($H33      =0),0,((($J33      -$H33      )/$H33      )*100))</f>
        <v>31.341107871720116</v>
      </c>
      <c r="S33" s="53">
        <f>IF(($I33      =0),0,((($K33      -$I33      )/$I33      )*100))</f>
        <v>31.343829511904381</v>
      </c>
      <c r="T33" s="52">
        <f>IF($E33   =0,0,($P33   /$E33   )*100)</f>
        <v>44.516129032258064</v>
      </c>
      <c r="U33" s="54">
        <f>IF($E33   =0,0,($Q33   /$E33   )*100)</f>
        <v>44.530799438990179</v>
      </c>
      <c r="V33" s="96">
        <f>V32</f>
        <v>0</v>
      </c>
      <c r="W33" s="97" t="s">
        <v>36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24380000</v>
      </c>
      <c r="C35" s="92"/>
      <c r="D35" s="92"/>
      <c r="E35" s="92">
        <f t="shared" ref="E35:E40" si="18">$B35      +$C35      +$D35</f>
        <v>24380000</v>
      </c>
      <c r="F35" s="93">
        <v>24380000</v>
      </c>
      <c r="G35" s="94">
        <v>20000000</v>
      </c>
      <c r="H35" s="93">
        <v>8000000</v>
      </c>
      <c r="I35" s="94">
        <v>775325</v>
      </c>
      <c r="J35" s="93">
        <v>8358000</v>
      </c>
      <c r="K35" s="94">
        <v>7341443</v>
      </c>
      <c r="L35" s="93"/>
      <c r="M35" s="94"/>
      <c r="N35" s="93"/>
      <c r="O35" s="94"/>
      <c r="P35" s="93">
        <f t="shared" ref="P35:P40" si="19">$H35      +$J35      +$L35      +$N35</f>
        <v>16358000</v>
      </c>
      <c r="Q35" s="94">
        <f t="shared" ref="Q35:Q40" si="20">$I35      +$K35      +$M35      +$O35</f>
        <v>8116768</v>
      </c>
      <c r="R35" s="48">
        <f t="shared" ref="R35:R40" si="21">IF(($H35      =0),0,((($J35      -$H35      )/$H35      )*100))</f>
        <v>4.4749999999999996</v>
      </c>
      <c r="S35" s="49">
        <f t="shared" ref="S35:S40" si="22">IF(($I35      =0),0,((($K35      -$I35      )/$I35      )*100))</f>
        <v>846.88588656369905</v>
      </c>
      <c r="T35" s="48">
        <f t="shared" ref="T35:T39" si="23">IF(($E35      =0),0,(($P35      /$E35      )*100))</f>
        <v>67.095980311730926</v>
      </c>
      <c r="U35" s="50">
        <f t="shared" ref="U35:U39" si="24">IF(($E35      =0),0,(($Q35      /$E35      )*100))</f>
        <v>33.292731747333882</v>
      </c>
      <c r="V35" s="93">
        <v>0</v>
      </c>
      <c r="W35" s="94" t="s">
        <v>36</v>
      </c>
    </row>
    <row r="36" spans="1:23" ht="13" customHeight="1" x14ac:dyDescent="0.3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3" customHeight="1" x14ac:dyDescent="0.3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3" customHeight="1" x14ac:dyDescent="0.3">
      <c r="A38" s="47" t="s">
        <v>62</v>
      </c>
      <c r="B38" s="92">
        <v>4200000</v>
      </c>
      <c r="C38" s="92"/>
      <c r="D38" s="92"/>
      <c r="E38" s="92">
        <f t="shared" si="18"/>
        <v>4200000</v>
      </c>
      <c r="F38" s="93">
        <v>4200000</v>
      </c>
      <c r="G38" s="94">
        <v>3000000</v>
      </c>
      <c r="H38" s="93"/>
      <c r="I38" s="94"/>
      <c r="J38" s="93">
        <v>2533000</v>
      </c>
      <c r="K38" s="94"/>
      <c r="L38" s="93"/>
      <c r="M38" s="94"/>
      <c r="N38" s="93"/>
      <c r="O38" s="94"/>
      <c r="P38" s="93">
        <f t="shared" si="19"/>
        <v>2533000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60.30952380952381</v>
      </c>
      <c r="U38" s="50">
        <f t="shared" si="24"/>
        <v>0</v>
      </c>
      <c r="V38" s="93">
        <v>0</v>
      </c>
      <c r="W38" s="94" t="s">
        <v>36</v>
      </c>
    </row>
    <row r="39" spans="1:23" ht="13" customHeight="1" x14ac:dyDescent="0.3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3" customHeight="1" x14ac:dyDescent="0.3">
      <c r="A40" s="51" t="s">
        <v>42</v>
      </c>
      <c r="B40" s="95">
        <f>SUM(B35:B39)</f>
        <v>28580000</v>
      </c>
      <c r="C40" s="95">
        <f>SUM(C35:C39)</f>
        <v>0</v>
      </c>
      <c r="D40" s="95"/>
      <c r="E40" s="95">
        <f t="shared" si="18"/>
        <v>28580000</v>
      </c>
      <c r="F40" s="96">
        <f t="shared" ref="F40:O40" si="25">SUM(F35:F39)</f>
        <v>28580000</v>
      </c>
      <c r="G40" s="97">
        <f t="shared" si="25"/>
        <v>23000000</v>
      </c>
      <c r="H40" s="96">
        <f t="shared" si="25"/>
        <v>8000000</v>
      </c>
      <c r="I40" s="97">
        <f t="shared" si="25"/>
        <v>775325</v>
      </c>
      <c r="J40" s="96">
        <f t="shared" si="25"/>
        <v>10891000</v>
      </c>
      <c r="K40" s="97">
        <f t="shared" si="25"/>
        <v>7341443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18891000</v>
      </c>
      <c r="Q40" s="97">
        <f t="shared" si="20"/>
        <v>8116768</v>
      </c>
      <c r="R40" s="52">
        <f t="shared" si="21"/>
        <v>36.137500000000003</v>
      </c>
      <c r="S40" s="53">
        <f t="shared" si="22"/>
        <v>846.88588656369905</v>
      </c>
      <c r="T40" s="52">
        <f>IF((+$E35+$E38) =0,0,(P40   /(+$E35+$E38) )*100)</f>
        <v>66.09867039888033</v>
      </c>
      <c r="U40" s="54">
        <f>IF((+$E35+$E38) =0,0,(Q40   /(+$E35+$E38) )*100)</f>
        <v>28.400167949615113</v>
      </c>
      <c r="V40" s="96">
        <f>SUM(V35:V39)</f>
        <v>0</v>
      </c>
      <c r="W40" s="97" t="s">
        <v>36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3" customHeight="1" x14ac:dyDescent="0.3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3" customHeight="1" x14ac:dyDescent="0.3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3" customHeight="1" x14ac:dyDescent="0.3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3" customHeight="1" x14ac:dyDescent="0.3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3" hidden="1" customHeight="1" x14ac:dyDescent="0.3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3" customHeight="1" x14ac:dyDescent="0.3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3" customHeight="1" x14ac:dyDescent="0.3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3" customHeight="1" x14ac:dyDescent="0.3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3" customHeight="1" x14ac:dyDescent="0.3">
      <c r="A51" s="47" t="s">
        <v>74</v>
      </c>
      <c r="B51" s="92">
        <v>5000000</v>
      </c>
      <c r="C51" s="92"/>
      <c r="D51" s="92"/>
      <c r="E51" s="92">
        <f t="shared" si="26"/>
        <v>5000000</v>
      </c>
      <c r="F51" s="93">
        <v>5000000</v>
      </c>
      <c r="G51" s="94">
        <v>2000000</v>
      </c>
      <c r="H51" s="93">
        <v>220000</v>
      </c>
      <c r="I51" s="94"/>
      <c r="J51" s="93">
        <v>821000</v>
      </c>
      <c r="K51" s="94">
        <v>905304</v>
      </c>
      <c r="L51" s="93"/>
      <c r="M51" s="94"/>
      <c r="N51" s="93"/>
      <c r="O51" s="94"/>
      <c r="P51" s="93">
        <f t="shared" si="27"/>
        <v>1041000</v>
      </c>
      <c r="Q51" s="94">
        <f t="shared" si="28"/>
        <v>905304</v>
      </c>
      <c r="R51" s="48">
        <f t="shared" si="29"/>
        <v>273.18181818181819</v>
      </c>
      <c r="S51" s="49">
        <f t="shared" si="30"/>
        <v>0</v>
      </c>
      <c r="T51" s="48">
        <f t="shared" si="31"/>
        <v>20.82</v>
      </c>
      <c r="U51" s="50">
        <f t="shared" si="32"/>
        <v>18.106079999999999</v>
      </c>
      <c r="V51" s="93">
        <v>0</v>
      </c>
      <c r="W51" s="94" t="s">
        <v>36</v>
      </c>
    </row>
    <row r="52" spans="1:23" ht="13" customHeight="1" x14ac:dyDescent="0.3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3" customHeight="1" x14ac:dyDescent="0.3">
      <c r="A53" s="51" t="s">
        <v>42</v>
      </c>
      <c r="B53" s="95">
        <f>SUM(B42:B52)</f>
        <v>5000000</v>
      </c>
      <c r="C53" s="95">
        <f>SUM(C42:C52)</f>
        <v>0</v>
      </c>
      <c r="D53" s="95"/>
      <c r="E53" s="95">
        <f t="shared" si="26"/>
        <v>5000000</v>
      </c>
      <c r="F53" s="96">
        <f t="shared" ref="F53:O53" si="33">SUM(F42:F52)</f>
        <v>5000000</v>
      </c>
      <c r="G53" s="97">
        <f t="shared" si="33"/>
        <v>2000000</v>
      </c>
      <c r="H53" s="96">
        <f t="shared" si="33"/>
        <v>220000</v>
      </c>
      <c r="I53" s="97">
        <f t="shared" si="33"/>
        <v>0</v>
      </c>
      <c r="J53" s="96">
        <f t="shared" si="33"/>
        <v>821000</v>
      </c>
      <c r="K53" s="97">
        <f t="shared" si="33"/>
        <v>905304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1041000</v>
      </c>
      <c r="Q53" s="97">
        <f t="shared" si="28"/>
        <v>905304</v>
      </c>
      <c r="R53" s="52">
        <f t="shared" si="29"/>
        <v>273.18181818181819</v>
      </c>
      <c r="S53" s="53">
        <f t="shared" si="30"/>
        <v>0</v>
      </c>
      <c r="T53" s="52">
        <f>IF((+$E43+$E45+$E47+$E48+$E51) =0,0,(P53   /(+$E43+$E45+$E47+$E48+$E51) )*100)</f>
        <v>20.82</v>
      </c>
      <c r="U53" s="54">
        <f>IF((+$E43+$E45+$E47+$E48+$E51) =0,0,(Q53   /(+$E43+$E45+$E47+$E48+$E51) )*100)</f>
        <v>18.106079999999999</v>
      </c>
      <c r="V53" s="96">
        <f>SUM(V42:V52)</f>
        <v>0</v>
      </c>
      <c r="W53" s="97" t="s">
        <v>36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3" customHeight="1" x14ac:dyDescent="0.3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3" hidden="1" customHeight="1" x14ac:dyDescent="0.3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3" hidden="1" customHeight="1" x14ac:dyDescent="0.3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3" customHeight="1" x14ac:dyDescent="0.3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3" customHeight="1" x14ac:dyDescent="0.3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3" customHeight="1" x14ac:dyDescent="0.3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3" customHeight="1" x14ac:dyDescent="0.3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3" customHeight="1" x14ac:dyDescent="0.3">
      <c r="A67" s="60" t="s">
        <v>87</v>
      </c>
      <c r="B67" s="104">
        <f>SUM(B9:B14,B17:B23,B26:B29,B32,B35:B39,B42:B52,B55:B58,B61:B65)</f>
        <v>38695000</v>
      </c>
      <c r="C67" s="104">
        <f>SUM(C9:C14,C17:C23,C26:C29,C32,C35:C39,C42:C52,C55:C58,C61:C65)</f>
        <v>0</v>
      </c>
      <c r="D67" s="104"/>
      <c r="E67" s="104">
        <f t="shared" si="35"/>
        <v>38695000</v>
      </c>
      <c r="F67" s="105">
        <f t="shared" ref="F67:O67" si="43">SUM(F9:F14,F17:F23,F26:F29,F32,F35:F39,F42:F52,F55:F58,F61:F65)</f>
        <v>38695000</v>
      </c>
      <c r="G67" s="106">
        <f t="shared" si="43"/>
        <v>29045000</v>
      </c>
      <c r="H67" s="105">
        <f t="shared" si="43"/>
        <v>8914000</v>
      </c>
      <c r="I67" s="106">
        <f t="shared" si="43"/>
        <v>1486794</v>
      </c>
      <c r="J67" s="105">
        <f t="shared" si="43"/>
        <v>12784000</v>
      </c>
      <c r="K67" s="106">
        <f t="shared" si="43"/>
        <v>9318158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21698000</v>
      </c>
      <c r="Q67" s="106">
        <f t="shared" si="37"/>
        <v>10804952</v>
      </c>
      <c r="R67" s="61">
        <f t="shared" si="38"/>
        <v>43.414853040161546</v>
      </c>
      <c r="S67" s="62">
        <f t="shared" si="39"/>
        <v>526.72824883608632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56.074428220700348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27.92338028169014</v>
      </c>
      <c r="V67" s="105">
        <f>SUM(V9:V14,V17:V23,V26:V29,V32,V35:V39,V42:V52,V55:V58,V61:V65)</f>
        <v>0</v>
      </c>
      <c r="W67" s="106" t="s">
        <v>36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25565000</v>
      </c>
      <c r="C69" s="92"/>
      <c r="D69" s="92"/>
      <c r="E69" s="92">
        <f>$B69      +$C69      +$D69</f>
        <v>25565000</v>
      </c>
      <c r="F69" s="93">
        <v>25565000</v>
      </c>
      <c r="G69" s="94">
        <v>18123000</v>
      </c>
      <c r="H69" s="93">
        <v>841000</v>
      </c>
      <c r="I69" s="94">
        <v>754421</v>
      </c>
      <c r="J69" s="93">
        <v>10987000</v>
      </c>
      <c r="K69" s="94">
        <v>10869694</v>
      </c>
      <c r="L69" s="93"/>
      <c r="M69" s="94"/>
      <c r="N69" s="93"/>
      <c r="O69" s="94"/>
      <c r="P69" s="93">
        <f>$H69      +$J69      +$L69      +$N69</f>
        <v>11828000</v>
      </c>
      <c r="Q69" s="94">
        <f>$I69      +$K69      +$M69      +$O69</f>
        <v>11624115</v>
      </c>
      <c r="R69" s="48">
        <f>IF(($H69      =0),0,((($J69      -$H69      )/$H69      )*100))</f>
        <v>1206.4209274673008</v>
      </c>
      <c r="S69" s="49">
        <f>IF(($I69      =0),0,((($K69      -$I69      )/$I69      )*100))</f>
        <v>1340.799500544126</v>
      </c>
      <c r="T69" s="48">
        <f>IF(($E69      =0),0,(($P69      /$E69      )*100))</f>
        <v>46.266379816154902</v>
      </c>
      <c r="U69" s="50">
        <f>IF(($E69      =0),0,(($Q69      /$E69      )*100))</f>
        <v>45.468863680813612</v>
      </c>
      <c r="V69" s="93">
        <v>0</v>
      </c>
      <c r="W69" s="94" t="s">
        <v>36</v>
      </c>
    </row>
    <row r="70" spans="1:23" ht="13" customHeight="1" x14ac:dyDescent="0.3">
      <c r="A70" s="56" t="s">
        <v>42</v>
      </c>
      <c r="B70" s="101">
        <f>B69</f>
        <v>25565000</v>
      </c>
      <c r="C70" s="101">
        <f>C69</f>
        <v>0</v>
      </c>
      <c r="D70" s="101"/>
      <c r="E70" s="101">
        <f>$B70      +$C70      +$D70</f>
        <v>25565000</v>
      </c>
      <c r="F70" s="102">
        <f t="shared" ref="F70:O70" si="44">F69</f>
        <v>25565000</v>
      </c>
      <c r="G70" s="103">
        <f t="shared" si="44"/>
        <v>18123000</v>
      </c>
      <c r="H70" s="102">
        <f t="shared" si="44"/>
        <v>841000</v>
      </c>
      <c r="I70" s="103">
        <f t="shared" si="44"/>
        <v>754421</v>
      </c>
      <c r="J70" s="102">
        <f t="shared" si="44"/>
        <v>10987000</v>
      </c>
      <c r="K70" s="103">
        <f t="shared" si="44"/>
        <v>10869694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11828000</v>
      </c>
      <c r="Q70" s="103">
        <f>$I70      +$K70      +$M70      +$O70</f>
        <v>11624115</v>
      </c>
      <c r="R70" s="57">
        <f>IF(($H70      =0),0,((($J70      -$H70      )/$H70      )*100))</f>
        <v>1206.4209274673008</v>
      </c>
      <c r="S70" s="58">
        <f>IF(($I70      =0),0,((($K70      -$I70      )/$I70      )*100))</f>
        <v>1340.799500544126</v>
      </c>
      <c r="T70" s="57">
        <f>IF($E70   =0,0,($P70   /$E70   )*100)</f>
        <v>46.266379816154902</v>
      </c>
      <c r="U70" s="59">
        <f>IF($E70   =0,0,($Q70   /$E70 )*100)</f>
        <v>45.468863680813612</v>
      </c>
      <c r="V70" s="102">
        <f>V69</f>
        <v>0</v>
      </c>
      <c r="W70" s="103" t="s">
        <v>36</v>
      </c>
    </row>
    <row r="71" spans="1:23" ht="13" customHeight="1" x14ac:dyDescent="0.3">
      <c r="A71" s="60" t="s">
        <v>87</v>
      </c>
      <c r="B71" s="104">
        <f>B69</f>
        <v>25565000</v>
      </c>
      <c r="C71" s="104">
        <f>C69</f>
        <v>0</v>
      </c>
      <c r="D71" s="104"/>
      <c r="E71" s="104">
        <f>$B71      +$C71      +$D71</f>
        <v>25565000</v>
      </c>
      <c r="F71" s="105">
        <f t="shared" ref="F71:O71" si="45">F69</f>
        <v>25565000</v>
      </c>
      <c r="G71" s="106">
        <f t="shared" si="45"/>
        <v>18123000</v>
      </c>
      <c r="H71" s="105">
        <f t="shared" si="45"/>
        <v>841000</v>
      </c>
      <c r="I71" s="106">
        <f t="shared" si="45"/>
        <v>754421</v>
      </c>
      <c r="J71" s="105">
        <f t="shared" si="45"/>
        <v>10987000</v>
      </c>
      <c r="K71" s="106">
        <f t="shared" si="45"/>
        <v>10869694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11828000</v>
      </c>
      <c r="Q71" s="106">
        <f>$I71      +$K71      +$M71      +$O71</f>
        <v>11624115</v>
      </c>
      <c r="R71" s="61">
        <f>IF(($H71      =0),0,((($J71      -$H71      )/$H71      )*100))</f>
        <v>1206.4209274673008</v>
      </c>
      <c r="S71" s="62">
        <f>IF(($I71      =0),0,((($K71      -$I71      )/$I71      )*100))</f>
        <v>1340.799500544126</v>
      </c>
      <c r="T71" s="61">
        <f>IF($E71   =0,0,($P71   /$E71   )*100)</f>
        <v>46.266379816154902</v>
      </c>
      <c r="U71" s="65">
        <f>IF($E71   =0,0,($Q71   /$E71   )*100)</f>
        <v>45.468863680813612</v>
      </c>
      <c r="V71" s="105">
        <f>V69</f>
        <v>0</v>
      </c>
      <c r="W71" s="106" t="s">
        <v>36</v>
      </c>
    </row>
    <row r="72" spans="1:23" ht="13" customHeight="1" thickBot="1" x14ac:dyDescent="0.35">
      <c r="A72" s="60" t="s">
        <v>89</v>
      </c>
      <c r="B72" s="104">
        <f>SUM(B9:B14,B17:B23,B26:B29,B32,B35:B39,B42:B52,B55:B58,B61:B65,B69)</f>
        <v>64260000</v>
      </c>
      <c r="C72" s="104">
        <f>SUM(C9:C14,C17:C23,C26:C29,C32,C35:C39,C42:C52,C55:C58,C61:C65,C69)</f>
        <v>0</v>
      </c>
      <c r="D72" s="104"/>
      <c r="E72" s="104">
        <f>$B72      +$C72      +$D72</f>
        <v>64260000</v>
      </c>
      <c r="F72" s="105">
        <f t="shared" ref="F72:O72" si="46">SUM(F9:F14,F17:F23,F26:F29,F32,F35:F39,F42:F52,F55:F58,F61:F65,F69)</f>
        <v>64260000</v>
      </c>
      <c r="G72" s="106">
        <f t="shared" si="46"/>
        <v>47168000</v>
      </c>
      <c r="H72" s="105">
        <f t="shared" si="46"/>
        <v>9755000</v>
      </c>
      <c r="I72" s="106">
        <f t="shared" si="46"/>
        <v>2241215</v>
      </c>
      <c r="J72" s="105">
        <f t="shared" si="46"/>
        <v>23771000</v>
      </c>
      <c r="K72" s="106">
        <f t="shared" si="46"/>
        <v>20187852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33526000</v>
      </c>
      <c r="Q72" s="106">
        <f>$I72      +$K72      +$M72      +$O72</f>
        <v>22429067</v>
      </c>
      <c r="R72" s="61">
        <f>IF(($H72      =0),0,((($J72      -$H72      )/$H72      )*100))</f>
        <v>143.68016401845207</v>
      </c>
      <c r="S72" s="62">
        <f>IF(($I72      =0),0,((($K72      -$I72      )/$I72      )*100))</f>
        <v>800.7548137951959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52.172424525365699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34.903621226268285</v>
      </c>
      <c r="V72" s="105">
        <f>SUM(V9:V14,V17:V23,V26:V29,V32,V35:V39,V42:V52,V55:V58,V61:V65,V69)</f>
        <v>0</v>
      </c>
      <c r="W72" s="106" t="s">
        <v>36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149</v>
      </c>
    </row>
    <row r="116" spans="1:23" x14ac:dyDescent="0.25">
      <c r="A116" s="29" t="s">
        <v>150</v>
      </c>
    </row>
    <row r="117" spans="1:23" ht="13" x14ac:dyDescent="0.3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154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hOpjc+hZrSyz2vG+MpEz4+a/McLAtmaJBHScC6XoL9G3Bfsj79zVAoO/tYASjGyhAIe0GN6NtFKZUqu+Hh6eOA==" saltValue="n2J+NzGcFw0PEt0j+lNyD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111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>
        <v>68877000</v>
      </c>
      <c r="C9" s="92"/>
      <c r="D9" s="92"/>
      <c r="E9" s="92">
        <f>$B9       +$C9       +$D9</f>
        <v>68877000</v>
      </c>
      <c r="F9" s="93">
        <v>68877000</v>
      </c>
      <c r="G9" s="94">
        <v>41326000</v>
      </c>
      <c r="H9" s="93">
        <v>20170000</v>
      </c>
      <c r="I9" s="94">
        <v>6713458</v>
      </c>
      <c r="J9" s="93">
        <v>14770000</v>
      </c>
      <c r="K9" s="94">
        <v>14010733</v>
      </c>
      <c r="L9" s="93"/>
      <c r="M9" s="94"/>
      <c r="N9" s="93"/>
      <c r="O9" s="94"/>
      <c r="P9" s="93">
        <f>$H9       +$J9       +$L9       +$N9</f>
        <v>34940000</v>
      </c>
      <c r="Q9" s="94">
        <f>$I9       +$K9       +$M9       +$O9</f>
        <v>20724191</v>
      </c>
      <c r="R9" s="48">
        <f>IF(($H9       =0),0,((($J9       -$H9       )/$H9       )*100))</f>
        <v>-26.772434308378777</v>
      </c>
      <c r="S9" s="49">
        <f>IF(($I9       =0),0,((($K9       -$I9       )/$I9       )*100))</f>
        <v>108.69621884876616</v>
      </c>
      <c r="T9" s="48">
        <f>IF(($E9       =0),0,(($P9       /$E9       )*100))</f>
        <v>50.728109528579935</v>
      </c>
      <c r="U9" s="50">
        <f>IF(($E9       =0),0,(($Q9       /$E9       )*100))</f>
        <v>30.088695791047808</v>
      </c>
      <c r="V9" s="93">
        <v>0</v>
      </c>
      <c r="W9" s="94" t="s">
        <v>36</v>
      </c>
    </row>
    <row r="10" spans="1:23" ht="13" customHeight="1" x14ac:dyDescent="0.3">
      <c r="A10" s="47" t="s">
        <v>37</v>
      </c>
      <c r="B10" s="92">
        <v>1000000</v>
      </c>
      <c r="C10" s="92"/>
      <c r="D10" s="92"/>
      <c r="E10" s="92">
        <f t="shared" ref="E10:E15" si="0">$B10      +$C10      +$D10</f>
        <v>1000000</v>
      </c>
      <c r="F10" s="93">
        <v>1000000</v>
      </c>
      <c r="G10" s="94">
        <v>1000000</v>
      </c>
      <c r="H10" s="93">
        <v>378000</v>
      </c>
      <c r="I10" s="94">
        <v>377080</v>
      </c>
      <c r="J10" s="93">
        <v>423000</v>
      </c>
      <c r="K10" s="94">
        <v>422919</v>
      </c>
      <c r="L10" s="93"/>
      <c r="M10" s="94"/>
      <c r="N10" s="93"/>
      <c r="O10" s="94"/>
      <c r="P10" s="93">
        <f t="shared" ref="P10:P15" si="1">$H10      +$J10      +$L10      +$N10</f>
        <v>801000</v>
      </c>
      <c r="Q10" s="94">
        <f t="shared" ref="Q10:Q15" si="2">$I10      +$K10      +$M10      +$O10</f>
        <v>799999</v>
      </c>
      <c r="R10" s="48">
        <f t="shared" ref="R10:R15" si="3">IF(($H10      =0),0,((($J10      -$H10      )/$H10      )*100))</f>
        <v>11.904761904761903</v>
      </c>
      <c r="S10" s="49">
        <f t="shared" ref="S10:S15" si="4">IF(($I10      =0),0,((($K10      -$I10      )/$I10      )*100))</f>
        <v>12.156306354089317</v>
      </c>
      <c r="T10" s="48">
        <f t="shared" ref="T10:T14" si="5">IF(($E10      =0),0,(($P10      /$E10      )*100))</f>
        <v>80.100000000000009</v>
      </c>
      <c r="U10" s="50">
        <f t="shared" ref="U10:U14" si="6">IF(($E10      =0),0,(($Q10      /$E10      )*100))</f>
        <v>79.999899999999997</v>
      </c>
      <c r="V10" s="93">
        <v>0</v>
      </c>
      <c r="W10" s="94" t="s">
        <v>36</v>
      </c>
    </row>
    <row r="11" spans="1:23" ht="13" customHeight="1" x14ac:dyDescent="0.3">
      <c r="A11" s="47" t="s">
        <v>38</v>
      </c>
      <c r="B11" s="92">
        <v>9000000</v>
      </c>
      <c r="C11" s="92"/>
      <c r="D11" s="92"/>
      <c r="E11" s="92">
        <f t="shared" si="0"/>
        <v>9000000</v>
      </c>
      <c r="F11" s="93">
        <v>9000000</v>
      </c>
      <c r="G11" s="94">
        <v>5000000</v>
      </c>
      <c r="H11" s="93">
        <v>3542000</v>
      </c>
      <c r="I11" s="94">
        <v>2791244</v>
      </c>
      <c r="J11" s="93">
        <v>1458000</v>
      </c>
      <c r="K11" s="94">
        <v>1950713</v>
      </c>
      <c r="L11" s="93"/>
      <c r="M11" s="94"/>
      <c r="N11" s="93"/>
      <c r="O11" s="94"/>
      <c r="P11" s="93">
        <f t="shared" si="1"/>
        <v>5000000</v>
      </c>
      <c r="Q11" s="94">
        <f t="shared" si="2"/>
        <v>4741957</v>
      </c>
      <c r="R11" s="48">
        <f t="shared" si="3"/>
        <v>-58.836815358554482</v>
      </c>
      <c r="S11" s="49">
        <f t="shared" si="4"/>
        <v>-30.113132352456468</v>
      </c>
      <c r="T11" s="48">
        <f t="shared" si="5"/>
        <v>55.555555555555557</v>
      </c>
      <c r="U11" s="50">
        <f t="shared" si="6"/>
        <v>52.688411111111108</v>
      </c>
      <c r="V11" s="93">
        <v>0</v>
      </c>
      <c r="W11" s="94" t="s">
        <v>36</v>
      </c>
    </row>
    <row r="12" spans="1:23" ht="13" customHeight="1" x14ac:dyDescent="0.3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3" customHeight="1" x14ac:dyDescent="0.3">
      <c r="A13" s="47" t="s">
        <v>40</v>
      </c>
      <c r="B13" s="92">
        <v>250890000</v>
      </c>
      <c r="C13" s="92"/>
      <c r="D13" s="92"/>
      <c r="E13" s="92">
        <f t="shared" si="0"/>
        <v>250890000</v>
      </c>
      <c r="F13" s="93">
        <v>250890000</v>
      </c>
      <c r="G13" s="94">
        <v>190927000</v>
      </c>
      <c r="H13" s="93">
        <v>28984000</v>
      </c>
      <c r="I13" s="94">
        <v>31440494</v>
      </c>
      <c r="J13" s="93">
        <v>47481000</v>
      </c>
      <c r="K13" s="94">
        <v>42734542</v>
      </c>
      <c r="L13" s="93"/>
      <c r="M13" s="94"/>
      <c r="N13" s="93"/>
      <c r="O13" s="94"/>
      <c r="P13" s="93">
        <f t="shared" si="1"/>
        <v>76465000</v>
      </c>
      <c r="Q13" s="94">
        <f t="shared" si="2"/>
        <v>74175036</v>
      </c>
      <c r="R13" s="48">
        <f t="shared" si="3"/>
        <v>63.817968534363786</v>
      </c>
      <c r="S13" s="49">
        <f t="shared" si="4"/>
        <v>35.921980106292224</v>
      </c>
      <c r="T13" s="48">
        <f t="shared" si="5"/>
        <v>30.477500099645262</v>
      </c>
      <c r="U13" s="50">
        <f t="shared" si="6"/>
        <v>29.564763840727011</v>
      </c>
      <c r="V13" s="93">
        <v>0</v>
      </c>
      <c r="W13" s="94" t="s">
        <v>36</v>
      </c>
    </row>
    <row r="14" spans="1:23" ht="13" customHeight="1" x14ac:dyDescent="0.3">
      <c r="A14" s="47" t="s">
        <v>41</v>
      </c>
      <c r="B14" s="92">
        <v>2500000</v>
      </c>
      <c r="C14" s="92"/>
      <c r="D14" s="92"/>
      <c r="E14" s="92">
        <f t="shared" si="0"/>
        <v>2500000</v>
      </c>
      <c r="F14" s="93">
        <v>2500000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3" customHeight="1" x14ac:dyDescent="0.3">
      <c r="A15" s="51" t="s">
        <v>42</v>
      </c>
      <c r="B15" s="95">
        <f>SUM(B9:B14)</f>
        <v>332267000</v>
      </c>
      <c r="C15" s="95">
        <f>SUM(C9:C14)</f>
        <v>0</v>
      </c>
      <c r="D15" s="95"/>
      <c r="E15" s="95">
        <f t="shared" si="0"/>
        <v>332267000</v>
      </c>
      <c r="F15" s="96">
        <f t="shared" ref="F15:O15" si="7">SUM(F9:F14)</f>
        <v>332267000</v>
      </c>
      <c r="G15" s="97">
        <f t="shared" si="7"/>
        <v>238253000</v>
      </c>
      <c r="H15" s="96">
        <f t="shared" si="7"/>
        <v>53074000</v>
      </c>
      <c r="I15" s="97">
        <f t="shared" si="7"/>
        <v>41322276</v>
      </c>
      <c r="J15" s="96">
        <f t="shared" si="7"/>
        <v>64132000</v>
      </c>
      <c r="K15" s="97">
        <f t="shared" si="7"/>
        <v>59118907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117206000</v>
      </c>
      <c r="Q15" s="97">
        <f t="shared" si="2"/>
        <v>100441183</v>
      </c>
      <c r="R15" s="52">
        <f t="shared" si="3"/>
        <v>20.835060481591743</v>
      </c>
      <c r="S15" s="53">
        <f t="shared" si="4"/>
        <v>43.067886676910049</v>
      </c>
      <c r="T15" s="52">
        <f>IF((SUM($E9:$E13))=0,0,(P15/(SUM($E9:$E13))*100))</f>
        <v>35.542064548605531</v>
      </c>
      <c r="U15" s="54">
        <f>IF((SUM($E9:$E13))=0,0,(Q15/(SUM($E9:$E13))*100))</f>
        <v>30.458227475763188</v>
      </c>
      <c r="V15" s="96">
        <f>SUM(V9:V14)</f>
        <v>0</v>
      </c>
      <c r="W15" s="97" t="s">
        <v>36</v>
      </c>
    </row>
    <row r="16" spans="1:23" ht="13" customHeight="1" x14ac:dyDescent="0.3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3" customHeight="1" x14ac:dyDescent="0.3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3" customHeight="1" x14ac:dyDescent="0.3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3" customHeight="1" x14ac:dyDescent="0.3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3" customHeight="1" x14ac:dyDescent="0.3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3" customHeight="1" x14ac:dyDescent="0.3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3" customHeight="1" x14ac:dyDescent="0.3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3" customHeight="1" x14ac:dyDescent="0.3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3" customHeight="1" x14ac:dyDescent="0.3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3" customHeight="1" x14ac:dyDescent="0.3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3" customHeight="1" x14ac:dyDescent="0.3">
      <c r="A28" s="47" t="s">
        <v>54</v>
      </c>
      <c r="B28" s="92">
        <v>1777845000</v>
      </c>
      <c r="C28" s="92"/>
      <c r="D28" s="92"/>
      <c r="E28" s="92">
        <f>$B28      +$C28      +$D28</f>
        <v>1777845000</v>
      </c>
      <c r="F28" s="93">
        <v>1777845000</v>
      </c>
      <c r="G28" s="94">
        <v>960036000</v>
      </c>
      <c r="H28" s="93">
        <v>254514000</v>
      </c>
      <c r="I28" s="94">
        <v>259003749</v>
      </c>
      <c r="J28" s="93">
        <v>461512000</v>
      </c>
      <c r="K28" s="94">
        <v>452374640</v>
      </c>
      <c r="L28" s="93"/>
      <c r="M28" s="94"/>
      <c r="N28" s="93"/>
      <c r="O28" s="94"/>
      <c r="P28" s="93">
        <f>$H28      +$J28      +$L28      +$N28</f>
        <v>716026000</v>
      </c>
      <c r="Q28" s="94">
        <f>$I28      +$K28      +$M28      +$O28</f>
        <v>711378389</v>
      </c>
      <c r="R28" s="48">
        <f>IF(($H28      =0),0,((($J28      -$H28      )/$H28      )*100))</f>
        <v>81.330693007064454</v>
      </c>
      <c r="S28" s="49">
        <f>IF(($I28      =0),0,((($K28      -$I28      )/$I28      )*100))</f>
        <v>74.659494986692252</v>
      </c>
      <c r="T28" s="48">
        <f>IF(($E28      =0),0,(($P28      /$E28      )*100))</f>
        <v>40.274939603846228</v>
      </c>
      <c r="U28" s="50">
        <f>IF(($E28      =0),0,(($Q28      /$E28      )*100))</f>
        <v>40.013521369973198</v>
      </c>
      <c r="V28" s="93">
        <v>0</v>
      </c>
      <c r="W28" s="94" t="s">
        <v>36</v>
      </c>
    </row>
    <row r="29" spans="1:23" ht="13" customHeight="1" x14ac:dyDescent="0.3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3" customHeight="1" x14ac:dyDescent="0.3">
      <c r="A30" s="51" t="s">
        <v>42</v>
      </c>
      <c r="B30" s="95">
        <f>SUM(B26:B29)</f>
        <v>1777845000</v>
      </c>
      <c r="C30" s="95">
        <f>SUM(C26:C29)</f>
        <v>0</v>
      </c>
      <c r="D30" s="95"/>
      <c r="E30" s="95">
        <f>$B30      +$C30      +$D30</f>
        <v>1777845000</v>
      </c>
      <c r="F30" s="96">
        <f t="shared" ref="F30:O30" si="16">SUM(F26:F29)</f>
        <v>1777845000</v>
      </c>
      <c r="G30" s="97">
        <f t="shared" si="16"/>
        <v>960036000</v>
      </c>
      <c r="H30" s="96">
        <f t="shared" si="16"/>
        <v>254514000</v>
      </c>
      <c r="I30" s="97">
        <f t="shared" si="16"/>
        <v>259003749</v>
      </c>
      <c r="J30" s="96">
        <f t="shared" si="16"/>
        <v>461512000</v>
      </c>
      <c r="K30" s="97">
        <f t="shared" si="16"/>
        <v>452374640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716026000</v>
      </c>
      <c r="Q30" s="97">
        <f>$I30      +$K30      +$M30      +$O30</f>
        <v>711378389</v>
      </c>
      <c r="R30" s="52">
        <f>IF(($H30      =0),0,((($J30      -$H30      )/$H30      )*100))</f>
        <v>81.330693007064454</v>
      </c>
      <c r="S30" s="53">
        <f>IF(($I30      =0),0,((($K30      -$I30      )/$I30      )*100))</f>
        <v>74.659494986692252</v>
      </c>
      <c r="T30" s="52">
        <f>IF($E30   =0,0,($P30   /$E30   )*100)</f>
        <v>40.274939603846228</v>
      </c>
      <c r="U30" s="54">
        <f>IF($E30   =0,0,($Q30   /$E30   )*100)</f>
        <v>40.013521369973198</v>
      </c>
      <c r="V30" s="96">
        <f>SUM(V26:V29)</f>
        <v>0</v>
      </c>
      <c r="W30" s="97" t="s">
        <v>36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62588000</v>
      </c>
      <c r="C32" s="92"/>
      <c r="D32" s="92"/>
      <c r="E32" s="92">
        <f>$B32      +$C32      +$D32</f>
        <v>62588000</v>
      </c>
      <c r="F32" s="93">
        <v>62588000</v>
      </c>
      <c r="G32" s="94">
        <v>43811000</v>
      </c>
      <c r="H32" s="93">
        <v>26005000</v>
      </c>
      <c r="I32" s="94">
        <v>26004700</v>
      </c>
      <c r="J32" s="93">
        <v>11161000</v>
      </c>
      <c r="K32" s="94">
        <v>11160642</v>
      </c>
      <c r="L32" s="93"/>
      <c r="M32" s="94"/>
      <c r="N32" s="93"/>
      <c r="O32" s="94"/>
      <c r="P32" s="93">
        <f>$H32      +$J32      +$L32      +$N32</f>
        <v>37166000</v>
      </c>
      <c r="Q32" s="94">
        <f>$I32      +$K32      +$M32      +$O32</f>
        <v>37165342</v>
      </c>
      <c r="R32" s="48">
        <f>IF(($H32      =0),0,((($J32      -$H32      )/$H32      )*100))</f>
        <v>-57.081330513362815</v>
      </c>
      <c r="S32" s="49">
        <f>IF(($I32      =0),0,((($K32      -$I32      )/$I32      )*100))</f>
        <v>-57.082212061665771</v>
      </c>
      <c r="T32" s="48">
        <f>IF(($E32      =0),0,(($P32      /$E32      )*100))</f>
        <v>59.381990157857736</v>
      </c>
      <c r="U32" s="50">
        <f>IF(($E32      =0),0,(($Q32      /$E32      )*100))</f>
        <v>59.380938838115938</v>
      </c>
      <c r="V32" s="93">
        <v>0</v>
      </c>
      <c r="W32" s="94" t="s">
        <v>36</v>
      </c>
    </row>
    <row r="33" spans="1:23" ht="13" customHeight="1" x14ac:dyDescent="0.3">
      <c r="A33" s="51" t="s">
        <v>42</v>
      </c>
      <c r="B33" s="95">
        <f>B32</f>
        <v>62588000</v>
      </c>
      <c r="C33" s="95">
        <f>C32</f>
        <v>0</v>
      </c>
      <c r="D33" s="95"/>
      <c r="E33" s="95">
        <f>$B33      +$C33      +$D33</f>
        <v>62588000</v>
      </c>
      <c r="F33" s="96">
        <f t="shared" ref="F33:O33" si="17">F32</f>
        <v>62588000</v>
      </c>
      <c r="G33" s="97">
        <f t="shared" si="17"/>
        <v>43811000</v>
      </c>
      <c r="H33" s="96">
        <f t="shared" si="17"/>
        <v>26005000</v>
      </c>
      <c r="I33" s="97">
        <f t="shared" si="17"/>
        <v>26004700</v>
      </c>
      <c r="J33" s="96">
        <f t="shared" si="17"/>
        <v>11161000</v>
      </c>
      <c r="K33" s="97">
        <f t="shared" si="17"/>
        <v>11160642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37166000</v>
      </c>
      <c r="Q33" s="97">
        <f>$I33      +$K33      +$M33      +$O33</f>
        <v>37165342</v>
      </c>
      <c r="R33" s="52">
        <f>IF(($H33      =0),0,((($J33      -$H33      )/$H33      )*100))</f>
        <v>-57.081330513362815</v>
      </c>
      <c r="S33" s="53">
        <f>IF(($I33      =0),0,((($K33      -$I33      )/$I33      )*100))</f>
        <v>-57.082212061665771</v>
      </c>
      <c r="T33" s="52">
        <f>IF($E33   =0,0,($P33   /$E33   )*100)</f>
        <v>59.381990157857736</v>
      </c>
      <c r="U33" s="54">
        <f>IF($E33   =0,0,($Q33   /$E33   )*100)</f>
        <v>59.380938838115938</v>
      </c>
      <c r="V33" s="96">
        <f>V32</f>
        <v>0</v>
      </c>
      <c r="W33" s="97" t="s">
        <v>36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3" customHeight="1" x14ac:dyDescent="0.3">
      <c r="A36" s="47" t="s">
        <v>60</v>
      </c>
      <c r="B36" s="92">
        <v>62349000</v>
      </c>
      <c r="C36" s="92"/>
      <c r="D36" s="92"/>
      <c r="E36" s="92">
        <f t="shared" si="18"/>
        <v>62349000</v>
      </c>
      <c r="F36" s="93">
        <v>62349000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3" customHeight="1" x14ac:dyDescent="0.3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3" customHeight="1" x14ac:dyDescent="0.3">
      <c r="A38" s="47" t="s">
        <v>62</v>
      </c>
      <c r="B38" s="92">
        <v>9000000</v>
      </c>
      <c r="C38" s="92"/>
      <c r="D38" s="92"/>
      <c r="E38" s="92">
        <f t="shared" si="18"/>
        <v>9000000</v>
      </c>
      <c r="F38" s="93">
        <v>9000000</v>
      </c>
      <c r="G38" s="94">
        <v>6000000</v>
      </c>
      <c r="H38" s="93"/>
      <c r="I38" s="94">
        <v>-1</v>
      </c>
      <c r="J38" s="93">
        <v>4219000</v>
      </c>
      <c r="K38" s="94">
        <v>4154707</v>
      </c>
      <c r="L38" s="93"/>
      <c r="M38" s="94"/>
      <c r="N38" s="93"/>
      <c r="O38" s="94"/>
      <c r="P38" s="93">
        <f t="shared" si="19"/>
        <v>4219000</v>
      </c>
      <c r="Q38" s="94">
        <f t="shared" si="20"/>
        <v>4154706</v>
      </c>
      <c r="R38" s="48">
        <f t="shared" si="21"/>
        <v>0</v>
      </c>
      <c r="S38" s="49">
        <f t="shared" si="22"/>
        <v>-415470800</v>
      </c>
      <c r="T38" s="48">
        <f t="shared" si="23"/>
        <v>46.87777777777778</v>
      </c>
      <c r="U38" s="50">
        <f t="shared" si="24"/>
        <v>46.163399999999996</v>
      </c>
      <c r="V38" s="93">
        <v>0</v>
      </c>
      <c r="W38" s="94" t="s">
        <v>36</v>
      </c>
    </row>
    <row r="39" spans="1:23" ht="13" customHeight="1" x14ac:dyDescent="0.3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3" customHeight="1" x14ac:dyDescent="0.3">
      <c r="A40" s="51" t="s">
        <v>42</v>
      </c>
      <c r="B40" s="95">
        <f>SUM(B35:B39)</f>
        <v>71349000</v>
      </c>
      <c r="C40" s="95">
        <f>SUM(C35:C39)</f>
        <v>0</v>
      </c>
      <c r="D40" s="95"/>
      <c r="E40" s="95">
        <f t="shared" si="18"/>
        <v>71349000</v>
      </c>
      <c r="F40" s="96">
        <f t="shared" ref="F40:O40" si="25">SUM(F35:F39)</f>
        <v>71349000</v>
      </c>
      <c r="G40" s="97">
        <f t="shared" si="25"/>
        <v>6000000</v>
      </c>
      <c r="H40" s="96">
        <f t="shared" si="25"/>
        <v>0</v>
      </c>
      <c r="I40" s="97">
        <f t="shared" si="25"/>
        <v>-1</v>
      </c>
      <c r="J40" s="96">
        <f t="shared" si="25"/>
        <v>4219000</v>
      </c>
      <c r="K40" s="97">
        <f t="shared" si="25"/>
        <v>4154707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4219000</v>
      </c>
      <c r="Q40" s="97">
        <f t="shared" si="20"/>
        <v>4154706</v>
      </c>
      <c r="R40" s="52">
        <f t="shared" si="21"/>
        <v>0</v>
      </c>
      <c r="S40" s="53">
        <f t="shared" si="22"/>
        <v>-415470800</v>
      </c>
      <c r="T40" s="52">
        <f>IF((+$E35+$E38) =0,0,(P40   /(+$E35+$E38) )*100)</f>
        <v>46.87777777777778</v>
      </c>
      <c r="U40" s="54">
        <f>IF((+$E35+$E38) =0,0,(Q40   /(+$E35+$E38) )*100)</f>
        <v>46.163399999999996</v>
      </c>
      <c r="V40" s="96">
        <f>SUM(V35:V39)</f>
        <v>0</v>
      </c>
      <c r="W40" s="97" t="s">
        <v>36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3" customHeight="1" x14ac:dyDescent="0.3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3" customHeight="1" x14ac:dyDescent="0.3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3" customHeight="1" x14ac:dyDescent="0.3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3" customHeight="1" x14ac:dyDescent="0.3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3" hidden="1" customHeight="1" x14ac:dyDescent="0.3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3" customHeight="1" x14ac:dyDescent="0.3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3" customHeight="1" x14ac:dyDescent="0.3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3" customHeight="1" x14ac:dyDescent="0.3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3" customHeight="1" x14ac:dyDescent="0.3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3" customHeight="1" x14ac:dyDescent="0.3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3" customHeight="1" x14ac:dyDescent="0.3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3" customHeight="1" x14ac:dyDescent="0.3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3" hidden="1" customHeight="1" x14ac:dyDescent="0.3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3" hidden="1" customHeight="1" x14ac:dyDescent="0.3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3" customHeight="1" x14ac:dyDescent="0.3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3" customHeight="1" x14ac:dyDescent="0.3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3" customHeight="1" x14ac:dyDescent="0.3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3" customHeight="1" x14ac:dyDescent="0.3">
      <c r="A65" s="47" t="s">
        <v>86</v>
      </c>
      <c r="B65" s="92">
        <v>573210000</v>
      </c>
      <c r="C65" s="92"/>
      <c r="D65" s="92"/>
      <c r="E65" s="92">
        <f t="shared" si="35"/>
        <v>573210000</v>
      </c>
      <c r="F65" s="93">
        <v>573210000</v>
      </c>
      <c r="G65" s="94">
        <v>399568000</v>
      </c>
      <c r="H65" s="93">
        <v>122611000</v>
      </c>
      <c r="I65" s="94">
        <v>71283739</v>
      </c>
      <c r="J65" s="93">
        <v>235671000</v>
      </c>
      <c r="K65" s="94">
        <v>229031069</v>
      </c>
      <c r="L65" s="93"/>
      <c r="M65" s="94"/>
      <c r="N65" s="93"/>
      <c r="O65" s="94"/>
      <c r="P65" s="93">
        <f t="shared" si="36"/>
        <v>358282000</v>
      </c>
      <c r="Q65" s="94">
        <f t="shared" si="37"/>
        <v>300314808</v>
      </c>
      <c r="R65" s="48">
        <f t="shared" si="38"/>
        <v>92.210323706682104</v>
      </c>
      <c r="S65" s="49">
        <f t="shared" si="39"/>
        <v>221.2949716344144</v>
      </c>
      <c r="T65" s="48">
        <f t="shared" si="40"/>
        <v>62.504492245424892</v>
      </c>
      <c r="U65" s="50">
        <f t="shared" si="41"/>
        <v>52.391760087925888</v>
      </c>
      <c r="V65" s="93">
        <v>0</v>
      </c>
      <c r="W65" s="94" t="s">
        <v>36</v>
      </c>
    </row>
    <row r="66" spans="1:23" ht="13" customHeight="1" x14ac:dyDescent="0.3">
      <c r="A66" s="51" t="s">
        <v>42</v>
      </c>
      <c r="B66" s="95">
        <f>SUM(B61:B65)</f>
        <v>573210000</v>
      </c>
      <c r="C66" s="95">
        <f>SUM(C61:C65)</f>
        <v>0</v>
      </c>
      <c r="D66" s="95"/>
      <c r="E66" s="95">
        <f t="shared" si="35"/>
        <v>573210000</v>
      </c>
      <c r="F66" s="96">
        <f t="shared" ref="F66:O66" si="42">SUM(F61:F65)</f>
        <v>573210000</v>
      </c>
      <c r="G66" s="97">
        <f t="shared" si="42"/>
        <v>399568000</v>
      </c>
      <c r="H66" s="96">
        <f t="shared" si="42"/>
        <v>122611000</v>
      </c>
      <c r="I66" s="97">
        <f t="shared" si="42"/>
        <v>71283739</v>
      </c>
      <c r="J66" s="96">
        <f t="shared" si="42"/>
        <v>235671000</v>
      </c>
      <c r="K66" s="97">
        <f t="shared" si="42"/>
        <v>229031069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358282000</v>
      </c>
      <c r="Q66" s="97">
        <f t="shared" si="37"/>
        <v>300314808</v>
      </c>
      <c r="R66" s="52">
        <f t="shared" si="38"/>
        <v>92.210323706682104</v>
      </c>
      <c r="S66" s="53">
        <f t="shared" si="39"/>
        <v>221.2949716344144</v>
      </c>
      <c r="T66" s="52">
        <f>IF((+$E61+$E63+$E64++$E65) =0,0,(P66   /(+$E61+$E63+$E64+$E65) )*100)</f>
        <v>62.504492245424892</v>
      </c>
      <c r="U66" s="54">
        <f>IF((+$E61+$E63+$E65) =0,0,(Q66  /(+$E61+$E63+$E65) )*100)</f>
        <v>52.391760087925888</v>
      </c>
      <c r="V66" s="96">
        <f>SUM(V61:V65)</f>
        <v>0</v>
      </c>
      <c r="W66" s="97" t="s">
        <v>36</v>
      </c>
    </row>
    <row r="67" spans="1:23" ht="13" customHeight="1" x14ac:dyDescent="0.3">
      <c r="A67" s="60" t="s">
        <v>87</v>
      </c>
      <c r="B67" s="104">
        <f>SUM(B9:B14,B17:B23,B26:B29,B32,B35:B39,B42:B52,B55:B58,B61:B65)</f>
        <v>2817259000</v>
      </c>
      <c r="C67" s="104">
        <f>SUM(C9:C14,C17:C23,C26:C29,C32,C35:C39,C42:C52,C55:C58,C61:C65)</f>
        <v>0</v>
      </c>
      <c r="D67" s="104"/>
      <c r="E67" s="104">
        <f t="shared" si="35"/>
        <v>2817259000</v>
      </c>
      <c r="F67" s="105">
        <f t="shared" ref="F67:O67" si="43">SUM(F9:F14,F17:F23,F26:F29,F32,F35:F39,F42:F52,F55:F58,F61:F65)</f>
        <v>2817259000</v>
      </c>
      <c r="G67" s="106">
        <f t="shared" si="43"/>
        <v>1647668000</v>
      </c>
      <c r="H67" s="105">
        <f t="shared" si="43"/>
        <v>456204000</v>
      </c>
      <c r="I67" s="106">
        <f t="shared" si="43"/>
        <v>397614463</v>
      </c>
      <c r="J67" s="105">
        <f t="shared" si="43"/>
        <v>776695000</v>
      </c>
      <c r="K67" s="106">
        <f t="shared" si="43"/>
        <v>755839965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1232899000</v>
      </c>
      <c r="Q67" s="106">
        <f t="shared" si="37"/>
        <v>1153454428</v>
      </c>
      <c r="R67" s="61">
        <f t="shared" si="38"/>
        <v>70.251685649402461</v>
      </c>
      <c r="S67" s="62">
        <f t="shared" si="39"/>
        <v>90.093680017871989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44.793435571008679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41.907071548206844</v>
      </c>
      <c r="V67" s="105">
        <f>SUM(V9:V14,V17:V23,V26:V29,V32,V35:V39,V42:V52,V55:V58,V61:V65)</f>
        <v>0</v>
      </c>
      <c r="W67" s="106" t="s">
        <v>36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=0),0,((($J69      -$H69      )/$H69      )*100))</f>
        <v>0</v>
      </c>
      <c r="S69" s="49">
        <f>IF(($I69      =0),0,((($K69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3" customHeight="1" x14ac:dyDescent="0.3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=0),0,((($J70      -$H70      )/$H70      )*100))</f>
        <v>0</v>
      </c>
      <c r="S70" s="58">
        <f>IF(($I70      =0),0,((($K70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3" customHeight="1" x14ac:dyDescent="0.3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=0),0,((($J71      -$H71      )/$H71      )*100))</f>
        <v>0</v>
      </c>
      <c r="S71" s="62">
        <f>IF(($I71      =0),0,((($K71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3" customHeight="1" thickBot="1" x14ac:dyDescent="0.35">
      <c r="A72" s="60" t="s">
        <v>89</v>
      </c>
      <c r="B72" s="104">
        <f>SUM(B9:B14,B17:B23,B26:B29,B32,B35:B39,B42:B52,B55:B58,B61:B65,B69)</f>
        <v>2817259000</v>
      </c>
      <c r="C72" s="104">
        <f>SUM(C9:C14,C17:C23,C26:C29,C32,C35:C39,C42:C52,C55:C58,C61:C65,C69)</f>
        <v>0</v>
      </c>
      <c r="D72" s="104"/>
      <c r="E72" s="104">
        <f>$B72      +$C72      +$D72</f>
        <v>2817259000</v>
      </c>
      <c r="F72" s="105">
        <f t="shared" ref="F72:O72" si="46">SUM(F9:F14,F17:F23,F26:F29,F32,F35:F39,F42:F52,F55:F58,F61:F65,F69)</f>
        <v>2817259000</v>
      </c>
      <c r="G72" s="106">
        <f t="shared" si="46"/>
        <v>1647668000</v>
      </c>
      <c r="H72" s="105">
        <f t="shared" si="46"/>
        <v>456204000</v>
      </c>
      <c r="I72" s="106">
        <f t="shared" si="46"/>
        <v>397614463</v>
      </c>
      <c r="J72" s="105">
        <f t="shared" si="46"/>
        <v>776695000</v>
      </c>
      <c r="K72" s="106">
        <f t="shared" si="46"/>
        <v>755839965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1232899000</v>
      </c>
      <c r="Q72" s="106">
        <f>$I72      +$K72      +$M72      +$O72</f>
        <v>1153454428</v>
      </c>
      <c r="R72" s="61">
        <f>IF(($H72      =0),0,((($J72      -$H72      )/$H72      )*100))</f>
        <v>70.251685649402461</v>
      </c>
      <c r="S72" s="62">
        <f>IF(($I72      =0),0,((($K72      -$I72      )/$I72      )*100))</f>
        <v>90.093680017871989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44.793435571008679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41.907071548206844</v>
      </c>
      <c r="V72" s="105">
        <f>SUM(V9:V14,V17:V23,V26:V29,V32,V35:V39,V42:V52,V55:V58,V61:V65,V69)</f>
        <v>0</v>
      </c>
      <c r="W72" s="106" t="s">
        <v>36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149</v>
      </c>
    </row>
    <row r="116" spans="1:23" x14ac:dyDescent="0.25">
      <c r="A116" s="29" t="s">
        <v>150</v>
      </c>
    </row>
    <row r="117" spans="1:23" ht="13" x14ac:dyDescent="0.3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154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BkzmR+T/vu/Ct8CRX0fs/SGtFgSwV9UTcU8ISCrNL1b5gDyQm/pQMNnu2QVG0F2s3PKMkd6ACWI+ilvqG6N69A==" saltValue="X5ux4MtJ7YQGdboRW0Hia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129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3" customHeight="1" x14ac:dyDescent="0.3">
      <c r="A10" s="47" t="s">
        <v>37</v>
      </c>
      <c r="B10" s="92">
        <v>1550000</v>
      </c>
      <c r="C10" s="92"/>
      <c r="D10" s="92"/>
      <c r="E10" s="92">
        <f t="shared" ref="E10:E15" si="0">$B10      +$C10      +$D10</f>
        <v>1550000</v>
      </c>
      <c r="F10" s="93">
        <v>1550000</v>
      </c>
      <c r="G10" s="94">
        <v>1550000</v>
      </c>
      <c r="H10" s="93">
        <v>402000</v>
      </c>
      <c r="I10" s="94">
        <v>404790</v>
      </c>
      <c r="J10" s="93">
        <v>488000</v>
      </c>
      <c r="K10" s="94">
        <v>308034</v>
      </c>
      <c r="L10" s="93"/>
      <c r="M10" s="94"/>
      <c r="N10" s="93"/>
      <c r="O10" s="94"/>
      <c r="P10" s="93">
        <f t="shared" ref="P10:P15" si="1">$H10      +$J10      +$L10      +$N10</f>
        <v>890000</v>
      </c>
      <c r="Q10" s="94">
        <f t="shared" ref="Q10:Q15" si="2">$I10      +$K10      +$M10      +$O10</f>
        <v>712824</v>
      </c>
      <c r="R10" s="48">
        <f t="shared" ref="R10:R15" si="3">IF(($H10      =0),0,((($J10      -$H10      )/$H10      )*100))</f>
        <v>21.393034825870647</v>
      </c>
      <c r="S10" s="49">
        <f t="shared" ref="S10:S15" si="4">IF(($I10      =0),0,((($K10      -$I10      )/$I10      )*100))</f>
        <v>-23.902764396353664</v>
      </c>
      <c r="T10" s="48">
        <f t="shared" ref="T10:T14" si="5">IF(($E10      =0),0,(($P10      /$E10      )*100))</f>
        <v>57.41935483870968</v>
      </c>
      <c r="U10" s="50">
        <f t="shared" ref="U10:U14" si="6">IF(($E10      =0),0,(($Q10      /$E10      )*100))</f>
        <v>45.988645161290322</v>
      </c>
      <c r="V10" s="93">
        <v>0</v>
      </c>
      <c r="W10" s="94" t="s">
        <v>36</v>
      </c>
    </row>
    <row r="11" spans="1:23" ht="13" customHeight="1" x14ac:dyDescent="0.3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3" customHeight="1" x14ac:dyDescent="0.3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3" customHeight="1" x14ac:dyDescent="0.3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3" customHeight="1" x14ac:dyDescent="0.3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3" customHeight="1" x14ac:dyDescent="0.3">
      <c r="A15" s="51" t="s">
        <v>42</v>
      </c>
      <c r="B15" s="95">
        <f>SUM(B9:B14)</f>
        <v>1550000</v>
      </c>
      <c r="C15" s="95">
        <f>SUM(C9:C14)</f>
        <v>0</v>
      </c>
      <c r="D15" s="95"/>
      <c r="E15" s="95">
        <f t="shared" si="0"/>
        <v>1550000</v>
      </c>
      <c r="F15" s="96">
        <f t="shared" ref="F15:O15" si="7">SUM(F9:F14)</f>
        <v>1550000</v>
      </c>
      <c r="G15" s="97">
        <f t="shared" si="7"/>
        <v>1550000</v>
      </c>
      <c r="H15" s="96">
        <f t="shared" si="7"/>
        <v>402000</v>
      </c>
      <c r="I15" s="97">
        <f t="shared" si="7"/>
        <v>404790</v>
      </c>
      <c r="J15" s="96">
        <f t="shared" si="7"/>
        <v>488000</v>
      </c>
      <c r="K15" s="97">
        <f t="shared" si="7"/>
        <v>308034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890000</v>
      </c>
      <c r="Q15" s="97">
        <f t="shared" si="2"/>
        <v>712824</v>
      </c>
      <c r="R15" s="52">
        <f t="shared" si="3"/>
        <v>21.393034825870647</v>
      </c>
      <c r="S15" s="53">
        <f t="shared" si="4"/>
        <v>-23.902764396353664</v>
      </c>
      <c r="T15" s="52">
        <f>IF((SUM($E9:$E13))=0,0,(P15/(SUM($E9:$E13))*100))</f>
        <v>57.41935483870968</v>
      </c>
      <c r="U15" s="54">
        <f>IF((SUM($E9:$E13))=0,0,(Q15/(SUM($E9:$E13))*100))</f>
        <v>45.988645161290322</v>
      </c>
      <c r="V15" s="96">
        <f>SUM(V9:V14)</f>
        <v>0</v>
      </c>
      <c r="W15" s="97" t="s">
        <v>36</v>
      </c>
    </row>
    <row r="16" spans="1:23" ht="13" customHeight="1" x14ac:dyDescent="0.3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3" customHeight="1" x14ac:dyDescent="0.3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3" customHeight="1" x14ac:dyDescent="0.3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3" customHeight="1" x14ac:dyDescent="0.3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3" customHeight="1" x14ac:dyDescent="0.3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3" customHeight="1" x14ac:dyDescent="0.3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3" customHeight="1" x14ac:dyDescent="0.3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3" customHeight="1" x14ac:dyDescent="0.3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3" customHeight="1" x14ac:dyDescent="0.3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3" customHeight="1" x14ac:dyDescent="0.3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3" customHeight="1" x14ac:dyDescent="0.3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3" customHeight="1" x14ac:dyDescent="0.3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2181000</v>
      </c>
      <c r="C32" s="92"/>
      <c r="D32" s="92"/>
      <c r="E32" s="92">
        <f>$B32      +$C32      +$D32</f>
        <v>2181000</v>
      </c>
      <c r="F32" s="93">
        <v>2181000</v>
      </c>
      <c r="G32" s="94">
        <v>1527000</v>
      </c>
      <c r="H32" s="93">
        <v>371000</v>
      </c>
      <c r="I32" s="94">
        <v>371056</v>
      </c>
      <c r="J32" s="93">
        <v>808000</v>
      </c>
      <c r="K32" s="94">
        <v>531817</v>
      </c>
      <c r="L32" s="93"/>
      <c r="M32" s="94"/>
      <c r="N32" s="93"/>
      <c r="O32" s="94"/>
      <c r="P32" s="93">
        <f>$H32      +$J32      +$L32      +$N32</f>
        <v>1179000</v>
      </c>
      <c r="Q32" s="94">
        <f>$I32      +$K32      +$M32      +$O32</f>
        <v>902873</v>
      </c>
      <c r="R32" s="48">
        <f>IF(($H32      =0),0,((($J32      -$H32      )/$H32      )*100))</f>
        <v>117.78975741239893</v>
      </c>
      <c r="S32" s="49">
        <f>IF(($I32      =0),0,((($K32      -$I32      )/$I32      )*100))</f>
        <v>43.32526626708637</v>
      </c>
      <c r="T32" s="48">
        <f>IF(($E32      =0),0,(($P32      /$E32      )*100))</f>
        <v>54.057771664374144</v>
      </c>
      <c r="U32" s="50">
        <f>IF(($E32      =0),0,(($Q32      /$E32      )*100))</f>
        <v>41.397203117835858</v>
      </c>
      <c r="V32" s="93">
        <v>0</v>
      </c>
      <c r="W32" s="94" t="s">
        <v>36</v>
      </c>
    </row>
    <row r="33" spans="1:23" ht="13" customHeight="1" x14ac:dyDescent="0.3">
      <c r="A33" s="51" t="s">
        <v>42</v>
      </c>
      <c r="B33" s="95">
        <f>B32</f>
        <v>2181000</v>
      </c>
      <c r="C33" s="95">
        <f>C32</f>
        <v>0</v>
      </c>
      <c r="D33" s="95"/>
      <c r="E33" s="95">
        <f>$B33      +$C33      +$D33</f>
        <v>2181000</v>
      </c>
      <c r="F33" s="96">
        <f t="shared" ref="F33:O33" si="17">F32</f>
        <v>2181000</v>
      </c>
      <c r="G33" s="97">
        <f t="shared" si="17"/>
        <v>1527000</v>
      </c>
      <c r="H33" s="96">
        <f t="shared" si="17"/>
        <v>371000</v>
      </c>
      <c r="I33" s="97">
        <f t="shared" si="17"/>
        <v>371056</v>
      </c>
      <c r="J33" s="96">
        <f t="shared" si="17"/>
        <v>808000</v>
      </c>
      <c r="K33" s="97">
        <f t="shared" si="17"/>
        <v>531817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1179000</v>
      </c>
      <c r="Q33" s="97">
        <f>$I33      +$K33      +$M33      +$O33</f>
        <v>902873</v>
      </c>
      <c r="R33" s="52">
        <f>IF(($H33      =0),0,((($J33      -$H33      )/$H33      )*100))</f>
        <v>117.78975741239893</v>
      </c>
      <c r="S33" s="53">
        <f>IF(($I33      =0),0,((($K33      -$I33      )/$I33      )*100))</f>
        <v>43.32526626708637</v>
      </c>
      <c r="T33" s="52">
        <f>IF($E33   =0,0,($P33   /$E33   )*100)</f>
        <v>54.057771664374144</v>
      </c>
      <c r="U33" s="54">
        <f>IF($E33   =0,0,($Q33   /$E33   )*100)</f>
        <v>41.397203117835858</v>
      </c>
      <c r="V33" s="96">
        <f>V32</f>
        <v>0</v>
      </c>
      <c r="W33" s="97" t="s">
        <v>36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3" customHeight="1" x14ac:dyDescent="0.3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3" customHeight="1" x14ac:dyDescent="0.3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3" customHeight="1" x14ac:dyDescent="0.3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3" customHeight="1" x14ac:dyDescent="0.3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3" customHeight="1" x14ac:dyDescent="0.3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3" customHeight="1" x14ac:dyDescent="0.3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3" customHeight="1" x14ac:dyDescent="0.3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3" customHeight="1" x14ac:dyDescent="0.3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3" customHeight="1" x14ac:dyDescent="0.3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3" hidden="1" customHeight="1" x14ac:dyDescent="0.3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3" customHeight="1" x14ac:dyDescent="0.3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3" customHeight="1" x14ac:dyDescent="0.3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3" customHeight="1" x14ac:dyDescent="0.3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3" customHeight="1" x14ac:dyDescent="0.3">
      <c r="A51" s="47" t="s">
        <v>74</v>
      </c>
      <c r="B51" s="92">
        <v>5000000</v>
      </c>
      <c r="C51" s="92"/>
      <c r="D51" s="92"/>
      <c r="E51" s="92">
        <f t="shared" si="26"/>
        <v>5000000</v>
      </c>
      <c r="F51" s="93">
        <v>5000000</v>
      </c>
      <c r="G51" s="94">
        <v>1517000</v>
      </c>
      <c r="H51" s="93">
        <v>551000</v>
      </c>
      <c r="I51" s="94">
        <v>545381</v>
      </c>
      <c r="J51" s="93">
        <v>76000</v>
      </c>
      <c r="K51" s="94"/>
      <c r="L51" s="93"/>
      <c r="M51" s="94"/>
      <c r="N51" s="93"/>
      <c r="O51" s="94"/>
      <c r="P51" s="93">
        <f t="shared" si="27"/>
        <v>627000</v>
      </c>
      <c r="Q51" s="94">
        <f t="shared" si="28"/>
        <v>545381</v>
      </c>
      <c r="R51" s="48">
        <f t="shared" si="29"/>
        <v>-86.206896551724128</v>
      </c>
      <c r="S51" s="49">
        <f t="shared" si="30"/>
        <v>-100</v>
      </c>
      <c r="T51" s="48">
        <f t="shared" si="31"/>
        <v>12.540000000000001</v>
      </c>
      <c r="U51" s="50">
        <f t="shared" si="32"/>
        <v>10.90762</v>
      </c>
      <c r="V51" s="93">
        <v>0</v>
      </c>
      <c r="W51" s="94" t="s">
        <v>36</v>
      </c>
    </row>
    <row r="52" spans="1:23" ht="13" customHeight="1" x14ac:dyDescent="0.3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3" customHeight="1" x14ac:dyDescent="0.3">
      <c r="A53" s="51" t="s">
        <v>42</v>
      </c>
      <c r="B53" s="95">
        <f>SUM(B42:B52)</f>
        <v>5000000</v>
      </c>
      <c r="C53" s="95">
        <f>SUM(C42:C52)</f>
        <v>0</v>
      </c>
      <c r="D53" s="95"/>
      <c r="E53" s="95">
        <f t="shared" si="26"/>
        <v>5000000</v>
      </c>
      <c r="F53" s="96">
        <f t="shared" ref="F53:O53" si="33">SUM(F42:F52)</f>
        <v>5000000</v>
      </c>
      <c r="G53" s="97">
        <f t="shared" si="33"/>
        <v>1517000</v>
      </c>
      <c r="H53" s="96">
        <f t="shared" si="33"/>
        <v>551000</v>
      </c>
      <c r="I53" s="97">
        <f t="shared" si="33"/>
        <v>545381</v>
      </c>
      <c r="J53" s="96">
        <f t="shared" si="33"/>
        <v>76000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627000</v>
      </c>
      <c r="Q53" s="97">
        <f t="shared" si="28"/>
        <v>545381</v>
      </c>
      <c r="R53" s="52">
        <f t="shared" si="29"/>
        <v>-86.206896551724128</v>
      </c>
      <c r="S53" s="53">
        <f t="shared" si="30"/>
        <v>-100</v>
      </c>
      <c r="T53" s="52">
        <f>IF((+$E43+$E45+$E47+$E48+$E51) =0,0,(P53   /(+$E43+$E45+$E47+$E48+$E51) )*100)</f>
        <v>12.540000000000001</v>
      </c>
      <c r="U53" s="54">
        <f>IF((+$E43+$E45+$E47+$E48+$E51) =0,0,(Q53   /(+$E43+$E45+$E47+$E48+$E51) )*100)</f>
        <v>10.90762</v>
      </c>
      <c r="V53" s="96">
        <f>SUM(V42:V52)</f>
        <v>0</v>
      </c>
      <c r="W53" s="97" t="s">
        <v>36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3" customHeight="1" x14ac:dyDescent="0.3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3" hidden="1" customHeight="1" x14ac:dyDescent="0.3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3" hidden="1" customHeight="1" x14ac:dyDescent="0.3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3" customHeight="1" x14ac:dyDescent="0.3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3" customHeight="1" x14ac:dyDescent="0.3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3" customHeight="1" x14ac:dyDescent="0.3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3" customHeight="1" x14ac:dyDescent="0.3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3" customHeight="1" x14ac:dyDescent="0.3">
      <c r="A67" s="60" t="s">
        <v>87</v>
      </c>
      <c r="B67" s="104">
        <f>SUM(B9:B14,B17:B23,B26:B29,B32,B35:B39,B42:B52,B55:B58,B61:B65)</f>
        <v>8731000</v>
      </c>
      <c r="C67" s="104">
        <f>SUM(C9:C14,C17:C23,C26:C29,C32,C35:C39,C42:C52,C55:C58,C61:C65)</f>
        <v>0</v>
      </c>
      <c r="D67" s="104"/>
      <c r="E67" s="104">
        <f t="shared" si="35"/>
        <v>8731000</v>
      </c>
      <c r="F67" s="105">
        <f t="shared" ref="F67:O67" si="43">SUM(F9:F14,F17:F23,F26:F29,F32,F35:F39,F42:F52,F55:F58,F61:F65)</f>
        <v>8731000</v>
      </c>
      <c r="G67" s="106">
        <f t="shared" si="43"/>
        <v>4594000</v>
      </c>
      <c r="H67" s="105">
        <f t="shared" si="43"/>
        <v>1324000</v>
      </c>
      <c r="I67" s="106">
        <f t="shared" si="43"/>
        <v>1321227</v>
      </c>
      <c r="J67" s="105">
        <f t="shared" si="43"/>
        <v>1372000</v>
      </c>
      <c r="K67" s="106">
        <f t="shared" si="43"/>
        <v>839851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2696000</v>
      </c>
      <c r="Q67" s="106">
        <f t="shared" si="37"/>
        <v>2161078</v>
      </c>
      <c r="R67" s="61">
        <f t="shared" si="38"/>
        <v>3.6253776435045322</v>
      </c>
      <c r="S67" s="62">
        <f t="shared" si="39"/>
        <v>-36.434011717895565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30.878478982934372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24.751781010193564</v>
      </c>
      <c r="V67" s="105">
        <f>SUM(V9:V14,V17:V23,V26:V29,V32,V35:V39,V42:V52,V55:V58,V61:V65)</f>
        <v>0</v>
      </c>
      <c r="W67" s="106" t="s">
        <v>36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12260000</v>
      </c>
      <c r="C69" s="92"/>
      <c r="D69" s="92"/>
      <c r="E69" s="92">
        <f>$B69      +$C69      +$D69</f>
        <v>12260000</v>
      </c>
      <c r="F69" s="93">
        <v>12260000</v>
      </c>
      <c r="G69" s="94">
        <v>15957000</v>
      </c>
      <c r="H69" s="93">
        <v>338000</v>
      </c>
      <c r="I69" s="94">
        <v>876335</v>
      </c>
      <c r="J69" s="93">
        <v>7326000</v>
      </c>
      <c r="K69" s="94">
        <v>4989723</v>
      </c>
      <c r="L69" s="93"/>
      <c r="M69" s="94"/>
      <c r="N69" s="93"/>
      <c r="O69" s="94"/>
      <c r="P69" s="93">
        <f>$H69      +$J69      +$L69      +$N69</f>
        <v>7664000</v>
      </c>
      <c r="Q69" s="94">
        <f>$I69      +$K69      +$M69      +$O69</f>
        <v>5866058</v>
      </c>
      <c r="R69" s="48">
        <f>IF(($H69      =0),0,((($J69      -$H69      )/$H69      )*100))</f>
        <v>2067.455621301775</v>
      </c>
      <c r="S69" s="49">
        <f>IF(($I69      =0),0,((($K69      -$I69      )/$I69      )*100))</f>
        <v>469.38533779890116</v>
      </c>
      <c r="T69" s="48">
        <f>IF(($E69      =0),0,(($P69      /$E69      )*100))</f>
        <v>62.512234910277321</v>
      </c>
      <c r="U69" s="50">
        <f>IF(($E69      =0),0,(($Q69      /$E69      )*100))</f>
        <v>47.847128874388254</v>
      </c>
      <c r="V69" s="93">
        <v>0</v>
      </c>
      <c r="W69" s="94" t="s">
        <v>36</v>
      </c>
    </row>
    <row r="70" spans="1:23" ht="13" customHeight="1" x14ac:dyDescent="0.3">
      <c r="A70" s="56" t="s">
        <v>42</v>
      </c>
      <c r="B70" s="101">
        <f>B69</f>
        <v>12260000</v>
      </c>
      <c r="C70" s="101">
        <f>C69</f>
        <v>0</v>
      </c>
      <c r="D70" s="101"/>
      <c r="E70" s="101">
        <f>$B70      +$C70      +$D70</f>
        <v>12260000</v>
      </c>
      <c r="F70" s="102">
        <f t="shared" ref="F70:O70" si="44">F69</f>
        <v>12260000</v>
      </c>
      <c r="G70" s="103">
        <f t="shared" si="44"/>
        <v>15957000</v>
      </c>
      <c r="H70" s="102">
        <f t="shared" si="44"/>
        <v>338000</v>
      </c>
      <c r="I70" s="103">
        <f t="shared" si="44"/>
        <v>876335</v>
      </c>
      <c r="J70" s="102">
        <f t="shared" si="44"/>
        <v>7326000</v>
      </c>
      <c r="K70" s="103">
        <f t="shared" si="44"/>
        <v>4989723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7664000</v>
      </c>
      <c r="Q70" s="103">
        <f>$I70      +$K70      +$M70      +$O70</f>
        <v>5866058</v>
      </c>
      <c r="R70" s="57">
        <f>IF(($H70      =0),0,((($J70      -$H70      )/$H70      )*100))</f>
        <v>2067.455621301775</v>
      </c>
      <c r="S70" s="58">
        <f>IF(($I70      =0),0,((($K70      -$I70      )/$I70      )*100))</f>
        <v>469.38533779890116</v>
      </c>
      <c r="T70" s="57">
        <f>IF($E70   =0,0,($P70   /$E70   )*100)</f>
        <v>62.512234910277321</v>
      </c>
      <c r="U70" s="59">
        <f>IF($E70   =0,0,($Q70   /$E70 )*100)</f>
        <v>47.847128874388254</v>
      </c>
      <c r="V70" s="102">
        <f>V69</f>
        <v>0</v>
      </c>
      <c r="W70" s="103" t="s">
        <v>36</v>
      </c>
    </row>
    <row r="71" spans="1:23" ht="13" customHeight="1" x14ac:dyDescent="0.3">
      <c r="A71" s="60" t="s">
        <v>87</v>
      </c>
      <c r="B71" s="104">
        <f>B69</f>
        <v>12260000</v>
      </c>
      <c r="C71" s="104">
        <f>C69</f>
        <v>0</v>
      </c>
      <c r="D71" s="104"/>
      <c r="E71" s="104">
        <f>$B71      +$C71      +$D71</f>
        <v>12260000</v>
      </c>
      <c r="F71" s="105">
        <f t="shared" ref="F71:O71" si="45">F69</f>
        <v>12260000</v>
      </c>
      <c r="G71" s="106">
        <f t="shared" si="45"/>
        <v>15957000</v>
      </c>
      <c r="H71" s="105">
        <f t="shared" si="45"/>
        <v>338000</v>
      </c>
      <c r="I71" s="106">
        <f t="shared" si="45"/>
        <v>876335</v>
      </c>
      <c r="J71" s="105">
        <f t="shared" si="45"/>
        <v>7326000</v>
      </c>
      <c r="K71" s="106">
        <f t="shared" si="45"/>
        <v>4989723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7664000</v>
      </c>
      <c r="Q71" s="106">
        <f>$I71      +$K71      +$M71      +$O71</f>
        <v>5866058</v>
      </c>
      <c r="R71" s="61">
        <f>IF(($H71      =0),0,((($J71      -$H71      )/$H71      )*100))</f>
        <v>2067.455621301775</v>
      </c>
      <c r="S71" s="62">
        <f>IF(($I71      =0),0,((($K71      -$I71      )/$I71      )*100))</f>
        <v>469.38533779890116</v>
      </c>
      <c r="T71" s="61">
        <f>IF($E71   =0,0,($P71   /$E71   )*100)</f>
        <v>62.512234910277321</v>
      </c>
      <c r="U71" s="65">
        <f>IF($E71   =0,0,($Q71   /$E71   )*100)</f>
        <v>47.847128874388254</v>
      </c>
      <c r="V71" s="105">
        <f>V69</f>
        <v>0</v>
      </c>
      <c r="W71" s="106" t="s">
        <v>36</v>
      </c>
    </row>
    <row r="72" spans="1:23" ht="13" customHeight="1" thickBot="1" x14ac:dyDescent="0.35">
      <c r="A72" s="60" t="s">
        <v>89</v>
      </c>
      <c r="B72" s="104">
        <f>SUM(B9:B14,B17:B23,B26:B29,B32,B35:B39,B42:B52,B55:B58,B61:B65,B69)</f>
        <v>20991000</v>
      </c>
      <c r="C72" s="104">
        <f>SUM(C9:C14,C17:C23,C26:C29,C32,C35:C39,C42:C52,C55:C58,C61:C65,C69)</f>
        <v>0</v>
      </c>
      <c r="D72" s="104"/>
      <c r="E72" s="104">
        <f>$B72      +$C72      +$D72</f>
        <v>20991000</v>
      </c>
      <c r="F72" s="105">
        <f t="shared" ref="F72:O72" si="46">SUM(F9:F14,F17:F23,F26:F29,F32,F35:F39,F42:F52,F55:F58,F61:F65,F69)</f>
        <v>20991000</v>
      </c>
      <c r="G72" s="106">
        <f t="shared" si="46"/>
        <v>20551000</v>
      </c>
      <c r="H72" s="105">
        <f t="shared" si="46"/>
        <v>1662000</v>
      </c>
      <c r="I72" s="106">
        <f t="shared" si="46"/>
        <v>2197562</v>
      </c>
      <c r="J72" s="105">
        <f t="shared" si="46"/>
        <v>8698000</v>
      </c>
      <c r="K72" s="106">
        <f t="shared" si="46"/>
        <v>5829574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10360000</v>
      </c>
      <c r="Q72" s="106">
        <f>$I72      +$K72      +$M72      +$O72</f>
        <v>8027136</v>
      </c>
      <c r="R72" s="61">
        <f>IF(($H72      =0),0,((($J72      -$H72      )/$H72      )*100))</f>
        <v>423.34536702767753</v>
      </c>
      <c r="S72" s="62">
        <f>IF(($I72      =0),0,((($K72      -$I72      )/$I72      )*100))</f>
        <v>165.27460886200254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49.354485255585729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38.240846076890094</v>
      </c>
      <c r="V72" s="105">
        <f>SUM(V9:V14,V17:V23,V26:V29,V32,V35:V39,V42:V52,V55:V58,V61:V65,V69)</f>
        <v>0</v>
      </c>
      <c r="W72" s="106" t="s">
        <v>36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149</v>
      </c>
    </row>
    <row r="116" spans="1:23" x14ac:dyDescent="0.25">
      <c r="A116" s="29" t="s">
        <v>150</v>
      </c>
    </row>
    <row r="117" spans="1:23" ht="13" x14ac:dyDescent="0.3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154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oKCRn3hSEYFpm/LHf7W9m2sknkgkRPsnEqMTMSPWd7VNN4sfdRtt2Go4Z5XkuQ/HX7GmNAl/RLmSHDJSfLYuWw==" saltValue="jt6X65cVVrrqIlQ5fmNff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130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3" customHeight="1" x14ac:dyDescent="0.3">
      <c r="A10" s="47" t="s">
        <v>37</v>
      </c>
      <c r="B10" s="92">
        <v>1770000</v>
      </c>
      <c r="C10" s="92"/>
      <c r="D10" s="92"/>
      <c r="E10" s="92">
        <f t="shared" ref="E10:E15" si="0">$B10      +$C10      +$D10</f>
        <v>1770000</v>
      </c>
      <c r="F10" s="93">
        <v>1770000</v>
      </c>
      <c r="G10" s="94">
        <v>1770000</v>
      </c>
      <c r="H10" s="93">
        <v>50000</v>
      </c>
      <c r="I10" s="94">
        <v>48480</v>
      </c>
      <c r="J10" s="93">
        <v>483000</v>
      </c>
      <c r="K10" s="94">
        <v>483480</v>
      </c>
      <c r="L10" s="93"/>
      <c r="M10" s="94"/>
      <c r="N10" s="93"/>
      <c r="O10" s="94"/>
      <c r="P10" s="93">
        <f t="shared" ref="P10:P15" si="1">$H10      +$J10      +$L10      +$N10</f>
        <v>533000</v>
      </c>
      <c r="Q10" s="94">
        <f t="shared" ref="Q10:Q15" si="2">$I10      +$K10      +$M10      +$O10</f>
        <v>531960</v>
      </c>
      <c r="R10" s="48">
        <f t="shared" ref="R10:R15" si="3">IF(($H10      =0),0,((($J10      -$H10      )/$H10      )*100))</f>
        <v>866</v>
      </c>
      <c r="S10" s="49">
        <f t="shared" ref="S10:S15" si="4">IF(($I10      =0),0,((($K10      -$I10      )/$I10      )*100))</f>
        <v>897.2772277227723</v>
      </c>
      <c r="T10" s="48">
        <f t="shared" ref="T10:T14" si="5">IF(($E10      =0),0,(($P10      /$E10      )*100))</f>
        <v>30.112994350282484</v>
      </c>
      <c r="U10" s="50">
        <f t="shared" ref="U10:U14" si="6">IF(($E10      =0),0,(($Q10      /$E10      )*100))</f>
        <v>30.054237288135592</v>
      </c>
      <c r="V10" s="93">
        <v>0</v>
      </c>
      <c r="W10" s="94" t="s">
        <v>36</v>
      </c>
    </row>
    <row r="11" spans="1:23" ht="13" customHeight="1" x14ac:dyDescent="0.3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3" customHeight="1" x14ac:dyDescent="0.3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3" customHeight="1" x14ac:dyDescent="0.3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3" customHeight="1" x14ac:dyDescent="0.3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3" customHeight="1" x14ac:dyDescent="0.3">
      <c r="A15" s="51" t="s">
        <v>42</v>
      </c>
      <c r="B15" s="95">
        <f>SUM(B9:B14)</f>
        <v>1770000</v>
      </c>
      <c r="C15" s="95">
        <f>SUM(C9:C14)</f>
        <v>0</v>
      </c>
      <c r="D15" s="95"/>
      <c r="E15" s="95">
        <f t="shared" si="0"/>
        <v>1770000</v>
      </c>
      <c r="F15" s="96">
        <f t="shared" ref="F15:O15" si="7">SUM(F9:F14)</f>
        <v>1770000</v>
      </c>
      <c r="G15" s="97">
        <f t="shared" si="7"/>
        <v>1770000</v>
      </c>
      <c r="H15" s="96">
        <f t="shared" si="7"/>
        <v>50000</v>
      </c>
      <c r="I15" s="97">
        <f t="shared" si="7"/>
        <v>48480</v>
      </c>
      <c r="J15" s="96">
        <f t="shared" si="7"/>
        <v>483000</v>
      </c>
      <c r="K15" s="97">
        <f t="shared" si="7"/>
        <v>483480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533000</v>
      </c>
      <c r="Q15" s="97">
        <f t="shared" si="2"/>
        <v>531960</v>
      </c>
      <c r="R15" s="52">
        <f t="shared" si="3"/>
        <v>866</v>
      </c>
      <c r="S15" s="53">
        <f t="shared" si="4"/>
        <v>897.2772277227723</v>
      </c>
      <c r="T15" s="52">
        <f>IF((SUM($E9:$E13))=0,0,(P15/(SUM($E9:$E13))*100))</f>
        <v>30.112994350282484</v>
      </c>
      <c r="U15" s="54">
        <f>IF((SUM($E9:$E13))=0,0,(Q15/(SUM($E9:$E13))*100))</f>
        <v>30.054237288135592</v>
      </c>
      <c r="V15" s="96">
        <f>SUM(V9:V14)</f>
        <v>0</v>
      </c>
      <c r="W15" s="97" t="s">
        <v>36</v>
      </c>
    </row>
    <row r="16" spans="1:23" ht="13" customHeight="1" x14ac:dyDescent="0.3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3" customHeight="1" x14ac:dyDescent="0.3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3" customHeight="1" x14ac:dyDescent="0.3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3" customHeight="1" x14ac:dyDescent="0.3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3" customHeight="1" x14ac:dyDescent="0.3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3" customHeight="1" x14ac:dyDescent="0.3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3" customHeight="1" x14ac:dyDescent="0.3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3" customHeight="1" x14ac:dyDescent="0.3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3" customHeight="1" x14ac:dyDescent="0.3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3" customHeight="1" x14ac:dyDescent="0.3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3" customHeight="1" x14ac:dyDescent="0.3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3" customHeight="1" x14ac:dyDescent="0.3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1541000</v>
      </c>
      <c r="C32" s="92"/>
      <c r="D32" s="92"/>
      <c r="E32" s="92">
        <f>$B32      +$C32      +$D32</f>
        <v>1541000</v>
      </c>
      <c r="F32" s="93">
        <v>1541000</v>
      </c>
      <c r="G32" s="94">
        <v>1079000</v>
      </c>
      <c r="H32" s="93">
        <v>330000</v>
      </c>
      <c r="I32" s="94">
        <v>329891</v>
      </c>
      <c r="J32" s="93">
        <v>555000</v>
      </c>
      <c r="K32" s="94">
        <v>554349</v>
      </c>
      <c r="L32" s="93"/>
      <c r="M32" s="94"/>
      <c r="N32" s="93"/>
      <c r="O32" s="94"/>
      <c r="P32" s="93">
        <f>$H32      +$J32      +$L32      +$N32</f>
        <v>885000</v>
      </c>
      <c r="Q32" s="94">
        <f>$I32      +$K32      +$M32      +$O32</f>
        <v>884240</v>
      </c>
      <c r="R32" s="48">
        <f>IF(($H32      =0),0,((($J32      -$H32      )/$H32      )*100))</f>
        <v>68.181818181818173</v>
      </c>
      <c r="S32" s="49">
        <f>IF(($I32      =0),0,((($K32      -$I32      )/$I32      )*100))</f>
        <v>68.040049592138004</v>
      </c>
      <c r="T32" s="48">
        <f>IF(($E32      =0),0,(($P32      /$E32      )*100))</f>
        <v>57.43024010382868</v>
      </c>
      <c r="U32" s="50">
        <f>IF(($E32      =0),0,(($Q32      /$E32      )*100))</f>
        <v>57.380921479558737</v>
      </c>
      <c r="V32" s="93">
        <v>0</v>
      </c>
      <c r="W32" s="94" t="s">
        <v>36</v>
      </c>
    </row>
    <row r="33" spans="1:23" ht="13" customHeight="1" x14ac:dyDescent="0.3">
      <c r="A33" s="51" t="s">
        <v>42</v>
      </c>
      <c r="B33" s="95">
        <f>B32</f>
        <v>1541000</v>
      </c>
      <c r="C33" s="95">
        <f>C32</f>
        <v>0</v>
      </c>
      <c r="D33" s="95"/>
      <c r="E33" s="95">
        <f>$B33      +$C33      +$D33</f>
        <v>1541000</v>
      </c>
      <c r="F33" s="96">
        <f t="shared" ref="F33:O33" si="17">F32</f>
        <v>1541000</v>
      </c>
      <c r="G33" s="97">
        <f t="shared" si="17"/>
        <v>1079000</v>
      </c>
      <c r="H33" s="96">
        <f t="shared" si="17"/>
        <v>330000</v>
      </c>
      <c r="I33" s="97">
        <f t="shared" si="17"/>
        <v>329891</v>
      </c>
      <c r="J33" s="96">
        <f t="shared" si="17"/>
        <v>555000</v>
      </c>
      <c r="K33" s="97">
        <f t="shared" si="17"/>
        <v>554349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885000</v>
      </c>
      <c r="Q33" s="97">
        <f>$I33      +$K33      +$M33      +$O33</f>
        <v>884240</v>
      </c>
      <c r="R33" s="52">
        <f>IF(($H33      =0),0,((($J33      -$H33      )/$H33      )*100))</f>
        <v>68.181818181818173</v>
      </c>
      <c r="S33" s="53">
        <f>IF(($I33      =0),0,((($K33      -$I33      )/$I33      )*100))</f>
        <v>68.040049592138004</v>
      </c>
      <c r="T33" s="52">
        <f>IF($E33   =0,0,($P33   /$E33   )*100)</f>
        <v>57.43024010382868</v>
      </c>
      <c r="U33" s="54">
        <f>IF($E33   =0,0,($Q33   /$E33   )*100)</f>
        <v>57.380921479558737</v>
      </c>
      <c r="V33" s="96">
        <f>V32</f>
        <v>0</v>
      </c>
      <c r="W33" s="97" t="s">
        <v>36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3" customHeight="1" x14ac:dyDescent="0.3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3" customHeight="1" x14ac:dyDescent="0.3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3" customHeight="1" x14ac:dyDescent="0.3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3" customHeight="1" x14ac:dyDescent="0.3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3" customHeight="1" x14ac:dyDescent="0.3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3" customHeight="1" x14ac:dyDescent="0.3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3" customHeight="1" x14ac:dyDescent="0.3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3" customHeight="1" x14ac:dyDescent="0.3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3" customHeight="1" x14ac:dyDescent="0.3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3" hidden="1" customHeight="1" x14ac:dyDescent="0.3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3" customHeight="1" x14ac:dyDescent="0.3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3" customHeight="1" x14ac:dyDescent="0.3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3" customHeight="1" x14ac:dyDescent="0.3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3" customHeight="1" x14ac:dyDescent="0.3">
      <c r="A51" s="47" t="s">
        <v>74</v>
      </c>
      <c r="B51" s="92">
        <v>5893000</v>
      </c>
      <c r="C51" s="92"/>
      <c r="D51" s="92"/>
      <c r="E51" s="92">
        <f t="shared" si="26"/>
        <v>5893000</v>
      </c>
      <c r="F51" s="93">
        <v>5893000</v>
      </c>
      <c r="G51" s="94">
        <v>2893000</v>
      </c>
      <c r="H51" s="93">
        <v>293000</v>
      </c>
      <c r="I51" s="94">
        <v>491163</v>
      </c>
      <c r="J51" s="93">
        <v>1240000</v>
      </c>
      <c r="K51" s="94">
        <v>3966292</v>
      </c>
      <c r="L51" s="93"/>
      <c r="M51" s="94"/>
      <c r="N51" s="93"/>
      <c r="O51" s="94"/>
      <c r="P51" s="93">
        <f t="shared" si="27"/>
        <v>1533000</v>
      </c>
      <c r="Q51" s="94">
        <f t="shared" si="28"/>
        <v>4457455</v>
      </c>
      <c r="R51" s="48">
        <f t="shared" si="29"/>
        <v>323.20819112627987</v>
      </c>
      <c r="S51" s="49">
        <f t="shared" si="30"/>
        <v>707.53069754847172</v>
      </c>
      <c r="T51" s="48">
        <f t="shared" si="31"/>
        <v>26.013914814186322</v>
      </c>
      <c r="U51" s="50">
        <f t="shared" si="32"/>
        <v>75.639826913286953</v>
      </c>
      <c r="V51" s="93">
        <v>0</v>
      </c>
      <c r="W51" s="94" t="s">
        <v>36</v>
      </c>
    </row>
    <row r="52" spans="1:23" ht="13" customHeight="1" x14ac:dyDescent="0.3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3" customHeight="1" x14ac:dyDescent="0.3">
      <c r="A53" s="51" t="s">
        <v>42</v>
      </c>
      <c r="B53" s="95">
        <f>SUM(B42:B52)</f>
        <v>5893000</v>
      </c>
      <c r="C53" s="95">
        <f>SUM(C42:C52)</f>
        <v>0</v>
      </c>
      <c r="D53" s="95"/>
      <c r="E53" s="95">
        <f t="shared" si="26"/>
        <v>5893000</v>
      </c>
      <c r="F53" s="96">
        <f t="shared" ref="F53:O53" si="33">SUM(F42:F52)</f>
        <v>5893000</v>
      </c>
      <c r="G53" s="97">
        <f t="shared" si="33"/>
        <v>2893000</v>
      </c>
      <c r="H53" s="96">
        <f t="shared" si="33"/>
        <v>293000</v>
      </c>
      <c r="I53" s="97">
        <f t="shared" si="33"/>
        <v>491163</v>
      </c>
      <c r="J53" s="96">
        <f t="shared" si="33"/>
        <v>1240000</v>
      </c>
      <c r="K53" s="97">
        <f t="shared" si="33"/>
        <v>3966292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1533000</v>
      </c>
      <c r="Q53" s="97">
        <f t="shared" si="28"/>
        <v>4457455</v>
      </c>
      <c r="R53" s="52">
        <f t="shared" si="29"/>
        <v>323.20819112627987</v>
      </c>
      <c r="S53" s="53">
        <f t="shared" si="30"/>
        <v>707.53069754847172</v>
      </c>
      <c r="T53" s="52">
        <f>IF((+$E43+$E45+$E47+$E48+$E51) =0,0,(P53   /(+$E43+$E45+$E47+$E48+$E51) )*100)</f>
        <v>26.013914814186322</v>
      </c>
      <c r="U53" s="54">
        <f>IF((+$E43+$E45+$E47+$E48+$E51) =0,0,(Q53   /(+$E43+$E45+$E47+$E48+$E51) )*100)</f>
        <v>75.639826913286953</v>
      </c>
      <c r="V53" s="96">
        <f>SUM(V42:V52)</f>
        <v>0</v>
      </c>
      <c r="W53" s="97" t="s">
        <v>36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3" customHeight="1" x14ac:dyDescent="0.3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3" hidden="1" customHeight="1" x14ac:dyDescent="0.3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3" hidden="1" customHeight="1" x14ac:dyDescent="0.3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3" customHeight="1" x14ac:dyDescent="0.3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3" customHeight="1" x14ac:dyDescent="0.3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3" customHeight="1" x14ac:dyDescent="0.3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3" customHeight="1" x14ac:dyDescent="0.3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3" customHeight="1" x14ac:dyDescent="0.3">
      <c r="A67" s="60" t="s">
        <v>87</v>
      </c>
      <c r="B67" s="104">
        <f>SUM(B9:B14,B17:B23,B26:B29,B32,B35:B39,B42:B52,B55:B58,B61:B65)</f>
        <v>9204000</v>
      </c>
      <c r="C67" s="104">
        <f>SUM(C9:C14,C17:C23,C26:C29,C32,C35:C39,C42:C52,C55:C58,C61:C65)</f>
        <v>0</v>
      </c>
      <c r="D67" s="104"/>
      <c r="E67" s="104">
        <f t="shared" si="35"/>
        <v>9204000</v>
      </c>
      <c r="F67" s="105">
        <f t="shared" ref="F67:O67" si="43">SUM(F9:F14,F17:F23,F26:F29,F32,F35:F39,F42:F52,F55:F58,F61:F65)</f>
        <v>9204000</v>
      </c>
      <c r="G67" s="106">
        <f t="shared" si="43"/>
        <v>5742000</v>
      </c>
      <c r="H67" s="105">
        <f t="shared" si="43"/>
        <v>673000</v>
      </c>
      <c r="I67" s="106">
        <f t="shared" si="43"/>
        <v>869534</v>
      </c>
      <c r="J67" s="105">
        <f t="shared" si="43"/>
        <v>2278000</v>
      </c>
      <c r="K67" s="106">
        <f t="shared" si="43"/>
        <v>5004121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2951000</v>
      </c>
      <c r="Q67" s="106">
        <f t="shared" si="37"/>
        <v>5873655</v>
      </c>
      <c r="R67" s="61">
        <f t="shared" si="38"/>
        <v>238.48439821693907</v>
      </c>
      <c r="S67" s="62">
        <f t="shared" si="39"/>
        <v>475.49457525525168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32.06214689265537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63.816329856584098</v>
      </c>
      <c r="V67" s="105">
        <f>SUM(V9:V14,V17:V23,V26:V29,V32,V35:V39,V42:V52,V55:V58,V61:V65)</f>
        <v>0</v>
      </c>
      <c r="W67" s="106" t="s">
        <v>36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13387000</v>
      </c>
      <c r="C69" s="92"/>
      <c r="D69" s="92"/>
      <c r="E69" s="92">
        <f>$B69      +$C69      +$D69</f>
        <v>13387000</v>
      </c>
      <c r="F69" s="93">
        <v>13387000</v>
      </c>
      <c r="G69" s="94">
        <v>9301000</v>
      </c>
      <c r="H69" s="93">
        <v>4381000</v>
      </c>
      <c r="I69" s="94">
        <v>4381812</v>
      </c>
      <c r="J69" s="93">
        <v>5281000</v>
      </c>
      <c r="K69" s="94">
        <v>5826452</v>
      </c>
      <c r="L69" s="93"/>
      <c r="M69" s="94"/>
      <c r="N69" s="93"/>
      <c r="O69" s="94"/>
      <c r="P69" s="93">
        <f>$H69      +$J69      +$L69      +$N69</f>
        <v>9662000</v>
      </c>
      <c r="Q69" s="94">
        <f>$I69      +$K69      +$M69      +$O69</f>
        <v>10208264</v>
      </c>
      <c r="R69" s="48">
        <f>IF(($H69      =0),0,((($J69      -$H69      )/$H69      )*100))</f>
        <v>20.543254964619951</v>
      </c>
      <c r="S69" s="49">
        <f>IF(($I69      =0),0,((($K69      -$I69      )/$I69      )*100))</f>
        <v>32.969009167896751</v>
      </c>
      <c r="T69" s="48">
        <f>IF(($E69      =0),0,(($P69      /$E69      )*100))</f>
        <v>72.174497646970934</v>
      </c>
      <c r="U69" s="50">
        <f>IF(($E69      =0),0,(($Q69      /$E69      )*100))</f>
        <v>76.255053410024658</v>
      </c>
      <c r="V69" s="93">
        <v>0</v>
      </c>
      <c r="W69" s="94" t="s">
        <v>36</v>
      </c>
    </row>
    <row r="70" spans="1:23" ht="13" customHeight="1" x14ac:dyDescent="0.3">
      <c r="A70" s="56" t="s">
        <v>42</v>
      </c>
      <c r="B70" s="101">
        <f>B69</f>
        <v>13387000</v>
      </c>
      <c r="C70" s="101">
        <f>C69</f>
        <v>0</v>
      </c>
      <c r="D70" s="101"/>
      <c r="E70" s="101">
        <f>$B70      +$C70      +$D70</f>
        <v>13387000</v>
      </c>
      <c r="F70" s="102">
        <f t="shared" ref="F70:O70" si="44">F69</f>
        <v>13387000</v>
      </c>
      <c r="G70" s="103">
        <f t="shared" si="44"/>
        <v>9301000</v>
      </c>
      <c r="H70" s="102">
        <f t="shared" si="44"/>
        <v>4381000</v>
      </c>
      <c r="I70" s="103">
        <f t="shared" si="44"/>
        <v>4381812</v>
      </c>
      <c r="J70" s="102">
        <f t="shared" si="44"/>
        <v>5281000</v>
      </c>
      <c r="K70" s="103">
        <f t="shared" si="44"/>
        <v>5826452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9662000</v>
      </c>
      <c r="Q70" s="103">
        <f>$I70      +$K70      +$M70      +$O70</f>
        <v>10208264</v>
      </c>
      <c r="R70" s="57">
        <f>IF(($H70      =0),0,((($J70      -$H70      )/$H70      )*100))</f>
        <v>20.543254964619951</v>
      </c>
      <c r="S70" s="58">
        <f>IF(($I70      =0),0,((($K70      -$I70      )/$I70      )*100))</f>
        <v>32.969009167896751</v>
      </c>
      <c r="T70" s="57">
        <f>IF($E70   =0,0,($P70   /$E70   )*100)</f>
        <v>72.174497646970934</v>
      </c>
      <c r="U70" s="59">
        <f>IF($E70   =0,0,($Q70   /$E70 )*100)</f>
        <v>76.255053410024658</v>
      </c>
      <c r="V70" s="102">
        <f>V69</f>
        <v>0</v>
      </c>
      <c r="W70" s="103" t="s">
        <v>36</v>
      </c>
    </row>
    <row r="71" spans="1:23" ht="13" customHeight="1" x14ac:dyDescent="0.3">
      <c r="A71" s="60" t="s">
        <v>87</v>
      </c>
      <c r="B71" s="104">
        <f>B69</f>
        <v>13387000</v>
      </c>
      <c r="C71" s="104">
        <f>C69</f>
        <v>0</v>
      </c>
      <c r="D71" s="104"/>
      <c r="E71" s="104">
        <f>$B71      +$C71      +$D71</f>
        <v>13387000</v>
      </c>
      <c r="F71" s="105">
        <f t="shared" ref="F71:O71" si="45">F69</f>
        <v>13387000</v>
      </c>
      <c r="G71" s="106">
        <f t="shared" si="45"/>
        <v>9301000</v>
      </c>
      <c r="H71" s="105">
        <f t="shared" si="45"/>
        <v>4381000</v>
      </c>
      <c r="I71" s="106">
        <f t="shared" si="45"/>
        <v>4381812</v>
      </c>
      <c r="J71" s="105">
        <f t="shared" si="45"/>
        <v>5281000</v>
      </c>
      <c r="K71" s="106">
        <f t="shared" si="45"/>
        <v>5826452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9662000</v>
      </c>
      <c r="Q71" s="106">
        <f>$I71      +$K71      +$M71      +$O71</f>
        <v>10208264</v>
      </c>
      <c r="R71" s="61">
        <f>IF(($H71      =0),0,((($J71      -$H71      )/$H71      )*100))</f>
        <v>20.543254964619951</v>
      </c>
      <c r="S71" s="62">
        <f>IF(($I71      =0),0,((($K71      -$I71      )/$I71      )*100))</f>
        <v>32.969009167896751</v>
      </c>
      <c r="T71" s="61">
        <f>IF($E71   =0,0,($P71   /$E71   )*100)</f>
        <v>72.174497646970934</v>
      </c>
      <c r="U71" s="65">
        <f>IF($E71   =0,0,($Q71   /$E71   )*100)</f>
        <v>76.255053410024658</v>
      </c>
      <c r="V71" s="105">
        <f>V69</f>
        <v>0</v>
      </c>
      <c r="W71" s="106" t="s">
        <v>36</v>
      </c>
    </row>
    <row r="72" spans="1:23" ht="13" customHeight="1" thickBot="1" x14ac:dyDescent="0.35">
      <c r="A72" s="60" t="s">
        <v>89</v>
      </c>
      <c r="B72" s="104">
        <f>SUM(B9:B14,B17:B23,B26:B29,B32,B35:B39,B42:B52,B55:B58,B61:B65,B69)</f>
        <v>22591000</v>
      </c>
      <c r="C72" s="104">
        <f>SUM(C9:C14,C17:C23,C26:C29,C32,C35:C39,C42:C52,C55:C58,C61:C65,C69)</f>
        <v>0</v>
      </c>
      <c r="D72" s="104"/>
      <c r="E72" s="104">
        <f>$B72      +$C72      +$D72</f>
        <v>22591000</v>
      </c>
      <c r="F72" s="105">
        <f t="shared" ref="F72:O72" si="46">SUM(F9:F14,F17:F23,F26:F29,F32,F35:F39,F42:F52,F55:F58,F61:F65,F69)</f>
        <v>22591000</v>
      </c>
      <c r="G72" s="106">
        <f t="shared" si="46"/>
        <v>15043000</v>
      </c>
      <c r="H72" s="105">
        <f t="shared" si="46"/>
        <v>5054000</v>
      </c>
      <c r="I72" s="106">
        <f t="shared" si="46"/>
        <v>5251346</v>
      </c>
      <c r="J72" s="105">
        <f t="shared" si="46"/>
        <v>7559000</v>
      </c>
      <c r="K72" s="106">
        <f t="shared" si="46"/>
        <v>10830573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12613000</v>
      </c>
      <c r="Q72" s="106">
        <f>$I72      +$K72      +$M72      +$O72</f>
        <v>16081919</v>
      </c>
      <c r="R72" s="61">
        <f>IF(($H72      =0),0,((($J72      -$H72      )/$H72      )*100))</f>
        <v>49.56470122675109</v>
      </c>
      <c r="S72" s="62">
        <f>IF(($I72      =0),0,((($K72      -$I72      )/$I72      )*100))</f>
        <v>106.24375160197023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55.831968483024205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71.18728254614669</v>
      </c>
      <c r="V72" s="105">
        <f>SUM(V9:V14,V17:V23,V26:V29,V32,V35:V39,V42:V52,V55:V58,V61:V65,V69)</f>
        <v>0</v>
      </c>
      <c r="W72" s="106" t="s">
        <v>36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149</v>
      </c>
    </row>
    <row r="116" spans="1:23" x14ac:dyDescent="0.25">
      <c r="A116" s="29" t="s">
        <v>150</v>
      </c>
    </row>
    <row r="117" spans="1:23" ht="13" x14ac:dyDescent="0.3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154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lMgSLwFw8COhdp2Oa636usZ0rfw7KUL2XH8ntFQzPpwOoGSigxSPBRBCJkSy8e5pAvaLMlIoeX5wOBnVkc+XTw==" saltValue="tIFUThmv3Atdk2nRi/uff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131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3" customHeight="1" x14ac:dyDescent="0.3">
      <c r="A10" s="47" t="s">
        <v>37</v>
      </c>
      <c r="B10" s="92">
        <v>2932000</v>
      </c>
      <c r="C10" s="92"/>
      <c r="D10" s="92"/>
      <c r="E10" s="92">
        <f t="shared" ref="E10:E15" si="0">$B10      +$C10      +$D10</f>
        <v>2932000</v>
      </c>
      <c r="F10" s="93">
        <v>2932000</v>
      </c>
      <c r="G10" s="94">
        <v>2932000</v>
      </c>
      <c r="H10" s="93">
        <v>277000</v>
      </c>
      <c r="I10" s="94">
        <v>277090</v>
      </c>
      <c r="J10" s="93">
        <v>574000</v>
      </c>
      <c r="K10" s="94">
        <v>573839</v>
      </c>
      <c r="L10" s="93"/>
      <c r="M10" s="94"/>
      <c r="N10" s="93"/>
      <c r="O10" s="94"/>
      <c r="P10" s="93">
        <f t="shared" ref="P10:P15" si="1">$H10      +$J10      +$L10      +$N10</f>
        <v>851000</v>
      </c>
      <c r="Q10" s="94">
        <f t="shared" ref="Q10:Q15" si="2">$I10      +$K10      +$M10      +$O10</f>
        <v>850929</v>
      </c>
      <c r="R10" s="48">
        <f t="shared" ref="R10:R15" si="3">IF(($H10      =0),0,((($J10      -$H10      )/$H10      )*100))</f>
        <v>107.22021660649818</v>
      </c>
      <c r="S10" s="49">
        <f t="shared" ref="S10:S15" si="4">IF(($I10      =0),0,((($K10      -$I10      )/$I10      )*100))</f>
        <v>107.09480674149194</v>
      </c>
      <c r="T10" s="48">
        <f t="shared" ref="T10:T14" si="5">IF(($E10      =0),0,(($P10      /$E10      )*100))</f>
        <v>29.024556616643931</v>
      </c>
      <c r="U10" s="50">
        <f t="shared" ref="U10:U14" si="6">IF(($E10      =0),0,(($Q10      /$E10      )*100))</f>
        <v>29.022135061391541</v>
      </c>
      <c r="V10" s="93">
        <v>0</v>
      </c>
      <c r="W10" s="94" t="s">
        <v>36</v>
      </c>
    </row>
    <row r="11" spans="1:23" ht="13" customHeight="1" x14ac:dyDescent="0.3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3" customHeight="1" x14ac:dyDescent="0.3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3" customHeight="1" x14ac:dyDescent="0.3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3" customHeight="1" x14ac:dyDescent="0.3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3" customHeight="1" x14ac:dyDescent="0.3">
      <c r="A15" s="51" t="s">
        <v>42</v>
      </c>
      <c r="B15" s="95">
        <f>SUM(B9:B14)</f>
        <v>2932000</v>
      </c>
      <c r="C15" s="95">
        <f>SUM(C9:C14)</f>
        <v>0</v>
      </c>
      <c r="D15" s="95"/>
      <c r="E15" s="95">
        <f t="shared" si="0"/>
        <v>2932000</v>
      </c>
      <c r="F15" s="96">
        <f t="shared" ref="F15:O15" si="7">SUM(F9:F14)</f>
        <v>2932000</v>
      </c>
      <c r="G15" s="97">
        <f t="shared" si="7"/>
        <v>2932000</v>
      </c>
      <c r="H15" s="96">
        <f t="shared" si="7"/>
        <v>277000</v>
      </c>
      <c r="I15" s="97">
        <f t="shared" si="7"/>
        <v>277090</v>
      </c>
      <c r="J15" s="96">
        <f t="shared" si="7"/>
        <v>574000</v>
      </c>
      <c r="K15" s="97">
        <f t="shared" si="7"/>
        <v>573839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851000</v>
      </c>
      <c r="Q15" s="97">
        <f t="shared" si="2"/>
        <v>850929</v>
      </c>
      <c r="R15" s="52">
        <f t="shared" si="3"/>
        <v>107.22021660649818</v>
      </c>
      <c r="S15" s="53">
        <f t="shared" si="4"/>
        <v>107.09480674149194</v>
      </c>
      <c r="T15" s="52">
        <f>IF((SUM($E9:$E13))=0,0,(P15/(SUM($E9:$E13))*100))</f>
        <v>29.024556616643931</v>
      </c>
      <c r="U15" s="54">
        <f>IF((SUM($E9:$E13))=0,0,(Q15/(SUM($E9:$E13))*100))</f>
        <v>29.022135061391541</v>
      </c>
      <c r="V15" s="96">
        <f>SUM(V9:V14)</f>
        <v>0</v>
      </c>
      <c r="W15" s="97" t="s">
        <v>36</v>
      </c>
    </row>
    <row r="16" spans="1:23" ht="13" customHeight="1" x14ac:dyDescent="0.3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3" customHeight="1" x14ac:dyDescent="0.3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3" customHeight="1" x14ac:dyDescent="0.3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3" customHeight="1" x14ac:dyDescent="0.3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3" customHeight="1" x14ac:dyDescent="0.3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3" customHeight="1" x14ac:dyDescent="0.3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3" customHeight="1" x14ac:dyDescent="0.3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3" customHeight="1" x14ac:dyDescent="0.3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3" customHeight="1" x14ac:dyDescent="0.3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3" customHeight="1" x14ac:dyDescent="0.3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3" customHeight="1" x14ac:dyDescent="0.3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3" customHeight="1" x14ac:dyDescent="0.3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1220000</v>
      </c>
      <c r="C32" s="92"/>
      <c r="D32" s="92"/>
      <c r="E32" s="92">
        <f>$B32      +$C32      +$D32</f>
        <v>1220000</v>
      </c>
      <c r="F32" s="93">
        <v>1220000</v>
      </c>
      <c r="G32" s="94">
        <v>854000</v>
      </c>
      <c r="H32" s="93">
        <v>328000</v>
      </c>
      <c r="I32" s="94">
        <v>328200</v>
      </c>
      <c r="J32" s="93">
        <v>312000</v>
      </c>
      <c r="K32" s="94">
        <v>442528</v>
      </c>
      <c r="L32" s="93"/>
      <c r="M32" s="94"/>
      <c r="N32" s="93"/>
      <c r="O32" s="94"/>
      <c r="P32" s="93">
        <f>$H32      +$J32      +$L32      +$N32</f>
        <v>640000</v>
      </c>
      <c r="Q32" s="94">
        <f>$I32      +$K32      +$M32      +$O32</f>
        <v>770728</v>
      </c>
      <c r="R32" s="48">
        <f>IF(($H32      =0),0,((($J32      -$H32      )/$H32      )*100))</f>
        <v>-4.8780487804878048</v>
      </c>
      <c r="S32" s="49">
        <f>IF(($I32      =0),0,((($K32      -$I32      )/$I32      )*100))</f>
        <v>34.834856794637417</v>
      </c>
      <c r="T32" s="48">
        <f>IF(($E32      =0),0,(($P32      /$E32      )*100))</f>
        <v>52.459016393442624</v>
      </c>
      <c r="U32" s="50">
        <f>IF(($E32      =0),0,(($Q32      /$E32      )*100))</f>
        <v>63.1744262295082</v>
      </c>
      <c r="V32" s="93">
        <v>0</v>
      </c>
      <c r="W32" s="94" t="s">
        <v>36</v>
      </c>
    </row>
    <row r="33" spans="1:23" ht="13" customHeight="1" x14ac:dyDescent="0.3">
      <c r="A33" s="51" t="s">
        <v>42</v>
      </c>
      <c r="B33" s="95">
        <f>B32</f>
        <v>1220000</v>
      </c>
      <c r="C33" s="95">
        <f>C32</f>
        <v>0</v>
      </c>
      <c r="D33" s="95"/>
      <c r="E33" s="95">
        <f>$B33      +$C33      +$D33</f>
        <v>1220000</v>
      </c>
      <c r="F33" s="96">
        <f t="shared" ref="F33:O33" si="17">F32</f>
        <v>1220000</v>
      </c>
      <c r="G33" s="97">
        <f t="shared" si="17"/>
        <v>854000</v>
      </c>
      <c r="H33" s="96">
        <f t="shared" si="17"/>
        <v>328000</v>
      </c>
      <c r="I33" s="97">
        <f t="shared" si="17"/>
        <v>328200</v>
      </c>
      <c r="J33" s="96">
        <f t="shared" si="17"/>
        <v>312000</v>
      </c>
      <c r="K33" s="97">
        <f t="shared" si="17"/>
        <v>442528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640000</v>
      </c>
      <c r="Q33" s="97">
        <f>$I33      +$K33      +$M33      +$O33</f>
        <v>770728</v>
      </c>
      <c r="R33" s="52">
        <f>IF(($H33      =0),0,((($J33      -$H33      )/$H33      )*100))</f>
        <v>-4.8780487804878048</v>
      </c>
      <c r="S33" s="53">
        <f>IF(($I33      =0),0,((($K33      -$I33      )/$I33      )*100))</f>
        <v>34.834856794637417</v>
      </c>
      <c r="T33" s="52">
        <f>IF($E33   =0,0,($P33   /$E33   )*100)</f>
        <v>52.459016393442624</v>
      </c>
      <c r="U33" s="54">
        <f>IF($E33   =0,0,($Q33   /$E33   )*100)</f>
        <v>63.1744262295082</v>
      </c>
      <c r="V33" s="96">
        <f>V32</f>
        <v>0</v>
      </c>
      <c r="W33" s="97" t="s">
        <v>36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3" customHeight="1" x14ac:dyDescent="0.3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3" customHeight="1" x14ac:dyDescent="0.3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3" customHeight="1" x14ac:dyDescent="0.3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3" customHeight="1" x14ac:dyDescent="0.3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3" customHeight="1" x14ac:dyDescent="0.3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3" customHeight="1" x14ac:dyDescent="0.3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3" customHeight="1" x14ac:dyDescent="0.3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3" customHeight="1" x14ac:dyDescent="0.3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3" customHeight="1" x14ac:dyDescent="0.3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3" hidden="1" customHeight="1" x14ac:dyDescent="0.3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3" customHeight="1" x14ac:dyDescent="0.3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3" customHeight="1" x14ac:dyDescent="0.3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3" customHeight="1" x14ac:dyDescent="0.3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3" customHeight="1" x14ac:dyDescent="0.3">
      <c r="A51" s="47" t="s">
        <v>74</v>
      </c>
      <c r="B51" s="92">
        <v>5000000</v>
      </c>
      <c r="C51" s="92"/>
      <c r="D51" s="92"/>
      <c r="E51" s="92">
        <f t="shared" si="26"/>
        <v>5000000</v>
      </c>
      <c r="F51" s="93">
        <v>5000000</v>
      </c>
      <c r="G51" s="94">
        <v>500000</v>
      </c>
      <c r="H51" s="93">
        <v>131000</v>
      </c>
      <c r="I51" s="94"/>
      <c r="J51" s="93">
        <v>103000</v>
      </c>
      <c r="K51" s="94">
        <v>234984</v>
      </c>
      <c r="L51" s="93"/>
      <c r="M51" s="94"/>
      <c r="N51" s="93"/>
      <c r="O51" s="94"/>
      <c r="P51" s="93">
        <f t="shared" si="27"/>
        <v>234000</v>
      </c>
      <c r="Q51" s="94">
        <f t="shared" si="28"/>
        <v>234984</v>
      </c>
      <c r="R51" s="48">
        <f t="shared" si="29"/>
        <v>-21.374045801526716</v>
      </c>
      <c r="S51" s="49">
        <f t="shared" si="30"/>
        <v>0</v>
      </c>
      <c r="T51" s="48">
        <f t="shared" si="31"/>
        <v>4.68</v>
      </c>
      <c r="U51" s="50">
        <f t="shared" si="32"/>
        <v>4.6996799999999999</v>
      </c>
      <c r="V51" s="93">
        <v>0</v>
      </c>
      <c r="W51" s="94" t="s">
        <v>36</v>
      </c>
    </row>
    <row r="52" spans="1:23" ht="13" customHeight="1" x14ac:dyDescent="0.3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3" customHeight="1" x14ac:dyDescent="0.3">
      <c r="A53" s="51" t="s">
        <v>42</v>
      </c>
      <c r="B53" s="95">
        <f>SUM(B42:B52)</f>
        <v>5000000</v>
      </c>
      <c r="C53" s="95">
        <f>SUM(C42:C52)</f>
        <v>0</v>
      </c>
      <c r="D53" s="95"/>
      <c r="E53" s="95">
        <f t="shared" si="26"/>
        <v>5000000</v>
      </c>
      <c r="F53" s="96">
        <f t="shared" ref="F53:O53" si="33">SUM(F42:F52)</f>
        <v>5000000</v>
      </c>
      <c r="G53" s="97">
        <f t="shared" si="33"/>
        <v>500000</v>
      </c>
      <c r="H53" s="96">
        <f t="shared" si="33"/>
        <v>131000</v>
      </c>
      <c r="I53" s="97">
        <f t="shared" si="33"/>
        <v>0</v>
      </c>
      <c r="J53" s="96">
        <f t="shared" si="33"/>
        <v>103000</v>
      </c>
      <c r="K53" s="97">
        <f t="shared" si="33"/>
        <v>234984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234000</v>
      </c>
      <c r="Q53" s="97">
        <f t="shared" si="28"/>
        <v>234984</v>
      </c>
      <c r="R53" s="52">
        <f t="shared" si="29"/>
        <v>-21.374045801526716</v>
      </c>
      <c r="S53" s="53">
        <f t="shared" si="30"/>
        <v>0</v>
      </c>
      <c r="T53" s="52">
        <f>IF((+$E43+$E45+$E47+$E48+$E51) =0,0,(P53   /(+$E43+$E45+$E47+$E48+$E51) )*100)</f>
        <v>4.68</v>
      </c>
      <c r="U53" s="54">
        <f>IF((+$E43+$E45+$E47+$E48+$E51) =0,0,(Q53   /(+$E43+$E45+$E47+$E48+$E51) )*100)</f>
        <v>4.6996799999999999</v>
      </c>
      <c r="V53" s="96">
        <f>SUM(V42:V52)</f>
        <v>0</v>
      </c>
      <c r="W53" s="97" t="s">
        <v>36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3" customHeight="1" x14ac:dyDescent="0.3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3" hidden="1" customHeight="1" x14ac:dyDescent="0.3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3" hidden="1" customHeight="1" x14ac:dyDescent="0.3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3" customHeight="1" x14ac:dyDescent="0.3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3" customHeight="1" x14ac:dyDescent="0.3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3" customHeight="1" x14ac:dyDescent="0.3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3" customHeight="1" x14ac:dyDescent="0.3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3" customHeight="1" x14ac:dyDescent="0.3">
      <c r="A67" s="60" t="s">
        <v>87</v>
      </c>
      <c r="B67" s="104">
        <f>SUM(B9:B14,B17:B23,B26:B29,B32,B35:B39,B42:B52,B55:B58,B61:B65)</f>
        <v>9152000</v>
      </c>
      <c r="C67" s="104">
        <f>SUM(C9:C14,C17:C23,C26:C29,C32,C35:C39,C42:C52,C55:C58,C61:C65)</f>
        <v>0</v>
      </c>
      <c r="D67" s="104"/>
      <c r="E67" s="104">
        <f t="shared" si="35"/>
        <v>9152000</v>
      </c>
      <c r="F67" s="105">
        <f t="shared" ref="F67:O67" si="43">SUM(F9:F14,F17:F23,F26:F29,F32,F35:F39,F42:F52,F55:F58,F61:F65)</f>
        <v>9152000</v>
      </c>
      <c r="G67" s="106">
        <f t="shared" si="43"/>
        <v>4286000</v>
      </c>
      <c r="H67" s="105">
        <f t="shared" si="43"/>
        <v>736000</v>
      </c>
      <c r="I67" s="106">
        <f t="shared" si="43"/>
        <v>605290</v>
      </c>
      <c r="J67" s="105">
        <f t="shared" si="43"/>
        <v>989000</v>
      </c>
      <c r="K67" s="106">
        <f t="shared" si="43"/>
        <v>1251351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1725000</v>
      </c>
      <c r="Q67" s="106">
        <f t="shared" si="37"/>
        <v>1856641</v>
      </c>
      <c r="R67" s="61">
        <f t="shared" si="38"/>
        <v>34.375</v>
      </c>
      <c r="S67" s="62">
        <f t="shared" si="39"/>
        <v>106.7357795436898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18.84833916083916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20.286724213286714</v>
      </c>
      <c r="V67" s="105">
        <f>SUM(V9:V14,V17:V23,V26:V29,V32,V35:V39,V42:V52,V55:V58,V61:V65)</f>
        <v>0</v>
      </c>
      <c r="W67" s="106" t="s">
        <v>36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11373000</v>
      </c>
      <c r="C69" s="92"/>
      <c r="D69" s="92"/>
      <c r="E69" s="92">
        <f>$B69      +$C69      +$D69</f>
        <v>11373000</v>
      </c>
      <c r="F69" s="93">
        <v>15566000</v>
      </c>
      <c r="G69" s="94">
        <v>13792000</v>
      </c>
      <c r="H69" s="93">
        <v>2930000</v>
      </c>
      <c r="I69" s="94">
        <v>2254479</v>
      </c>
      <c r="J69" s="93">
        <v>4963000</v>
      </c>
      <c r="K69" s="94">
        <v>4977652</v>
      </c>
      <c r="L69" s="93"/>
      <c r="M69" s="94"/>
      <c r="N69" s="93"/>
      <c r="O69" s="94"/>
      <c r="P69" s="93">
        <f>$H69      +$J69      +$L69      +$N69</f>
        <v>7893000</v>
      </c>
      <c r="Q69" s="94">
        <f>$I69      +$K69      +$M69      +$O69</f>
        <v>7232131</v>
      </c>
      <c r="R69" s="48">
        <f>IF(($H69      =0),0,((($J69      -$H69      )/$H69      )*100))</f>
        <v>69.38566552901024</v>
      </c>
      <c r="S69" s="49">
        <f>IF(($I69      =0),0,((($K69      -$I69      )/$I69      )*100))</f>
        <v>120.78945956027978</v>
      </c>
      <c r="T69" s="48">
        <f>IF(($E69      =0),0,(($P69      /$E69      )*100))</f>
        <v>69.401213400158269</v>
      </c>
      <c r="U69" s="50">
        <f>IF(($E69      =0),0,(($Q69      /$E69      )*100))</f>
        <v>63.590354348017229</v>
      </c>
      <c r="V69" s="93">
        <v>0</v>
      </c>
      <c r="W69" s="94" t="s">
        <v>36</v>
      </c>
    </row>
    <row r="70" spans="1:23" ht="13" customHeight="1" x14ac:dyDescent="0.3">
      <c r="A70" s="56" t="s">
        <v>42</v>
      </c>
      <c r="B70" s="101">
        <f>B69</f>
        <v>11373000</v>
      </c>
      <c r="C70" s="101">
        <f>C69</f>
        <v>0</v>
      </c>
      <c r="D70" s="101"/>
      <c r="E70" s="101">
        <f>$B70      +$C70      +$D70</f>
        <v>11373000</v>
      </c>
      <c r="F70" s="102">
        <f t="shared" ref="F70:O70" si="44">F69</f>
        <v>15566000</v>
      </c>
      <c r="G70" s="103">
        <f t="shared" si="44"/>
        <v>13792000</v>
      </c>
      <c r="H70" s="102">
        <f t="shared" si="44"/>
        <v>2930000</v>
      </c>
      <c r="I70" s="103">
        <f t="shared" si="44"/>
        <v>2254479</v>
      </c>
      <c r="J70" s="102">
        <f t="shared" si="44"/>
        <v>4963000</v>
      </c>
      <c r="K70" s="103">
        <f t="shared" si="44"/>
        <v>4977652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7893000</v>
      </c>
      <c r="Q70" s="103">
        <f>$I70      +$K70      +$M70      +$O70</f>
        <v>7232131</v>
      </c>
      <c r="R70" s="57">
        <f>IF(($H70      =0),0,((($J70      -$H70      )/$H70      )*100))</f>
        <v>69.38566552901024</v>
      </c>
      <c r="S70" s="58">
        <f>IF(($I70      =0),0,((($K70      -$I70      )/$I70      )*100))</f>
        <v>120.78945956027978</v>
      </c>
      <c r="T70" s="57">
        <f>IF($E70   =0,0,($P70   /$E70   )*100)</f>
        <v>69.401213400158269</v>
      </c>
      <c r="U70" s="59">
        <f>IF($E70   =0,0,($Q70   /$E70 )*100)</f>
        <v>63.590354348017229</v>
      </c>
      <c r="V70" s="102">
        <f>V69</f>
        <v>0</v>
      </c>
      <c r="W70" s="103" t="s">
        <v>36</v>
      </c>
    </row>
    <row r="71" spans="1:23" ht="13" customHeight="1" x14ac:dyDescent="0.3">
      <c r="A71" s="60" t="s">
        <v>87</v>
      </c>
      <c r="B71" s="104">
        <f>B69</f>
        <v>11373000</v>
      </c>
      <c r="C71" s="104">
        <f>C69</f>
        <v>0</v>
      </c>
      <c r="D71" s="104"/>
      <c r="E71" s="104">
        <f>$B71      +$C71      +$D71</f>
        <v>11373000</v>
      </c>
      <c r="F71" s="105">
        <f t="shared" ref="F71:O71" si="45">F69</f>
        <v>15566000</v>
      </c>
      <c r="G71" s="106">
        <f t="shared" si="45"/>
        <v>13792000</v>
      </c>
      <c r="H71" s="105">
        <f t="shared" si="45"/>
        <v>2930000</v>
      </c>
      <c r="I71" s="106">
        <f t="shared" si="45"/>
        <v>2254479</v>
      </c>
      <c r="J71" s="105">
        <f t="shared" si="45"/>
        <v>4963000</v>
      </c>
      <c r="K71" s="106">
        <f t="shared" si="45"/>
        <v>4977652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7893000</v>
      </c>
      <c r="Q71" s="106">
        <f>$I71      +$K71      +$M71      +$O71</f>
        <v>7232131</v>
      </c>
      <c r="R71" s="61">
        <f>IF(($H71      =0),0,((($J71      -$H71      )/$H71      )*100))</f>
        <v>69.38566552901024</v>
      </c>
      <c r="S71" s="62">
        <f>IF(($I71      =0),0,((($K71      -$I71      )/$I71      )*100))</f>
        <v>120.78945956027978</v>
      </c>
      <c r="T71" s="61">
        <f>IF($E71   =0,0,($P71   /$E71   )*100)</f>
        <v>69.401213400158269</v>
      </c>
      <c r="U71" s="65">
        <f>IF($E71   =0,0,($Q71   /$E71   )*100)</f>
        <v>63.590354348017229</v>
      </c>
      <c r="V71" s="105">
        <f>V69</f>
        <v>0</v>
      </c>
      <c r="W71" s="106" t="s">
        <v>36</v>
      </c>
    </row>
    <row r="72" spans="1:23" ht="13" customHeight="1" thickBot="1" x14ac:dyDescent="0.35">
      <c r="A72" s="60" t="s">
        <v>89</v>
      </c>
      <c r="B72" s="104">
        <f>SUM(B9:B14,B17:B23,B26:B29,B32,B35:B39,B42:B52,B55:B58,B61:B65,B69)</f>
        <v>20525000</v>
      </c>
      <c r="C72" s="104">
        <f>SUM(C9:C14,C17:C23,C26:C29,C32,C35:C39,C42:C52,C55:C58,C61:C65,C69)</f>
        <v>0</v>
      </c>
      <c r="D72" s="104"/>
      <c r="E72" s="104">
        <f>$B72      +$C72      +$D72</f>
        <v>20525000</v>
      </c>
      <c r="F72" s="105">
        <f t="shared" ref="F72:O72" si="46">SUM(F9:F14,F17:F23,F26:F29,F32,F35:F39,F42:F52,F55:F58,F61:F65,F69)</f>
        <v>24718000</v>
      </c>
      <c r="G72" s="106">
        <f t="shared" si="46"/>
        <v>18078000</v>
      </c>
      <c r="H72" s="105">
        <f t="shared" si="46"/>
        <v>3666000</v>
      </c>
      <c r="I72" s="106">
        <f t="shared" si="46"/>
        <v>2859769</v>
      </c>
      <c r="J72" s="105">
        <f t="shared" si="46"/>
        <v>5952000</v>
      </c>
      <c r="K72" s="106">
        <f t="shared" si="46"/>
        <v>6229003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9618000</v>
      </c>
      <c r="Q72" s="106">
        <f>$I72      +$K72      +$M72      +$O72</f>
        <v>9088772</v>
      </c>
      <c r="R72" s="61">
        <f>IF(($H72      =0),0,((($J72      -$H72      )/$H72      )*100))</f>
        <v>62.356792144026187</v>
      </c>
      <c r="S72" s="62">
        <f>IF(($I72      =0),0,((($K72      -$I72      )/$I72      )*100))</f>
        <v>117.81490043426584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46.859926918392205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44.281471376370277</v>
      </c>
      <c r="V72" s="105">
        <f>SUM(V9:V14,V17:V23,V26:V29,V32,V35:V39,V42:V52,V55:V58,V61:V65,V69)</f>
        <v>0</v>
      </c>
      <c r="W72" s="106" t="s">
        <v>36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149</v>
      </c>
    </row>
    <row r="116" spans="1:23" x14ac:dyDescent="0.25">
      <c r="A116" s="29" t="s">
        <v>150</v>
      </c>
    </row>
    <row r="117" spans="1:23" ht="13" x14ac:dyDescent="0.3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154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74LQbaMTF4+5pVbSjhpW3i0TB/fdRXnW75XIMgBwx+YgP5M3VgdRf8N6k4jRILO1zY+8UPW8zui1MN+QmayPcg==" saltValue="sfFZwOaC3EdCY2V5DJHPi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132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3" customHeight="1" x14ac:dyDescent="0.3">
      <c r="A10" s="47" t="s">
        <v>37</v>
      </c>
      <c r="B10" s="92">
        <v>1550000</v>
      </c>
      <c r="C10" s="92"/>
      <c r="D10" s="92"/>
      <c r="E10" s="92">
        <f t="shared" ref="E10:E15" si="0">$B10      +$C10      +$D10</f>
        <v>1550000</v>
      </c>
      <c r="F10" s="93">
        <v>1550000</v>
      </c>
      <c r="G10" s="94">
        <v>1550000</v>
      </c>
      <c r="H10" s="93">
        <v>412000</v>
      </c>
      <c r="I10" s="94">
        <v>279194</v>
      </c>
      <c r="J10" s="93">
        <v>273000</v>
      </c>
      <c r="K10" s="94">
        <v>317921</v>
      </c>
      <c r="L10" s="93"/>
      <c r="M10" s="94"/>
      <c r="N10" s="93"/>
      <c r="O10" s="94"/>
      <c r="P10" s="93">
        <f t="shared" ref="P10:P15" si="1">$H10      +$J10      +$L10      +$N10</f>
        <v>685000</v>
      </c>
      <c r="Q10" s="94">
        <f t="shared" ref="Q10:Q15" si="2">$I10      +$K10      +$M10      +$O10</f>
        <v>597115</v>
      </c>
      <c r="R10" s="48">
        <f t="shared" ref="R10:R15" si="3">IF(($H10      =0),0,((($J10      -$H10      )/$H10      )*100))</f>
        <v>-33.737864077669904</v>
      </c>
      <c r="S10" s="49">
        <f t="shared" ref="S10:S15" si="4">IF(($I10      =0),0,((($K10      -$I10      )/$I10      )*100))</f>
        <v>13.871000093125211</v>
      </c>
      <c r="T10" s="48">
        <f t="shared" ref="T10:T14" si="5">IF(($E10      =0),0,(($P10      /$E10      )*100))</f>
        <v>44.193548387096776</v>
      </c>
      <c r="U10" s="50">
        <f t="shared" ref="U10:U14" si="6">IF(($E10      =0),0,(($Q10      /$E10      )*100))</f>
        <v>38.523548387096774</v>
      </c>
      <c r="V10" s="93">
        <v>0</v>
      </c>
      <c r="W10" s="94" t="s">
        <v>36</v>
      </c>
    </row>
    <row r="11" spans="1:23" ht="13" customHeight="1" x14ac:dyDescent="0.3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3" customHeight="1" x14ac:dyDescent="0.3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3" customHeight="1" x14ac:dyDescent="0.3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3" customHeight="1" x14ac:dyDescent="0.3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3" customHeight="1" x14ac:dyDescent="0.3">
      <c r="A15" s="51" t="s">
        <v>42</v>
      </c>
      <c r="B15" s="95">
        <f>SUM(B9:B14)</f>
        <v>1550000</v>
      </c>
      <c r="C15" s="95">
        <f>SUM(C9:C14)</f>
        <v>0</v>
      </c>
      <c r="D15" s="95"/>
      <c r="E15" s="95">
        <f t="shared" si="0"/>
        <v>1550000</v>
      </c>
      <c r="F15" s="96">
        <f t="shared" ref="F15:O15" si="7">SUM(F9:F14)</f>
        <v>1550000</v>
      </c>
      <c r="G15" s="97">
        <f t="shared" si="7"/>
        <v>1550000</v>
      </c>
      <c r="H15" s="96">
        <f t="shared" si="7"/>
        <v>412000</v>
      </c>
      <c r="I15" s="97">
        <f t="shared" si="7"/>
        <v>279194</v>
      </c>
      <c r="J15" s="96">
        <f t="shared" si="7"/>
        <v>273000</v>
      </c>
      <c r="K15" s="97">
        <f t="shared" si="7"/>
        <v>317921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685000</v>
      </c>
      <c r="Q15" s="97">
        <f t="shared" si="2"/>
        <v>597115</v>
      </c>
      <c r="R15" s="52">
        <f t="shared" si="3"/>
        <v>-33.737864077669904</v>
      </c>
      <c r="S15" s="53">
        <f t="shared" si="4"/>
        <v>13.871000093125211</v>
      </c>
      <c r="T15" s="52">
        <f>IF((SUM($E9:$E13))=0,0,(P15/(SUM($E9:$E13))*100))</f>
        <v>44.193548387096776</v>
      </c>
      <c r="U15" s="54">
        <f>IF((SUM($E9:$E13))=0,0,(Q15/(SUM($E9:$E13))*100))</f>
        <v>38.523548387096774</v>
      </c>
      <c r="V15" s="96">
        <f>SUM(V9:V14)</f>
        <v>0</v>
      </c>
      <c r="W15" s="97" t="s">
        <v>36</v>
      </c>
    </row>
    <row r="16" spans="1:23" ht="13" customHeight="1" x14ac:dyDescent="0.3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3" customHeight="1" x14ac:dyDescent="0.3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3" customHeight="1" x14ac:dyDescent="0.3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3" customHeight="1" x14ac:dyDescent="0.3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3" customHeight="1" x14ac:dyDescent="0.3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3" customHeight="1" x14ac:dyDescent="0.3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3" customHeight="1" x14ac:dyDescent="0.3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3" customHeight="1" x14ac:dyDescent="0.3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3" customHeight="1" x14ac:dyDescent="0.3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3" customHeight="1" x14ac:dyDescent="0.3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3" customHeight="1" x14ac:dyDescent="0.3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3" customHeight="1" x14ac:dyDescent="0.3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1174000</v>
      </c>
      <c r="C32" s="92"/>
      <c r="D32" s="92"/>
      <c r="E32" s="92">
        <f>$B32      +$C32      +$D32</f>
        <v>1174000</v>
      </c>
      <c r="F32" s="93">
        <v>1174000</v>
      </c>
      <c r="G32" s="94">
        <v>822000</v>
      </c>
      <c r="H32" s="93">
        <v>147000</v>
      </c>
      <c r="I32" s="94">
        <v>75936</v>
      </c>
      <c r="J32" s="93">
        <v>564000</v>
      </c>
      <c r="K32" s="94">
        <v>378091</v>
      </c>
      <c r="L32" s="93"/>
      <c r="M32" s="94"/>
      <c r="N32" s="93"/>
      <c r="O32" s="94"/>
      <c r="P32" s="93">
        <f>$H32      +$J32      +$L32      +$N32</f>
        <v>711000</v>
      </c>
      <c r="Q32" s="94">
        <f>$I32      +$K32      +$M32      +$O32</f>
        <v>454027</v>
      </c>
      <c r="R32" s="48">
        <f>IF(($H32      =0),0,((($J32      -$H32      )/$H32      )*100))</f>
        <v>283.67346938775506</v>
      </c>
      <c r="S32" s="49">
        <f>IF(($I32      =0),0,((($K32      -$I32      )/$I32      )*100))</f>
        <v>397.90744837758109</v>
      </c>
      <c r="T32" s="48">
        <f>IF(($E32      =0),0,(($P32      /$E32      )*100))</f>
        <v>60.562180579216353</v>
      </c>
      <c r="U32" s="50">
        <f>IF(($E32      =0),0,(($Q32      /$E32      )*100))</f>
        <v>38.673509369676317</v>
      </c>
      <c r="V32" s="93">
        <v>0</v>
      </c>
      <c r="W32" s="94" t="s">
        <v>36</v>
      </c>
    </row>
    <row r="33" spans="1:23" ht="13" customHeight="1" x14ac:dyDescent="0.3">
      <c r="A33" s="51" t="s">
        <v>42</v>
      </c>
      <c r="B33" s="95">
        <f>B32</f>
        <v>1174000</v>
      </c>
      <c r="C33" s="95">
        <f>C32</f>
        <v>0</v>
      </c>
      <c r="D33" s="95"/>
      <c r="E33" s="95">
        <f>$B33      +$C33      +$D33</f>
        <v>1174000</v>
      </c>
      <c r="F33" s="96">
        <f t="shared" ref="F33:O33" si="17">F32</f>
        <v>1174000</v>
      </c>
      <c r="G33" s="97">
        <f t="shared" si="17"/>
        <v>822000</v>
      </c>
      <c r="H33" s="96">
        <f t="shared" si="17"/>
        <v>147000</v>
      </c>
      <c r="I33" s="97">
        <f t="shared" si="17"/>
        <v>75936</v>
      </c>
      <c r="J33" s="96">
        <f t="shared" si="17"/>
        <v>564000</v>
      </c>
      <c r="K33" s="97">
        <f t="shared" si="17"/>
        <v>378091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711000</v>
      </c>
      <c r="Q33" s="97">
        <f>$I33      +$K33      +$M33      +$O33</f>
        <v>454027</v>
      </c>
      <c r="R33" s="52">
        <f>IF(($H33      =0),0,((($J33      -$H33      )/$H33      )*100))</f>
        <v>283.67346938775506</v>
      </c>
      <c r="S33" s="53">
        <f>IF(($I33      =0),0,((($K33      -$I33      )/$I33      )*100))</f>
        <v>397.90744837758109</v>
      </c>
      <c r="T33" s="52">
        <f>IF($E33   =0,0,($P33   /$E33   )*100)</f>
        <v>60.562180579216353</v>
      </c>
      <c r="U33" s="54">
        <f>IF($E33   =0,0,($Q33   /$E33   )*100)</f>
        <v>38.673509369676317</v>
      </c>
      <c r="V33" s="96">
        <f>V32</f>
        <v>0</v>
      </c>
      <c r="W33" s="97" t="s">
        <v>36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3700000</v>
      </c>
      <c r="C35" s="92"/>
      <c r="D35" s="92"/>
      <c r="E35" s="92">
        <f t="shared" ref="E35:E40" si="18">$B35      +$C35      +$D35</f>
        <v>3700000</v>
      </c>
      <c r="F35" s="93">
        <v>3700000</v>
      </c>
      <c r="G35" s="94">
        <v>2800000</v>
      </c>
      <c r="H35" s="93">
        <v>3749000</v>
      </c>
      <c r="I35" s="94"/>
      <c r="J35" s="93">
        <v>1869000</v>
      </c>
      <c r="K35" s="94">
        <v>2879691</v>
      </c>
      <c r="L35" s="93"/>
      <c r="M35" s="94"/>
      <c r="N35" s="93"/>
      <c r="O35" s="94"/>
      <c r="P35" s="93">
        <f t="shared" ref="P35:P40" si="19">$H35      +$J35      +$L35      +$N35</f>
        <v>5618000</v>
      </c>
      <c r="Q35" s="94">
        <f t="shared" ref="Q35:Q40" si="20">$I35      +$K35      +$M35      +$O35</f>
        <v>2879691</v>
      </c>
      <c r="R35" s="48">
        <f t="shared" ref="R35:R40" si="21">IF(($H35      =0),0,((($J35      -$H35      )/$H35      )*100))</f>
        <v>-50.146705788210191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151.83783783783784</v>
      </c>
      <c r="U35" s="50">
        <f t="shared" ref="U35:U39" si="24">IF(($E35      =0),0,(($Q35      /$E35      )*100))</f>
        <v>77.829486486486488</v>
      </c>
      <c r="V35" s="93">
        <v>0</v>
      </c>
      <c r="W35" s="94" t="s">
        <v>36</v>
      </c>
    </row>
    <row r="36" spans="1:23" ht="13" customHeight="1" x14ac:dyDescent="0.3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3" customHeight="1" x14ac:dyDescent="0.3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3" customHeight="1" x14ac:dyDescent="0.3">
      <c r="A38" s="47" t="s">
        <v>62</v>
      </c>
      <c r="B38" s="92">
        <v>4000000</v>
      </c>
      <c r="C38" s="92"/>
      <c r="D38" s="92"/>
      <c r="E38" s="92">
        <f t="shared" si="18"/>
        <v>4000000</v>
      </c>
      <c r="F38" s="93">
        <v>4000000</v>
      </c>
      <c r="G38" s="94">
        <v>3000000</v>
      </c>
      <c r="H38" s="93">
        <v>610000</v>
      </c>
      <c r="I38" s="94"/>
      <c r="J38" s="93">
        <v>1129000</v>
      </c>
      <c r="K38" s="94">
        <v>1495481</v>
      </c>
      <c r="L38" s="93"/>
      <c r="M38" s="94"/>
      <c r="N38" s="93"/>
      <c r="O38" s="94"/>
      <c r="P38" s="93">
        <f t="shared" si="19"/>
        <v>1739000</v>
      </c>
      <c r="Q38" s="94">
        <f t="shared" si="20"/>
        <v>1495481</v>
      </c>
      <c r="R38" s="48">
        <f t="shared" si="21"/>
        <v>85.081967213114751</v>
      </c>
      <c r="S38" s="49">
        <f t="shared" si="22"/>
        <v>0</v>
      </c>
      <c r="T38" s="48">
        <f t="shared" si="23"/>
        <v>43.475000000000001</v>
      </c>
      <c r="U38" s="50">
        <f t="shared" si="24"/>
        <v>37.387025000000001</v>
      </c>
      <c r="V38" s="93">
        <v>0</v>
      </c>
      <c r="W38" s="94" t="s">
        <v>36</v>
      </c>
    </row>
    <row r="39" spans="1:23" ht="13" customHeight="1" x14ac:dyDescent="0.3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3" customHeight="1" x14ac:dyDescent="0.3">
      <c r="A40" s="51" t="s">
        <v>42</v>
      </c>
      <c r="B40" s="95">
        <f>SUM(B35:B39)</f>
        <v>7700000</v>
      </c>
      <c r="C40" s="95">
        <f>SUM(C35:C39)</f>
        <v>0</v>
      </c>
      <c r="D40" s="95"/>
      <c r="E40" s="95">
        <f t="shared" si="18"/>
        <v>7700000</v>
      </c>
      <c r="F40" s="96">
        <f t="shared" ref="F40:O40" si="25">SUM(F35:F39)</f>
        <v>7700000</v>
      </c>
      <c r="G40" s="97">
        <f t="shared" si="25"/>
        <v>5800000</v>
      </c>
      <c r="H40" s="96">
        <f t="shared" si="25"/>
        <v>4359000</v>
      </c>
      <c r="I40" s="97">
        <f t="shared" si="25"/>
        <v>0</v>
      </c>
      <c r="J40" s="96">
        <f t="shared" si="25"/>
        <v>2998000</v>
      </c>
      <c r="K40" s="97">
        <f t="shared" si="25"/>
        <v>4375172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7357000</v>
      </c>
      <c r="Q40" s="97">
        <f t="shared" si="20"/>
        <v>4375172</v>
      </c>
      <c r="R40" s="52">
        <f t="shared" si="21"/>
        <v>-31.222757513191095</v>
      </c>
      <c r="S40" s="53">
        <f t="shared" si="22"/>
        <v>0</v>
      </c>
      <c r="T40" s="52">
        <f>IF((+$E35+$E38) =0,0,(P40   /(+$E35+$E38) )*100)</f>
        <v>95.545454545454547</v>
      </c>
      <c r="U40" s="54">
        <f>IF((+$E35+$E38) =0,0,(Q40   /(+$E35+$E38) )*100)</f>
        <v>56.820415584415585</v>
      </c>
      <c r="V40" s="96">
        <f>SUM(V35:V39)</f>
        <v>0</v>
      </c>
      <c r="W40" s="97" t="s">
        <v>36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3" customHeight="1" x14ac:dyDescent="0.3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3" customHeight="1" x14ac:dyDescent="0.3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3" customHeight="1" x14ac:dyDescent="0.3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3" customHeight="1" x14ac:dyDescent="0.3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3" hidden="1" customHeight="1" x14ac:dyDescent="0.3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3" customHeight="1" x14ac:dyDescent="0.3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3" customHeight="1" x14ac:dyDescent="0.3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3" customHeight="1" x14ac:dyDescent="0.3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3" customHeight="1" x14ac:dyDescent="0.3">
      <c r="A51" s="47" t="s">
        <v>74</v>
      </c>
      <c r="B51" s="92">
        <v>8300000</v>
      </c>
      <c r="C51" s="92"/>
      <c r="D51" s="92"/>
      <c r="E51" s="92">
        <f t="shared" si="26"/>
        <v>8300000</v>
      </c>
      <c r="F51" s="93">
        <v>8300000</v>
      </c>
      <c r="G51" s="94">
        <v>8300000</v>
      </c>
      <c r="H51" s="93">
        <v>650000</v>
      </c>
      <c r="I51" s="94"/>
      <c r="J51" s="93">
        <v>3637000</v>
      </c>
      <c r="K51" s="94">
        <v>2495633</v>
      </c>
      <c r="L51" s="93"/>
      <c r="M51" s="94"/>
      <c r="N51" s="93"/>
      <c r="O51" s="94"/>
      <c r="P51" s="93">
        <f t="shared" si="27"/>
        <v>4287000</v>
      </c>
      <c r="Q51" s="94">
        <f t="shared" si="28"/>
        <v>2495633</v>
      </c>
      <c r="R51" s="48">
        <f t="shared" si="29"/>
        <v>459.53846153846155</v>
      </c>
      <c r="S51" s="49">
        <f t="shared" si="30"/>
        <v>0</v>
      </c>
      <c r="T51" s="48">
        <f t="shared" si="31"/>
        <v>51.650602409638559</v>
      </c>
      <c r="U51" s="50">
        <f t="shared" si="32"/>
        <v>30.067867469879516</v>
      </c>
      <c r="V51" s="93">
        <v>0</v>
      </c>
      <c r="W51" s="94" t="s">
        <v>36</v>
      </c>
    </row>
    <row r="52" spans="1:23" ht="13" customHeight="1" x14ac:dyDescent="0.3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3" customHeight="1" x14ac:dyDescent="0.3">
      <c r="A53" s="51" t="s">
        <v>42</v>
      </c>
      <c r="B53" s="95">
        <f>SUM(B42:B52)</f>
        <v>8300000</v>
      </c>
      <c r="C53" s="95">
        <f>SUM(C42:C52)</f>
        <v>0</v>
      </c>
      <c r="D53" s="95"/>
      <c r="E53" s="95">
        <f t="shared" si="26"/>
        <v>8300000</v>
      </c>
      <c r="F53" s="96">
        <f t="shared" ref="F53:O53" si="33">SUM(F42:F52)</f>
        <v>8300000</v>
      </c>
      <c r="G53" s="97">
        <f t="shared" si="33"/>
        <v>8300000</v>
      </c>
      <c r="H53" s="96">
        <f t="shared" si="33"/>
        <v>650000</v>
      </c>
      <c r="I53" s="97">
        <f t="shared" si="33"/>
        <v>0</v>
      </c>
      <c r="J53" s="96">
        <f t="shared" si="33"/>
        <v>3637000</v>
      </c>
      <c r="K53" s="97">
        <f t="shared" si="33"/>
        <v>2495633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4287000</v>
      </c>
      <c r="Q53" s="97">
        <f t="shared" si="28"/>
        <v>2495633</v>
      </c>
      <c r="R53" s="52">
        <f t="shared" si="29"/>
        <v>459.53846153846155</v>
      </c>
      <c r="S53" s="53">
        <f t="shared" si="30"/>
        <v>0</v>
      </c>
      <c r="T53" s="52">
        <f>IF((+$E43+$E45+$E47+$E48+$E51) =0,0,(P53   /(+$E43+$E45+$E47+$E48+$E51) )*100)</f>
        <v>51.650602409638559</v>
      </c>
      <c r="U53" s="54">
        <f>IF((+$E43+$E45+$E47+$E48+$E51) =0,0,(Q53   /(+$E43+$E45+$E47+$E48+$E51) )*100)</f>
        <v>30.067867469879516</v>
      </c>
      <c r="V53" s="96">
        <f>SUM(V42:V52)</f>
        <v>0</v>
      </c>
      <c r="W53" s="97" t="s">
        <v>36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3" customHeight="1" x14ac:dyDescent="0.3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3" hidden="1" customHeight="1" x14ac:dyDescent="0.3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3" hidden="1" customHeight="1" x14ac:dyDescent="0.3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3" customHeight="1" x14ac:dyDescent="0.3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3" customHeight="1" x14ac:dyDescent="0.3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3" customHeight="1" x14ac:dyDescent="0.3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3" customHeight="1" x14ac:dyDescent="0.3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3" customHeight="1" x14ac:dyDescent="0.3">
      <c r="A67" s="60" t="s">
        <v>87</v>
      </c>
      <c r="B67" s="104">
        <f>SUM(B9:B14,B17:B23,B26:B29,B32,B35:B39,B42:B52,B55:B58,B61:B65)</f>
        <v>18724000</v>
      </c>
      <c r="C67" s="104">
        <f>SUM(C9:C14,C17:C23,C26:C29,C32,C35:C39,C42:C52,C55:C58,C61:C65)</f>
        <v>0</v>
      </c>
      <c r="D67" s="104"/>
      <c r="E67" s="104">
        <f t="shared" si="35"/>
        <v>18724000</v>
      </c>
      <c r="F67" s="105">
        <f t="shared" ref="F67:O67" si="43">SUM(F9:F14,F17:F23,F26:F29,F32,F35:F39,F42:F52,F55:F58,F61:F65)</f>
        <v>18724000</v>
      </c>
      <c r="G67" s="106">
        <f t="shared" si="43"/>
        <v>16472000</v>
      </c>
      <c r="H67" s="105">
        <f t="shared" si="43"/>
        <v>5568000</v>
      </c>
      <c r="I67" s="106">
        <f t="shared" si="43"/>
        <v>355130</v>
      </c>
      <c r="J67" s="105">
        <f t="shared" si="43"/>
        <v>7472000</v>
      </c>
      <c r="K67" s="106">
        <f t="shared" si="43"/>
        <v>7566817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13040000</v>
      </c>
      <c r="Q67" s="106">
        <f t="shared" si="37"/>
        <v>7921947</v>
      </c>
      <c r="R67" s="61">
        <f t="shared" si="38"/>
        <v>34.195402298850574</v>
      </c>
      <c r="S67" s="62">
        <f t="shared" si="39"/>
        <v>2030.7174837383493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69.643238624225589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42.309052552873318</v>
      </c>
      <c r="V67" s="105">
        <f>SUM(V9:V14,V17:V23,V26:V29,V32,V35:V39,V42:V52,V55:V58,V61:V65)</f>
        <v>0</v>
      </c>
      <c r="W67" s="106" t="s">
        <v>36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15459000</v>
      </c>
      <c r="C69" s="92"/>
      <c r="D69" s="92"/>
      <c r="E69" s="92">
        <f>$B69      +$C69      +$D69</f>
        <v>15459000</v>
      </c>
      <c r="F69" s="93">
        <v>18798000</v>
      </c>
      <c r="G69" s="94">
        <v>11239000</v>
      </c>
      <c r="H69" s="93">
        <v>5926000</v>
      </c>
      <c r="I69" s="94">
        <v>1949323</v>
      </c>
      <c r="J69" s="93">
        <v>7277000</v>
      </c>
      <c r="K69" s="94">
        <v>7911527</v>
      </c>
      <c r="L69" s="93"/>
      <c r="M69" s="94"/>
      <c r="N69" s="93"/>
      <c r="O69" s="94"/>
      <c r="P69" s="93">
        <f>$H69      +$J69      +$L69      +$N69</f>
        <v>13203000</v>
      </c>
      <c r="Q69" s="94">
        <f>$I69      +$K69      +$M69      +$O69</f>
        <v>9860850</v>
      </c>
      <c r="R69" s="48">
        <f>IF(($H69      =0),0,((($J69      -$H69      )/$H69      )*100))</f>
        <v>22.797840026999662</v>
      </c>
      <c r="S69" s="49">
        <f>IF(($I69      =0),0,((($K69      -$I69      )/$I69      )*100))</f>
        <v>305.86023968321308</v>
      </c>
      <c r="T69" s="48">
        <f>IF(($E69      =0),0,(($P69      /$E69      )*100))</f>
        <v>85.406559285852907</v>
      </c>
      <c r="U69" s="50">
        <f>IF(($E69      =0),0,(($Q69      /$E69      )*100))</f>
        <v>63.787114302348144</v>
      </c>
      <c r="V69" s="93">
        <v>0</v>
      </c>
      <c r="W69" s="94" t="s">
        <v>36</v>
      </c>
    </row>
    <row r="70" spans="1:23" ht="13" customHeight="1" x14ac:dyDescent="0.3">
      <c r="A70" s="56" t="s">
        <v>42</v>
      </c>
      <c r="B70" s="101">
        <f>B69</f>
        <v>15459000</v>
      </c>
      <c r="C70" s="101">
        <f>C69</f>
        <v>0</v>
      </c>
      <c r="D70" s="101"/>
      <c r="E70" s="101">
        <f>$B70      +$C70      +$D70</f>
        <v>15459000</v>
      </c>
      <c r="F70" s="102">
        <f t="shared" ref="F70:O70" si="44">F69</f>
        <v>18798000</v>
      </c>
      <c r="G70" s="103">
        <f t="shared" si="44"/>
        <v>11239000</v>
      </c>
      <c r="H70" s="102">
        <f t="shared" si="44"/>
        <v>5926000</v>
      </c>
      <c r="I70" s="103">
        <f t="shared" si="44"/>
        <v>1949323</v>
      </c>
      <c r="J70" s="102">
        <f t="shared" si="44"/>
        <v>7277000</v>
      </c>
      <c r="K70" s="103">
        <f t="shared" si="44"/>
        <v>7911527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13203000</v>
      </c>
      <c r="Q70" s="103">
        <f>$I70      +$K70      +$M70      +$O70</f>
        <v>9860850</v>
      </c>
      <c r="R70" s="57">
        <f>IF(($H70      =0),0,((($J70      -$H70      )/$H70      )*100))</f>
        <v>22.797840026999662</v>
      </c>
      <c r="S70" s="58">
        <f>IF(($I70      =0),0,((($K70      -$I70      )/$I70      )*100))</f>
        <v>305.86023968321308</v>
      </c>
      <c r="T70" s="57">
        <f>IF($E70   =0,0,($P70   /$E70   )*100)</f>
        <v>85.406559285852907</v>
      </c>
      <c r="U70" s="59">
        <f>IF($E70   =0,0,($Q70   /$E70 )*100)</f>
        <v>63.787114302348144</v>
      </c>
      <c r="V70" s="102">
        <f>V69</f>
        <v>0</v>
      </c>
      <c r="W70" s="103" t="s">
        <v>36</v>
      </c>
    </row>
    <row r="71" spans="1:23" ht="13" customHeight="1" x14ac:dyDescent="0.3">
      <c r="A71" s="60" t="s">
        <v>87</v>
      </c>
      <c r="B71" s="104">
        <f>B69</f>
        <v>15459000</v>
      </c>
      <c r="C71" s="104">
        <f>C69</f>
        <v>0</v>
      </c>
      <c r="D71" s="104"/>
      <c r="E71" s="104">
        <f>$B71      +$C71      +$D71</f>
        <v>15459000</v>
      </c>
      <c r="F71" s="105">
        <f t="shared" ref="F71:O71" si="45">F69</f>
        <v>18798000</v>
      </c>
      <c r="G71" s="106">
        <f t="shared" si="45"/>
        <v>11239000</v>
      </c>
      <c r="H71" s="105">
        <f t="shared" si="45"/>
        <v>5926000</v>
      </c>
      <c r="I71" s="106">
        <f t="shared" si="45"/>
        <v>1949323</v>
      </c>
      <c r="J71" s="105">
        <f t="shared" si="45"/>
        <v>7277000</v>
      </c>
      <c r="K71" s="106">
        <f t="shared" si="45"/>
        <v>7911527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13203000</v>
      </c>
      <c r="Q71" s="106">
        <f>$I71      +$K71      +$M71      +$O71</f>
        <v>9860850</v>
      </c>
      <c r="R71" s="61">
        <f>IF(($H71      =0),0,((($J71      -$H71      )/$H71      )*100))</f>
        <v>22.797840026999662</v>
      </c>
      <c r="S71" s="62">
        <f>IF(($I71      =0),0,((($K71      -$I71      )/$I71      )*100))</f>
        <v>305.86023968321308</v>
      </c>
      <c r="T71" s="61">
        <f>IF($E71   =0,0,($P71   /$E71   )*100)</f>
        <v>85.406559285852907</v>
      </c>
      <c r="U71" s="65">
        <f>IF($E71   =0,0,($Q71   /$E71   )*100)</f>
        <v>63.787114302348144</v>
      </c>
      <c r="V71" s="105">
        <f>V69</f>
        <v>0</v>
      </c>
      <c r="W71" s="106" t="s">
        <v>36</v>
      </c>
    </row>
    <row r="72" spans="1:23" ht="13" customHeight="1" thickBot="1" x14ac:dyDescent="0.35">
      <c r="A72" s="60" t="s">
        <v>89</v>
      </c>
      <c r="B72" s="104">
        <f>SUM(B9:B14,B17:B23,B26:B29,B32,B35:B39,B42:B52,B55:B58,B61:B65,B69)</f>
        <v>34183000</v>
      </c>
      <c r="C72" s="104">
        <f>SUM(C9:C14,C17:C23,C26:C29,C32,C35:C39,C42:C52,C55:C58,C61:C65,C69)</f>
        <v>0</v>
      </c>
      <c r="D72" s="104"/>
      <c r="E72" s="104">
        <f>$B72      +$C72      +$D72</f>
        <v>34183000</v>
      </c>
      <c r="F72" s="105">
        <f t="shared" ref="F72:O72" si="46">SUM(F9:F14,F17:F23,F26:F29,F32,F35:F39,F42:F52,F55:F58,F61:F65,F69)</f>
        <v>37522000</v>
      </c>
      <c r="G72" s="106">
        <f t="shared" si="46"/>
        <v>27711000</v>
      </c>
      <c r="H72" s="105">
        <f t="shared" si="46"/>
        <v>11494000</v>
      </c>
      <c r="I72" s="106">
        <f t="shared" si="46"/>
        <v>2304453</v>
      </c>
      <c r="J72" s="105">
        <f t="shared" si="46"/>
        <v>14749000</v>
      </c>
      <c r="K72" s="106">
        <f t="shared" si="46"/>
        <v>15478344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26243000</v>
      </c>
      <c r="Q72" s="106">
        <f>$I72      +$K72      +$M72      +$O72</f>
        <v>17782797</v>
      </c>
      <c r="R72" s="61">
        <f>IF(($H72      =0),0,((($J72      -$H72      )/$H72      )*100))</f>
        <v>28.319123020706456</v>
      </c>
      <c r="S72" s="62">
        <f>IF(($I72      =0),0,((($K72      -$I72      )/$I72      )*100))</f>
        <v>571.67106467348219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76.772079688734166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52.022341514788053</v>
      </c>
      <c r="V72" s="105">
        <f>SUM(V9:V14,V17:V23,V26:V29,V32,V35:V39,V42:V52,V55:V58,V61:V65,V69)</f>
        <v>0</v>
      </c>
      <c r="W72" s="106" t="s">
        <v>36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149</v>
      </c>
    </row>
    <row r="116" spans="1:23" x14ac:dyDescent="0.25">
      <c r="A116" s="29" t="s">
        <v>150</v>
      </c>
    </row>
    <row r="117" spans="1:23" ht="13" x14ac:dyDescent="0.3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154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EsQD742dKBmp9CayiYZMn1lYu6eMXH1FAlP9VAWsSqTQzhHCKPWKuc0inQfTs7HYlRNRRMb++irlBFj/08D38Q==" saltValue="f04w9HFPvfCgvIKaxoq3z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133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3" customHeight="1" x14ac:dyDescent="0.3">
      <c r="A10" s="47" t="s">
        <v>37</v>
      </c>
      <c r="B10" s="92">
        <v>1566000</v>
      </c>
      <c r="C10" s="92"/>
      <c r="D10" s="92"/>
      <c r="E10" s="92">
        <f t="shared" ref="E10:E15" si="0">$B10      +$C10      +$D10</f>
        <v>1566000</v>
      </c>
      <c r="F10" s="93">
        <v>1566000</v>
      </c>
      <c r="G10" s="94">
        <v>1566000</v>
      </c>
      <c r="H10" s="93">
        <v>162000</v>
      </c>
      <c r="I10" s="94">
        <v>162037</v>
      </c>
      <c r="J10" s="93">
        <v>177000</v>
      </c>
      <c r="K10" s="94">
        <v>176910</v>
      </c>
      <c r="L10" s="93"/>
      <c r="M10" s="94"/>
      <c r="N10" s="93"/>
      <c r="O10" s="94"/>
      <c r="P10" s="93">
        <f t="shared" ref="P10:P15" si="1">$H10      +$J10      +$L10      +$N10</f>
        <v>339000</v>
      </c>
      <c r="Q10" s="94">
        <f t="shared" ref="Q10:Q15" si="2">$I10      +$K10      +$M10      +$O10</f>
        <v>338947</v>
      </c>
      <c r="R10" s="48">
        <f t="shared" ref="R10:R15" si="3">IF(($H10      =0),0,((($J10      -$H10      )/$H10      )*100))</f>
        <v>9.2592592592592595</v>
      </c>
      <c r="S10" s="49">
        <f t="shared" ref="S10:S15" si="4">IF(($I10      =0),0,((($K10      -$I10      )/$I10      )*100))</f>
        <v>9.1787678122897862</v>
      </c>
      <c r="T10" s="48">
        <f t="shared" ref="T10:T14" si="5">IF(($E10      =0),0,(($P10      /$E10      )*100))</f>
        <v>21.64750957854406</v>
      </c>
      <c r="U10" s="50">
        <f t="shared" ref="U10:U14" si="6">IF(($E10      =0),0,(($Q10      /$E10      )*100))</f>
        <v>21.644125159642403</v>
      </c>
      <c r="V10" s="93">
        <v>0</v>
      </c>
      <c r="W10" s="94" t="s">
        <v>36</v>
      </c>
    </row>
    <row r="11" spans="1:23" ht="13" customHeight="1" x14ac:dyDescent="0.3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3" customHeight="1" x14ac:dyDescent="0.3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3" customHeight="1" x14ac:dyDescent="0.3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3" customHeight="1" x14ac:dyDescent="0.3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3" customHeight="1" x14ac:dyDescent="0.3">
      <c r="A15" s="51" t="s">
        <v>42</v>
      </c>
      <c r="B15" s="95">
        <f>SUM(B9:B14)</f>
        <v>1566000</v>
      </c>
      <c r="C15" s="95">
        <f>SUM(C9:C14)</f>
        <v>0</v>
      </c>
      <c r="D15" s="95"/>
      <c r="E15" s="95">
        <f t="shared" si="0"/>
        <v>1566000</v>
      </c>
      <c r="F15" s="96">
        <f t="shared" ref="F15:O15" si="7">SUM(F9:F14)</f>
        <v>1566000</v>
      </c>
      <c r="G15" s="97">
        <f t="shared" si="7"/>
        <v>1566000</v>
      </c>
      <c r="H15" s="96">
        <f t="shared" si="7"/>
        <v>162000</v>
      </c>
      <c r="I15" s="97">
        <f t="shared" si="7"/>
        <v>162037</v>
      </c>
      <c r="J15" s="96">
        <f t="shared" si="7"/>
        <v>177000</v>
      </c>
      <c r="K15" s="97">
        <f t="shared" si="7"/>
        <v>176910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339000</v>
      </c>
      <c r="Q15" s="97">
        <f t="shared" si="2"/>
        <v>338947</v>
      </c>
      <c r="R15" s="52">
        <f t="shared" si="3"/>
        <v>9.2592592592592595</v>
      </c>
      <c r="S15" s="53">
        <f t="shared" si="4"/>
        <v>9.1787678122897862</v>
      </c>
      <c r="T15" s="52">
        <f>IF((SUM($E9:$E13))=0,0,(P15/(SUM($E9:$E13))*100))</f>
        <v>21.64750957854406</v>
      </c>
      <c r="U15" s="54">
        <f>IF((SUM($E9:$E13))=0,0,(Q15/(SUM($E9:$E13))*100))</f>
        <v>21.644125159642403</v>
      </c>
      <c r="V15" s="96">
        <f>SUM(V9:V14)</f>
        <v>0</v>
      </c>
      <c r="W15" s="97" t="s">
        <v>36</v>
      </c>
    </row>
    <row r="16" spans="1:23" ht="13" customHeight="1" x14ac:dyDescent="0.3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3" customHeight="1" x14ac:dyDescent="0.3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3" customHeight="1" x14ac:dyDescent="0.3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3" customHeight="1" x14ac:dyDescent="0.3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3" customHeight="1" x14ac:dyDescent="0.3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3" customHeight="1" x14ac:dyDescent="0.3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3" customHeight="1" x14ac:dyDescent="0.3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3" customHeight="1" x14ac:dyDescent="0.3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3" customHeight="1" x14ac:dyDescent="0.3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3" customHeight="1" x14ac:dyDescent="0.3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3" customHeight="1" x14ac:dyDescent="0.3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3" customHeight="1" x14ac:dyDescent="0.3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4589000</v>
      </c>
      <c r="C32" s="92"/>
      <c r="D32" s="92"/>
      <c r="E32" s="92">
        <f>$B32      +$C32      +$D32</f>
        <v>4589000</v>
      </c>
      <c r="F32" s="93">
        <v>4589000</v>
      </c>
      <c r="G32" s="94">
        <v>3213000</v>
      </c>
      <c r="H32" s="93">
        <v>1849000</v>
      </c>
      <c r="I32" s="94">
        <v>1508233</v>
      </c>
      <c r="J32" s="93">
        <v>835000</v>
      </c>
      <c r="K32" s="94">
        <v>351932</v>
      </c>
      <c r="L32" s="93"/>
      <c r="M32" s="94"/>
      <c r="N32" s="93"/>
      <c r="O32" s="94"/>
      <c r="P32" s="93">
        <f>$H32      +$J32      +$L32      +$N32</f>
        <v>2684000</v>
      </c>
      <c r="Q32" s="94">
        <f>$I32      +$K32      +$M32      +$O32</f>
        <v>1860165</v>
      </c>
      <c r="R32" s="48">
        <f>IF(($H32      =0),0,((($J32      -$H32      )/$H32      )*100))</f>
        <v>-54.84045429962142</v>
      </c>
      <c r="S32" s="49">
        <f>IF(($I32      =0),0,((($K32      -$I32      )/$I32      )*100))</f>
        <v>-76.665939546475911</v>
      </c>
      <c r="T32" s="48">
        <f>IF(($E32      =0),0,(($P32      /$E32      )*100))</f>
        <v>58.487687949444322</v>
      </c>
      <c r="U32" s="50">
        <f>IF(($E32      =0),0,(($Q32      /$E32      )*100))</f>
        <v>40.535301808672912</v>
      </c>
      <c r="V32" s="93">
        <v>0</v>
      </c>
      <c r="W32" s="94" t="s">
        <v>36</v>
      </c>
    </row>
    <row r="33" spans="1:23" ht="13" customHeight="1" x14ac:dyDescent="0.3">
      <c r="A33" s="51" t="s">
        <v>42</v>
      </c>
      <c r="B33" s="95">
        <f>B32</f>
        <v>4589000</v>
      </c>
      <c r="C33" s="95">
        <f>C32</f>
        <v>0</v>
      </c>
      <c r="D33" s="95"/>
      <c r="E33" s="95">
        <f>$B33      +$C33      +$D33</f>
        <v>4589000</v>
      </c>
      <c r="F33" s="96">
        <f t="shared" ref="F33:O33" si="17">F32</f>
        <v>4589000</v>
      </c>
      <c r="G33" s="97">
        <f t="shared" si="17"/>
        <v>3213000</v>
      </c>
      <c r="H33" s="96">
        <f t="shared" si="17"/>
        <v>1849000</v>
      </c>
      <c r="I33" s="97">
        <f t="shared" si="17"/>
        <v>1508233</v>
      </c>
      <c r="J33" s="96">
        <f t="shared" si="17"/>
        <v>835000</v>
      </c>
      <c r="K33" s="97">
        <f t="shared" si="17"/>
        <v>351932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2684000</v>
      </c>
      <c r="Q33" s="97">
        <f>$I33      +$K33      +$M33      +$O33</f>
        <v>1860165</v>
      </c>
      <c r="R33" s="52">
        <f>IF(($H33      =0),0,((($J33      -$H33      )/$H33      )*100))</f>
        <v>-54.84045429962142</v>
      </c>
      <c r="S33" s="53">
        <f>IF(($I33      =0),0,((($K33      -$I33      )/$I33      )*100))</f>
        <v>-76.665939546475911</v>
      </c>
      <c r="T33" s="52">
        <f>IF($E33   =0,0,($P33   /$E33   )*100)</f>
        <v>58.487687949444322</v>
      </c>
      <c r="U33" s="54">
        <f>IF($E33   =0,0,($Q33   /$E33   )*100)</f>
        <v>40.535301808672912</v>
      </c>
      <c r="V33" s="96">
        <f>V32</f>
        <v>0</v>
      </c>
      <c r="W33" s="97" t="s">
        <v>36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12007000</v>
      </c>
      <c r="C35" s="92"/>
      <c r="D35" s="92"/>
      <c r="E35" s="92">
        <f t="shared" ref="E35:E40" si="18">$B35      +$C35      +$D35</f>
        <v>12007000</v>
      </c>
      <c r="F35" s="93">
        <v>12007000</v>
      </c>
      <c r="G35" s="94">
        <v>9300000</v>
      </c>
      <c r="H35" s="93">
        <v>2176000</v>
      </c>
      <c r="I35" s="94">
        <v>2173350</v>
      </c>
      <c r="J35" s="93">
        <v>2676000</v>
      </c>
      <c r="K35" s="94">
        <v>2675507</v>
      </c>
      <c r="L35" s="93"/>
      <c r="M35" s="94"/>
      <c r="N35" s="93"/>
      <c r="O35" s="94"/>
      <c r="P35" s="93">
        <f t="shared" ref="P35:P40" si="19">$H35      +$J35      +$L35      +$N35</f>
        <v>4852000</v>
      </c>
      <c r="Q35" s="94">
        <f t="shared" ref="Q35:Q40" si="20">$I35      +$K35      +$M35      +$O35</f>
        <v>4848857</v>
      </c>
      <c r="R35" s="48">
        <f t="shared" ref="R35:R40" si="21">IF(($H35      =0),0,((($J35      -$H35      )/$H35      )*100))</f>
        <v>22.977941176470587</v>
      </c>
      <c r="S35" s="49">
        <f t="shared" ref="S35:S40" si="22">IF(($I35      =0),0,((($K35      -$I35      )/$I35      )*100))</f>
        <v>23.105206248418337</v>
      </c>
      <c r="T35" s="48">
        <f t="shared" ref="T35:T39" si="23">IF(($E35      =0),0,(($P35      /$E35      )*100))</f>
        <v>40.409760972765888</v>
      </c>
      <c r="U35" s="50">
        <f t="shared" ref="U35:U39" si="24">IF(($E35      =0),0,(($Q35      /$E35      )*100))</f>
        <v>40.383584575664194</v>
      </c>
      <c r="V35" s="93">
        <v>0</v>
      </c>
      <c r="W35" s="94" t="s">
        <v>36</v>
      </c>
    </row>
    <row r="36" spans="1:23" ht="13" customHeight="1" x14ac:dyDescent="0.3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3" customHeight="1" x14ac:dyDescent="0.3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3" customHeight="1" x14ac:dyDescent="0.3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3" customHeight="1" x14ac:dyDescent="0.3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3" customHeight="1" x14ac:dyDescent="0.3">
      <c r="A40" s="51" t="s">
        <v>42</v>
      </c>
      <c r="B40" s="95">
        <f>SUM(B35:B39)</f>
        <v>12007000</v>
      </c>
      <c r="C40" s="95">
        <f>SUM(C35:C39)</f>
        <v>0</v>
      </c>
      <c r="D40" s="95"/>
      <c r="E40" s="95">
        <f t="shared" si="18"/>
        <v>12007000</v>
      </c>
      <c r="F40" s="96">
        <f t="shared" ref="F40:O40" si="25">SUM(F35:F39)</f>
        <v>12007000</v>
      </c>
      <c r="G40" s="97">
        <f t="shared" si="25"/>
        <v>9300000</v>
      </c>
      <c r="H40" s="96">
        <f t="shared" si="25"/>
        <v>2176000</v>
      </c>
      <c r="I40" s="97">
        <f t="shared" si="25"/>
        <v>2173350</v>
      </c>
      <c r="J40" s="96">
        <f t="shared" si="25"/>
        <v>2676000</v>
      </c>
      <c r="K40" s="97">
        <f t="shared" si="25"/>
        <v>2675507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4852000</v>
      </c>
      <c r="Q40" s="97">
        <f t="shared" si="20"/>
        <v>4848857</v>
      </c>
      <c r="R40" s="52">
        <f t="shared" si="21"/>
        <v>22.977941176470587</v>
      </c>
      <c r="S40" s="53">
        <f t="shared" si="22"/>
        <v>23.105206248418337</v>
      </c>
      <c r="T40" s="52">
        <f>IF((+$E35+$E38) =0,0,(P40   /(+$E35+$E38) )*100)</f>
        <v>40.409760972765888</v>
      </c>
      <c r="U40" s="54">
        <f>IF((+$E35+$E38) =0,0,(Q40   /(+$E35+$E38) )*100)</f>
        <v>40.383584575664194</v>
      </c>
      <c r="V40" s="96">
        <f>SUM(V35:V39)</f>
        <v>0</v>
      </c>
      <c r="W40" s="97" t="s">
        <v>36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3" customHeight="1" x14ac:dyDescent="0.3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3" customHeight="1" x14ac:dyDescent="0.3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3" customHeight="1" x14ac:dyDescent="0.3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3" customHeight="1" x14ac:dyDescent="0.3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3" hidden="1" customHeight="1" x14ac:dyDescent="0.3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3" customHeight="1" x14ac:dyDescent="0.3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3" customHeight="1" x14ac:dyDescent="0.3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3" customHeight="1" x14ac:dyDescent="0.3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3" customHeight="1" x14ac:dyDescent="0.3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3" customHeight="1" x14ac:dyDescent="0.3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3" customHeight="1" x14ac:dyDescent="0.3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3" customHeight="1" x14ac:dyDescent="0.3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3" hidden="1" customHeight="1" x14ac:dyDescent="0.3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3" hidden="1" customHeight="1" x14ac:dyDescent="0.3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3" customHeight="1" x14ac:dyDescent="0.3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3" customHeight="1" x14ac:dyDescent="0.3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3" customHeight="1" x14ac:dyDescent="0.3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3" customHeight="1" x14ac:dyDescent="0.3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3" customHeight="1" x14ac:dyDescent="0.3">
      <c r="A67" s="60" t="s">
        <v>87</v>
      </c>
      <c r="B67" s="104">
        <f>SUM(B9:B14,B17:B23,B26:B29,B32,B35:B39,B42:B52,B55:B58,B61:B65)</f>
        <v>18162000</v>
      </c>
      <c r="C67" s="104">
        <f>SUM(C9:C14,C17:C23,C26:C29,C32,C35:C39,C42:C52,C55:C58,C61:C65)</f>
        <v>0</v>
      </c>
      <c r="D67" s="104"/>
      <c r="E67" s="104">
        <f t="shared" si="35"/>
        <v>18162000</v>
      </c>
      <c r="F67" s="105">
        <f t="shared" ref="F67:O67" si="43">SUM(F9:F14,F17:F23,F26:F29,F32,F35:F39,F42:F52,F55:F58,F61:F65)</f>
        <v>18162000</v>
      </c>
      <c r="G67" s="106">
        <f t="shared" si="43"/>
        <v>14079000</v>
      </c>
      <c r="H67" s="105">
        <f t="shared" si="43"/>
        <v>4187000</v>
      </c>
      <c r="I67" s="106">
        <f t="shared" si="43"/>
        <v>3843620</v>
      </c>
      <c r="J67" s="105">
        <f t="shared" si="43"/>
        <v>3688000</v>
      </c>
      <c r="K67" s="106">
        <f t="shared" si="43"/>
        <v>3204349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7875000</v>
      </c>
      <c r="Q67" s="106">
        <f t="shared" si="37"/>
        <v>7047969</v>
      </c>
      <c r="R67" s="61">
        <f t="shared" si="38"/>
        <v>-11.917840936231192</v>
      </c>
      <c r="S67" s="62">
        <f t="shared" si="39"/>
        <v>-16.632003163684235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43.359762140733402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38.806128179715891</v>
      </c>
      <c r="V67" s="105">
        <f>SUM(V9:V14,V17:V23,V26:V29,V32,V35:V39,V42:V52,V55:V58,V61:V65)</f>
        <v>0</v>
      </c>
      <c r="W67" s="106" t="s">
        <v>36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28098000</v>
      </c>
      <c r="C69" s="92"/>
      <c r="D69" s="92"/>
      <c r="E69" s="92">
        <f>$B69      +$C69      +$D69</f>
        <v>28098000</v>
      </c>
      <c r="F69" s="93">
        <v>20566000</v>
      </c>
      <c r="G69" s="94">
        <v>19069000</v>
      </c>
      <c r="H69" s="93">
        <v>8325000</v>
      </c>
      <c r="I69" s="94">
        <v>8325613</v>
      </c>
      <c r="J69" s="93">
        <v>10891000</v>
      </c>
      <c r="K69" s="94">
        <v>10891401</v>
      </c>
      <c r="L69" s="93"/>
      <c r="M69" s="94"/>
      <c r="N69" s="93"/>
      <c r="O69" s="94"/>
      <c r="P69" s="93">
        <f>$H69      +$J69      +$L69      +$N69</f>
        <v>19216000</v>
      </c>
      <c r="Q69" s="94">
        <f>$I69      +$K69      +$M69      +$O69</f>
        <v>19217014</v>
      </c>
      <c r="R69" s="48">
        <f>IF(($H69      =0),0,((($J69      -$H69      )/$H69      )*100))</f>
        <v>30.822822822822822</v>
      </c>
      <c r="S69" s="49">
        <f>IF(($I69      =0),0,((($K69      -$I69      )/$I69      )*100))</f>
        <v>30.818007034436985</v>
      </c>
      <c r="T69" s="48">
        <f>IF(($E69      =0),0,(($P69      /$E69      )*100))</f>
        <v>68.389209196384087</v>
      </c>
      <c r="U69" s="50">
        <f>IF(($E69      =0),0,(($Q69      /$E69      )*100))</f>
        <v>68.392817994163295</v>
      </c>
      <c r="V69" s="93">
        <v>0</v>
      </c>
      <c r="W69" s="94" t="s">
        <v>36</v>
      </c>
    </row>
    <row r="70" spans="1:23" ht="13" customHeight="1" x14ac:dyDescent="0.3">
      <c r="A70" s="56" t="s">
        <v>42</v>
      </c>
      <c r="B70" s="101">
        <f>B69</f>
        <v>28098000</v>
      </c>
      <c r="C70" s="101">
        <f>C69</f>
        <v>0</v>
      </c>
      <c r="D70" s="101"/>
      <c r="E70" s="101">
        <f>$B70      +$C70      +$D70</f>
        <v>28098000</v>
      </c>
      <c r="F70" s="102">
        <f t="shared" ref="F70:O70" si="44">F69</f>
        <v>20566000</v>
      </c>
      <c r="G70" s="103">
        <f t="shared" si="44"/>
        <v>19069000</v>
      </c>
      <c r="H70" s="102">
        <f t="shared" si="44"/>
        <v>8325000</v>
      </c>
      <c r="I70" s="103">
        <f t="shared" si="44"/>
        <v>8325613</v>
      </c>
      <c r="J70" s="102">
        <f t="shared" si="44"/>
        <v>10891000</v>
      </c>
      <c r="K70" s="103">
        <f t="shared" si="44"/>
        <v>10891401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19216000</v>
      </c>
      <c r="Q70" s="103">
        <f>$I70      +$K70      +$M70      +$O70</f>
        <v>19217014</v>
      </c>
      <c r="R70" s="57">
        <f>IF(($H70      =0),0,((($J70      -$H70      )/$H70      )*100))</f>
        <v>30.822822822822822</v>
      </c>
      <c r="S70" s="58">
        <f>IF(($I70      =0),0,((($K70      -$I70      )/$I70      )*100))</f>
        <v>30.818007034436985</v>
      </c>
      <c r="T70" s="57">
        <f>IF($E70   =0,0,($P70   /$E70   )*100)</f>
        <v>68.389209196384087</v>
      </c>
      <c r="U70" s="59">
        <f>IF($E70   =0,0,($Q70   /$E70 )*100)</f>
        <v>68.392817994163295</v>
      </c>
      <c r="V70" s="102">
        <f>V69</f>
        <v>0</v>
      </c>
      <c r="W70" s="103" t="s">
        <v>36</v>
      </c>
    </row>
    <row r="71" spans="1:23" ht="13" customHeight="1" x14ac:dyDescent="0.3">
      <c r="A71" s="60" t="s">
        <v>87</v>
      </c>
      <c r="B71" s="104">
        <f>B69</f>
        <v>28098000</v>
      </c>
      <c r="C71" s="104">
        <f>C69</f>
        <v>0</v>
      </c>
      <c r="D71" s="104"/>
      <c r="E71" s="104">
        <f>$B71      +$C71      +$D71</f>
        <v>28098000</v>
      </c>
      <c r="F71" s="105">
        <f t="shared" ref="F71:O71" si="45">F69</f>
        <v>20566000</v>
      </c>
      <c r="G71" s="106">
        <f t="shared" si="45"/>
        <v>19069000</v>
      </c>
      <c r="H71" s="105">
        <f t="shared" si="45"/>
        <v>8325000</v>
      </c>
      <c r="I71" s="106">
        <f t="shared" si="45"/>
        <v>8325613</v>
      </c>
      <c r="J71" s="105">
        <f t="shared" si="45"/>
        <v>10891000</v>
      </c>
      <c r="K71" s="106">
        <f t="shared" si="45"/>
        <v>10891401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19216000</v>
      </c>
      <c r="Q71" s="106">
        <f>$I71      +$K71      +$M71      +$O71</f>
        <v>19217014</v>
      </c>
      <c r="R71" s="61">
        <f>IF(($H71      =0),0,((($J71      -$H71      )/$H71      )*100))</f>
        <v>30.822822822822822</v>
      </c>
      <c r="S71" s="62">
        <f>IF(($I71      =0),0,((($K71      -$I71      )/$I71      )*100))</f>
        <v>30.818007034436985</v>
      </c>
      <c r="T71" s="61">
        <f>IF($E71   =0,0,($P71   /$E71   )*100)</f>
        <v>68.389209196384087</v>
      </c>
      <c r="U71" s="65">
        <f>IF($E71   =0,0,($Q71   /$E71   )*100)</f>
        <v>68.392817994163295</v>
      </c>
      <c r="V71" s="105">
        <f>V69</f>
        <v>0</v>
      </c>
      <c r="W71" s="106" t="s">
        <v>36</v>
      </c>
    </row>
    <row r="72" spans="1:23" ht="13" customHeight="1" thickBot="1" x14ac:dyDescent="0.35">
      <c r="A72" s="60" t="s">
        <v>89</v>
      </c>
      <c r="B72" s="104">
        <f>SUM(B9:B14,B17:B23,B26:B29,B32,B35:B39,B42:B52,B55:B58,B61:B65,B69)</f>
        <v>46260000</v>
      </c>
      <c r="C72" s="104">
        <f>SUM(C9:C14,C17:C23,C26:C29,C32,C35:C39,C42:C52,C55:C58,C61:C65,C69)</f>
        <v>0</v>
      </c>
      <c r="D72" s="104"/>
      <c r="E72" s="104">
        <f>$B72      +$C72      +$D72</f>
        <v>46260000</v>
      </c>
      <c r="F72" s="105">
        <f t="shared" ref="F72:O72" si="46">SUM(F9:F14,F17:F23,F26:F29,F32,F35:F39,F42:F52,F55:F58,F61:F65,F69)</f>
        <v>38728000</v>
      </c>
      <c r="G72" s="106">
        <f t="shared" si="46"/>
        <v>33148000</v>
      </c>
      <c r="H72" s="105">
        <f t="shared" si="46"/>
        <v>12512000</v>
      </c>
      <c r="I72" s="106">
        <f t="shared" si="46"/>
        <v>12169233</v>
      </c>
      <c r="J72" s="105">
        <f t="shared" si="46"/>
        <v>14579000</v>
      </c>
      <c r="K72" s="106">
        <f t="shared" si="46"/>
        <v>14095750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27091000</v>
      </c>
      <c r="Q72" s="106">
        <f>$I72      +$K72      +$M72      +$O72</f>
        <v>26264983</v>
      </c>
      <c r="R72" s="61">
        <f>IF(($H72      =0),0,((($J72      -$H72      )/$H72      )*100))</f>
        <v>16.520140664961637</v>
      </c>
      <c r="S72" s="62">
        <f>IF(($I72      =0),0,((($K72      -$I72      )/$I72      )*100))</f>
        <v>15.831047034763818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58.562472978815393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56.776876351059236</v>
      </c>
      <c r="V72" s="105">
        <f>SUM(V9:V14,V17:V23,V26:V29,V32,V35:V39,V42:V52,V55:V58,V61:V65,V69)</f>
        <v>0</v>
      </c>
      <c r="W72" s="106" t="s">
        <v>36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149</v>
      </c>
    </row>
    <row r="116" spans="1:23" x14ac:dyDescent="0.25">
      <c r="A116" s="29" t="s">
        <v>150</v>
      </c>
    </row>
    <row r="117" spans="1:23" ht="13" x14ac:dyDescent="0.3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154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L3IEu68GaD8DC6qDqWI0VQcUTi/wZ5aFjj/94VFJsrqbDdQ2P4yhtxXvZLSW3UfyNrQawT2BofKfKTXGjBzqcg==" saltValue="ygN00UGjWLw9HYA3+ESOX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134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3" customHeight="1" x14ac:dyDescent="0.3">
      <c r="A10" s="47" t="s">
        <v>37</v>
      </c>
      <c r="B10" s="92">
        <v>1771000</v>
      </c>
      <c r="C10" s="92"/>
      <c r="D10" s="92"/>
      <c r="E10" s="92">
        <f t="shared" ref="E10:E15" si="0">$B10      +$C10      +$D10</f>
        <v>1771000</v>
      </c>
      <c r="F10" s="93">
        <v>1771000</v>
      </c>
      <c r="G10" s="94">
        <v>1771000</v>
      </c>
      <c r="H10" s="93">
        <v>93000</v>
      </c>
      <c r="I10" s="94">
        <v>93500</v>
      </c>
      <c r="J10" s="93">
        <v>647000</v>
      </c>
      <c r="K10" s="94">
        <v>646603</v>
      </c>
      <c r="L10" s="93"/>
      <c r="M10" s="94"/>
      <c r="N10" s="93"/>
      <c r="O10" s="94"/>
      <c r="P10" s="93">
        <f t="shared" ref="P10:P15" si="1">$H10      +$J10      +$L10      +$N10</f>
        <v>740000</v>
      </c>
      <c r="Q10" s="94">
        <f t="shared" ref="Q10:Q15" si="2">$I10      +$K10      +$M10      +$O10</f>
        <v>740103</v>
      </c>
      <c r="R10" s="48">
        <f t="shared" ref="R10:R15" si="3">IF(($H10      =0),0,((($J10      -$H10      )/$H10      )*100))</f>
        <v>595.69892473118284</v>
      </c>
      <c r="S10" s="49">
        <f t="shared" ref="S10:S15" si="4">IF(($I10      =0),0,((($K10      -$I10      )/$I10      )*100))</f>
        <v>591.55401069518712</v>
      </c>
      <c r="T10" s="48">
        <f t="shared" ref="T10:T14" si="5">IF(($E10      =0),0,(($P10      /$E10      )*100))</f>
        <v>41.784302653867869</v>
      </c>
      <c r="U10" s="50">
        <f t="shared" ref="U10:U14" si="6">IF(($E10      =0),0,(($Q10      /$E10      )*100))</f>
        <v>41.790118577075098</v>
      </c>
      <c r="V10" s="93">
        <v>0</v>
      </c>
      <c r="W10" s="94" t="s">
        <v>36</v>
      </c>
    </row>
    <row r="11" spans="1:23" ht="13" customHeight="1" x14ac:dyDescent="0.3">
      <c r="A11" s="47" t="s">
        <v>38</v>
      </c>
      <c r="B11" s="92">
        <v>6500000</v>
      </c>
      <c r="C11" s="92"/>
      <c r="D11" s="92"/>
      <c r="E11" s="92">
        <f t="shared" si="0"/>
        <v>6500000</v>
      </c>
      <c r="F11" s="93">
        <v>6500000</v>
      </c>
      <c r="G11" s="94">
        <v>3500000</v>
      </c>
      <c r="H11" s="93">
        <v>1127000</v>
      </c>
      <c r="I11" s="94">
        <v>1247956</v>
      </c>
      <c r="J11" s="93">
        <v>445000</v>
      </c>
      <c r="K11" s="94">
        <v>1325808</v>
      </c>
      <c r="L11" s="93"/>
      <c r="M11" s="94"/>
      <c r="N11" s="93"/>
      <c r="O11" s="94"/>
      <c r="P11" s="93">
        <f t="shared" si="1"/>
        <v>1572000</v>
      </c>
      <c r="Q11" s="94">
        <f t="shared" si="2"/>
        <v>2573764</v>
      </c>
      <c r="R11" s="48">
        <f t="shared" si="3"/>
        <v>-60.514640638864236</v>
      </c>
      <c r="S11" s="49">
        <f t="shared" si="4"/>
        <v>6.2383609678546357</v>
      </c>
      <c r="T11" s="48">
        <f t="shared" si="5"/>
        <v>24.184615384615384</v>
      </c>
      <c r="U11" s="50">
        <f t="shared" si="6"/>
        <v>39.596369230769227</v>
      </c>
      <c r="V11" s="93">
        <v>0</v>
      </c>
      <c r="W11" s="94" t="s">
        <v>36</v>
      </c>
    </row>
    <row r="12" spans="1:23" ht="13" customHeight="1" x14ac:dyDescent="0.3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3" customHeight="1" x14ac:dyDescent="0.3">
      <c r="A13" s="47" t="s">
        <v>40</v>
      </c>
      <c r="B13" s="92">
        <v>5000000</v>
      </c>
      <c r="C13" s="92"/>
      <c r="D13" s="92"/>
      <c r="E13" s="92">
        <f t="shared" si="0"/>
        <v>5000000</v>
      </c>
      <c r="F13" s="93">
        <v>5000000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3" customHeight="1" x14ac:dyDescent="0.3">
      <c r="A14" s="47" t="s">
        <v>41</v>
      </c>
      <c r="B14" s="92">
        <v>1300000</v>
      </c>
      <c r="C14" s="92"/>
      <c r="D14" s="92"/>
      <c r="E14" s="92">
        <f t="shared" si="0"/>
        <v>1300000</v>
      </c>
      <c r="F14" s="93">
        <v>1300000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3" customHeight="1" x14ac:dyDescent="0.3">
      <c r="A15" s="51" t="s">
        <v>42</v>
      </c>
      <c r="B15" s="95">
        <f>SUM(B9:B14)</f>
        <v>14571000</v>
      </c>
      <c r="C15" s="95">
        <f>SUM(C9:C14)</f>
        <v>0</v>
      </c>
      <c r="D15" s="95"/>
      <c r="E15" s="95">
        <f t="shared" si="0"/>
        <v>14571000</v>
      </c>
      <c r="F15" s="96">
        <f t="shared" ref="F15:O15" si="7">SUM(F9:F14)</f>
        <v>14571000</v>
      </c>
      <c r="G15" s="97">
        <f t="shared" si="7"/>
        <v>5271000</v>
      </c>
      <c r="H15" s="96">
        <f t="shared" si="7"/>
        <v>1220000</v>
      </c>
      <c r="I15" s="97">
        <f t="shared" si="7"/>
        <v>1341456</v>
      </c>
      <c r="J15" s="96">
        <f t="shared" si="7"/>
        <v>1092000</v>
      </c>
      <c r="K15" s="97">
        <f t="shared" si="7"/>
        <v>1972411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2312000</v>
      </c>
      <c r="Q15" s="97">
        <f t="shared" si="2"/>
        <v>3313867</v>
      </c>
      <c r="R15" s="52">
        <f t="shared" si="3"/>
        <v>-10.491803278688524</v>
      </c>
      <c r="S15" s="53">
        <f t="shared" si="4"/>
        <v>47.035087248482242</v>
      </c>
      <c r="T15" s="52">
        <f>IF((SUM($E9:$E13))=0,0,(P15/(SUM($E9:$E13))*100))</f>
        <v>17.421445256574486</v>
      </c>
      <c r="U15" s="54">
        <f>IF((SUM($E9:$E13))=0,0,(Q15/(SUM($E9:$E13))*100))</f>
        <v>24.970740712832491</v>
      </c>
      <c r="V15" s="96">
        <f>SUM(V9:V14)</f>
        <v>0</v>
      </c>
      <c r="W15" s="97" t="s">
        <v>36</v>
      </c>
    </row>
    <row r="16" spans="1:23" ht="13" customHeight="1" x14ac:dyDescent="0.3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3" customHeight="1" x14ac:dyDescent="0.3">
      <c r="A17" s="47" t="s">
        <v>44</v>
      </c>
      <c r="B17" s="92">
        <v>67450000</v>
      </c>
      <c r="C17" s="92"/>
      <c r="D17" s="92"/>
      <c r="E17" s="92">
        <f t="shared" ref="E17:E24" si="8">$B17      +$C17      +$D17</f>
        <v>67450000</v>
      </c>
      <c r="F17" s="93">
        <v>67450000</v>
      </c>
      <c r="G17" s="94">
        <v>40510000</v>
      </c>
      <c r="H17" s="93">
        <v>5663000</v>
      </c>
      <c r="I17" s="94"/>
      <c r="J17" s="93">
        <v>13746000</v>
      </c>
      <c r="K17" s="94">
        <v>9349201</v>
      </c>
      <c r="L17" s="93"/>
      <c r="M17" s="94"/>
      <c r="N17" s="93"/>
      <c r="O17" s="94"/>
      <c r="P17" s="93">
        <f t="shared" ref="P17:P24" si="9">$H17      +$J17      +$L17      +$N17</f>
        <v>19409000</v>
      </c>
      <c r="Q17" s="94">
        <f t="shared" ref="Q17:Q24" si="10">$I17      +$K17      +$M17      +$O17</f>
        <v>9349201</v>
      </c>
      <c r="R17" s="48">
        <f t="shared" ref="R17:R24" si="11">IF(($H17      =0),0,((($J17      -$H17      )/$H17      )*100))</f>
        <v>142.73353346282889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28.775389177168272</v>
      </c>
      <c r="U17" s="50">
        <f t="shared" ref="U17:U23" si="14">IF(($E17      =0),0,(($Q17      /$E17      )*100))</f>
        <v>13.860935507783543</v>
      </c>
      <c r="V17" s="93">
        <v>0</v>
      </c>
      <c r="W17" s="94" t="s">
        <v>36</v>
      </c>
    </row>
    <row r="18" spans="1:23" ht="13" customHeight="1" x14ac:dyDescent="0.3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3" customHeight="1" x14ac:dyDescent="0.3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3" customHeight="1" x14ac:dyDescent="0.3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3" customHeight="1" x14ac:dyDescent="0.3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3" customHeight="1" x14ac:dyDescent="0.3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3" customHeight="1" x14ac:dyDescent="0.3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3" customHeight="1" x14ac:dyDescent="0.3">
      <c r="A24" s="51" t="s">
        <v>42</v>
      </c>
      <c r="B24" s="95">
        <f>SUM(B17:B23)</f>
        <v>67450000</v>
      </c>
      <c r="C24" s="95">
        <f>SUM(C17:C23)</f>
        <v>0</v>
      </c>
      <c r="D24" s="95"/>
      <c r="E24" s="95">
        <f t="shared" si="8"/>
        <v>67450000</v>
      </c>
      <c r="F24" s="96">
        <f t="shared" ref="F24:O24" si="15">SUM(F17:F23)</f>
        <v>67450000</v>
      </c>
      <c r="G24" s="97">
        <f t="shared" si="15"/>
        <v>40510000</v>
      </c>
      <c r="H24" s="96">
        <f t="shared" si="15"/>
        <v>5663000</v>
      </c>
      <c r="I24" s="97">
        <f t="shared" si="15"/>
        <v>0</v>
      </c>
      <c r="J24" s="96">
        <f t="shared" si="15"/>
        <v>13746000</v>
      </c>
      <c r="K24" s="97">
        <f t="shared" si="15"/>
        <v>9349201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19409000</v>
      </c>
      <c r="Q24" s="97">
        <f t="shared" si="10"/>
        <v>9349201</v>
      </c>
      <c r="R24" s="52">
        <f t="shared" si="11"/>
        <v>142.73353346282889</v>
      </c>
      <c r="S24" s="53">
        <f t="shared" si="12"/>
        <v>0</v>
      </c>
      <c r="T24" s="52">
        <f>IF(($E24-$E19-$E23)   =0,0,($P24   /($E24-$E19-$E23)   )*100)</f>
        <v>28.775389177168272</v>
      </c>
      <c r="U24" s="54">
        <f>IF(($E24-$E19-$E23)   =0,0,($Q24   /($E24-$E19-$E23)   )*100)</f>
        <v>13.860935507783543</v>
      </c>
      <c r="V24" s="96">
        <f>SUM(V17:V23)</f>
        <v>0</v>
      </c>
      <c r="W24" s="97" t="s">
        <v>36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3" customHeight="1" x14ac:dyDescent="0.3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3" customHeight="1" x14ac:dyDescent="0.3">
      <c r="A28" s="47" t="s">
        <v>54</v>
      </c>
      <c r="B28" s="92">
        <v>144823000</v>
      </c>
      <c r="C28" s="92"/>
      <c r="D28" s="92"/>
      <c r="E28" s="92">
        <f>$B28      +$C28      +$D28</f>
        <v>144823000</v>
      </c>
      <c r="F28" s="93">
        <v>144823000</v>
      </c>
      <c r="G28" s="94">
        <v>47791000</v>
      </c>
      <c r="H28" s="93">
        <v>10402000</v>
      </c>
      <c r="I28" s="94">
        <v>19845896</v>
      </c>
      <c r="J28" s="93">
        <v>43515000</v>
      </c>
      <c r="K28" s="94">
        <v>47964754</v>
      </c>
      <c r="L28" s="93"/>
      <c r="M28" s="94"/>
      <c r="N28" s="93"/>
      <c r="O28" s="94"/>
      <c r="P28" s="93">
        <f>$H28      +$J28      +$L28      +$N28</f>
        <v>53917000</v>
      </c>
      <c r="Q28" s="94">
        <f>$I28      +$K28      +$M28      +$O28</f>
        <v>67810650</v>
      </c>
      <c r="R28" s="48">
        <f>IF(($H28      =0),0,((($J28      -$H28      )/$H28      )*100))</f>
        <v>318.33301288213806</v>
      </c>
      <c r="S28" s="49">
        <f>IF(($I28      =0),0,((($K28      -$I28      )/$I28      )*100))</f>
        <v>141.6860090368306</v>
      </c>
      <c r="T28" s="48">
        <f>IF(($E28      =0),0,(($P28      /$E28      )*100))</f>
        <v>37.229583698721882</v>
      </c>
      <c r="U28" s="50">
        <f>IF(($E28      =0),0,(($Q28      /$E28      )*100))</f>
        <v>46.823122017911516</v>
      </c>
      <c r="V28" s="93">
        <v>0</v>
      </c>
      <c r="W28" s="94" t="s">
        <v>36</v>
      </c>
    </row>
    <row r="29" spans="1:23" ht="13" customHeight="1" x14ac:dyDescent="0.3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3" customHeight="1" x14ac:dyDescent="0.3">
      <c r="A30" s="51" t="s">
        <v>42</v>
      </c>
      <c r="B30" s="95">
        <f>SUM(B26:B29)</f>
        <v>144823000</v>
      </c>
      <c r="C30" s="95">
        <f>SUM(C26:C29)</f>
        <v>0</v>
      </c>
      <c r="D30" s="95"/>
      <c r="E30" s="95">
        <f>$B30      +$C30      +$D30</f>
        <v>144823000</v>
      </c>
      <c r="F30" s="96">
        <f t="shared" ref="F30:O30" si="16">SUM(F26:F29)</f>
        <v>144823000</v>
      </c>
      <c r="G30" s="97">
        <f t="shared" si="16"/>
        <v>47791000</v>
      </c>
      <c r="H30" s="96">
        <f t="shared" si="16"/>
        <v>10402000</v>
      </c>
      <c r="I30" s="97">
        <f t="shared" si="16"/>
        <v>19845896</v>
      </c>
      <c r="J30" s="96">
        <f t="shared" si="16"/>
        <v>43515000</v>
      </c>
      <c r="K30" s="97">
        <f t="shared" si="16"/>
        <v>47964754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53917000</v>
      </c>
      <c r="Q30" s="97">
        <f>$I30      +$K30      +$M30      +$O30</f>
        <v>67810650</v>
      </c>
      <c r="R30" s="52">
        <f>IF(($H30      =0),0,((($J30      -$H30      )/$H30      )*100))</f>
        <v>318.33301288213806</v>
      </c>
      <c r="S30" s="53">
        <f>IF(($I30      =0),0,((($K30      -$I30      )/$I30      )*100))</f>
        <v>141.6860090368306</v>
      </c>
      <c r="T30" s="52">
        <f>IF($E30   =0,0,($P30   /$E30   )*100)</f>
        <v>37.229583698721882</v>
      </c>
      <c r="U30" s="54">
        <f>IF($E30   =0,0,($Q30   /$E30   )*100)</f>
        <v>46.823122017911516</v>
      </c>
      <c r="V30" s="96">
        <f>SUM(V26:V29)</f>
        <v>0</v>
      </c>
      <c r="W30" s="97" t="s">
        <v>36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4420000</v>
      </c>
      <c r="C32" s="92"/>
      <c r="D32" s="92"/>
      <c r="E32" s="92">
        <f>$B32      +$C32      +$D32</f>
        <v>4420000</v>
      </c>
      <c r="F32" s="93">
        <v>4420000</v>
      </c>
      <c r="G32" s="94">
        <v>3094000</v>
      </c>
      <c r="H32" s="93">
        <v>564000</v>
      </c>
      <c r="I32" s="94">
        <v>544869</v>
      </c>
      <c r="J32" s="93">
        <v>575000</v>
      </c>
      <c r="K32" s="94">
        <v>654977</v>
      </c>
      <c r="L32" s="93"/>
      <c r="M32" s="94"/>
      <c r="N32" s="93"/>
      <c r="O32" s="94"/>
      <c r="P32" s="93">
        <f>$H32      +$J32      +$L32      +$N32</f>
        <v>1139000</v>
      </c>
      <c r="Q32" s="94">
        <f>$I32      +$K32      +$M32      +$O32</f>
        <v>1199846</v>
      </c>
      <c r="R32" s="48">
        <f>IF(($H32      =0),0,((($J32      -$H32      )/$H32      )*100))</f>
        <v>1.9503546099290781</v>
      </c>
      <c r="S32" s="49">
        <f>IF(($I32      =0),0,((($K32      -$I32      )/$I32      )*100))</f>
        <v>20.208160126562532</v>
      </c>
      <c r="T32" s="48">
        <f>IF(($E32      =0),0,(($P32      /$E32      )*100))</f>
        <v>25.769230769230766</v>
      </c>
      <c r="U32" s="50">
        <f>IF(($E32      =0),0,(($Q32      /$E32      )*100))</f>
        <v>27.145837104072395</v>
      </c>
      <c r="V32" s="93">
        <v>0</v>
      </c>
      <c r="W32" s="94" t="s">
        <v>36</v>
      </c>
    </row>
    <row r="33" spans="1:23" ht="13" customHeight="1" x14ac:dyDescent="0.3">
      <c r="A33" s="51" t="s">
        <v>42</v>
      </c>
      <c r="B33" s="95">
        <f>B32</f>
        <v>4420000</v>
      </c>
      <c r="C33" s="95">
        <f>C32</f>
        <v>0</v>
      </c>
      <c r="D33" s="95"/>
      <c r="E33" s="95">
        <f>$B33      +$C33      +$D33</f>
        <v>4420000</v>
      </c>
      <c r="F33" s="96">
        <f t="shared" ref="F33:O33" si="17">F32</f>
        <v>4420000</v>
      </c>
      <c r="G33" s="97">
        <f t="shared" si="17"/>
        <v>3094000</v>
      </c>
      <c r="H33" s="96">
        <f t="shared" si="17"/>
        <v>564000</v>
      </c>
      <c r="I33" s="97">
        <f t="shared" si="17"/>
        <v>544869</v>
      </c>
      <c r="J33" s="96">
        <f t="shared" si="17"/>
        <v>575000</v>
      </c>
      <c r="K33" s="97">
        <f t="shared" si="17"/>
        <v>654977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1139000</v>
      </c>
      <c r="Q33" s="97">
        <f>$I33      +$K33      +$M33      +$O33</f>
        <v>1199846</v>
      </c>
      <c r="R33" s="52">
        <f>IF(($H33      =0),0,((($J33      -$H33      )/$H33      )*100))</f>
        <v>1.9503546099290781</v>
      </c>
      <c r="S33" s="53">
        <f>IF(($I33      =0),0,((($K33      -$I33      )/$I33      )*100))</f>
        <v>20.208160126562532</v>
      </c>
      <c r="T33" s="52">
        <f>IF($E33   =0,0,($P33   /$E33   )*100)</f>
        <v>25.769230769230766</v>
      </c>
      <c r="U33" s="54">
        <f>IF($E33   =0,0,($Q33   /$E33   )*100)</f>
        <v>27.145837104072395</v>
      </c>
      <c r="V33" s="96">
        <f>V32</f>
        <v>0</v>
      </c>
      <c r="W33" s="97" t="s">
        <v>36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6346000</v>
      </c>
      <c r="C35" s="92"/>
      <c r="D35" s="92"/>
      <c r="E35" s="92">
        <f t="shared" ref="E35:E40" si="18">$B35      +$C35      +$D35</f>
        <v>6346000</v>
      </c>
      <c r="F35" s="93">
        <v>6346000</v>
      </c>
      <c r="G35" s="94">
        <v>3500000</v>
      </c>
      <c r="H35" s="93">
        <v>4288000</v>
      </c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4288000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-100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67.570122912070602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3" customHeight="1" x14ac:dyDescent="0.3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3" customHeight="1" x14ac:dyDescent="0.3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3" customHeight="1" x14ac:dyDescent="0.3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3" customHeight="1" x14ac:dyDescent="0.3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3" customHeight="1" x14ac:dyDescent="0.3">
      <c r="A40" s="51" t="s">
        <v>42</v>
      </c>
      <c r="B40" s="95">
        <f>SUM(B35:B39)</f>
        <v>6346000</v>
      </c>
      <c r="C40" s="95">
        <f>SUM(C35:C39)</f>
        <v>0</v>
      </c>
      <c r="D40" s="95"/>
      <c r="E40" s="95">
        <f t="shared" si="18"/>
        <v>6346000</v>
      </c>
      <c r="F40" s="96">
        <f t="shared" ref="F40:O40" si="25">SUM(F35:F39)</f>
        <v>6346000</v>
      </c>
      <c r="G40" s="97">
        <f t="shared" si="25"/>
        <v>3500000</v>
      </c>
      <c r="H40" s="96">
        <f t="shared" si="25"/>
        <v>4288000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4288000</v>
      </c>
      <c r="Q40" s="97">
        <f t="shared" si="20"/>
        <v>0</v>
      </c>
      <c r="R40" s="52">
        <f t="shared" si="21"/>
        <v>-100</v>
      </c>
      <c r="S40" s="53">
        <f t="shared" si="22"/>
        <v>0</v>
      </c>
      <c r="T40" s="52">
        <f>IF((+$E35+$E38) =0,0,(P40   /(+$E35+$E38) )*100)</f>
        <v>67.570122912070602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3" customHeight="1" x14ac:dyDescent="0.3">
      <c r="A43" s="47" t="s">
        <v>66</v>
      </c>
      <c r="B43" s="92">
        <v>375138000</v>
      </c>
      <c r="C43" s="92"/>
      <c r="D43" s="92"/>
      <c r="E43" s="92">
        <f t="shared" si="26"/>
        <v>375138000</v>
      </c>
      <c r="F43" s="93">
        <v>375138000</v>
      </c>
      <c r="G43" s="94">
        <v>161012000</v>
      </c>
      <c r="H43" s="93">
        <v>56116000</v>
      </c>
      <c r="I43" s="94">
        <v>45683689</v>
      </c>
      <c r="J43" s="93">
        <v>93056000</v>
      </c>
      <c r="K43" s="94">
        <v>96679261</v>
      </c>
      <c r="L43" s="93"/>
      <c r="M43" s="94"/>
      <c r="N43" s="93"/>
      <c r="O43" s="94"/>
      <c r="P43" s="93">
        <f t="shared" si="27"/>
        <v>149172000</v>
      </c>
      <c r="Q43" s="94">
        <f t="shared" si="28"/>
        <v>142362950</v>
      </c>
      <c r="R43" s="48">
        <f t="shared" si="29"/>
        <v>65.827927863710883</v>
      </c>
      <c r="S43" s="49">
        <f t="shared" si="30"/>
        <v>111.62752640225706</v>
      </c>
      <c r="T43" s="48">
        <f t="shared" si="31"/>
        <v>39.764566639476669</v>
      </c>
      <c r="U43" s="50">
        <f t="shared" si="32"/>
        <v>37.949487921778122</v>
      </c>
      <c r="V43" s="93">
        <v>0</v>
      </c>
      <c r="W43" s="94" t="s">
        <v>36</v>
      </c>
    </row>
    <row r="44" spans="1:23" ht="13" customHeight="1" x14ac:dyDescent="0.3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3" customHeight="1" x14ac:dyDescent="0.3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3" customHeight="1" x14ac:dyDescent="0.3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3" hidden="1" customHeight="1" x14ac:dyDescent="0.3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3" customHeight="1" x14ac:dyDescent="0.3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3" customHeight="1" x14ac:dyDescent="0.3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3" customHeight="1" x14ac:dyDescent="0.3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3" customHeight="1" x14ac:dyDescent="0.3">
      <c r="A51" s="47" t="s">
        <v>74</v>
      </c>
      <c r="B51" s="92">
        <v>3820000</v>
      </c>
      <c r="C51" s="92"/>
      <c r="D51" s="92"/>
      <c r="E51" s="92">
        <f t="shared" si="26"/>
        <v>3820000</v>
      </c>
      <c r="F51" s="93">
        <v>3820000</v>
      </c>
      <c r="G51" s="94">
        <v>1502000</v>
      </c>
      <c r="H51" s="93">
        <v>141000</v>
      </c>
      <c r="I51" s="94"/>
      <c r="J51" s="93">
        <v>1361000</v>
      </c>
      <c r="K51" s="94"/>
      <c r="L51" s="93"/>
      <c r="M51" s="94"/>
      <c r="N51" s="93"/>
      <c r="O51" s="94"/>
      <c r="P51" s="93">
        <f t="shared" si="27"/>
        <v>1502000</v>
      </c>
      <c r="Q51" s="94">
        <f t="shared" si="28"/>
        <v>0</v>
      </c>
      <c r="R51" s="48">
        <f t="shared" si="29"/>
        <v>865.24822695035459</v>
      </c>
      <c r="S51" s="49">
        <f t="shared" si="30"/>
        <v>0</v>
      </c>
      <c r="T51" s="48">
        <f t="shared" si="31"/>
        <v>39.319371727748695</v>
      </c>
      <c r="U51" s="50">
        <f t="shared" si="32"/>
        <v>0</v>
      </c>
      <c r="V51" s="93">
        <v>0</v>
      </c>
      <c r="W51" s="94" t="s">
        <v>36</v>
      </c>
    </row>
    <row r="52" spans="1:23" ht="13" customHeight="1" x14ac:dyDescent="0.3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3" customHeight="1" x14ac:dyDescent="0.3">
      <c r="A53" s="51" t="s">
        <v>42</v>
      </c>
      <c r="B53" s="95">
        <f>SUM(B42:B52)</f>
        <v>378958000</v>
      </c>
      <c r="C53" s="95">
        <f>SUM(C42:C52)</f>
        <v>0</v>
      </c>
      <c r="D53" s="95"/>
      <c r="E53" s="95">
        <f t="shared" si="26"/>
        <v>378958000</v>
      </c>
      <c r="F53" s="96">
        <f t="shared" ref="F53:O53" si="33">SUM(F42:F52)</f>
        <v>378958000</v>
      </c>
      <c r="G53" s="97">
        <f t="shared" si="33"/>
        <v>162514000</v>
      </c>
      <c r="H53" s="96">
        <f t="shared" si="33"/>
        <v>56257000</v>
      </c>
      <c r="I53" s="97">
        <f t="shared" si="33"/>
        <v>45683689</v>
      </c>
      <c r="J53" s="96">
        <f t="shared" si="33"/>
        <v>94417000</v>
      </c>
      <c r="K53" s="97">
        <f t="shared" si="33"/>
        <v>96679261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150674000</v>
      </c>
      <c r="Q53" s="97">
        <f t="shared" si="28"/>
        <v>142362950</v>
      </c>
      <c r="R53" s="52">
        <f t="shared" si="29"/>
        <v>67.831558739356879</v>
      </c>
      <c r="S53" s="53">
        <f t="shared" si="30"/>
        <v>111.62752640225706</v>
      </c>
      <c r="T53" s="52">
        <f>IF((+$E43+$E45+$E47+$E48+$E51) =0,0,(P53   /(+$E43+$E45+$E47+$E48+$E51) )*100)</f>
        <v>39.760078953340475</v>
      </c>
      <c r="U53" s="54">
        <f>IF((+$E43+$E45+$E47+$E48+$E51) =0,0,(Q53   /(+$E43+$E45+$E47+$E48+$E51) )*100)</f>
        <v>37.566946732883331</v>
      </c>
      <c r="V53" s="96">
        <f>SUM(V42:V52)</f>
        <v>0</v>
      </c>
      <c r="W53" s="97" t="s">
        <v>36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3" customHeight="1" x14ac:dyDescent="0.3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3" hidden="1" customHeight="1" x14ac:dyDescent="0.3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3" hidden="1" customHeight="1" x14ac:dyDescent="0.3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3" customHeight="1" x14ac:dyDescent="0.3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3" customHeight="1" x14ac:dyDescent="0.3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3" customHeight="1" x14ac:dyDescent="0.3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3" customHeight="1" x14ac:dyDescent="0.3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3" customHeight="1" x14ac:dyDescent="0.3">
      <c r="A67" s="60" t="s">
        <v>87</v>
      </c>
      <c r="B67" s="104">
        <f>SUM(B9:B14,B17:B23,B26:B29,B32,B35:B39,B42:B52,B55:B58,B61:B65)</f>
        <v>616568000</v>
      </c>
      <c r="C67" s="104">
        <f>SUM(C9:C14,C17:C23,C26:C29,C32,C35:C39,C42:C52,C55:C58,C61:C65)</f>
        <v>0</v>
      </c>
      <c r="D67" s="104"/>
      <c r="E67" s="104">
        <f t="shared" si="35"/>
        <v>616568000</v>
      </c>
      <c r="F67" s="105">
        <f t="shared" ref="F67:O67" si="43">SUM(F9:F14,F17:F23,F26:F29,F32,F35:F39,F42:F52,F55:F58,F61:F65)</f>
        <v>616568000</v>
      </c>
      <c r="G67" s="106">
        <f t="shared" si="43"/>
        <v>262680000</v>
      </c>
      <c r="H67" s="105">
        <f t="shared" si="43"/>
        <v>78394000</v>
      </c>
      <c r="I67" s="106">
        <f t="shared" si="43"/>
        <v>67415910</v>
      </c>
      <c r="J67" s="105">
        <f t="shared" si="43"/>
        <v>153345000</v>
      </c>
      <c r="K67" s="106">
        <f t="shared" si="43"/>
        <v>156620604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231739000</v>
      </c>
      <c r="Q67" s="106">
        <f t="shared" si="37"/>
        <v>224036514</v>
      </c>
      <c r="R67" s="61">
        <f t="shared" si="38"/>
        <v>95.608082251192698</v>
      </c>
      <c r="S67" s="62">
        <f t="shared" si="39"/>
        <v>132.31994346735064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37.664724965380941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36.412833756996946</v>
      </c>
      <c r="V67" s="105">
        <f>SUM(V9:V14,V17:V23,V26:V29,V32,V35:V39,V42:V52,V55:V58,V61:V65)</f>
        <v>0</v>
      </c>
      <c r="W67" s="106" t="s">
        <v>36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=0),0,((($J69      -$H69      )/$H69      )*100))</f>
        <v>0</v>
      </c>
      <c r="S69" s="49">
        <f>IF(($I69      =0),0,((($K69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3" customHeight="1" x14ac:dyDescent="0.3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=0),0,((($J70      -$H70      )/$H70      )*100))</f>
        <v>0</v>
      </c>
      <c r="S70" s="58">
        <f>IF(($I70      =0),0,((($K70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3" customHeight="1" x14ac:dyDescent="0.3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=0),0,((($J71      -$H71      )/$H71      )*100))</f>
        <v>0</v>
      </c>
      <c r="S71" s="62">
        <f>IF(($I71      =0),0,((($K71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3" customHeight="1" thickBot="1" x14ac:dyDescent="0.35">
      <c r="A72" s="60" t="s">
        <v>89</v>
      </c>
      <c r="B72" s="104">
        <f>SUM(B9:B14,B17:B23,B26:B29,B32,B35:B39,B42:B52,B55:B58,B61:B65,B69)</f>
        <v>616568000</v>
      </c>
      <c r="C72" s="104">
        <f>SUM(C9:C14,C17:C23,C26:C29,C32,C35:C39,C42:C52,C55:C58,C61:C65,C69)</f>
        <v>0</v>
      </c>
      <c r="D72" s="104"/>
      <c r="E72" s="104">
        <f>$B72      +$C72      +$D72</f>
        <v>616568000</v>
      </c>
      <c r="F72" s="105">
        <f t="shared" ref="F72:O72" si="46">SUM(F9:F14,F17:F23,F26:F29,F32,F35:F39,F42:F52,F55:F58,F61:F65,F69)</f>
        <v>616568000</v>
      </c>
      <c r="G72" s="106">
        <f t="shared" si="46"/>
        <v>262680000</v>
      </c>
      <c r="H72" s="105">
        <f t="shared" si="46"/>
        <v>78394000</v>
      </c>
      <c r="I72" s="106">
        <f t="shared" si="46"/>
        <v>67415910</v>
      </c>
      <c r="J72" s="105">
        <f t="shared" si="46"/>
        <v>153345000</v>
      </c>
      <c r="K72" s="106">
        <f t="shared" si="46"/>
        <v>156620604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231739000</v>
      </c>
      <c r="Q72" s="106">
        <f>$I72      +$K72      +$M72      +$O72</f>
        <v>224036514</v>
      </c>
      <c r="R72" s="61">
        <f>IF(($H72      =0),0,((($J72      -$H72      )/$H72      )*100))</f>
        <v>95.608082251192698</v>
      </c>
      <c r="S72" s="62">
        <f>IF(($I72      =0),0,((($K72      -$I72      )/$I72      )*100))</f>
        <v>132.31994346735064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37.664724965380941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36.412833756996946</v>
      </c>
      <c r="V72" s="105">
        <f>SUM(V9:V14,V17:V23,V26:V29,V32,V35:V39,V42:V52,V55:V58,V61:V65,V69)</f>
        <v>0</v>
      </c>
      <c r="W72" s="106" t="s">
        <v>36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149</v>
      </c>
    </row>
    <row r="116" spans="1:23" x14ac:dyDescent="0.25">
      <c r="A116" s="29" t="s">
        <v>150</v>
      </c>
    </row>
    <row r="117" spans="1:23" ht="13" x14ac:dyDescent="0.3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154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w6B0RYjmfvPx8iQoEM0lB3mEG36eNIpa46lYIbnfccqR+Egq02OCsO5oMeQ8SBabSV45hAAcNUCDowl/Ki5i5A==" saltValue="nbhqTpVEwOwcVWY5YqAbu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135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3" customHeight="1" x14ac:dyDescent="0.3">
      <c r="A10" s="47" t="s">
        <v>37</v>
      </c>
      <c r="B10" s="92">
        <v>2802000</v>
      </c>
      <c r="C10" s="92"/>
      <c r="D10" s="92"/>
      <c r="E10" s="92">
        <f t="shared" ref="E10:E15" si="0">$B10      +$C10      +$D10</f>
        <v>2802000</v>
      </c>
      <c r="F10" s="93">
        <v>2802000</v>
      </c>
      <c r="G10" s="94">
        <v>2802000</v>
      </c>
      <c r="H10" s="93">
        <v>427000</v>
      </c>
      <c r="I10" s="94">
        <v>427053</v>
      </c>
      <c r="J10" s="93">
        <v>650000</v>
      </c>
      <c r="K10" s="94">
        <v>649473</v>
      </c>
      <c r="L10" s="93"/>
      <c r="M10" s="94"/>
      <c r="N10" s="93"/>
      <c r="O10" s="94"/>
      <c r="P10" s="93">
        <f t="shared" ref="P10:P15" si="1">$H10      +$J10      +$L10      +$N10</f>
        <v>1077000</v>
      </c>
      <c r="Q10" s="94">
        <f t="shared" ref="Q10:Q15" si="2">$I10      +$K10      +$M10      +$O10</f>
        <v>1076526</v>
      </c>
      <c r="R10" s="48">
        <f t="shared" ref="R10:R15" si="3">IF(($H10      =0),0,((($J10      -$H10      )/$H10      )*100))</f>
        <v>52.224824355971897</v>
      </c>
      <c r="S10" s="49">
        <f t="shared" ref="S10:S15" si="4">IF(($I10      =0),0,((($K10      -$I10      )/$I10      )*100))</f>
        <v>52.082528398114526</v>
      </c>
      <c r="T10" s="48">
        <f t="shared" ref="T10:T14" si="5">IF(($E10      =0),0,(($P10      /$E10      )*100))</f>
        <v>38.436830835117775</v>
      </c>
      <c r="U10" s="50">
        <f t="shared" ref="U10:U14" si="6">IF(($E10      =0),0,(($Q10      /$E10      )*100))</f>
        <v>38.419914346895077</v>
      </c>
      <c r="V10" s="93">
        <v>0</v>
      </c>
      <c r="W10" s="94" t="s">
        <v>36</v>
      </c>
    </row>
    <row r="11" spans="1:23" ht="13" customHeight="1" x14ac:dyDescent="0.3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3" customHeight="1" x14ac:dyDescent="0.3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3" customHeight="1" x14ac:dyDescent="0.3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3" customHeight="1" x14ac:dyDescent="0.3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3" customHeight="1" x14ac:dyDescent="0.3">
      <c r="A15" s="51" t="s">
        <v>42</v>
      </c>
      <c r="B15" s="95">
        <f>SUM(B9:B14)</f>
        <v>2802000</v>
      </c>
      <c r="C15" s="95">
        <f>SUM(C9:C14)</f>
        <v>0</v>
      </c>
      <c r="D15" s="95"/>
      <c r="E15" s="95">
        <f t="shared" si="0"/>
        <v>2802000</v>
      </c>
      <c r="F15" s="96">
        <f t="shared" ref="F15:O15" si="7">SUM(F9:F14)</f>
        <v>2802000</v>
      </c>
      <c r="G15" s="97">
        <f t="shared" si="7"/>
        <v>2802000</v>
      </c>
      <c r="H15" s="96">
        <f t="shared" si="7"/>
        <v>427000</v>
      </c>
      <c r="I15" s="97">
        <f t="shared" si="7"/>
        <v>427053</v>
      </c>
      <c r="J15" s="96">
        <f t="shared" si="7"/>
        <v>650000</v>
      </c>
      <c r="K15" s="97">
        <f t="shared" si="7"/>
        <v>649473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1077000</v>
      </c>
      <c r="Q15" s="97">
        <f t="shared" si="2"/>
        <v>1076526</v>
      </c>
      <c r="R15" s="52">
        <f t="shared" si="3"/>
        <v>52.224824355971897</v>
      </c>
      <c r="S15" s="53">
        <f t="shared" si="4"/>
        <v>52.082528398114526</v>
      </c>
      <c r="T15" s="52">
        <f>IF((SUM($E9:$E13))=0,0,(P15/(SUM($E9:$E13))*100))</f>
        <v>38.436830835117775</v>
      </c>
      <c r="U15" s="54">
        <f>IF((SUM($E9:$E13))=0,0,(Q15/(SUM($E9:$E13))*100))</f>
        <v>38.419914346895077</v>
      </c>
      <c r="V15" s="96">
        <f>SUM(V9:V14)</f>
        <v>0</v>
      </c>
      <c r="W15" s="97" t="s">
        <v>36</v>
      </c>
    </row>
    <row r="16" spans="1:23" ht="13" customHeight="1" x14ac:dyDescent="0.3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3" customHeight="1" x14ac:dyDescent="0.3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3" customHeight="1" x14ac:dyDescent="0.3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3" customHeight="1" x14ac:dyDescent="0.3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3" customHeight="1" x14ac:dyDescent="0.3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3" customHeight="1" x14ac:dyDescent="0.3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3" customHeight="1" x14ac:dyDescent="0.3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3" customHeight="1" x14ac:dyDescent="0.3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3" customHeight="1" x14ac:dyDescent="0.3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3" customHeight="1" x14ac:dyDescent="0.3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3" customHeight="1" x14ac:dyDescent="0.3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3" customHeight="1" x14ac:dyDescent="0.3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1672000</v>
      </c>
      <c r="C32" s="92"/>
      <c r="D32" s="92"/>
      <c r="E32" s="92">
        <f>$B32      +$C32      +$D32</f>
        <v>1672000</v>
      </c>
      <c r="F32" s="93">
        <v>1672000</v>
      </c>
      <c r="G32" s="94">
        <v>1170000</v>
      </c>
      <c r="H32" s="93">
        <v>51000</v>
      </c>
      <c r="I32" s="94">
        <v>52089</v>
      </c>
      <c r="J32" s="93">
        <v>457000</v>
      </c>
      <c r="K32" s="94">
        <v>456679</v>
      </c>
      <c r="L32" s="93"/>
      <c r="M32" s="94"/>
      <c r="N32" s="93"/>
      <c r="O32" s="94"/>
      <c r="P32" s="93">
        <f>$H32      +$J32      +$L32      +$N32</f>
        <v>508000</v>
      </c>
      <c r="Q32" s="94">
        <f>$I32      +$K32      +$M32      +$O32</f>
        <v>508768</v>
      </c>
      <c r="R32" s="48">
        <f>IF(($H32      =0),0,((($J32      -$H32      )/$H32      )*100))</f>
        <v>796.07843137254906</v>
      </c>
      <c r="S32" s="49">
        <f>IF(($I32      =0),0,((($K32      -$I32      )/$I32      )*100))</f>
        <v>776.72829196183454</v>
      </c>
      <c r="T32" s="48">
        <f>IF(($E32      =0),0,(($P32      /$E32      )*100))</f>
        <v>30.382775119617222</v>
      </c>
      <c r="U32" s="50">
        <f>IF(($E32      =0),0,(($Q32      /$E32      )*100))</f>
        <v>30.428708133971295</v>
      </c>
      <c r="V32" s="93">
        <v>0</v>
      </c>
      <c r="W32" s="94" t="s">
        <v>36</v>
      </c>
    </row>
    <row r="33" spans="1:23" ht="13" customHeight="1" x14ac:dyDescent="0.3">
      <c r="A33" s="51" t="s">
        <v>42</v>
      </c>
      <c r="B33" s="95">
        <f>B32</f>
        <v>1672000</v>
      </c>
      <c r="C33" s="95">
        <f>C32</f>
        <v>0</v>
      </c>
      <c r="D33" s="95"/>
      <c r="E33" s="95">
        <f>$B33      +$C33      +$D33</f>
        <v>1672000</v>
      </c>
      <c r="F33" s="96">
        <f t="shared" ref="F33:O33" si="17">F32</f>
        <v>1672000</v>
      </c>
      <c r="G33" s="97">
        <f t="shared" si="17"/>
        <v>1170000</v>
      </c>
      <c r="H33" s="96">
        <f t="shared" si="17"/>
        <v>51000</v>
      </c>
      <c r="I33" s="97">
        <f t="shared" si="17"/>
        <v>52089</v>
      </c>
      <c r="J33" s="96">
        <f t="shared" si="17"/>
        <v>457000</v>
      </c>
      <c r="K33" s="97">
        <f t="shared" si="17"/>
        <v>456679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508000</v>
      </c>
      <c r="Q33" s="97">
        <f>$I33      +$K33      +$M33      +$O33</f>
        <v>508768</v>
      </c>
      <c r="R33" s="52">
        <f>IF(($H33      =0),0,((($J33      -$H33      )/$H33      )*100))</f>
        <v>796.07843137254906</v>
      </c>
      <c r="S33" s="53">
        <f>IF(($I33      =0),0,((($K33      -$I33      )/$I33      )*100))</f>
        <v>776.72829196183454</v>
      </c>
      <c r="T33" s="52">
        <f>IF($E33   =0,0,($P33   /$E33   )*100)</f>
        <v>30.382775119617222</v>
      </c>
      <c r="U33" s="54">
        <f>IF($E33   =0,0,($Q33   /$E33   )*100)</f>
        <v>30.428708133971295</v>
      </c>
      <c r="V33" s="96">
        <f>V32</f>
        <v>0</v>
      </c>
      <c r="W33" s="97" t="s">
        <v>36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3" customHeight="1" x14ac:dyDescent="0.3">
      <c r="A36" s="47" t="s">
        <v>60</v>
      </c>
      <c r="B36" s="92">
        <v>166000</v>
      </c>
      <c r="C36" s="92"/>
      <c r="D36" s="92"/>
      <c r="E36" s="92">
        <f t="shared" si="18"/>
        <v>166000</v>
      </c>
      <c r="F36" s="93">
        <v>166000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3" customHeight="1" x14ac:dyDescent="0.3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3" customHeight="1" x14ac:dyDescent="0.3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3" customHeight="1" x14ac:dyDescent="0.3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3" customHeight="1" x14ac:dyDescent="0.3">
      <c r="A40" s="51" t="s">
        <v>42</v>
      </c>
      <c r="B40" s="95">
        <f>SUM(B35:B39)</f>
        <v>166000</v>
      </c>
      <c r="C40" s="95">
        <f>SUM(C35:C39)</f>
        <v>0</v>
      </c>
      <c r="D40" s="95"/>
      <c r="E40" s="95">
        <f t="shared" si="18"/>
        <v>166000</v>
      </c>
      <c r="F40" s="96">
        <f t="shared" ref="F40:O40" si="25">SUM(F35:F39)</f>
        <v>166000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3" customHeight="1" x14ac:dyDescent="0.3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3" customHeight="1" x14ac:dyDescent="0.3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3" customHeight="1" x14ac:dyDescent="0.3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3" customHeight="1" x14ac:dyDescent="0.3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3" hidden="1" customHeight="1" x14ac:dyDescent="0.3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3" customHeight="1" x14ac:dyDescent="0.3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3" customHeight="1" x14ac:dyDescent="0.3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3" customHeight="1" x14ac:dyDescent="0.3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3" customHeight="1" x14ac:dyDescent="0.3">
      <c r="A51" s="47" t="s">
        <v>74</v>
      </c>
      <c r="B51" s="92">
        <v>10000000</v>
      </c>
      <c r="C51" s="92"/>
      <c r="D51" s="92"/>
      <c r="E51" s="92">
        <f t="shared" si="26"/>
        <v>10000000</v>
      </c>
      <c r="F51" s="93">
        <v>10000000</v>
      </c>
      <c r="G51" s="94">
        <v>4471000</v>
      </c>
      <c r="H51" s="93">
        <v>4471000</v>
      </c>
      <c r="I51" s="94">
        <v>4921491</v>
      </c>
      <c r="J51" s="93"/>
      <c r="K51" s="94">
        <v>1066847</v>
      </c>
      <c r="L51" s="93"/>
      <c r="M51" s="94"/>
      <c r="N51" s="93"/>
      <c r="O51" s="94"/>
      <c r="P51" s="93">
        <f t="shared" si="27"/>
        <v>4471000</v>
      </c>
      <c r="Q51" s="94">
        <f t="shared" si="28"/>
        <v>5988338</v>
      </c>
      <c r="R51" s="48">
        <f t="shared" si="29"/>
        <v>-100</v>
      </c>
      <c r="S51" s="49">
        <f t="shared" si="30"/>
        <v>-78.322687169396431</v>
      </c>
      <c r="T51" s="48">
        <f t="shared" si="31"/>
        <v>44.71</v>
      </c>
      <c r="U51" s="50">
        <f t="shared" si="32"/>
        <v>59.883379999999995</v>
      </c>
      <c r="V51" s="93">
        <v>0</v>
      </c>
      <c r="W51" s="94" t="s">
        <v>36</v>
      </c>
    </row>
    <row r="52" spans="1:23" ht="13" customHeight="1" x14ac:dyDescent="0.3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3" customHeight="1" x14ac:dyDescent="0.3">
      <c r="A53" s="51" t="s">
        <v>42</v>
      </c>
      <c r="B53" s="95">
        <f>SUM(B42:B52)</f>
        <v>10000000</v>
      </c>
      <c r="C53" s="95">
        <f>SUM(C42:C52)</f>
        <v>0</v>
      </c>
      <c r="D53" s="95"/>
      <c r="E53" s="95">
        <f t="shared" si="26"/>
        <v>10000000</v>
      </c>
      <c r="F53" s="96">
        <f t="shared" ref="F53:O53" si="33">SUM(F42:F52)</f>
        <v>10000000</v>
      </c>
      <c r="G53" s="97">
        <f t="shared" si="33"/>
        <v>4471000</v>
      </c>
      <c r="H53" s="96">
        <f t="shared" si="33"/>
        <v>4471000</v>
      </c>
      <c r="I53" s="97">
        <f t="shared" si="33"/>
        <v>4921491</v>
      </c>
      <c r="J53" s="96">
        <f t="shared" si="33"/>
        <v>0</v>
      </c>
      <c r="K53" s="97">
        <f t="shared" si="33"/>
        <v>1066847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4471000</v>
      </c>
      <c r="Q53" s="97">
        <f t="shared" si="28"/>
        <v>5988338</v>
      </c>
      <c r="R53" s="52">
        <f t="shared" si="29"/>
        <v>-100</v>
      </c>
      <c r="S53" s="53">
        <f t="shared" si="30"/>
        <v>-78.322687169396431</v>
      </c>
      <c r="T53" s="52">
        <f>IF((+$E43+$E45+$E47+$E48+$E51) =0,0,(P53   /(+$E43+$E45+$E47+$E48+$E51) )*100)</f>
        <v>44.71</v>
      </c>
      <c r="U53" s="54">
        <f>IF((+$E43+$E45+$E47+$E48+$E51) =0,0,(Q53   /(+$E43+$E45+$E47+$E48+$E51) )*100)</f>
        <v>59.883379999999995</v>
      </c>
      <c r="V53" s="96">
        <f>SUM(V42:V52)</f>
        <v>0</v>
      </c>
      <c r="W53" s="97" t="s">
        <v>36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3" customHeight="1" x14ac:dyDescent="0.3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3" hidden="1" customHeight="1" x14ac:dyDescent="0.3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3" hidden="1" customHeight="1" x14ac:dyDescent="0.3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3" customHeight="1" x14ac:dyDescent="0.3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3" customHeight="1" x14ac:dyDescent="0.3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3" customHeight="1" x14ac:dyDescent="0.3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3" customHeight="1" x14ac:dyDescent="0.3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3" customHeight="1" x14ac:dyDescent="0.3">
      <c r="A67" s="60" t="s">
        <v>87</v>
      </c>
      <c r="B67" s="104">
        <f>SUM(B9:B14,B17:B23,B26:B29,B32,B35:B39,B42:B52,B55:B58,B61:B65)</f>
        <v>14640000</v>
      </c>
      <c r="C67" s="104">
        <f>SUM(C9:C14,C17:C23,C26:C29,C32,C35:C39,C42:C52,C55:C58,C61:C65)</f>
        <v>0</v>
      </c>
      <c r="D67" s="104"/>
      <c r="E67" s="104">
        <f t="shared" si="35"/>
        <v>14640000</v>
      </c>
      <c r="F67" s="105">
        <f t="shared" ref="F67:O67" si="43">SUM(F9:F14,F17:F23,F26:F29,F32,F35:F39,F42:F52,F55:F58,F61:F65)</f>
        <v>14640000</v>
      </c>
      <c r="G67" s="106">
        <f t="shared" si="43"/>
        <v>8443000</v>
      </c>
      <c r="H67" s="105">
        <f t="shared" si="43"/>
        <v>4949000</v>
      </c>
      <c r="I67" s="106">
        <f t="shared" si="43"/>
        <v>5400633</v>
      </c>
      <c r="J67" s="105">
        <f t="shared" si="43"/>
        <v>1107000</v>
      </c>
      <c r="K67" s="106">
        <f t="shared" si="43"/>
        <v>2172999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6056000</v>
      </c>
      <c r="Q67" s="106">
        <f t="shared" si="37"/>
        <v>7573632</v>
      </c>
      <c r="R67" s="61">
        <f t="shared" si="38"/>
        <v>-77.631844817134777</v>
      </c>
      <c r="S67" s="62">
        <f t="shared" si="39"/>
        <v>-59.76399433177555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41.840541660909217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52.32577034682879</v>
      </c>
      <c r="V67" s="105">
        <f>SUM(V9:V14,V17:V23,V26:V29,V32,V35:V39,V42:V52,V55:V58,V61:V65)</f>
        <v>0</v>
      </c>
      <c r="W67" s="106" t="s">
        <v>36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25248000</v>
      </c>
      <c r="C69" s="92"/>
      <c r="D69" s="92"/>
      <c r="E69" s="92">
        <f>$B69      +$C69      +$D69</f>
        <v>25248000</v>
      </c>
      <c r="F69" s="93">
        <v>25248000</v>
      </c>
      <c r="G69" s="94">
        <v>19799000</v>
      </c>
      <c r="H69" s="93">
        <v>3342000</v>
      </c>
      <c r="I69" s="94">
        <v>3038513</v>
      </c>
      <c r="J69" s="93">
        <v>7450000</v>
      </c>
      <c r="K69" s="94">
        <v>7277829</v>
      </c>
      <c r="L69" s="93"/>
      <c r="M69" s="94"/>
      <c r="N69" s="93"/>
      <c r="O69" s="94"/>
      <c r="P69" s="93">
        <f>$H69      +$J69      +$L69      +$N69</f>
        <v>10792000</v>
      </c>
      <c r="Q69" s="94">
        <f>$I69      +$K69      +$M69      +$O69</f>
        <v>10316342</v>
      </c>
      <c r="R69" s="48">
        <f>IF(($H69      =0),0,((($J69      -$H69      )/$H69      )*100))</f>
        <v>122.92040694195092</v>
      </c>
      <c r="S69" s="49">
        <f>IF(($I69      =0),0,((($K69      -$I69      )/$I69      )*100))</f>
        <v>139.51942940510705</v>
      </c>
      <c r="T69" s="48">
        <f>IF(($E69      =0),0,(($P69      /$E69      )*100))</f>
        <v>42.743979721166028</v>
      </c>
      <c r="U69" s="50">
        <f>IF(($E69      =0),0,(($Q69      /$E69      )*100))</f>
        <v>40.860036438529782</v>
      </c>
      <c r="V69" s="93">
        <v>0</v>
      </c>
      <c r="W69" s="94" t="s">
        <v>36</v>
      </c>
    </row>
    <row r="70" spans="1:23" ht="13" customHeight="1" x14ac:dyDescent="0.3">
      <c r="A70" s="56" t="s">
        <v>42</v>
      </c>
      <c r="B70" s="101">
        <f>B69</f>
        <v>25248000</v>
      </c>
      <c r="C70" s="101">
        <f>C69</f>
        <v>0</v>
      </c>
      <c r="D70" s="101"/>
      <c r="E70" s="101">
        <f>$B70      +$C70      +$D70</f>
        <v>25248000</v>
      </c>
      <c r="F70" s="102">
        <f t="shared" ref="F70:O70" si="44">F69</f>
        <v>25248000</v>
      </c>
      <c r="G70" s="103">
        <f t="shared" si="44"/>
        <v>19799000</v>
      </c>
      <c r="H70" s="102">
        <f t="shared" si="44"/>
        <v>3342000</v>
      </c>
      <c r="I70" s="103">
        <f t="shared" si="44"/>
        <v>3038513</v>
      </c>
      <c r="J70" s="102">
        <f t="shared" si="44"/>
        <v>7450000</v>
      </c>
      <c r="K70" s="103">
        <f t="shared" si="44"/>
        <v>7277829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10792000</v>
      </c>
      <c r="Q70" s="103">
        <f>$I70      +$K70      +$M70      +$O70</f>
        <v>10316342</v>
      </c>
      <c r="R70" s="57">
        <f>IF(($H70      =0),0,((($J70      -$H70      )/$H70      )*100))</f>
        <v>122.92040694195092</v>
      </c>
      <c r="S70" s="58">
        <f>IF(($I70      =0),0,((($K70      -$I70      )/$I70      )*100))</f>
        <v>139.51942940510705</v>
      </c>
      <c r="T70" s="57">
        <f>IF($E70   =0,0,($P70   /$E70   )*100)</f>
        <v>42.743979721166028</v>
      </c>
      <c r="U70" s="59">
        <f>IF($E70   =0,0,($Q70   /$E70 )*100)</f>
        <v>40.860036438529782</v>
      </c>
      <c r="V70" s="102">
        <f>V69</f>
        <v>0</v>
      </c>
      <c r="W70" s="103" t="s">
        <v>36</v>
      </c>
    </row>
    <row r="71" spans="1:23" ht="13" customHeight="1" x14ac:dyDescent="0.3">
      <c r="A71" s="60" t="s">
        <v>87</v>
      </c>
      <c r="B71" s="104">
        <f>B69</f>
        <v>25248000</v>
      </c>
      <c r="C71" s="104">
        <f>C69</f>
        <v>0</v>
      </c>
      <c r="D71" s="104"/>
      <c r="E71" s="104">
        <f>$B71      +$C71      +$D71</f>
        <v>25248000</v>
      </c>
      <c r="F71" s="105">
        <f t="shared" ref="F71:O71" si="45">F69</f>
        <v>25248000</v>
      </c>
      <c r="G71" s="106">
        <f t="shared" si="45"/>
        <v>19799000</v>
      </c>
      <c r="H71" s="105">
        <f t="shared" si="45"/>
        <v>3342000</v>
      </c>
      <c r="I71" s="106">
        <f t="shared" si="45"/>
        <v>3038513</v>
      </c>
      <c r="J71" s="105">
        <f t="shared" si="45"/>
        <v>7450000</v>
      </c>
      <c r="K71" s="106">
        <f t="shared" si="45"/>
        <v>7277829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10792000</v>
      </c>
      <c r="Q71" s="106">
        <f>$I71      +$K71      +$M71      +$O71</f>
        <v>10316342</v>
      </c>
      <c r="R71" s="61">
        <f>IF(($H71      =0),0,((($J71      -$H71      )/$H71      )*100))</f>
        <v>122.92040694195092</v>
      </c>
      <c r="S71" s="62">
        <f>IF(($I71      =0),0,((($K71      -$I71      )/$I71      )*100))</f>
        <v>139.51942940510705</v>
      </c>
      <c r="T71" s="61">
        <f>IF($E71   =0,0,($P71   /$E71   )*100)</f>
        <v>42.743979721166028</v>
      </c>
      <c r="U71" s="65">
        <f>IF($E71   =0,0,($Q71   /$E71   )*100)</f>
        <v>40.860036438529782</v>
      </c>
      <c r="V71" s="105">
        <f>V69</f>
        <v>0</v>
      </c>
      <c r="W71" s="106" t="s">
        <v>36</v>
      </c>
    </row>
    <row r="72" spans="1:23" ht="13" customHeight="1" thickBot="1" x14ac:dyDescent="0.35">
      <c r="A72" s="60" t="s">
        <v>89</v>
      </c>
      <c r="B72" s="104">
        <f>SUM(B9:B14,B17:B23,B26:B29,B32,B35:B39,B42:B52,B55:B58,B61:B65,B69)</f>
        <v>39888000</v>
      </c>
      <c r="C72" s="104">
        <f>SUM(C9:C14,C17:C23,C26:C29,C32,C35:C39,C42:C52,C55:C58,C61:C65,C69)</f>
        <v>0</v>
      </c>
      <c r="D72" s="104"/>
      <c r="E72" s="104">
        <f>$B72      +$C72      +$D72</f>
        <v>39888000</v>
      </c>
      <c r="F72" s="105">
        <f t="shared" ref="F72:O72" si="46">SUM(F9:F14,F17:F23,F26:F29,F32,F35:F39,F42:F52,F55:F58,F61:F65,F69)</f>
        <v>39888000</v>
      </c>
      <c r="G72" s="106">
        <f t="shared" si="46"/>
        <v>28242000</v>
      </c>
      <c r="H72" s="105">
        <f t="shared" si="46"/>
        <v>8291000</v>
      </c>
      <c r="I72" s="106">
        <f t="shared" si="46"/>
        <v>8439146</v>
      </c>
      <c r="J72" s="105">
        <f t="shared" si="46"/>
        <v>8557000</v>
      </c>
      <c r="K72" s="106">
        <f t="shared" si="46"/>
        <v>9450828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16848000</v>
      </c>
      <c r="Q72" s="106">
        <f>$I72      +$K72      +$M72      +$O72</f>
        <v>17889974</v>
      </c>
      <c r="R72" s="61">
        <f>IF(($H72      =0),0,((($J72      -$H72      )/$H72      )*100))</f>
        <v>3.2082981546254974</v>
      </c>
      <c r="S72" s="62">
        <f>IF(($I72      =0),0,((($K72      -$I72      )/$I72      )*100))</f>
        <v>11.987966554909702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42.4147827400433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45.037948743769199</v>
      </c>
      <c r="V72" s="105">
        <f>SUM(V9:V14,V17:V23,V26:V29,V32,V35:V39,V42:V52,V55:V58,V61:V65,V69)</f>
        <v>0</v>
      </c>
      <c r="W72" s="106" t="s">
        <v>36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149</v>
      </c>
    </row>
    <row r="116" spans="1:23" x14ac:dyDescent="0.25">
      <c r="A116" s="29" t="s">
        <v>150</v>
      </c>
    </row>
    <row r="117" spans="1:23" ht="13" x14ac:dyDescent="0.3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154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JecvxZDcKtfUefZ48p8ZuUd+ZXWd+lj0YnhGjez3gjjaQYg4rnbzyGHX8HqpaLQlQstzyYzFEl/dW343RY1oQw==" saltValue="+qR/AKvF6qU+099SYSQx/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136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3" customHeight="1" x14ac:dyDescent="0.3">
      <c r="A10" s="47" t="s">
        <v>37</v>
      </c>
      <c r="B10" s="92">
        <v>1771000</v>
      </c>
      <c r="C10" s="92"/>
      <c r="D10" s="92"/>
      <c r="E10" s="92">
        <f t="shared" ref="E10:E15" si="0">$B10      +$C10      +$D10</f>
        <v>1771000</v>
      </c>
      <c r="F10" s="93">
        <v>1771000</v>
      </c>
      <c r="G10" s="94">
        <v>1771000</v>
      </c>
      <c r="H10" s="93">
        <v>241000</v>
      </c>
      <c r="I10" s="94"/>
      <c r="J10" s="93">
        <v>335000</v>
      </c>
      <c r="K10" s="94">
        <v>469337</v>
      </c>
      <c r="L10" s="93"/>
      <c r="M10" s="94"/>
      <c r="N10" s="93"/>
      <c r="O10" s="94"/>
      <c r="P10" s="93">
        <f t="shared" ref="P10:P15" si="1">$H10      +$J10      +$L10      +$N10</f>
        <v>576000</v>
      </c>
      <c r="Q10" s="94">
        <f t="shared" ref="Q10:Q15" si="2">$I10      +$K10      +$M10      +$O10</f>
        <v>469337</v>
      </c>
      <c r="R10" s="48">
        <f t="shared" ref="R10:R15" si="3">IF(($H10      =0),0,((($J10      -$H10      )/$H10      )*100))</f>
        <v>39.004149377593365</v>
      </c>
      <c r="S10" s="49">
        <f t="shared" ref="S10:S15" si="4">IF(($I10      =0),0,((($K10      -$I10      )/$I10      )*100))</f>
        <v>0</v>
      </c>
      <c r="T10" s="48">
        <f t="shared" ref="T10:T14" si="5">IF(($E10      =0),0,(($P10      /$E10      )*100))</f>
        <v>32.523997741389046</v>
      </c>
      <c r="U10" s="50">
        <f t="shared" ref="U10:U14" si="6">IF(($E10      =0),0,(($Q10      /$E10      )*100))</f>
        <v>26.501242236024847</v>
      </c>
      <c r="V10" s="93">
        <v>0</v>
      </c>
      <c r="W10" s="94" t="s">
        <v>36</v>
      </c>
    </row>
    <row r="11" spans="1:23" ht="13" customHeight="1" x14ac:dyDescent="0.3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3" customHeight="1" x14ac:dyDescent="0.3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3" customHeight="1" x14ac:dyDescent="0.3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3" customHeight="1" x14ac:dyDescent="0.3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3" customHeight="1" x14ac:dyDescent="0.3">
      <c r="A15" s="51" t="s">
        <v>42</v>
      </c>
      <c r="B15" s="95">
        <f>SUM(B9:B14)</f>
        <v>1771000</v>
      </c>
      <c r="C15" s="95">
        <f>SUM(C9:C14)</f>
        <v>0</v>
      </c>
      <c r="D15" s="95"/>
      <c r="E15" s="95">
        <f t="shared" si="0"/>
        <v>1771000</v>
      </c>
      <c r="F15" s="96">
        <f t="shared" ref="F15:O15" si="7">SUM(F9:F14)</f>
        <v>1771000</v>
      </c>
      <c r="G15" s="97">
        <f t="shared" si="7"/>
        <v>1771000</v>
      </c>
      <c r="H15" s="96">
        <f t="shared" si="7"/>
        <v>241000</v>
      </c>
      <c r="I15" s="97">
        <f t="shared" si="7"/>
        <v>0</v>
      </c>
      <c r="J15" s="96">
        <f t="shared" si="7"/>
        <v>335000</v>
      </c>
      <c r="K15" s="97">
        <f t="shared" si="7"/>
        <v>469337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576000</v>
      </c>
      <c r="Q15" s="97">
        <f t="shared" si="2"/>
        <v>469337</v>
      </c>
      <c r="R15" s="52">
        <f t="shared" si="3"/>
        <v>39.004149377593365</v>
      </c>
      <c r="S15" s="53">
        <f t="shared" si="4"/>
        <v>0</v>
      </c>
      <c r="T15" s="52">
        <f>IF((SUM($E9:$E13))=0,0,(P15/(SUM($E9:$E13))*100))</f>
        <v>32.523997741389046</v>
      </c>
      <c r="U15" s="54">
        <f>IF((SUM($E9:$E13))=0,0,(Q15/(SUM($E9:$E13))*100))</f>
        <v>26.501242236024847</v>
      </c>
      <c r="V15" s="96">
        <f>SUM(V9:V14)</f>
        <v>0</v>
      </c>
      <c r="W15" s="97" t="s">
        <v>36</v>
      </c>
    </row>
    <row r="16" spans="1:23" ht="13" customHeight="1" x14ac:dyDescent="0.3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3" customHeight="1" x14ac:dyDescent="0.3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3" customHeight="1" x14ac:dyDescent="0.3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3" customHeight="1" x14ac:dyDescent="0.3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3" customHeight="1" x14ac:dyDescent="0.3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3" customHeight="1" x14ac:dyDescent="0.3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3" customHeight="1" x14ac:dyDescent="0.3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3" customHeight="1" x14ac:dyDescent="0.3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3" customHeight="1" x14ac:dyDescent="0.3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3" customHeight="1" x14ac:dyDescent="0.3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3" customHeight="1" x14ac:dyDescent="0.3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3" customHeight="1" x14ac:dyDescent="0.3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1879000</v>
      </c>
      <c r="C32" s="92"/>
      <c r="D32" s="92"/>
      <c r="E32" s="92">
        <f>$B32      +$C32      +$D32</f>
        <v>1879000</v>
      </c>
      <c r="F32" s="93">
        <v>1879000</v>
      </c>
      <c r="G32" s="94">
        <v>1315000</v>
      </c>
      <c r="H32" s="93">
        <v>789000</v>
      </c>
      <c r="I32" s="94"/>
      <c r="J32" s="93">
        <v>526000</v>
      </c>
      <c r="K32" s="94">
        <v>846000</v>
      </c>
      <c r="L32" s="93"/>
      <c r="M32" s="94"/>
      <c r="N32" s="93"/>
      <c r="O32" s="94"/>
      <c r="P32" s="93">
        <f>$H32      +$J32      +$L32      +$N32</f>
        <v>1315000</v>
      </c>
      <c r="Q32" s="94">
        <f>$I32      +$K32      +$M32      +$O32</f>
        <v>846000</v>
      </c>
      <c r="R32" s="48">
        <f>IF(($H32      =0),0,((($J32      -$H32      )/$H32      )*100))</f>
        <v>-33.333333333333329</v>
      </c>
      <c r="S32" s="49">
        <f>IF(($I32      =0),0,((($K32      -$I32      )/$I32      )*100))</f>
        <v>0</v>
      </c>
      <c r="T32" s="48">
        <f>IF(($E32      =0),0,(($P32      /$E32      )*100))</f>
        <v>69.984034060670581</v>
      </c>
      <c r="U32" s="50">
        <f>IF(($E32      =0),0,(($Q32      /$E32      )*100))</f>
        <v>45.023948908994143</v>
      </c>
      <c r="V32" s="93">
        <v>0</v>
      </c>
      <c r="W32" s="94" t="s">
        <v>36</v>
      </c>
    </row>
    <row r="33" spans="1:23" ht="13" customHeight="1" x14ac:dyDescent="0.3">
      <c r="A33" s="51" t="s">
        <v>42</v>
      </c>
      <c r="B33" s="95">
        <f>B32</f>
        <v>1879000</v>
      </c>
      <c r="C33" s="95">
        <f>C32</f>
        <v>0</v>
      </c>
      <c r="D33" s="95"/>
      <c r="E33" s="95">
        <f>$B33      +$C33      +$D33</f>
        <v>1879000</v>
      </c>
      <c r="F33" s="96">
        <f t="shared" ref="F33:O33" si="17">F32</f>
        <v>1879000</v>
      </c>
      <c r="G33" s="97">
        <f t="shared" si="17"/>
        <v>1315000</v>
      </c>
      <c r="H33" s="96">
        <f t="shared" si="17"/>
        <v>789000</v>
      </c>
      <c r="I33" s="97">
        <f t="shared" si="17"/>
        <v>0</v>
      </c>
      <c r="J33" s="96">
        <f t="shared" si="17"/>
        <v>526000</v>
      </c>
      <c r="K33" s="97">
        <f t="shared" si="17"/>
        <v>846000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1315000</v>
      </c>
      <c r="Q33" s="97">
        <f>$I33      +$K33      +$M33      +$O33</f>
        <v>846000</v>
      </c>
      <c r="R33" s="52">
        <f>IF(($H33      =0),0,((($J33      -$H33      )/$H33      )*100))</f>
        <v>-33.333333333333329</v>
      </c>
      <c r="S33" s="53">
        <f>IF(($I33      =0),0,((($K33      -$I33      )/$I33      )*100))</f>
        <v>0</v>
      </c>
      <c r="T33" s="52">
        <f>IF($E33   =0,0,($P33   /$E33   )*100)</f>
        <v>69.984034060670581</v>
      </c>
      <c r="U33" s="54">
        <f>IF($E33   =0,0,($Q33   /$E33   )*100)</f>
        <v>45.023948908994143</v>
      </c>
      <c r="V33" s="96">
        <f>V32</f>
        <v>0</v>
      </c>
      <c r="W33" s="97" t="s">
        <v>36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3774000</v>
      </c>
      <c r="C35" s="92"/>
      <c r="D35" s="92"/>
      <c r="E35" s="92">
        <f t="shared" ref="E35:E40" si="18">$B35      +$C35      +$D35</f>
        <v>3774000</v>
      </c>
      <c r="F35" s="93">
        <v>3774000</v>
      </c>
      <c r="G35" s="94">
        <v>774000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3" customHeight="1" x14ac:dyDescent="0.3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3" customHeight="1" x14ac:dyDescent="0.3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3" customHeight="1" x14ac:dyDescent="0.3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3" customHeight="1" x14ac:dyDescent="0.3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3" customHeight="1" x14ac:dyDescent="0.3">
      <c r="A40" s="51" t="s">
        <v>42</v>
      </c>
      <c r="B40" s="95">
        <f>SUM(B35:B39)</f>
        <v>3774000</v>
      </c>
      <c r="C40" s="95">
        <f>SUM(C35:C39)</f>
        <v>0</v>
      </c>
      <c r="D40" s="95"/>
      <c r="E40" s="95">
        <f t="shared" si="18"/>
        <v>3774000</v>
      </c>
      <c r="F40" s="96">
        <f t="shared" ref="F40:O40" si="25">SUM(F35:F39)</f>
        <v>3774000</v>
      </c>
      <c r="G40" s="97">
        <f t="shared" si="25"/>
        <v>774000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3" customHeight="1" x14ac:dyDescent="0.3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3" customHeight="1" x14ac:dyDescent="0.3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3" customHeight="1" x14ac:dyDescent="0.3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3" customHeight="1" x14ac:dyDescent="0.3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3" hidden="1" customHeight="1" x14ac:dyDescent="0.3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3" customHeight="1" x14ac:dyDescent="0.3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3" customHeight="1" x14ac:dyDescent="0.3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3" customHeight="1" x14ac:dyDescent="0.3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3" customHeight="1" x14ac:dyDescent="0.3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3" customHeight="1" x14ac:dyDescent="0.3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3" customHeight="1" x14ac:dyDescent="0.3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3" customHeight="1" x14ac:dyDescent="0.3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3" hidden="1" customHeight="1" x14ac:dyDescent="0.3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3" hidden="1" customHeight="1" x14ac:dyDescent="0.3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3" customHeight="1" x14ac:dyDescent="0.3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3" customHeight="1" x14ac:dyDescent="0.3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3" customHeight="1" x14ac:dyDescent="0.3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3" customHeight="1" x14ac:dyDescent="0.3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3" customHeight="1" x14ac:dyDescent="0.3">
      <c r="A67" s="60" t="s">
        <v>87</v>
      </c>
      <c r="B67" s="104">
        <f>SUM(B9:B14,B17:B23,B26:B29,B32,B35:B39,B42:B52,B55:B58,B61:B65)</f>
        <v>7424000</v>
      </c>
      <c r="C67" s="104">
        <f>SUM(C9:C14,C17:C23,C26:C29,C32,C35:C39,C42:C52,C55:C58,C61:C65)</f>
        <v>0</v>
      </c>
      <c r="D67" s="104"/>
      <c r="E67" s="104">
        <f t="shared" si="35"/>
        <v>7424000</v>
      </c>
      <c r="F67" s="105">
        <f t="shared" ref="F67:O67" si="43">SUM(F9:F14,F17:F23,F26:F29,F32,F35:F39,F42:F52,F55:F58,F61:F65)</f>
        <v>7424000</v>
      </c>
      <c r="G67" s="106">
        <f t="shared" si="43"/>
        <v>3860000</v>
      </c>
      <c r="H67" s="105">
        <f t="shared" si="43"/>
        <v>1030000</v>
      </c>
      <c r="I67" s="106">
        <f t="shared" si="43"/>
        <v>0</v>
      </c>
      <c r="J67" s="105">
        <f t="shared" si="43"/>
        <v>861000</v>
      </c>
      <c r="K67" s="106">
        <f t="shared" si="43"/>
        <v>1315337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1891000</v>
      </c>
      <c r="Q67" s="106">
        <f t="shared" si="37"/>
        <v>1315337</v>
      </c>
      <c r="R67" s="61">
        <f t="shared" si="38"/>
        <v>-16.407766990291261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25.471443965517242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17.71736260775862</v>
      </c>
      <c r="V67" s="105">
        <f>SUM(V9:V14,V17:V23,V26:V29,V32,V35:V39,V42:V52,V55:V58,V61:V65)</f>
        <v>0</v>
      </c>
      <c r="W67" s="106" t="s">
        <v>36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23344000</v>
      </c>
      <c r="C69" s="92"/>
      <c r="D69" s="92"/>
      <c r="E69" s="92">
        <f>$B69      +$C69      +$D69</f>
        <v>23344000</v>
      </c>
      <c r="F69" s="93">
        <v>23344000</v>
      </c>
      <c r="G69" s="94">
        <v>18182000</v>
      </c>
      <c r="H69" s="93">
        <v>2115000</v>
      </c>
      <c r="I69" s="94"/>
      <c r="J69" s="93">
        <v>8949000</v>
      </c>
      <c r="K69" s="94">
        <v>8649111</v>
      </c>
      <c r="L69" s="93"/>
      <c r="M69" s="94"/>
      <c r="N69" s="93"/>
      <c r="O69" s="94"/>
      <c r="P69" s="93">
        <f>$H69      +$J69      +$L69      +$N69</f>
        <v>11064000</v>
      </c>
      <c r="Q69" s="94">
        <f>$I69      +$K69      +$M69      +$O69</f>
        <v>8649111</v>
      </c>
      <c r="R69" s="48">
        <f>IF(($H69      =0),0,((($J69      -$H69      )/$H69      )*100))</f>
        <v>323.12056737588654</v>
      </c>
      <c r="S69" s="49">
        <f>IF(($I69      =0),0,((($K69      -$I69      )/$I69      )*100))</f>
        <v>0</v>
      </c>
      <c r="T69" s="48">
        <f>IF(($E69      =0),0,(($P69      /$E69      )*100))</f>
        <v>47.395476353666893</v>
      </c>
      <c r="U69" s="50">
        <f>IF(($E69      =0),0,(($Q69      /$E69      )*100))</f>
        <v>37.050681117203567</v>
      </c>
      <c r="V69" s="93">
        <v>0</v>
      </c>
      <c r="W69" s="94" t="s">
        <v>36</v>
      </c>
    </row>
    <row r="70" spans="1:23" ht="13" customHeight="1" x14ac:dyDescent="0.3">
      <c r="A70" s="56" t="s">
        <v>42</v>
      </c>
      <c r="B70" s="101">
        <f>B69</f>
        <v>23344000</v>
      </c>
      <c r="C70" s="101">
        <f>C69</f>
        <v>0</v>
      </c>
      <c r="D70" s="101"/>
      <c r="E70" s="101">
        <f>$B70      +$C70      +$D70</f>
        <v>23344000</v>
      </c>
      <c r="F70" s="102">
        <f t="shared" ref="F70:O70" si="44">F69</f>
        <v>23344000</v>
      </c>
      <c r="G70" s="103">
        <f t="shared" si="44"/>
        <v>18182000</v>
      </c>
      <c r="H70" s="102">
        <f t="shared" si="44"/>
        <v>2115000</v>
      </c>
      <c r="I70" s="103">
        <f t="shared" si="44"/>
        <v>0</v>
      </c>
      <c r="J70" s="102">
        <f t="shared" si="44"/>
        <v>8949000</v>
      </c>
      <c r="K70" s="103">
        <f t="shared" si="44"/>
        <v>8649111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11064000</v>
      </c>
      <c r="Q70" s="103">
        <f>$I70      +$K70      +$M70      +$O70</f>
        <v>8649111</v>
      </c>
      <c r="R70" s="57">
        <f>IF(($H70      =0),0,((($J70      -$H70      )/$H70      )*100))</f>
        <v>323.12056737588654</v>
      </c>
      <c r="S70" s="58">
        <f>IF(($I70      =0),0,((($K70      -$I70      )/$I70      )*100))</f>
        <v>0</v>
      </c>
      <c r="T70" s="57">
        <f>IF($E70   =0,0,($P70   /$E70   )*100)</f>
        <v>47.395476353666893</v>
      </c>
      <c r="U70" s="59">
        <f>IF($E70   =0,0,($Q70   /$E70 )*100)</f>
        <v>37.050681117203567</v>
      </c>
      <c r="V70" s="102">
        <f>V69</f>
        <v>0</v>
      </c>
      <c r="W70" s="103" t="s">
        <v>36</v>
      </c>
    </row>
    <row r="71" spans="1:23" ht="13" customHeight="1" x14ac:dyDescent="0.3">
      <c r="A71" s="60" t="s">
        <v>87</v>
      </c>
      <c r="B71" s="104">
        <f>B69</f>
        <v>23344000</v>
      </c>
      <c r="C71" s="104">
        <f>C69</f>
        <v>0</v>
      </c>
      <c r="D71" s="104"/>
      <c r="E71" s="104">
        <f>$B71      +$C71      +$D71</f>
        <v>23344000</v>
      </c>
      <c r="F71" s="105">
        <f t="shared" ref="F71:O71" si="45">F69</f>
        <v>23344000</v>
      </c>
      <c r="G71" s="106">
        <f t="shared" si="45"/>
        <v>18182000</v>
      </c>
      <c r="H71" s="105">
        <f t="shared" si="45"/>
        <v>2115000</v>
      </c>
      <c r="I71" s="106">
        <f t="shared" si="45"/>
        <v>0</v>
      </c>
      <c r="J71" s="105">
        <f t="shared" si="45"/>
        <v>8949000</v>
      </c>
      <c r="K71" s="106">
        <f t="shared" si="45"/>
        <v>8649111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11064000</v>
      </c>
      <c r="Q71" s="106">
        <f>$I71      +$K71      +$M71      +$O71</f>
        <v>8649111</v>
      </c>
      <c r="R71" s="61">
        <f>IF(($H71      =0),0,((($J71      -$H71      )/$H71      )*100))</f>
        <v>323.12056737588654</v>
      </c>
      <c r="S71" s="62">
        <f>IF(($I71      =0),0,((($K71      -$I71      )/$I71      )*100))</f>
        <v>0</v>
      </c>
      <c r="T71" s="61">
        <f>IF($E71   =0,0,($P71   /$E71   )*100)</f>
        <v>47.395476353666893</v>
      </c>
      <c r="U71" s="65">
        <f>IF($E71   =0,0,($Q71   /$E71   )*100)</f>
        <v>37.050681117203567</v>
      </c>
      <c r="V71" s="105">
        <f>V69</f>
        <v>0</v>
      </c>
      <c r="W71" s="106" t="s">
        <v>36</v>
      </c>
    </row>
    <row r="72" spans="1:23" ht="13" customHeight="1" thickBot="1" x14ac:dyDescent="0.35">
      <c r="A72" s="60" t="s">
        <v>89</v>
      </c>
      <c r="B72" s="104">
        <f>SUM(B9:B14,B17:B23,B26:B29,B32,B35:B39,B42:B52,B55:B58,B61:B65,B69)</f>
        <v>30768000</v>
      </c>
      <c r="C72" s="104">
        <f>SUM(C9:C14,C17:C23,C26:C29,C32,C35:C39,C42:C52,C55:C58,C61:C65,C69)</f>
        <v>0</v>
      </c>
      <c r="D72" s="104"/>
      <c r="E72" s="104">
        <f>$B72      +$C72      +$D72</f>
        <v>30768000</v>
      </c>
      <c r="F72" s="105">
        <f t="shared" ref="F72:O72" si="46">SUM(F9:F14,F17:F23,F26:F29,F32,F35:F39,F42:F52,F55:F58,F61:F65,F69)</f>
        <v>30768000</v>
      </c>
      <c r="G72" s="106">
        <f t="shared" si="46"/>
        <v>22042000</v>
      </c>
      <c r="H72" s="105">
        <f t="shared" si="46"/>
        <v>3145000</v>
      </c>
      <c r="I72" s="106">
        <f t="shared" si="46"/>
        <v>0</v>
      </c>
      <c r="J72" s="105">
        <f t="shared" si="46"/>
        <v>9810000</v>
      </c>
      <c r="K72" s="106">
        <f t="shared" si="46"/>
        <v>9964448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12955000</v>
      </c>
      <c r="Q72" s="106">
        <f>$I72      +$K72      +$M72      +$O72</f>
        <v>9964448</v>
      </c>
      <c r="R72" s="61">
        <f>IF(($H72      =0),0,((($J72      -$H72      )/$H72      )*100))</f>
        <v>211.92368839427664</v>
      </c>
      <c r="S72" s="62">
        <f>IF(($I72      =0),0,((($K72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42.105434217368689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32.385751430057205</v>
      </c>
      <c r="V72" s="105">
        <f>SUM(V9:V14,V17:V23,V26:V29,V32,V35:V39,V42:V52,V55:V58,V61:V65,V69)</f>
        <v>0</v>
      </c>
      <c r="W72" s="106" t="s">
        <v>36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149</v>
      </c>
    </row>
    <row r="116" spans="1:23" x14ac:dyDescent="0.25">
      <c r="A116" s="29" t="s">
        <v>150</v>
      </c>
    </row>
    <row r="117" spans="1:23" ht="13" x14ac:dyDescent="0.3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154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ENXvird4PYY/vMSfbgoUvqcd5etcTlV3HiM8EvWB+C1mcqeyD4Sz7DkXAFMlyHK6hhF8e7dbXz5ebYegGpmvmA==" saltValue="jjaZtzqMiRg0fIVKF3qzT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137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3" customHeight="1" x14ac:dyDescent="0.3">
      <c r="A10" s="47" t="s">
        <v>37</v>
      </c>
      <c r="B10" s="92">
        <v>1771000</v>
      </c>
      <c r="C10" s="92"/>
      <c r="D10" s="92"/>
      <c r="E10" s="92">
        <f t="shared" ref="E10:E15" si="0">$B10      +$C10      +$D10</f>
        <v>1771000</v>
      </c>
      <c r="F10" s="93">
        <v>1771000</v>
      </c>
      <c r="G10" s="94">
        <v>1771000</v>
      </c>
      <c r="H10" s="93">
        <v>94000</v>
      </c>
      <c r="I10" s="94">
        <v>93523</v>
      </c>
      <c r="J10" s="93">
        <v>132000</v>
      </c>
      <c r="K10" s="94">
        <v>54491</v>
      </c>
      <c r="L10" s="93"/>
      <c r="M10" s="94"/>
      <c r="N10" s="93"/>
      <c r="O10" s="94"/>
      <c r="P10" s="93">
        <f t="shared" ref="P10:P15" si="1">$H10      +$J10      +$L10      +$N10</f>
        <v>226000</v>
      </c>
      <c r="Q10" s="94">
        <f t="shared" ref="Q10:Q15" si="2">$I10      +$K10      +$M10      +$O10</f>
        <v>148014</v>
      </c>
      <c r="R10" s="48">
        <f t="shared" ref="R10:R15" si="3">IF(($H10      =0),0,((($J10      -$H10      )/$H10      )*100))</f>
        <v>40.425531914893611</v>
      </c>
      <c r="S10" s="49">
        <f t="shared" ref="S10:S15" si="4">IF(($I10      =0),0,((($K10      -$I10      )/$I10      )*100))</f>
        <v>-41.735188135538856</v>
      </c>
      <c r="T10" s="48">
        <f t="shared" ref="T10:T14" si="5">IF(($E10      =0),0,(($P10      /$E10      )*100))</f>
        <v>12.761151891586675</v>
      </c>
      <c r="U10" s="50">
        <f t="shared" ref="U10:U14" si="6">IF(($E10      =0),0,(($Q10      /$E10      )*100))</f>
        <v>8.3576510446075662</v>
      </c>
      <c r="V10" s="93">
        <v>0</v>
      </c>
      <c r="W10" s="94" t="s">
        <v>36</v>
      </c>
    </row>
    <row r="11" spans="1:23" ht="13" customHeight="1" x14ac:dyDescent="0.3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3" customHeight="1" x14ac:dyDescent="0.3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3" customHeight="1" x14ac:dyDescent="0.3">
      <c r="A13" s="47" t="s">
        <v>40</v>
      </c>
      <c r="B13" s="92">
        <v>15000000</v>
      </c>
      <c r="C13" s="92"/>
      <c r="D13" s="92"/>
      <c r="E13" s="92">
        <f t="shared" si="0"/>
        <v>15000000</v>
      </c>
      <c r="F13" s="93">
        <v>15000000</v>
      </c>
      <c r="G13" s="94">
        <v>8397000</v>
      </c>
      <c r="H13" s="93"/>
      <c r="I13" s="94">
        <v>2105948</v>
      </c>
      <c r="J13" s="93">
        <v>201000</v>
      </c>
      <c r="K13" s="94">
        <v>1270795</v>
      </c>
      <c r="L13" s="93"/>
      <c r="M13" s="94"/>
      <c r="N13" s="93"/>
      <c r="O13" s="94"/>
      <c r="P13" s="93">
        <f t="shared" si="1"/>
        <v>201000</v>
      </c>
      <c r="Q13" s="94">
        <f t="shared" si="2"/>
        <v>3376743</v>
      </c>
      <c r="R13" s="48">
        <f t="shared" si="3"/>
        <v>0</v>
      </c>
      <c r="S13" s="49">
        <f t="shared" si="4"/>
        <v>-39.656867121125501</v>
      </c>
      <c r="T13" s="48">
        <f t="shared" si="5"/>
        <v>1.34</v>
      </c>
      <c r="U13" s="50">
        <f t="shared" si="6"/>
        <v>22.511620000000001</v>
      </c>
      <c r="V13" s="93">
        <v>0</v>
      </c>
      <c r="W13" s="94" t="s">
        <v>36</v>
      </c>
    </row>
    <row r="14" spans="1:23" ht="13" customHeight="1" x14ac:dyDescent="0.3">
      <c r="A14" s="47" t="s">
        <v>41</v>
      </c>
      <c r="B14" s="92">
        <v>100000</v>
      </c>
      <c r="C14" s="92"/>
      <c r="D14" s="92"/>
      <c r="E14" s="92">
        <f t="shared" si="0"/>
        <v>100000</v>
      </c>
      <c r="F14" s="93">
        <v>100000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3" customHeight="1" x14ac:dyDescent="0.3">
      <c r="A15" s="51" t="s">
        <v>42</v>
      </c>
      <c r="B15" s="95">
        <f>SUM(B9:B14)</f>
        <v>16871000</v>
      </c>
      <c r="C15" s="95">
        <f>SUM(C9:C14)</f>
        <v>0</v>
      </c>
      <c r="D15" s="95"/>
      <c r="E15" s="95">
        <f t="shared" si="0"/>
        <v>16871000</v>
      </c>
      <c r="F15" s="96">
        <f t="shared" ref="F15:O15" si="7">SUM(F9:F14)</f>
        <v>16871000</v>
      </c>
      <c r="G15" s="97">
        <f t="shared" si="7"/>
        <v>10168000</v>
      </c>
      <c r="H15" s="96">
        <f t="shared" si="7"/>
        <v>94000</v>
      </c>
      <c r="I15" s="97">
        <f t="shared" si="7"/>
        <v>2199471</v>
      </c>
      <c r="J15" s="96">
        <f t="shared" si="7"/>
        <v>333000</v>
      </c>
      <c r="K15" s="97">
        <f t="shared" si="7"/>
        <v>1325286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427000</v>
      </c>
      <c r="Q15" s="97">
        <f t="shared" si="2"/>
        <v>3524757</v>
      </c>
      <c r="R15" s="52">
        <f t="shared" si="3"/>
        <v>254.25531914893617</v>
      </c>
      <c r="S15" s="53">
        <f t="shared" si="4"/>
        <v>-39.745238741497388</v>
      </c>
      <c r="T15" s="52">
        <f>IF((SUM($E9:$E13))=0,0,(P15/(SUM($E9:$E13))*100))</f>
        <v>2.546061654045674</v>
      </c>
      <c r="U15" s="54">
        <f>IF((SUM($E9:$E13))=0,0,(Q15/(SUM($E9:$E13))*100))</f>
        <v>21.01697573191819</v>
      </c>
      <c r="V15" s="96">
        <f>SUM(V9:V14)</f>
        <v>0</v>
      </c>
      <c r="W15" s="97" t="s">
        <v>36</v>
      </c>
    </row>
    <row r="16" spans="1:23" ht="13" customHeight="1" x14ac:dyDescent="0.3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3" customHeight="1" x14ac:dyDescent="0.3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3" customHeight="1" x14ac:dyDescent="0.3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3" customHeight="1" x14ac:dyDescent="0.3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3" customHeight="1" x14ac:dyDescent="0.3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3" customHeight="1" x14ac:dyDescent="0.3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3" customHeight="1" x14ac:dyDescent="0.3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3" customHeight="1" x14ac:dyDescent="0.3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3" customHeight="1" x14ac:dyDescent="0.3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3" customHeight="1" x14ac:dyDescent="0.3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3" customHeight="1" x14ac:dyDescent="0.3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3" customHeight="1" x14ac:dyDescent="0.3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1264000</v>
      </c>
      <c r="C32" s="92"/>
      <c r="D32" s="92"/>
      <c r="E32" s="92">
        <f>$B32      +$C32      +$D32</f>
        <v>1264000</v>
      </c>
      <c r="F32" s="93">
        <v>1264000</v>
      </c>
      <c r="G32" s="94">
        <v>885000</v>
      </c>
      <c r="H32" s="93">
        <v>134000</v>
      </c>
      <c r="I32" s="94">
        <v>133246</v>
      </c>
      <c r="J32" s="93">
        <v>223000</v>
      </c>
      <c r="K32" s="94">
        <v>364973</v>
      </c>
      <c r="L32" s="93"/>
      <c r="M32" s="94"/>
      <c r="N32" s="93"/>
      <c r="O32" s="94"/>
      <c r="P32" s="93">
        <f>$H32      +$J32      +$L32      +$N32</f>
        <v>357000</v>
      </c>
      <c r="Q32" s="94">
        <f>$I32      +$K32      +$M32      +$O32</f>
        <v>498219</v>
      </c>
      <c r="R32" s="48">
        <f>IF(($H32      =0),0,((($J32      -$H32      )/$H32      )*100))</f>
        <v>66.417910447761201</v>
      </c>
      <c r="S32" s="49">
        <f>IF(($I32      =0),0,((($K32      -$I32      )/$I32      )*100))</f>
        <v>173.9091605001276</v>
      </c>
      <c r="T32" s="48">
        <f>IF(($E32      =0),0,(($P32      /$E32      )*100))</f>
        <v>28.24367088607595</v>
      </c>
      <c r="U32" s="50">
        <f>IF(($E32      =0),0,(($Q32      /$E32      )*100))</f>
        <v>39.416060126582281</v>
      </c>
      <c r="V32" s="93">
        <v>0</v>
      </c>
      <c r="W32" s="94" t="s">
        <v>36</v>
      </c>
    </row>
    <row r="33" spans="1:23" ht="13" customHeight="1" x14ac:dyDescent="0.3">
      <c r="A33" s="51" t="s">
        <v>42</v>
      </c>
      <c r="B33" s="95">
        <f>B32</f>
        <v>1264000</v>
      </c>
      <c r="C33" s="95">
        <f>C32</f>
        <v>0</v>
      </c>
      <c r="D33" s="95"/>
      <c r="E33" s="95">
        <f>$B33      +$C33      +$D33</f>
        <v>1264000</v>
      </c>
      <c r="F33" s="96">
        <f t="shared" ref="F33:O33" si="17">F32</f>
        <v>1264000</v>
      </c>
      <c r="G33" s="97">
        <f t="shared" si="17"/>
        <v>885000</v>
      </c>
      <c r="H33" s="96">
        <f t="shared" si="17"/>
        <v>134000</v>
      </c>
      <c r="I33" s="97">
        <f t="shared" si="17"/>
        <v>133246</v>
      </c>
      <c r="J33" s="96">
        <f t="shared" si="17"/>
        <v>223000</v>
      </c>
      <c r="K33" s="97">
        <f t="shared" si="17"/>
        <v>364973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357000</v>
      </c>
      <c r="Q33" s="97">
        <f>$I33      +$K33      +$M33      +$O33</f>
        <v>498219</v>
      </c>
      <c r="R33" s="52">
        <f>IF(($H33      =0),0,((($J33      -$H33      )/$H33      )*100))</f>
        <v>66.417910447761201</v>
      </c>
      <c r="S33" s="53">
        <f>IF(($I33      =0),0,((($K33      -$I33      )/$I33      )*100))</f>
        <v>173.9091605001276</v>
      </c>
      <c r="T33" s="52">
        <f>IF($E33   =0,0,($P33   /$E33   )*100)</f>
        <v>28.24367088607595</v>
      </c>
      <c r="U33" s="54">
        <f>IF($E33   =0,0,($Q33   /$E33   )*100)</f>
        <v>39.416060126582281</v>
      </c>
      <c r="V33" s="96">
        <f>V32</f>
        <v>0</v>
      </c>
      <c r="W33" s="97" t="s">
        <v>36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43754000</v>
      </c>
      <c r="C35" s="92"/>
      <c r="D35" s="92"/>
      <c r="E35" s="92">
        <f t="shared" ref="E35:E40" si="18">$B35      +$C35      +$D35</f>
        <v>43754000</v>
      </c>
      <c r="F35" s="93">
        <v>43754000</v>
      </c>
      <c r="G35" s="94">
        <v>31000000</v>
      </c>
      <c r="H35" s="93">
        <v>6709000</v>
      </c>
      <c r="I35" s="94">
        <v>1144289</v>
      </c>
      <c r="J35" s="93"/>
      <c r="K35" s="94">
        <v>1320860</v>
      </c>
      <c r="L35" s="93"/>
      <c r="M35" s="94"/>
      <c r="N35" s="93"/>
      <c r="O35" s="94"/>
      <c r="P35" s="93">
        <f t="shared" ref="P35:P40" si="19">$H35      +$J35      +$L35      +$N35</f>
        <v>6709000</v>
      </c>
      <c r="Q35" s="94">
        <f t="shared" ref="Q35:Q40" si="20">$I35      +$K35      +$M35      +$O35</f>
        <v>2465149</v>
      </c>
      <c r="R35" s="48">
        <f t="shared" ref="R35:R40" si="21">IF(($H35      =0),0,((($J35      -$H35      )/$H35      )*100))</f>
        <v>-100</v>
      </c>
      <c r="S35" s="49">
        <f t="shared" ref="S35:S40" si="22">IF(($I35      =0),0,((($K35      -$I35      )/$I35      )*100))</f>
        <v>15.430629849627147</v>
      </c>
      <c r="T35" s="48">
        <f t="shared" ref="T35:T39" si="23">IF(($E35      =0),0,(($P35      /$E35      )*100))</f>
        <v>15.333455226950679</v>
      </c>
      <c r="U35" s="50">
        <f t="shared" ref="U35:U39" si="24">IF(($E35      =0),0,(($Q35      /$E35      )*100))</f>
        <v>5.6341111669790189</v>
      </c>
      <c r="V35" s="93">
        <v>0</v>
      </c>
      <c r="W35" s="94" t="s">
        <v>36</v>
      </c>
    </row>
    <row r="36" spans="1:23" ht="13" customHeight="1" x14ac:dyDescent="0.3">
      <c r="A36" s="47" t="s">
        <v>60</v>
      </c>
      <c r="B36" s="92">
        <v>290000</v>
      </c>
      <c r="C36" s="92"/>
      <c r="D36" s="92"/>
      <c r="E36" s="92">
        <f t="shared" si="18"/>
        <v>290000</v>
      </c>
      <c r="F36" s="93">
        <v>290000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3" customHeight="1" x14ac:dyDescent="0.3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3" customHeight="1" x14ac:dyDescent="0.3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3" customHeight="1" x14ac:dyDescent="0.3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3" customHeight="1" x14ac:dyDescent="0.3">
      <c r="A40" s="51" t="s">
        <v>42</v>
      </c>
      <c r="B40" s="95">
        <f>SUM(B35:B39)</f>
        <v>44044000</v>
      </c>
      <c r="C40" s="95">
        <f>SUM(C35:C39)</f>
        <v>0</v>
      </c>
      <c r="D40" s="95"/>
      <c r="E40" s="95">
        <f t="shared" si="18"/>
        <v>44044000</v>
      </c>
      <c r="F40" s="96">
        <f t="shared" ref="F40:O40" si="25">SUM(F35:F39)</f>
        <v>44044000</v>
      </c>
      <c r="G40" s="97">
        <f t="shared" si="25"/>
        <v>31000000</v>
      </c>
      <c r="H40" s="96">
        <f t="shared" si="25"/>
        <v>6709000</v>
      </c>
      <c r="I40" s="97">
        <f t="shared" si="25"/>
        <v>1144289</v>
      </c>
      <c r="J40" s="96">
        <f t="shared" si="25"/>
        <v>0</v>
      </c>
      <c r="K40" s="97">
        <f t="shared" si="25"/>
        <v>1320860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6709000</v>
      </c>
      <c r="Q40" s="97">
        <f t="shared" si="20"/>
        <v>2465149</v>
      </c>
      <c r="R40" s="52">
        <f t="shared" si="21"/>
        <v>-100</v>
      </c>
      <c r="S40" s="53">
        <f t="shared" si="22"/>
        <v>15.430629849627147</v>
      </c>
      <c r="T40" s="52">
        <f>IF((+$E35+$E38) =0,0,(P40   /(+$E35+$E38) )*100)</f>
        <v>15.333455226950679</v>
      </c>
      <c r="U40" s="54">
        <f>IF((+$E35+$E38) =0,0,(Q40   /(+$E35+$E38) )*100)</f>
        <v>5.6341111669790189</v>
      </c>
      <c r="V40" s="96">
        <f>SUM(V35:V39)</f>
        <v>0</v>
      </c>
      <c r="W40" s="97" t="s">
        <v>36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3" customHeight="1" x14ac:dyDescent="0.3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3" customHeight="1" x14ac:dyDescent="0.3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3" customHeight="1" x14ac:dyDescent="0.3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3" customHeight="1" x14ac:dyDescent="0.3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3" hidden="1" customHeight="1" x14ac:dyDescent="0.3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3" customHeight="1" x14ac:dyDescent="0.3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3" customHeight="1" x14ac:dyDescent="0.3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3" customHeight="1" x14ac:dyDescent="0.3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3" customHeight="1" x14ac:dyDescent="0.3">
      <c r="A51" s="47" t="s">
        <v>74</v>
      </c>
      <c r="B51" s="92">
        <v>3400000</v>
      </c>
      <c r="C51" s="92"/>
      <c r="D51" s="92"/>
      <c r="E51" s="92">
        <f t="shared" si="26"/>
        <v>3400000</v>
      </c>
      <c r="F51" s="93">
        <v>3400000</v>
      </c>
      <c r="G51" s="94">
        <v>3400000</v>
      </c>
      <c r="H51" s="93">
        <v>1670000</v>
      </c>
      <c r="I51" s="94">
        <v>1830080</v>
      </c>
      <c r="J51" s="93">
        <v>1730000</v>
      </c>
      <c r="K51" s="94">
        <v>1360437</v>
      </c>
      <c r="L51" s="93"/>
      <c r="M51" s="94"/>
      <c r="N51" s="93"/>
      <c r="O51" s="94"/>
      <c r="P51" s="93">
        <f t="shared" si="27"/>
        <v>3400000</v>
      </c>
      <c r="Q51" s="94">
        <f t="shared" si="28"/>
        <v>3190517</v>
      </c>
      <c r="R51" s="48">
        <f t="shared" si="29"/>
        <v>3.5928143712574849</v>
      </c>
      <c r="S51" s="49">
        <f t="shared" si="30"/>
        <v>-25.662430057702394</v>
      </c>
      <c r="T51" s="48">
        <f t="shared" si="31"/>
        <v>100</v>
      </c>
      <c r="U51" s="50">
        <f t="shared" si="32"/>
        <v>93.838735294117654</v>
      </c>
      <c r="V51" s="93">
        <v>0</v>
      </c>
      <c r="W51" s="94" t="s">
        <v>36</v>
      </c>
    </row>
    <row r="52" spans="1:23" ht="13" customHeight="1" x14ac:dyDescent="0.3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3" customHeight="1" x14ac:dyDescent="0.3">
      <c r="A53" s="51" t="s">
        <v>42</v>
      </c>
      <c r="B53" s="95">
        <f>SUM(B42:B52)</f>
        <v>3400000</v>
      </c>
      <c r="C53" s="95">
        <f>SUM(C42:C52)</f>
        <v>0</v>
      </c>
      <c r="D53" s="95"/>
      <c r="E53" s="95">
        <f t="shared" si="26"/>
        <v>3400000</v>
      </c>
      <c r="F53" s="96">
        <f t="shared" ref="F53:O53" si="33">SUM(F42:F52)</f>
        <v>3400000</v>
      </c>
      <c r="G53" s="97">
        <f t="shared" si="33"/>
        <v>3400000</v>
      </c>
      <c r="H53" s="96">
        <f t="shared" si="33"/>
        <v>1670000</v>
      </c>
      <c r="I53" s="97">
        <f t="shared" si="33"/>
        <v>1830080</v>
      </c>
      <c r="J53" s="96">
        <f t="shared" si="33"/>
        <v>1730000</v>
      </c>
      <c r="K53" s="97">
        <f t="shared" si="33"/>
        <v>1360437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3400000</v>
      </c>
      <c r="Q53" s="97">
        <f t="shared" si="28"/>
        <v>3190517</v>
      </c>
      <c r="R53" s="52">
        <f t="shared" si="29"/>
        <v>3.5928143712574849</v>
      </c>
      <c r="S53" s="53">
        <f t="shared" si="30"/>
        <v>-25.662430057702394</v>
      </c>
      <c r="T53" s="52">
        <f>IF((+$E43+$E45+$E47+$E48+$E51) =0,0,(P53   /(+$E43+$E45+$E47+$E48+$E51) )*100)</f>
        <v>100</v>
      </c>
      <c r="U53" s="54">
        <f>IF((+$E43+$E45+$E47+$E48+$E51) =0,0,(Q53   /(+$E43+$E45+$E47+$E48+$E51) )*100)</f>
        <v>93.838735294117654</v>
      </c>
      <c r="V53" s="96">
        <f>SUM(V42:V52)</f>
        <v>0</v>
      </c>
      <c r="W53" s="97" t="s">
        <v>36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3" customHeight="1" x14ac:dyDescent="0.3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3" hidden="1" customHeight="1" x14ac:dyDescent="0.3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3" hidden="1" customHeight="1" x14ac:dyDescent="0.3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3" customHeight="1" x14ac:dyDescent="0.3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3" customHeight="1" x14ac:dyDescent="0.3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3" customHeight="1" x14ac:dyDescent="0.3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3" customHeight="1" x14ac:dyDescent="0.3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3" customHeight="1" x14ac:dyDescent="0.3">
      <c r="A67" s="60" t="s">
        <v>87</v>
      </c>
      <c r="B67" s="104">
        <f>SUM(B9:B14,B17:B23,B26:B29,B32,B35:B39,B42:B52,B55:B58,B61:B65)</f>
        <v>65579000</v>
      </c>
      <c r="C67" s="104">
        <f>SUM(C9:C14,C17:C23,C26:C29,C32,C35:C39,C42:C52,C55:C58,C61:C65)</f>
        <v>0</v>
      </c>
      <c r="D67" s="104"/>
      <c r="E67" s="104">
        <f t="shared" si="35"/>
        <v>65579000</v>
      </c>
      <c r="F67" s="105">
        <f t="shared" ref="F67:O67" si="43">SUM(F9:F14,F17:F23,F26:F29,F32,F35:F39,F42:F52,F55:F58,F61:F65)</f>
        <v>65579000</v>
      </c>
      <c r="G67" s="106">
        <f t="shared" si="43"/>
        <v>45453000</v>
      </c>
      <c r="H67" s="105">
        <f t="shared" si="43"/>
        <v>8607000</v>
      </c>
      <c r="I67" s="106">
        <f t="shared" si="43"/>
        <v>5307086</v>
      </c>
      <c r="J67" s="105">
        <f t="shared" si="43"/>
        <v>2286000</v>
      </c>
      <c r="K67" s="106">
        <f t="shared" si="43"/>
        <v>4371556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10893000</v>
      </c>
      <c r="Q67" s="106">
        <f t="shared" si="37"/>
        <v>9678642</v>
      </c>
      <c r="R67" s="61">
        <f t="shared" si="38"/>
        <v>-73.440223074241899</v>
      </c>
      <c r="S67" s="62">
        <f t="shared" si="39"/>
        <v>-17.62794120916827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16.70987436530703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14.847047814815383</v>
      </c>
      <c r="V67" s="105">
        <f>SUM(V9:V14,V17:V23,V26:V29,V32,V35:V39,V42:V52,V55:V58,V61:V65)</f>
        <v>0</v>
      </c>
      <c r="W67" s="106" t="s">
        <v>36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29218000</v>
      </c>
      <c r="C69" s="92"/>
      <c r="D69" s="92"/>
      <c r="E69" s="92">
        <f>$B69      +$C69      +$D69</f>
        <v>29218000</v>
      </c>
      <c r="F69" s="93">
        <v>29218000</v>
      </c>
      <c r="G69" s="94">
        <v>27790000</v>
      </c>
      <c r="H69" s="93">
        <v>5284000</v>
      </c>
      <c r="I69" s="94">
        <v>5283960</v>
      </c>
      <c r="J69" s="93">
        <v>1768000</v>
      </c>
      <c r="K69" s="94">
        <v>1767310</v>
      </c>
      <c r="L69" s="93"/>
      <c r="M69" s="94"/>
      <c r="N69" s="93"/>
      <c r="O69" s="94"/>
      <c r="P69" s="93">
        <f>$H69      +$J69      +$L69      +$N69</f>
        <v>7052000</v>
      </c>
      <c r="Q69" s="94">
        <f>$I69      +$K69      +$M69      +$O69</f>
        <v>7051270</v>
      </c>
      <c r="R69" s="48">
        <f>IF(($H69      =0),0,((($J69      -$H69      )/$H69      )*100))</f>
        <v>-66.540499621498867</v>
      </c>
      <c r="S69" s="49">
        <f>IF(($I69      =0),0,((($K69      -$I69      )/$I69      )*100))</f>
        <v>-66.553304718430866</v>
      </c>
      <c r="T69" s="48">
        <f>IF(($E69      =0),0,(($P69      /$E69      )*100))</f>
        <v>24.13580669450339</v>
      </c>
      <c r="U69" s="50">
        <f>IF(($E69      =0),0,(($Q69      /$E69      )*100))</f>
        <v>24.133308234649871</v>
      </c>
      <c r="V69" s="93">
        <v>0</v>
      </c>
      <c r="W69" s="94" t="s">
        <v>36</v>
      </c>
    </row>
    <row r="70" spans="1:23" ht="13" customHeight="1" x14ac:dyDescent="0.3">
      <c r="A70" s="56" t="s">
        <v>42</v>
      </c>
      <c r="B70" s="101">
        <f>B69</f>
        <v>29218000</v>
      </c>
      <c r="C70" s="101">
        <f>C69</f>
        <v>0</v>
      </c>
      <c r="D70" s="101"/>
      <c r="E70" s="101">
        <f>$B70      +$C70      +$D70</f>
        <v>29218000</v>
      </c>
      <c r="F70" s="102">
        <f t="shared" ref="F70:O70" si="44">F69</f>
        <v>29218000</v>
      </c>
      <c r="G70" s="103">
        <f t="shared" si="44"/>
        <v>27790000</v>
      </c>
      <c r="H70" s="102">
        <f t="shared" si="44"/>
        <v>5284000</v>
      </c>
      <c r="I70" s="103">
        <f t="shared" si="44"/>
        <v>5283960</v>
      </c>
      <c r="J70" s="102">
        <f t="shared" si="44"/>
        <v>1768000</v>
      </c>
      <c r="K70" s="103">
        <f t="shared" si="44"/>
        <v>1767310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7052000</v>
      </c>
      <c r="Q70" s="103">
        <f>$I70      +$K70      +$M70      +$O70</f>
        <v>7051270</v>
      </c>
      <c r="R70" s="57">
        <f>IF(($H70      =0),0,((($J70      -$H70      )/$H70      )*100))</f>
        <v>-66.540499621498867</v>
      </c>
      <c r="S70" s="58">
        <f>IF(($I70      =0),0,((($K70      -$I70      )/$I70      )*100))</f>
        <v>-66.553304718430866</v>
      </c>
      <c r="T70" s="57">
        <f>IF($E70   =0,0,($P70   /$E70   )*100)</f>
        <v>24.13580669450339</v>
      </c>
      <c r="U70" s="59">
        <f>IF($E70   =0,0,($Q70   /$E70 )*100)</f>
        <v>24.133308234649871</v>
      </c>
      <c r="V70" s="102">
        <f>V69</f>
        <v>0</v>
      </c>
      <c r="W70" s="103" t="s">
        <v>36</v>
      </c>
    </row>
    <row r="71" spans="1:23" ht="13" customHeight="1" x14ac:dyDescent="0.3">
      <c r="A71" s="60" t="s">
        <v>87</v>
      </c>
      <c r="B71" s="104">
        <f>B69</f>
        <v>29218000</v>
      </c>
      <c r="C71" s="104">
        <f>C69</f>
        <v>0</v>
      </c>
      <c r="D71" s="104"/>
      <c r="E71" s="104">
        <f>$B71      +$C71      +$D71</f>
        <v>29218000</v>
      </c>
      <c r="F71" s="105">
        <f t="shared" ref="F71:O71" si="45">F69</f>
        <v>29218000</v>
      </c>
      <c r="G71" s="106">
        <f t="shared" si="45"/>
        <v>27790000</v>
      </c>
      <c r="H71" s="105">
        <f t="shared" si="45"/>
        <v>5284000</v>
      </c>
      <c r="I71" s="106">
        <f t="shared" si="45"/>
        <v>5283960</v>
      </c>
      <c r="J71" s="105">
        <f t="shared" si="45"/>
        <v>1768000</v>
      </c>
      <c r="K71" s="106">
        <f t="shared" si="45"/>
        <v>1767310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7052000</v>
      </c>
      <c r="Q71" s="106">
        <f>$I71      +$K71      +$M71      +$O71</f>
        <v>7051270</v>
      </c>
      <c r="R71" s="61">
        <f>IF(($H71      =0),0,((($J71      -$H71      )/$H71      )*100))</f>
        <v>-66.540499621498867</v>
      </c>
      <c r="S71" s="62">
        <f>IF(($I71      =0),0,((($K71      -$I71      )/$I71      )*100))</f>
        <v>-66.553304718430866</v>
      </c>
      <c r="T71" s="61">
        <f>IF($E71   =0,0,($P71   /$E71   )*100)</f>
        <v>24.13580669450339</v>
      </c>
      <c r="U71" s="65">
        <f>IF($E71   =0,0,($Q71   /$E71   )*100)</f>
        <v>24.133308234649871</v>
      </c>
      <c r="V71" s="105">
        <f>V69</f>
        <v>0</v>
      </c>
      <c r="W71" s="106" t="s">
        <v>36</v>
      </c>
    </row>
    <row r="72" spans="1:23" ht="13" customHeight="1" thickBot="1" x14ac:dyDescent="0.35">
      <c r="A72" s="60" t="s">
        <v>89</v>
      </c>
      <c r="B72" s="104">
        <f>SUM(B9:B14,B17:B23,B26:B29,B32,B35:B39,B42:B52,B55:B58,B61:B65,B69)</f>
        <v>94797000</v>
      </c>
      <c r="C72" s="104">
        <f>SUM(C9:C14,C17:C23,C26:C29,C32,C35:C39,C42:C52,C55:C58,C61:C65,C69)</f>
        <v>0</v>
      </c>
      <c r="D72" s="104"/>
      <c r="E72" s="104">
        <f>$B72      +$C72      +$D72</f>
        <v>94797000</v>
      </c>
      <c r="F72" s="105">
        <f t="shared" ref="F72:O72" si="46">SUM(F9:F14,F17:F23,F26:F29,F32,F35:F39,F42:F52,F55:F58,F61:F65,F69)</f>
        <v>94797000</v>
      </c>
      <c r="G72" s="106">
        <f t="shared" si="46"/>
        <v>73243000</v>
      </c>
      <c r="H72" s="105">
        <f t="shared" si="46"/>
        <v>13891000</v>
      </c>
      <c r="I72" s="106">
        <f t="shared" si="46"/>
        <v>10591046</v>
      </c>
      <c r="J72" s="105">
        <f t="shared" si="46"/>
        <v>4054000</v>
      </c>
      <c r="K72" s="106">
        <f t="shared" si="46"/>
        <v>6138866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17945000</v>
      </c>
      <c r="Q72" s="106">
        <f>$I72      +$K72      +$M72      +$O72</f>
        <v>16729912</v>
      </c>
      <c r="R72" s="61">
        <f>IF(($H72      =0),0,((($J72      -$H72      )/$H72      )*100))</f>
        <v>-70.815636023324458</v>
      </c>
      <c r="S72" s="62">
        <f>IF(($I72      =0),0,((($K72      -$I72      )/$I72      )*100))</f>
        <v>-42.037207656354248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19.008124397555264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17.721050345842997</v>
      </c>
      <c r="V72" s="105">
        <f>SUM(V9:V14,V17:V23,V26:V29,V32,V35:V39,V42:V52,V55:V58,V61:V65,V69)</f>
        <v>0</v>
      </c>
      <c r="W72" s="106" t="s">
        <v>36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149</v>
      </c>
    </row>
    <row r="116" spans="1:23" x14ac:dyDescent="0.25">
      <c r="A116" s="29" t="s">
        <v>150</v>
      </c>
    </row>
    <row r="117" spans="1:23" ht="13" x14ac:dyDescent="0.3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154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9FKJbqb0E6R3xU1tol2cXYG/vVzhLnesckeDQ8Rh6XPvV517jWdAcBy2XRnciRYBkTjTZbFwinEf/8k5ZglmnA==" saltValue="4FJmIUOJJqHny0R15pC2b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138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3" customHeight="1" x14ac:dyDescent="0.3">
      <c r="A10" s="47" t="s">
        <v>37</v>
      </c>
      <c r="B10" s="92">
        <v>1800000</v>
      </c>
      <c r="C10" s="92"/>
      <c r="D10" s="92"/>
      <c r="E10" s="92">
        <f t="shared" ref="E10:E15" si="0">$B10      +$C10      +$D10</f>
        <v>1800000</v>
      </c>
      <c r="F10" s="93">
        <v>1800000</v>
      </c>
      <c r="G10" s="94">
        <v>1800000</v>
      </c>
      <c r="H10" s="93">
        <v>499000</v>
      </c>
      <c r="I10" s="94">
        <v>450000</v>
      </c>
      <c r="J10" s="93">
        <v>399000</v>
      </c>
      <c r="K10" s="94">
        <v>450000</v>
      </c>
      <c r="L10" s="93"/>
      <c r="M10" s="94"/>
      <c r="N10" s="93"/>
      <c r="O10" s="94"/>
      <c r="P10" s="93">
        <f t="shared" ref="P10:P15" si="1">$H10      +$J10      +$L10      +$N10</f>
        <v>898000</v>
      </c>
      <c r="Q10" s="94">
        <f t="shared" ref="Q10:Q15" si="2">$I10      +$K10      +$M10      +$O10</f>
        <v>900000</v>
      </c>
      <c r="R10" s="48">
        <f t="shared" ref="R10:R15" si="3">IF(($H10      =0),0,((($J10      -$H10      )/$H10      )*100))</f>
        <v>-20.040080160320642</v>
      </c>
      <c r="S10" s="49">
        <f t="shared" ref="S10:S15" si="4">IF(($I10      =0),0,((($K10      -$I10      )/$I10      )*100))</f>
        <v>0</v>
      </c>
      <c r="T10" s="48">
        <f t="shared" ref="T10:T14" si="5">IF(($E10      =0),0,(($P10      /$E10      )*100))</f>
        <v>49.888888888888886</v>
      </c>
      <c r="U10" s="50">
        <f t="shared" ref="U10:U14" si="6">IF(($E10      =0),0,(($Q10      /$E10      )*100))</f>
        <v>50</v>
      </c>
      <c r="V10" s="93">
        <v>0</v>
      </c>
      <c r="W10" s="94" t="s">
        <v>36</v>
      </c>
    </row>
    <row r="11" spans="1:23" ht="13" customHeight="1" x14ac:dyDescent="0.3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3" customHeight="1" x14ac:dyDescent="0.3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3" customHeight="1" x14ac:dyDescent="0.3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3" customHeight="1" x14ac:dyDescent="0.3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3" customHeight="1" x14ac:dyDescent="0.3">
      <c r="A15" s="51" t="s">
        <v>42</v>
      </c>
      <c r="B15" s="95">
        <f>SUM(B9:B14)</f>
        <v>1800000</v>
      </c>
      <c r="C15" s="95">
        <f>SUM(C9:C14)</f>
        <v>0</v>
      </c>
      <c r="D15" s="95"/>
      <c r="E15" s="95">
        <f t="shared" si="0"/>
        <v>1800000</v>
      </c>
      <c r="F15" s="96">
        <f t="shared" ref="F15:O15" si="7">SUM(F9:F14)</f>
        <v>1800000</v>
      </c>
      <c r="G15" s="97">
        <f t="shared" si="7"/>
        <v>1800000</v>
      </c>
      <c r="H15" s="96">
        <f t="shared" si="7"/>
        <v>499000</v>
      </c>
      <c r="I15" s="97">
        <f t="shared" si="7"/>
        <v>450000</v>
      </c>
      <c r="J15" s="96">
        <f t="shared" si="7"/>
        <v>399000</v>
      </c>
      <c r="K15" s="97">
        <f t="shared" si="7"/>
        <v>450000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898000</v>
      </c>
      <c r="Q15" s="97">
        <f t="shared" si="2"/>
        <v>900000</v>
      </c>
      <c r="R15" s="52">
        <f t="shared" si="3"/>
        <v>-20.040080160320642</v>
      </c>
      <c r="S15" s="53">
        <f t="shared" si="4"/>
        <v>0</v>
      </c>
      <c r="T15" s="52">
        <f>IF((SUM($E9:$E13))=0,0,(P15/(SUM($E9:$E13))*100))</f>
        <v>49.888888888888886</v>
      </c>
      <c r="U15" s="54">
        <f>IF((SUM($E9:$E13))=0,0,(Q15/(SUM($E9:$E13))*100))</f>
        <v>50</v>
      </c>
      <c r="V15" s="96">
        <f>SUM(V9:V14)</f>
        <v>0</v>
      </c>
      <c r="W15" s="97" t="s">
        <v>36</v>
      </c>
    </row>
    <row r="16" spans="1:23" ht="13" customHeight="1" x14ac:dyDescent="0.3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3" customHeight="1" x14ac:dyDescent="0.3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3" customHeight="1" x14ac:dyDescent="0.3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3" customHeight="1" x14ac:dyDescent="0.3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3" customHeight="1" x14ac:dyDescent="0.3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3" customHeight="1" x14ac:dyDescent="0.3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3" customHeight="1" x14ac:dyDescent="0.3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3" customHeight="1" x14ac:dyDescent="0.3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3" customHeight="1" x14ac:dyDescent="0.3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3" customHeight="1" x14ac:dyDescent="0.3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3" customHeight="1" x14ac:dyDescent="0.3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3" customHeight="1" x14ac:dyDescent="0.3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1173000</v>
      </c>
      <c r="C32" s="92"/>
      <c r="D32" s="92"/>
      <c r="E32" s="92">
        <f>$B32      +$C32      +$D32</f>
        <v>1173000</v>
      </c>
      <c r="F32" s="93">
        <v>1173000</v>
      </c>
      <c r="G32" s="94">
        <v>821000</v>
      </c>
      <c r="H32" s="93">
        <v>145000</v>
      </c>
      <c r="I32" s="94">
        <v>293000</v>
      </c>
      <c r="J32" s="93">
        <v>176000</v>
      </c>
      <c r="K32" s="94">
        <v>195750</v>
      </c>
      <c r="L32" s="93"/>
      <c r="M32" s="94"/>
      <c r="N32" s="93"/>
      <c r="O32" s="94"/>
      <c r="P32" s="93">
        <f>$H32      +$J32      +$L32      +$N32</f>
        <v>321000</v>
      </c>
      <c r="Q32" s="94">
        <f>$I32      +$K32      +$M32      +$O32</f>
        <v>488750</v>
      </c>
      <c r="R32" s="48">
        <f>IF(($H32      =0),0,((($J32      -$H32      )/$H32      )*100))</f>
        <v>21.379310344827587</v>
      </c>
      <c r="S32" s="49">
        <f>IF(($I32      =0),0,((($K32      -$I32      )/$I32      )*100))</f>
        <v>-33.191126279863482</v>
      </c>
      <c r="T32" s="48">
        <f>IF(($E32      =0),0,(($P32      /$E32      )*100))</f>
        <v>27.365728900255753</v>
      </c>
      <c r="U32" s="50">
        <f>IF(($E32      =0),0,(($Q32      /$E32      )*100))</f>
        <v>41.666666666666671</v>
      </c>
      <c r="V32" s="93">
        <v>0</v>
      </c>
      <c r="W32" s="94" t="s">
        <v>36</v>
      </c>
    </row>
    <row r="33" spans="1:23" ht="13" customHeight="1" x14ac:dyDescent="0.3">
      <c r="A33" s="51" t="s">
        <v>42</v>
      </c>
      <c r="B33" s="95">
        <f>B32</f>
        <v>1173000</v>
      </c>
      <c r="C33" s="95">
        <f>C32</f>
        <v>0</v>
      </c>
      <c r="D33" s="95"/>
      <c r="E33" s="95">
        <f>$B33      +$C33      +$D33</f>
        <v>1173000</v>
      </c>
      <c r="F33" s="96">
        <f t="shared" ref="F33:O33" si="17">F32</f>
        <v>1173000</v>
      </c>
      <c r="G33" s="97">
        <f t="shared" si="17"/>
        <v>821000</v>
      </c>
      <c r="H33" s="96">
        <f t="shared" si="17"/>
        <v>145000</v>
      </c>
      <c r="I33" s="97">
        <f t="shared" si="17"/>
        <v>293000</v>
      </c>
      <c r="J33" s="96">
        <f t="shared" si="17"/>
        <v>176000</v>
      </c>
      <c r="K33" s="97">
        <f t="shared" si="17"/>
        <v>195750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321000</v>
      </c>
      <c r="Q33" s="97">
        <f>$I33      +$K33      +$M33      +$O33</f>
        <v>488750</v>
      </c>
      <c r="R33" s="52">
        <f>IF(($H33      =0),0,((($J33      -$H33      )/$H33      )*100))</f>
        <v>21.379310344827587</v>
      </c>
      <c r="S33" s="53">
        <f>IF(($I33      =0),0,((($K33      -$I33      )/$I33      )*100))</f>
        <v>-33.191126279863482</v>
      </c>
      <c r="T33" s="52">
        <f>IF($E33   =0,0,($P33   /$E33   )*100)</f>
        <v>27.365728900255753</v>
      </c>
      <c r="U33" s="54">
        <f>IF($E33   =0,0,($Q33   /$E33   )*100)</f>
        <v>41.666666666666671</v>
      </c>
      <c r="V33" s="96">
        <f>V32</f>
        <v>0</v>
      </c>
      <c r="W33" s="97" t="s">
        <v>36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3" customHeight="1" x14ac:dyDescent="0.3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3" customHeight="1" x14ac:dyDescent="0.3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3" customHeight="1" x14ac:dyDescent="0.3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3" customHeight="1" x14ac:dyDescent="0.3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3" customHeight="1" x14ac:dyDescent="0.3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3" customHeight="1" x14ac:dyDescent="0.3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3" customHeight="1" x14ac:dyDescent="0.3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3" customHeight="1" x14ac:dyDescent="0.3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3" customHeight="1" x14ac:dyDescent="0.3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3" hidden="1" customHeight="1" x14ac:dyDescent="0.3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3" customHeight="1" x14ac:dyDescent="0.3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3" customHeight="1" x14ac:dyDescent="0.3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3" customHeight="1" x14ac:dyDescent="0.3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3" customHeight="1" x14ac:dyDescent="0.3">
      <c r="A51" s="47" t="s">
        <v>74</v>
      </c>
      <c r="B51" s="92">
        <v>34133000</v>
      </c>
      <c r="C51" s="92"/>
      <c r="D51" s="92"/>
      <c r="E51" s="92">
        <f t="shared" si="26"/>
        <v>34133000</v>
      </c>
      <c r="F51" s="93">
        <v>34133000</v>
      </c>
      <c r="G51" s="94">
        <v>19653000</v>
      </c>
      <c r="H51" s="93">
        <v>2714000</v>
      </c>
      <c r="I51" s="94">
        <v>1950568</v>
      </c>
      <c r="J51" s="93">
        <v>4974000</v>
      </c>
      <c r="K51" s="94">
        <v>4353351</v>
      </c>
      <c r="L51" s="93"/>
      <c r="M51" s="94"/>
      <c r="N51" s="93"/>
      <c r="O51" s="94"/>
      <c r="P51" s="93">
        <f t="shared" si="27"/>
        <v>7688000</v>
      </c>
      <c r="Q51" s="94">
        <f t="shared" si="28"/>
        <v>6303919</v>
      </c>
      <c r="R51" s="48">
        <f t="shared" si="29"/>
        <v>83.271923360353711</v>
      </c>
      <c r="S51" s="49">
        <f t="shared" si="30"/>
        <v>123.18375980739968</v>
      </c>
      <c r="T51" s="48">
        <f t="shared" si="31"/>
        <v>22.523657457592357</v>
      </c>
      <c r="U51" s="50">
        <f t="shared" si="32"/>
        <v>18.468693053643101</v>
      </c>
      <c r="V51" s="93">
        <v>0</v>
      </c>
      <c r="W51" s="94" t="s">
        <v>36</v>
      </c>
    </row>
    <row r="52" spans="1:23" ht="13" customHeight="1" x14ac:dyDescent="0.3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3" customHeight="1" x14ac:dyDescent="0.3">
      <c r="A53" s="51" t="s">
        <v>42</v>
      </c>
      <c r="B53" s="95">
        <f>SUM(B42:B52)</f>
        <v>34133000</v>
      </c>
      <c r="C53" s="95">
        <f>SUM(C42:C52)</f>
        <v>0</v>
      </c>
      <c r="D53" s="95"/>
      <c r="E53" s="95">
        <f t="shared" si="26"/>
        <v>34133000</v>
      </c>
      <c r="F53" s="96">
        <f t="shared" ref="F53:O53" si="33">SUM(F42:F52)</f>
        <v>34133000</v>
      </c>
      <c r="G53" s="97">
        <f t="shared" si="33"/>
        <v>19653000</v>
      </c>
      <c r="H53" s="96">
        <f t="shared" si="33"/>
        <v>2714000</v>
      </c>
      <c r="I53" s="97">
        <f t="shared" si="33"/>
        <v>1950568</v>
      </c>
      <c r="J53" s="96">
        <f t="shared" si="33"/>
        <v>4974000</v>
      </c>
      <c r="K53" s="97">
        <f t="shared" si="33"/>
        <v>4353351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7688000</v>
      </c>
      <c r="Q53" s="97">
        <f t="shared" si="28"/>
        <v>6303919</v>
      </c>
      <c r="R53" s="52">
        <f t="shared" si="29"/>
        <v>83.271923360353711</v>
      </c>
      <c r="S53" s="53">
        <f t="shared" si="30"/>
        <v>123.18375980739968</v>
      </c>
      <c r="T53" s="52">
        <f>IF((+$E43+$E45+$E47+$E48+$E51) =0,0,(P53   /(+$E43+$E45+$E47+$E48+$E51) )*100)</f>
        <v>22.523657457592357</v>
      </c>
      <c r="U53" s="54">
        <f>IF((+$E43+$E45+$E47+$E48+$E51) =0,0,(Q53   /(+$E43+$E45+$E47+$E48+$E51) )*100)</f>
        <v>18.468693053643101</v>
      </c>
      <c r="V53" s="96">
        <f>SUM(V42:V52)</f>
        <v>0</v>
      </c>
      <c r="W53" s="97" t="s">
        <v>36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3" customHeight="1" x14ac:dyDescent="0.3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3" hidden="1" customHeight="1" x14ac:dyDescent="0.3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3" hidden="1" customHeight="1" x14ac:dyDescent="0.3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3" customHeight="1" x14ac:dyDescent="0.3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3" customHeight="1" x14ac:dyDescent="0.3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3" customHeight="1" x14ac:dyDescent="0.3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3" customHeight="1" x14ac:dyDescent="0.3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3" customHeight="1" x14ac:dyDescent="0.3">
      <c r="A67" s="60" t="s">
        <v>87</v>
      </c>
      <c r="B67" s="104">
        <f>SUM(B9:B14,B17:B23,B26:B29,B32,B35:B39,B42:B52,B55:B58,B61:B65)</f>
        <v>37106000</v>
      </c>
      <c r="C67" s="104">
        <f>SUM(C9:C14,C17:C23,C26:C29,C32,C35:C39,C42:C52,C55:C58,C61:C65)</f>
        <v>0</v>
      </c>
      <c r="D67" s="104"/>
      <c r="E67" s="104">
        <f t="shared" si="35"/>
        <v>37106000</v>
      </c>
      <c r="F67" s="105">
        <f t="shared" ref="F67:O67" si="43">SUM(F9:F14,F17:F23,F26:F29,F32,F35:F39,F42:F52,F55:F58,F61:F65)</f>
        <v>37106000</v>
      </c>
      <c r="G67" s="106">
        <f t="shared" si="43"/>
        <v>22274000</v>
      </c>
      <c r="H67" s="105">
        <f t="shared" si="43"/>
        <v>3358000</v>
      </c>
      <c r="I67" s="106">
        <f t="shared" si="43"/>
        <v>2693568</v>
      </c>
      <c r="J67" s="105">
        <f t="shared" si="43"/>
        <v>5549000</v>
      </c>
      <c r="K67" s="106">
        <f t="shared" si="43"/>
        <v>4999101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8907000</v>
      </c>
      <c r="Q67" s="106">
        <f t="shared" si="37"/>
        <v>7692669</v>
      </c>
      <c r="R67" s="61">
        <f t="shared" si="38"/>
        <v>65.247170935080405</v>
      </c>
      <c r="S67" s="62">
        <f t="shared" si="39"/>
        <v>85.594015075914172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24.00420417183205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20.731604053252845</v>
      </c>
      <c r="V67" s="105">
        <f>SUM(V9:V14,V17:V23,V26:V29,V32,V35:V39,V42:V52,V55:V58,V61:V65)</f>
        <v>0</v>
      </c>
      <c r="W67" s="106" t="s">
        <v>36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14959000</v>
      </c>
      <c r="C69" s="92"/>
      <c r="D69" s="92"/>
      <c r="E69" s="92">
        <f>$B69      +$C69      +$D69</f>
        <v>14959000</v>
      </c>
      <c r="F69" s="93">
        <v>14959000</v>
      </c>
      <c r="G69" s="94">
        <v>9210000</v>
      </c>
      <c r="H69" s="93">
        <v>4078000</v>
      </c>
      <c r="I69" s="94">
        <v>3299169</v>
      </c>
      <c r="J69" s="93">
        <v>1964000</v>
      </c>
      <c r="K69" s="94">
        <v>2104835</v>
      </c>
      <c r="L69" s="93"/>
      <c r="M69" s="94"/>
      <c r="N69" s="93"/>
      <c r="O69" s="94"/>
      <c r="P69" s="93">
        <f>$H69      +$J69      +$L69      +$N69</f>
        <v>6042000</v>
      </c>
      <c r="Q69" s="94">
        <f>$I69      +$K69      +$M69      +$O69</f>
        <v>5404004</v>
      </c>
      <c r="R69" s="48">
        <f>IF(($H69      =0),0,((($J69      -$H69      )/$H69      )*100))</f>
        <v>-51.839136831780287</v>
      </c>
      <c r="S69" s="49">
        <f>IF(($I69      =0),0,((($K69      -$I69      )/$I69      )*100))</f>
        <v>-36.20105547790974</v>
      </c>
      <c r="T69" s="48">
        <f>IF(($E69      =0),0,(($P69      /$E69      )*100))</f>
        <v>40.390400427836084</v>
      </c>
      <c r="U69" s="50">
        <f>IF(($E69      =0),0,(($Q69      /$E69      )*100))</f>
        <v>36.125436192258839</v>
      </c>
      <c r="V69" s="93">
        <v>0</v>
      </c>
      <c r="W69" s="94" t="s">
        <v>36</v>
      </c>
    </row>
    <row r="70" spans="1:23" ht="13" customHeight="1" x14ac:dyDescent="0.3">
      <c r="A70" s="56" t="s">
        <v>42</v>
      </c>
      <c r="B70" s="101">
        <f>B69</f>
        <v>14959000</v>
      </c>
      <c r="C70" s="101">
        <f>C69</f>
        <v>0</v>
      </c>
      <c r="D70" s="101"/>
      <c r="E70" s="101">
        <f>$B70      +$C70      +$D70</f>
        <v>14959000</v>
      </c>
      <c r="F70" s="102">
        <f t="shared" ref="F70:O70" si="44">F69</f>
        <v>14959000</v>
      </c>
      <c r="G70" s="103">
        <f t="shared" si="44"/>
        <v>9210000</v>
      </c>
      <c r="H70" s="102">
        <f t="shared" si="44"/>
        <v>4078000</v>
      </c>
      <c r="I70" s="103">
        <f t="shared" si="44"/>
        <v>3299169</v>
      </c>
      <c r="J70" s="102">
        <f t="shared" si="44"/>
        <v>1964000</v>
      </c>
      <c r="K70" s="103">
        <f t="shared" si="44"/>
        <v>2104835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6042000</v>
      </c>
      <c r="Q70" s="103">
        <f>$I70      +$K70      +$M70      +$O70</f>
        <v>5404004</v>
      </c>
      <c r="R70" s="57">
        <f>IF(($H70      =0),0,((($J70      -$H70      )/$H70      )*100))</f>
        <v>-51.839136831780287</v>
      </c>
      <c r="S70" s="58">
        <f>IF(($I70      =0),0,((($K70      -$I70      )/$I70      )*100))</f>
        <v>-36.20105547790974</v>
      </c>
      <c r="T70" s="57">
        <f>IF($E70   =0,0,($P70   /$E70   )*100)</f>
        <v>40.390400427836084</v>
      </c>
      <c r="U70" s="59">
        <f>IF($E70   =0,0,($Q70   /$E70 )*100)</f>
        <v>36.125436192258839</v>
      </c>
      <c r="V70" s="102">
        <f>V69</f>
        <v>0</v>
      </c>
      <c r="W70" s="103" t="s">
        <v>36</v>
      </c>
    </row>
    <row r="71" spans="1:23" ht="13" customHeight="1" x14ac:dyDescent="0.3">
      <c r="A71" s="60" t="s">
        <v>87</v>
      </c>
      <c r="B71" s="104">
        <f>B69</f>
        <v>14959000</v>
      </c>
      <c r="C71" s="104">
        <f>C69</f>
        <v>0</v>
      </c>
      <c r="D71" s="104"/>
      <c r="E71" s="104">
        <f>$B71      +$C71      +$D71</f>
        <v>14959000</v>
      </c>
      <c r="F71" s="105">
        <f t="shared" ref="F71:O71" si="45">F69</f>
        <v>14959000</v>
      </c>
      <c r="G71" s="106">
        <f t="shared" si="45"/>
        <v>9210000</v>
      </c>
      <c r="H71" s="105">
        <f t="shared" si="45"/>
        <v>4078000</v>
      </c>
      <c r="I71" s="106">
        <f t="shared" si="45"/>
        <v>3299169</v>
      </c>
      <c r="J71" s="105">
        <f t="shared" si="45"/>
        <v>1964000</v>
      </c>
      <c r="K71" s="106">
        <f t="shared" si="45"/>
        <v>2104835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6042000</v>
      </c>
      <c r="Q71" s="106">
        <f>$I71      +$K71      +$M71      +$O71</f>
        <v>5404004</v>
      </c>
      <c r="R71" s="61">
        <f>IF(($H71      =0),0,((($J71      -$H71      )/$H71      )*100))</f>
        <v>-51.839136831780287</v>
      </c>
      <c r="S71" s="62">
        <f>IF(($I71      =0),0,((($K71      -$I71      )/$I71      )*100))</f>
        <v>-36.20105547790974</v>
      </c>
      <c r="T71" s="61">
        <f>IF($E71   =0,0,($P71   /$E71   )*100)</f>
        <v>40.390400427836084</v>
      </c>
      <c r="U71" s="65">
        <f>IF($E71   =0,0,($Q71   /$E71   )*100)</f>
        <v>36.125436192258839</v>
      </c>
      <c r="V71" s="105">
        <f>V69</f>
        <v>0</v>
      </c>
      <c r="W71" s="106" t="s">
        <v>36</v>
      </c>
    </row>
    <row r="72" spans="1:23" ht="13" customHeight="1" thickBot="1" x14ac:dyDescent="0.35">
      <c r="A72" s="60" t="s">
        <v>89</v>
      </c>
      <c r="B72" s="104">
        <f>SUM(B9:B14,B17:B23,B26:B29,B32,B35:B39,B42:B52,B55:B58,B61:B65,B69)</f>
        <v>52065000</v>
      </c>
      <c r="C72" s="104">
        <f>SUM(C9:C14,C17:C23,C26:C29,C32,C35:C39,C42:C52,C55:C58,C61:C65,C69)</f>
        <v>0</v>
      </c>
      <c r="D72" s="104"/>
      <c r="E72" s="104">
        <f>$B72      +$C72      +$D72</f>
        <v>52065000</v>
      </c>
      <c r="F72" s="105">
        <f t="shared" ref="F72:O72" si="46">SUM(F9:F14,F17:F23,F26:F29,F32,F35:F39,F42:F52,F55:F58,F61:F65,F69)</f>
        <v>52065000</v>
      </c>
      <c r="G72" s="106">
        <f t="shared" si="46"/>
        <v>31484000</v>
      </c>
      <c r="H72" s="105">
        <f t="shared" si="46"/>
        <v>7436000</v>
      </c>
      <c r="I72" s="106">
        <f t="shared" si="46"/>
        <v>5992737</v>
      </c>
      <c r="J72" s="105">
        <f t="shared" si="46"/>
        <v>7513000</v>
      </c>
      <c r="K72" s="106">
        <f t="shared" si="46"/>
        <v>7103936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14949000</v>
      </c>
      <c r="Q72" s="106">
        <f>$I72      +$K72      +$M72      +$O72</f>
        <v>13096673</v>
      </c>
      <c r="R72" s="61">
        <f>IF(($H72      =0),0,((($J72      -$H72      )/$H72      )*100))</f>
        <v>1.0355029585798818</v>
      </c>
      <c r="S72" s="62">
        <f>IF(($I72      =0),0,((($K72      -$I72      )/$I72      )*100))</f>
        <v>18.542428943569526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28.71218668971478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25.154466532219345</v>
      </c>
      <c r="V72" s="105">
        <f>SUM(V9:V14,V17:V23,V26:V29,V32,V35:V39,V42:V52,V55:V58,V61:V65,V69)</f>
        <v>0</v>
      </c>
      <c r="W72" s="106" t="s">
        <v>36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149</v>
      </c>
    </row>
    <row r="116" spans="1:23" x14ac:dyDescent="0.25">
      <c r="A116" s="29" t="s">
        <v>150</v>
      </c>
    </row>
    <row r="117" spans="1:23" ht="13" x14ac:dyDescent="0.3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154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UtW0l9A6pbrTDbrIuo4r8alQiox2GeJYJP0tQV6EAQ3iIG7TqH6g1w/b3XADx+8YqRMrKmXZYoPRHBbSP9Ctnw==" saltValue="pFftrubfTIL1uVuxanzSy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112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3" customHeight="1" x14ac:dyDescent="0.3">
      <c r="A10" s="47" t="s">
        <v>37</v>
      </c>
      <c r="B10" s="92">
        <v>1000000</v>
      </c>
      <c r="C10" s="92"/>
      <c r="D10" s="92"/>
      <c r="E10" s="92">
        <f t="shared" ref="E10:E15" si="0">$B10      +$C10      +$D10</f>
        <v>1000000</v>
      </c>
      <c r="F10" s="93">
        <v>1000000</v>
      </c>
      <c r="G10" s="94">
        <v>1000000</v>
      </c>
      <c r="H10" s="93">
        <v>121000</v>
      </c>
      <c r="I10" s="94"/>
      <c r="J10" s="93">
        <v>359000</v>
      </c>
      <c r="K10" s="94"/>
      <c r="L10" s="93"/>
      <c r="M10" s="94"/>
      <c r="N10" s="93"/>
      <c r="O10" s="94"/>
      <c r="P10" s="93">
        <f t="shared" ref="P10:P15" si="1">$H10      +$J10      +$L10      +$N10</f>
        <v>480000</v>
      </c>
      <c r="Q10" s="94">
        <f t="shared" ref="Q10:Q15" si="2">$I10      +$K10      +$M10      +$O10</f>
        <v>0</v>
      </c>
      <c r="R10" s="48">
        <f t="shared" ref="R10:R15" si="3">IF(($H10      =0),0,((($J10      -$H10      )/$H10      )*100))</f>
        <v>196.69421487603307</v>
      </c>
      <c r="S10" s="49">
        <f t="shared" ref="S10:S15" si="4">IF(($I10      =0),0,((($K10      -$I10      )/$I10      )*100))</f>
        <v>0</v>
      </c>
      <c r="T10" s="48">
        <f t="shared" ref="T10:T14" si="5">IF(($E10      =0),0,(($P10      /$E10      )*100))</f>
        <v>48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3" customHeight="1" x14ac:dyDescent="0.3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3" customHeight="1" x14ac:dyDescent="0.3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3" customHeight="1" x14ac:dyDescent="0.3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3" customHeight="1" x14ac:dyDescent="0.3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3" customHeight="1" x14ac:dyDescent="0.3">
      <c r="A15" s="51" t="s">
        <v>42</v>
      </c>
      <c r="B15" s="95">
        <f>SUM(B9:B14)</f>
        <v>1000000</v>
      </c>
      <c r="C15" s="95">
        <f>SUM(C9:C14)</f>
        <v>0</v>
      </c>
      <c r="D15" s="95"/>
      <c r="E15" s="95">
        <f t="shared" si="0"/>
        <v>1000000</v>
      </c>
      <c r="F15" s="96">
        <f t="shared" ref="F15:O15" si="7">SUM(F9:F14)</f>
        <v>1000000</v>
      </c>
      <c r="G15" s="97">
        <f t="shared" si="7"/>
        <v>1000000</v>
      </c>
      <c r="H15" s="96">
        <f t="shared" si="7"/>
        <v>121000</v>
      </c>
      <c r="I15" s="97">
        <f t="shared" si="7"/>
        <v>0</v>
      </c>
      <c r="J15" s="96">
        <f t="shared" si="7"/>
        <v>359000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480000</v>
      </c>
      <c r="Q15" s="97">
        <f t="shared" si="2"/>
        <v>0</v>
      </c>
      <c r="R15" s="52">
        <f t="shared" si="3"/>
        <v>196.69421487603307</v>
      </c>
      <c r="S15" s="53">
        <f t="shared" si="4"/>
        <v>0</v>
      </c>
      <c r="T15" s="52">
        <f>IF((SUM($E9:$E13))=0,0,(P15/(SUM($E9:$E13))*100))</f>
        <v>48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3" customHeight="1" x14ac:dyDescent="0.3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3" customHeight="1" x14ac:dyDescent="0.3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3" customHeight="1" x14ac:dyDescent="0.3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3" customHeight="1" x14ac:dyDescent="0.3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3" customHeight="1" x14ac:dyDescent="0.3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3" customHeight="1" x14ac:dyDescent="0.3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3" customHeight="1" x14ac:dyDescent="0.3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3" customHeight="1" x14ac:dyDescent="0.3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3" customHeight="1" x14ac:dyDescent="0.3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3" customHeight="1" x14ac:dyDescent="0.3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3" customHeight="1" x14ac:dyDescent="0.3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3" customHeight="1" x14ac:dyDescent="0.3">
      <c r="A29" s="47" t="s">
        <v>55</v>
      </c>
      <c r="B29" s="92">
        <v>2718000</v>
      </c>
      <c r="C29" s="92"/>
      <c r="D29" s="92"/>
      <c r="E29" s="92">
        <f>$B29      +$C29      +$D29</f>
        <v>2718000</v>
      </c>
      <c r="F29" s="93">
        <v>2718000</v>
      </c>
      <c r="G29" s="94">
        <v>1903000</v>
      </c>
      <c r="H29" s="93"/>
      <c r="I29" s="94"/>
      <c r="J29" s="93">
        <v>871000</v>
      </c>
      <c r="K29" s="94"/>
      <c r="L29" s="93"/>
      <c r="M29" s="94"/>
      <c r="N29" s="93"/>
      <c r="O29" s="94"/>
      <c r="P29" s="93">
        <f>$H29      +$J29      +$L29      +$N29</f>
        <v>871000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32.04562178072112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3" customHeight="1" x14ac:dyDescent="0.3">
      <c r="A30" s="51" t="s">
        <v>42</v>
      </c>
      <c r="B30" s="95">
        <f>SUM(B26:B29)</f>
        <v>2718000</v>
      </c>
      <c r="C30" s="95">
        <f>SUM(C26:C29)</f>
        <v>0</v>
      </c>
      <c r="D30" s="95"/>
      <c r="E30" s="95">
        <f>$B30      +$C30      +$D30</f>
        <v>2718000</v>
      </c>
      <c r="F30" s="96">
        <f t="shared" ref="F30:O30" si="16">SUM(F26:F29)</f>
        <v>2718000</v>
      </c>
      <c r="G30" s="97">
        <f t="shared" si="16"/>
        <v>1903000</v>
      </c>
      <c r="H30" s="96">
        <f t="shared" si="16"/>
        <v>0</v>
      </c>
      <c r="I30" s="97">
        <f t="shared" si="16"/>
        <v>0</v>
      </c>
      <c r="J30" s="96">
        <f t="shared" si="16"/>
        <v>871000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871000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32.04562178072112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1242000</v>
      </c>
      <c r="C32" s="92"/>
      <c r="D32" s="92"/>
      <c r="E32" s="92">
        <f>$B32      +$C32      +$D32</f>
        <v>1242000</v>
      </c>
      <c r="F32" s="93">
        <v>1242000</v>
      </c>
      <c r="G32" s="94">
        <v>869000</v>
      </c>
      <c r="H32" s="93">
        <v>254000</v>
      </c>
      <c r="I32" s="94"/>
      <c r="J32" s="93">
        <v>367000</v>
      </c>
      <c r="K32" s="94"/>
      <c r="L32" s="93"/>
      <c r="M32" s="94"/>
      <c r="N32" s="93"/>
      <c r="O32" s="94"/>
      <c r="P32" s="93">
        <f>$H32      +$J32      +$L32      +$N32</f>
        <v>621000</v>
      </c>
      <c r="Q32" s="94">
        <f>$I32      +$K32      +$M32      +$O32</f>
        <v>0</v>
      </c>
      <c r="R32" s="48">
        <f>IF(($H32      =0),0,((($J32      -$H32      )/$H32      )*100))</f>
        <v>44.488188976377948</v>
      </c>
      <c r="S32" s="49">
        <f>IF(($I32      =0),0,((($K32      -$I32      )/$I32      )*100))</f>
        <v>0</v>
      </c>
      <c r="T32" s="48">
        <f>IF(($E32      =0),0,(($P32      /$E32      )*100))</f>
        <v>50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3" customHeight="1" x14ac:dyDescent="0.3">
      <c r="A33" s="51" t="s">
        <v>42</v>
      </c>
      <c r="B33" s="95">
        <f>B32</f>
        <v>1242000</v>
      </c>
      <c r="C33" s="95">
        <f>C32</f>
        <v>0</v>
      </c>
      <c r="D33" s="95"/>
      <c r="E33" s="95">
        <f>$B33      +$C33      +$D33</f>
        <v>1242000</v>
      </c>
      <c r="F33" s="96">
        <f t="shared" ref="F33:O33" si="17">F32</f>
        <v>1242000</v>
      </c>
      <c r="G33" s="97">
        <f t="shared" si="17"/>
        <v>869000</v>
      </c>
      <c r="H33" s="96">
        <f t="shared" si="17"/>
        <v>254000</v>
      </c>
      <c r="I33" s="97">
        <f t="shared" si="17"/>
        <v>0</v>
      </c>
      <c r="J33" s="96">
        <f t="shared" si="17"/>
        <v>367000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621000</v>
      </c>
      <c r="Q33" s="97">
        <f>$I33      +$K33      +$M33      +$O33</f>
        <v>0</v>
      </c>
      <c r="R33" s="52">
        <f>IF(($H33      =0),0,((($J33      -$H33      )/$H33      )*100))</f>
        <v>44.488188976377948</v>
      </c>
      <c r="S33" s="53">
        <f>IF(($I33      =0),0,((($K33      -$I33      )/$I33      )*100))</f>
        <v>0</v>
      </c>
      <c r="T33" s="52">
        <f>IF($E33   =0,0,($P33   /$E33   )*100)</f>
        <v>50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3" customHeight="1" x14ac:dyDescent="0.3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3" customHeight="1" x14ac:dyDescent="0.3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3" customHeight="1" x14ac:dyDescent="0.3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3" customHeight="1" x14ac:dyDescent="0.3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3" customHeight="1" x14ac:dyDescent="0.3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3" customHeight="1" x14ac:dyDescent="0.3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3" customHeight="1" x14ac:dyDescent="0.3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3" customHeight="1" x14ac:dyDescent="0.3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3" customHeight="1" x14ac:dyDescent="0.3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3" hidden="1" customHeight="1" x14ac:dyDescent="0.3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3" customHeight="1" x14ac:dyDescent="0.3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3" customHeight="1" x14ac:dyDescent="0.3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3" customHeight="1" x14ac:dyDescent="0.3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3" customHeight="1" x14ac:dyDescent="0.3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3" customHeight="1" x14ac:dyDescent="0.3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3" customHeight="1" x14ac:dyDescent="0.3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3" customHeight="1" x14ac:dyDescent="0.3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3" hidden="1" customHeight="1" x14ac:dyDescent="0.3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3" hidden="1" customHeight="1" x14ac:dyDescent="0.3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3" customHeight="1" x14ac:dyDescent="0.3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3" customHeight="1" x14ac:dyDescent="0.3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3" customHeight="1" x14ac:dyDescent="0.3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3" customHeight="1" x14ac:dyDescent="0.3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3" customHeight="1" x14ac:dyDescent="0.3">
      <c r="A67" s="60" t="s">
        <v>87</v>
      </c>
      <c r="B67" s="104">
        <f>SUM(B9:B14,B17:B23,B26:B29,B32,B35:B39,B42:B52,B55:B58,B61:B65)</f>
        <v>4960000</v>
      </c>
      <c r="C67" s="104">
        <f>SUM(C9:C14,C17:C23,C26:C29,C32,C35:C39,C42:C52,C55:C58,C61:C65)</f>
        <v>0</v>
      </c>
      <c r="D67" s="104"/>
      <c r="E67" s="104">
        <f t="shared" si="35"/>
        <v>4960000</v>
      </c>
      <c r="F67" s="105">
        <f t="shared" ref="F67:O67" si="43">SUM(F9:F14,F17:F23,F26:F29,F32,F35:F39,F42:F52,F55:F58,F61:F65)</f>
        <v>4960000</v>
      </c>
      <c r="G67" s="106">
        <f t="shared" si="43"/>
        <v>3772000</v>
      </c>
      <c r="H67" s="105">
        <f t="shared" si="43"/>
        <v>375000</v>
      </c>
      <c r="I67" s="106">
        <f t="shared" si="43"/>
        <v>0</v>
      </c>
      <c r="J67" s="105">
        <f t="shared" si="43"/>
        <v>1597000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1972000</v>
      </c>
      <c r="Q67" s="106">
        <f t="shared" si="37"/>
        <v>0</v>
      </c>
      <c r="R67" s="61">
        <f t="shared" si="38"/>
        <v>325.86666666666667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39.758064516129032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36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=0),0,((($J69      -$H69      )/$H69      )*100))</f>
        <v>0</v>
      </c>
      <c r="S69" s="49">
        <f>IF(($I69      =0),0,((($K69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3" customHeight="1" x14ac:dyDescent="0.3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=0),0,((($J70      -$H70      )/$H70      )*100))</f>
        <v>0</v>
      </c>
      <c r="S70" s="58">
        <f>IF(($I70      =0),0,((($K70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3" customHeight="1" x14ac:dyDescent="0.3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=0),0,((($J71      -$H71      )/$H71      )*100))</f>
        <v>0</v>
      </c>
      <c r="S71" s="62">
        <f>IF(($I71      =0),0,((($K71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3" customHeight="1" thickBot="1" x14ac:dyDescent="0.35">
      <c r="A72" s="60" t="s">
        <v>89</v>
      </c>
      <c r="B72" s="104">
        <f>SUM(B9:B14,B17:B23,B26:B29,B32,B35:B39,B42:B52,B55:B58,B61:B65,B69)</f>
        <v>4960000</v>
      </c>
      <c r="C72" s="104">
        <f>SUM(C9:C14,C17:C23,C26:C29,C32,C35:C39,C42:C52,C55:C58,C61:C65,C69)</f>
        <v>0</v>
      </c>
      <c r="D72" s="104"/>
      <c r="E72" s="104">
        <f>$B72      +$C72      +$D72</f>
        <v>4960000</v>
      </c>
      <c r="F72" s="105">
        <f t="shared" ref="F72:O72" si="46">SUM(F9:F14,F17:F23,F26:F29,F32,F35:F39,F42:F52,F55:F58,F61:F65,F69)</f>
        <v>4960000</v>
      </c>
      <c r="G72" s="106">
        <f t="shared" si="46"/>
        <v>3772000</v>
      </c>
      <c r="H72" s="105">
        <f t="shared" si="46"/>
        <v>375000</v>
      </c>
      <c r="I72" s="106">
        <f t="shared" si="46"/>
        <v>0</v>
      </c>
      <c r="J72" s="105">
        <f t="shared" si="46"/>
        <v>1597000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1972000</v>
      </c>
      <c r="Q72" s="106">
        <f>$I72      +$K72      +$M72      +$O72</f>
        <v>0</v>
      </c>
      <c r="R72" s="61">
        <f>IF(($H72      =0),0,((($J72      -$H72      )/$H72      )*100))</f>
        <v>325.86666666666667</v>
      </c>
      <c r="S72" s="62">
        <f>IF(($I72      =0),0,((($K72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39.758064516129032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 t="s">
        <v>36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149</v>
      </c>
    </row>
    <row r="116" spans="1:23" x14ac:dyDescent="0.25">
      <c r="A116" s="29" t="s">
        <v>150</v>
      </c>
    </row>
    <row r="117" spans="1:23" ht="13" x14ac:dyDescent="0.3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154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lW/hw1C5/11M1lt3uu1n48EHGOH6zEdKzn/wnPXEVSP7gdNRlAG3LAcUFFDpnDOOaN5uc0W6T3RFb5wn9WastQ==" saltValue="eumGQ7J7A/LpqhQlym8Cl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139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3" customHeight="1" x14ac:dyDescent="0.3">
      <c r="A10" s="47" t="s">
        <v>37</v>
      </c>
      <c r="B10" s="92">
        <v>1700000</v>
      </c>
      <c r="C10" s="92"/>
      <c r="D10" s="92"/>
      <c r="E10" s="92">
        <f t="shared" ref="E10:E15" si="0">$B10      +$C10      +$D10</f>
        <v>1700000</v>
      </c>
      <c r="F10" s="93">
        <v>1700000</v>
      </c>
      <c r="G10" s="94">
        <v>1700000</v>
      </c>
      <c r="H10" s="93">
        <v>208000</v>
      </c>
      <c r="I10" s="94">
        <v>597520</v>
      </c>
      <c r="J10" s="93">
        <v>933000</v>
      </c>
      <c r="K10" s="94">
        <v>542153</v>
      </c>
      <c r="L10" s="93"/>
      <c r="M10" s="94"/>
      <c r="N10" s="93"/>
      <c r="O10" s="94"/>
      <c r="P10" s="93">
        <f t="shared" ref="P10:P15" si="1">$H10      +$J10      +$L10      +$N10</f>
        <v>1141000</v>
      </c>
      <c r="Q10" s="94">
        <f t="shared" ref="Q10:Q15" si="2">$I10      +$K10      +$M10      +$O10</f>
        <v>1139673</v>
      </c>
      <c r="R10" s="48">
        <f t="shared" ref="R10:R15" si="3">IF(($H10      =0),0,((($J10      -$H10      )/$H10      )*100))</f>
        <v>348.55769230769226</v>
      </c>
      <c r="S10" s="49">
        <f t="shared" ref="S10:S15" si="4">IF(($I10      =0),0,((($K10      -$I10      )/$I10      )*100))</f>
        <v>-9.266133351184898</v>
      </c>
      <c r="T10" s="48">
        <f t="shared" ref="T10:T14" si="5">IF(($E10      =0),0,(($P10      /$E10      )*100))</f>
        <v>67.117647058823522</v>
      </c>
      <c r="U10" s="50">
        <f t="shared" ref="U10:U14" si="6">IF(($E10      =0),0,(($Q10      /$E10      )*100))</f>
        <v>67.039588235294119</v>
      </c>
      <c r="V10" s="93">
        <v>0</v>
      </c>
      <c r="W10" s="94" t="s">
        <v>36</v>
      </c>
    </row>
    <row r="11" spans="1:23" ht="13" customHeight="1" x14ac:dyDescent="0.3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3" customHeight="1" x14ac:dyDescent="0.3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3" customHeight="1" x14ac:dyDescent="0.3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3" customHeight="1" x14ac:dyDescent="0.3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3" customHeight="1" x14ac:dyDescent="0.3">
      <c r="A15" s="51" t="s">
        <v>42</v>
      </c>
      <c r="B15" s="95">
        <f>SUM(B9:B14)</f>
        <v>1700000</v>
      </c>
      <c r="C15" s="95">
        <f>SUM(C9:C14)</f>
        <v>0</v>
      </c>
      <c r="D15" s="95"/>
      <c r="E15" s="95">
        <f t="shared" si="0"/>
        <v>1700000</v>
      </c>
      <c r="F15" s="96">
        <f t="shared" ref="F15:O15" si="7">SUM(F9:F14)</f>
        <v>1700000</v>
      </c>
      <c r="G15" s="97">
        <f t="shared" si="7"/>
        <v>1700000</v>
      </c>
      <c r="H15" s="96">
        <f t="shared" si="7"/>
        <v>208000</v>
      </c>
      <c r="I15" s="97">
        <f t="shared" si="7"/>
        <v>597520</v>
      </c>
      <c r="J15" s="96">
        <f t="shared" si="7"/>
        <v>933000</v>
      </c>
      <c r="K15" s="97">
        <f t="shared" si="7"/>
        <v>542153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1141000</v>
      </c>
      <c r="Q15" s="97">
        <f t="shared" si="2"/>
        <v>1139673</v>
      </c>
      <c r="R15" s="52">
        <f t="shared" si="3"/>
        <v>348.55769230769226</v>
      </c>
      <c r="S15" s="53">
        <f t="shared" si="4"/>
        <v>-9.266133351184898</v>
      </c>
      <c r="T15" s="52">
        <f>IF((SUM($E9:$E13))=0,0,(P15/(SUM($E9:$E13))*100))</f>
        <v>67.117647058823522</v>
      </c>
      <c r="U15" s="54">
        <f>IF((SUM($E9:$E13))=0,0,(Q15/(SUM($E9:$E13))*100))</f>
        <v>67.039588235294119</v>
      </c>
      <c r="V15" s="96">
        <f>SUM(V9:V14)</f>
        <v>0</v>
      </c>
      <c r="W15" s="97" t="s">
        <v>36</v>
      </c>
    </row>
    <row r="16" spans="1:23" ht="13" customHeight="1" x14ac:dyDescent="0.3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3" customHeight="1" x14ac:dyDescent="0.3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3" customHeight="1" x14ac:dyDescent="0.3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3" customHeight="1" x14ac:dyDescent="0.3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3" customHeight="1" x14ac:dyDescent="0.3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3" customHeight="1" x14ac:dyDescent="0.3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3" customHeight="1" x14ac:dyDescent="0.3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3" customHeight="1" x14ac:dyDescent="0.3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3" customHeight="1" x14ac:dyDescent="0.3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3" customHeight="1" x14ac:dyDescent="0.3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3" customHeight="1" x14ac:dyDescent="0.3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3" customHeight="1" x14ac:dyDescent="0.3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1098000</v>
      </c>
      <c r="C32" s="92"/>
      <c r="D32" s="92"/>
      <c r="E32" s="92">
        <f>$B32      +$C32      +$D32</f>
        <v>1098000</v>
      </c>
      <c r="F32" s="93">
        <v>1098000</v>
      </c>
      <c r="G32" s="94">
        <v>275000</v>
      </c>
      <c r="H32" s="93"/>
      <c r="I32" s="94">
        <v>292794</v>
      </c>
      <c r="J32" s="93"/>
      <c r="K32" s="94">
        <v>338515</v>
      </c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631309</v>
      </c>
      <c r="R32" s="48">
        <f>IF(($H32      =0),0,((($J32      -$H32      )/$H32      )*100))</f>
        <v>0</v>
      </c>
      <c r="S32" s="49">
        <f>IF(($I32      =0),0,((($K32      -$I32      )/$I32      )*100))</f>
        <v>15.615415616440229</v>
      </c>
      <c r="T32" s="48">
        <f>IF(($E32      =0),0,(($P32      /$E32      )*100))</f>
        <v>0</v>
      </c>
      <c r="U32" s="50">
        <f>IF(($E32      =0),0,(($Q32      /$E32      )*100))</f>
        <v>57.496265938069214</v>
      </c>
      <c r="V32" s="93">
        <v>0</v>
      </c>
      <c r="W32" s="94" t="s">
        <v>36</v>
      </c>
    </row>
    <row r="33" spans="1:23" ht="13" customHeight="1" x14ac:dyDescent="0.3">
      <c r="A33" s="51" t="s">
        <v>42</v>
      </c>
      <c r="B33" s="95">
        <f>B32</f>
        <v>1098000</v>
      </c>
      <c r="C33" s="95">
        <f>C32</f>
        <v>0</v>
      </c>
      <c r="D33" s="95"/>
      <c r="E33" s="95">
        <f>$B33      +$C33      +$D33</f>
        <v>1098000</v>
      </c>
      <c r="F33" s="96">
        <f t="shared" ref="F33:O33" si="17">F32</f>
        <v>1098000</v>
      </c>
      <c r="G33" s="97">
        <f t="shared" si="17"/>
        <v>275000</v>
      </c>
      <c r="H33" s="96">
        <f t="shared" si="17"/>
        <v>0</v>
      </c>
      <c r="I33" s="97">
        <f t="shared" si="17"/>
        <v>292794</v>
      </c>
      <c r="J33" s="96">
        <f t="shared" si="17"/>
        <v>0</v>
      </c>
      <c r="K33" s="97">
        <f t="shared" si="17"/>
        <v>338515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631309</v>
      </c>
      <c r="R33" s="52">
        <f>IF(($H33      =0),0,((($J33      -$H33      )/$H33      )*100))</f>
        <v>0</v>
      </c>
      <c r="S33" s="53">
        <f>IF(($I33      =0),0,((($K33      -$I33      )/$I33      )*100))</f>
        <v>15.615415616440229</v>
      </c>
      <c r="T33" s="52">
        <f>IF($E33   =0,0,($P33   /$E33   )*100)</f>
        <v>0</v>
      </c>
      <c r="U33" s="54">
        <f>IF($E33   =0,0,($Q33   /$E33   )*100)</f>
        <v>57.496265938069214</v>
      </c>
      <c r="V33" s="96">
        <f>V32</f>
        <v>0</v>
      </c>
      <c r="W33" s="97" t="s">
        <v>36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490000</v>
      </c>
      <c r="C35" s="92"/>
      <c r="D35" s="92"/>
      <c r="E35" s="92">
        <f t="shared" ref="E35:E40" si="18">$B35      +$C35      +$D35</f>
        <v>490000</v>
      </c>
      <c r="F35" s="93">
        <v>490000</v>
      </c>
      <c r="G35" s="94">
        <v>490000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3" customHeight="1" x14ac:dyDescent="0.3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3" customHeight="1" x14ac:dyDescent="0.3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3" customHeight="1" x14ac:dyDescent="0.3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3" customHeight="1" x14ac:dyDescent="0.3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3" customHeight="1" x14ac:dyDescent="0.3">
      <c r="A40" s="51" t="s">
        <v>42</v>
      </c>
      <c r="B40" s="95">
        <f>SUM(B35:B39)</f>
        <v>490000</v>
      </c>
      <c r="C40" s="95">
        <f>SUM(C35:C39)</f>
        <v>0</v>
      </c>
      <c r="D40" s="95"/>
      <c r="E40" s="95">
        <f t="shared" si="18"/>
        <v>490000</v>
      </c>
      <c r="F40" s="96">
        <f t="shared" ref="F40:O40" si="25">SUM(F35:F39)</f>
        <v>490000</v>
      </c>
      <c r="G40" s="97">
        <f t="shared" si="25"/>
        <v>490000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3" customHeight="1" x14ac:dyDescent="0.3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3" customHeight="1" x14ac:dyDescent="0.3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3" customHeight="1" x14ac:dyDescent="0.3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3" customHeight="1" x14ac:dyDescent="0.3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3" hidden="1" customHeight="1" x14ac:dyDescent="0.3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3" customHeight="1" x14ac:dyDescent="0.3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3" customHeight="1" x14ac:dyDescent="0.3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3" customHeight="1" x14ac:dyDescent="0.3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3" customHeight="1" x14ac:dyDescent="0.3">
      <c r="A51" s="47" t="s">
        <v>74</v>
      </c>
      <c r="B51" s="92">
        <v>10000000</v>
      </c>
      <c r="C51" s="92"/>
      <c r="D51" s="92"/>
      <c r="E51" s="92">
        <f t="shared" si="26"/>
        <v>10000000</v>
      </c>
      <c r="F51" s="93">
        <v>10000000</v>
      </c>
      <c r="G51" s="94">
        <v>6000000</v>
      </c>
      <c r="H51" s="93">
        <v>458000</v>
      </c>
      <c r="I51" s="94">
        <v>458160</v>
      </c>
      <c r="J51" s="93">
        <v>1029000</v>
      </c>
      <c r="K51" s="94">
        <v>1028778</v>
      </c>
      <c r="L51" s="93"/>
      <c r="M51" s="94"/>
      <c r="N51" s="93"/>
      <c r="O51" s="94"/>
      <c r="P51" s="93">
        <f t="shared" si="27"/>
        <v>1487000</v>
      </c>
      <c r="Q51" s="94">
        <f t="shared" si="28"/>
        <v>1486938</v>
      </c>
      <c r="R51" s="48">
        <f t="shared" si="29"/>
        <v>124.67248908296943</v>
      </c>
      <c r="S51" s="49">
        <f t="shared" si="30"/>
        <v>124.54557359874279</v>
      </c>
      <c r="T51" s="48">
        <f t="shared" si="31"/>
        <v>14.87</v>
      </c>
      <c r="U51" s="50">
        <f t="shared" si="32"/>
        <v>14.86938</v>
      </c>
      <c r="V51" s="93">
        <v>0</v>
      </c>
      <c r="W51" s="94" t="s">
        <v>36</v>
      </c>
    </row>
    <row r="52" spans="1:23" ht="13" customHeight="1" x14ac:dyDescent="0.3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3" customHeight="1" x14ac:dyDescent="0.3">
      <c r="A53" s="51" t="s">
        <v>42</v>
      </c>
      <c r="B53" s="95">
        <f>SUM(B42:B52)</f>
        <v>10000000</v>
      </c>
      <c r="C53" s="95">
        <f>SUM(C42:C52)</f>
        <v>0</v>
      </c>
      <c r="D53" s="95"/>
      <c r="E53" s="95">
        <f t="shared" si="26"/>
        <v>10000000</v>
      </c>
      <c r="F53" s="96">
        <f t="shared" ref="F53:O53" si="33">SUM(F42:F52)</f>
        <v>10000000</v>
      </c>
      <c r="G53" s="97">
        <f t="shared" si="33"/>
        <v>6000000</v>
      </c>
      <c r="H53" s="96">
        <f t="shared" si="33"/>
        <v>458000</v>
      </c>
      <c r="I53" s="97">
        <f t="shared" si="33"/>
        <v>458160</v>
      </c>
      <c r="J53" s="96">
        <f t="shared" si="33"/>
        <v>1029000</v>
      </c>
      <c r="K53" s="97">
        <f t="shared" si="33"/>
        <v>1028778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1487000</v>
      </c>
      <c r="Q53" s="97">
        <f t="shared" si="28"/>
        <v>1486938</v>
      </c>
      <c r="R53" s="52">
        <f t="shared" si="29"/>
        <v>124.67248908296943</v>
      </c>
      <c r="S53" s="53">
        <f t="shared" si="30"/>
        <v>124.54557359874279</v>
      </c>
      <c r="T53" s="52">
        <f>IF((+$E43+$E45+$E47+$E48+$E51) =0,0,(P53   /(+$E43+$E45+$E47+$E48+$E51) )*100)</f>
        <v>14.87</v>
      </c>
      <c r="U53" s="54">
        <f>IF((+$E43+$E45+$E47+$E48+$E51) =0,0,(Q53   /(+$E43+$E45+$E47+$E48+$E51) )*100)</f>
        <v>14.86938</v>
      </c>
      <c r="V53" s="96">
        <f>SUM(V42:V52)</f>
        <v>0</v>
      </c>
      <c r="W53" s="97" t="s">
        <v>36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3" customHeight="1" x14ac:dyDescent="0.3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3" hidden="1" customHeight="1" x14ac:dyDescent="0.3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3" hidden="1" customHeight="1" x14ac:dyDescent="0.3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3" customHeight="1" x14ac:dyDescent="0.3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3" customHeight="1" x14ac:dyDescent="0.3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3" customHeight="1" x14ac:dyDescent="0.3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3" customHeight="1" x14ac:dyDescent="0.3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3" customHeight="1" x14ac:dyDescent="0.3">
      <c r="A67" s="60" t="s">
        <v>87</v>
      </c>
      <c r="B67" s="104">
        <f>SUM(B9:B14,B17:B23,B26:B29,B32,B35:B39,B42:B52,B55:B58,B61:B65)</f>
        <v>13288000</v>
      </c>
      <c r="C67" s="104">
        <f>SUM(C9:C14,C17:C23,C26:C29,C32,C35:C39,C42:C52,C55:C58,C61:C65)</f>
        <v>0</v>
      </c>
      <c r="D67" s="104"/>
      <c r="E67" s="104">
        <f t="shared" si="35"/>
        <v>13288000</v>
      </c>
      <c r="F67" s="105">
        <f t="shared" ref="F67:O67" si="43">SUM(F9:F14,F17:F23,F26:F29,F32,F35:F39,F42:F52,F55:F58,F61:F65)</f>
        <v>13288000</v>
      </c>
      <c r="G67" s="106">
        <f t="shared" si="43"/>
        <v>8465000</v>
      </c>
      <c r="H67" s="105">
        <f t="shared" si="43"/>
        <v>666000</v>
      </c>
      <c r="I67" s="106">
        <f t="shared" si="43"/>
        <v>1348474</v>
      </c>
      <c r="J67" s="105">
        <f t="shared" si="43"/>
        <v>1962000</v>
      </c>
      <c r="K67" s="106">
        <f t="shared" si="43"/>
        <v>1909446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2628000</v>
      </c>
      <c r="Q67" s="106">
        <f t="shared" si="37"/>
        <v>3257920</v>
      </c>
      <c r="R67" s="61">
        <f t="shared" si="38"/>
        <v>194.59459459459461</v>
      </c>
      <c r="S67" s="62">
        <f t="shared" si="39"/>
        <v>41.600505460246175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19.777242624924742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24.517760385310051</v>
      </c>
      <c r="V67" s="105">
        <f>SUM(V9:V14,V17:V23,V26:V29,V32,V35:V39,V42:V52,V55:V58,V61:V65)</f>
        <v>0</v>
      </c>
      <c r="W67" s="106" t="s">
        <v>36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8097000</v>
      </c>
      <c r="C69" s="92"/>
      <c r="D69" s="92"/>
      <c r="E69" s="92">
        <f>$B69      +$C69      +$D69</f>
        <v>8097000</v>
      </c>
      <c r="F69" s="93">
        <v>8097000</v>
      </c>
      <c r="G69" s="94">
        <v>4798000</v>
      </c>
      <c r="H69" s="93">
        <v>4938000</v>
      </c>
      <c r="I69" s="94">
        <v>3732844</v>
      </c>
      <c r="J69" s="93"/>
      <c r="K69" s="94">
        <v>1028816</v>
      </c>
      <c r="L69" s="93"/>
      <c r="M69" s="94"/>
      <c r="N69" s="93"/>
      <c r="O69" s="94"/>
      <c r="P69" s="93">
        <f>$H69      +$J69      +$L69      +$N69</f>
        <v>4938000</v>
      </c>
      <c r="Q69" s="94">
        <f>$I69      +$K69      +$M69      +$O69</f>
        <v>4761660</v>
      </c>
      <c r="R69" s="48">
        <f>IF(($H69      =0),0,((($J69      -$H69      )/$H69      )*100))</f>
        <v>-100</v>
      </c>
      <c r="S69" s="49">
        <f>IF(($I69      =0),0,((($K69      -$I69      )/$I69      )*100))</f>
        <v>-72.438816087680067</v>
      </c>
      <c r="T69" s="48">
        <f>IF(($E69      =0),0,(($P69      /$E69      )*100))</f>
        <v>60.985550203779184</v>
      </c>
      <c r="U69" s="50">
        <f>IF(($E69      =0),0,(($Q69      /$E69      )*100))</f>
        <v>58.807706557984439</v>
      </c>
      <c r="V69" s="93">
        <v>0</v>
      </c>
      <c r="W69" s="94" t="s">
        <v>36</v>
      </c>
    </row>
    <row r="70" spans="1:23" ht="13" customHeight="1" x14ac:dyDescent="0.3">
      <c r="A70" s="56" t="s">
        <v>42</v>
      </c>
      <c r="B70" s="101">
        <f>B69</f>
        <v>8097000</v>
      </c>
      <c r="C70" s="101">
        <f>C69</f>
        <v>0</v>
      </c>
      <c r="D70" s="101"/>
      <c r="E70" s="101">
        <f>$B70      +$C70      +$D70</f>
        <v>8097000</v>
      </c>
      <c r="F70" s="102">
        <f t="shared" ref="F70:O70" si="44">F69</f>
        <v>8097000</v>
      </c>
      <c r="G70" s="103">
        <f t="shared" si="44"/>
        <v>4798000</v>
      </c>
      <c r="H70" s="102">
        <f t="shared" si="44"/>
        <v>4938000</v>
      </c>
      <c r="I70" s="103">
        <f t="shared" si="44"/>
        <v>3732844</v>
      </c>
      <c r="J70" s="102">
        <f t="shared" si="44"/>
        <v>0</v>
      </c>
      <c r="K70" s="103">
        <f t="shared" si="44"/>
        <v>1028816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4938000</v>
      </c>
      <c r="Q70" s="103">
        <f>$I70      +$K70      +$M70      +$O70</f>
        <v>4761660</v>
      </c>
      <c r="R70" s="57">
        <f>IF(($H70      =0),0,((($J70      -$H70      )/$H70      )*100))</f>
        <v>-100</v>
      </c>
      <c r="S70" s="58">
        <f>IF(($I70      =0),0,((($K70      -$I70      )/$I70      )*100))</f>
        <v>-72.438816087680067</v>
      </c>
      <c r="T70" s="57">
        <f>IF($E70   =0,0,($P70   /$E70   )*100)</f>
        <v>60.985550203779184</v>
      </c>
      <c r="U70" s="59">
        <f>IF($E70   =0,0,($Q70   /$E70 )*100)</f>
        <v>58.807706557984439</v>
      </c>
      <c r="V70" s="102">
        <f>V69</f>
        <v>0</v>
      </c>
      <c r="W70" s="103" t="s">
        <v>36</v>
      </c>
    </row>
    <row r="71" spans="1:23" ht="13" customHeight="1" x14ac:dyDescent="0.3">
      <c r="A71" s="60" t="s">
        <v>87</v>
      </c>
      <c r="B71" s="104">
        <f>B69</f>
        <v>8097000</v>
      </c>
      <c r="C71" s="104">
        <f>C69</f>
        <v>0</v>
      </c>
      <c r="D71" s="104"/>
      <c r="E71" s="104">
        <f>$B71      +$C71      +$D71</f>
        <v>8097000</v>
      </c>
      <c r="F71" s="105">
        <f t="shared" ref="F71:O71" si="45">F69</f>
        <v>8097000</v>
      </c>
      <c r="G71" s="106">
        <f t="shared" si="45"/>
        <v>4798000</v>
      </c>
      <c r="H71" s="105">
        <f t="shared" si="45"/>
        <v>4938000</v>
      </c>
      <c r="I71" s="106">
        <f t="shared" si="45"/>
        <v>3732844</v>
      </c>
      <c r="J71" s="105">
        <f t="shared" si="45"/>
        <v>0</v>
      </c>
      <c r="K71" s="106">
        <f t="shared" si="45"/>
        <v>1028816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4938000</v>
      </c>
      <c r="Q71" s="106">
        <f>$I71      +$K71      +$M71      +$O71</f>
        <v>4761660</v>
      </c>
      <c r="R71" s="61">
        <f>IF(($H71      =0),0,((($J71      -$H71      )/$H71      )*100))</f>
        <v>-100</v>
      </c>
      <c r="S71" s="62">
        <f>IF(($I71      =0),0,((($K71      -$I71      )/$I71      )*100))</f>
        <v>-72.438816087680067</v>
      </c>
      <c r="T71" s="61">
        <f>IF($E71   =0,0,($P71   /$E71   )*100)</f>
        <v>60.985550203779184</v>
      </c>
      <c r="U71" s="65">
        <f>IF($E71   =0,0,($Q71   /$E71   )*100)</f>
        <v>58.807706557984439</v>
      </c>
      <c r="V71" s="105">
        <f>V69</f>
        <v>0</v>
      </c>
      <c r="W71" s="106" t="s">
        <v>36</v>
      </c>
    </row>
    <row r="72" spans="1:23" ht="13" customHeight="1" thickBot="1" x14ac:dyDescent="0.35">
      <c r="A72" s="60" t="s">
        <v>89</v>
      </c>
      <c r="B72" s="104">
        <f>SUM(B9:B14,B17:B23,B26:B29,B32,B35:B39,B42:B52,B55:B58,B61:B65,B69)</f>
        <v>21385000</v>
      </c>
      <c r="C72" s="104">
        <f>SUM(C9:C14,C17:C23,C26:C29,C32,C35:C39,C42:C52,C55:C58,C61:C65,C69)</f>
        <v>0</v>
      </c>
      <c r="D72" s="104"/>
      <c r="E72" s="104">
        <f>$B72      +$C72      +$D72</f>
        <v>21385000</v>
      </c>
      <c r="F72" s="105">
        <f t="shared" ref="F72:O72" si="46">SUM(F9:F14,F17:F23,F26:F29,F32,F35:F39,F42:F52,F55:F58,F61:F65,F69)</f>
        <v>21385000</v>
      </c>
      <c r="G72" s="106">
        <f t="shared" si="46"/>
        <v>13263000</v>
      </c>
      <c r="H72" s="105">
        <f t="shared" si="46"/>
        <v>5604000</v>
      </c>
      <c r="I72" s="106">
        <f t="shared" si="46"/>
        <v>5081318</v>
      </c>
      <c r="J72" s="105">
        <f t="shared" si="46"/>
        <v>1962000</v>
      </c>
      <c r="K72" s="106">
        <f t="shared" si="46"/>
        <v>2938262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7566000</v>
      </c>
      <c r="Q72" s="106">
        <f>$I72      +$K72      +$M72      +$O72</f>
        <v>8019580</v>
      </c>
      <c r="R72" s="61">
        <f>IF(($H72      =0),0,((($J72      -$H72      )/$H72      )*100))</f>
        <v>-64.989293361884364</v>
      </c>
      <c r="S72" s="62">
        <f>IF(($I72      =0),0,((($K72      -$I72      )/$I72      )*100))</f>
        <v>-42.17519942660546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35.379939209726444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37.500958615852234</v>
      </c>
      <c r="V72" s="105">
        <f>SUM(V9:V14,V17:V23,V26:V29,V32,V35:V39,V42:V52,V55:V58,V61:V65,V69)</f>
        <v>0</v>
      </c>
      <c r="W72" s="106" t="s">
        <v>36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149</v>
      </c>
    </row>
    <row r="116" spans="1:23" x14ac:dyDescent="0.25">
      <c r="A116" s="29" t="s">
        <v>150</v>
      </c>
    </row>
    <row r="117" spans="1:23" ht="13" x14ac:dyDescent="0.3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154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QkqExZG4Z1/TamXvPi6EvcY7i7plEv0oo5natGqsuWJWln88md6bjPdI2LKMuMlwIXQra5YBQTK3S1b07VWMLQ==" saltValue="D0h/Lj2xFa74uRGlbZ1p5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140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3" customHeight="1" x14ac:dyDescent="0.3">
      <c r="A10" s="47" t="s">
        <v>37</v>
      </c>
      <c r="B10" s="92">
        <v>2185000</v>
      </c>
      <c r="C10" s="92"/>
      <c r="D10" s="92"/>
      <c r="E10" s="92">
        <f t="shared" ref="E10:E15" si="0">$B10      +$C10      +$D10</f>
        <v>2185000</v>
      </c>
      <c r="F10" s="93">
        <v>2185000</v>
      </c>
      <c r="G10" s="94">
        <v>2185000</v>
      </c>
      <c r="H10" s="93">
        <v>104000</v>
      </c>
      <c r="I10" s="94">
        <v>489533</v>
      </c>
      <c r="J10" s="93">
        <v>2081000</v>
      </c>
      <c r="K10" s="94">
        <v>800304</v>
      </c>
      <c r="L10" s="93"/>
      <c r="M10" s="94"/>
      <c r="N10" s="93"/>
      <c r="O10" s="94"/>
      <c r="P10" s="93">
        <f t="shared" ref="P10:P15" si="1">$H10      +$J10      +$L10      +$N10</f>
        <v>2185000</v>
      </c>
      <c r="Q10" s="94">
        <f t="shared" ref="Q10:Q15" si="2">$I10      +$K10      +$M10      +$O10</f>
        <v>1289837</v>
      </c>
      <c r="R10" s="48">
        <f t="shared" ref="R10:R15" si="3">IF(($H10      =0),0,((($J10      -$H10      )/$H10      )*100))</f>
        <v>1900.9615384615383</v>
      </c>
      <c r="S10" s="49">
        <f t="shared" ref="S10:S15" si="4">IF(($I10      =0),0,((($K10      -$I10      )/$I10      )*100))</f>
        <v>63.483156395993731</v>
      </c>
      <c r="T10" s="48">
        <f t="shared" ref="T10:T14" si="5">IF(($E10      =0),0,(($P10      /$E10      )*100))</f>
        <v>100</v>
      </c>
      <c r="U10" s="50">
        <f t="shared" ref="U10:U14" si="6">IF(($E10      =0),0,(($Q10      /$E10      )*100))</f>
        <v>59.031441647597248</v>
      </c>
      <c r="V10" s="93">
        <v>0</v>
      </c>
      <c r="W10" s="94" t="s">
        <v>36</v>
      </c>
    </row>
    <row r="11" spans="1:23" ht="13" customHeight="1" x14ac:dyDescent="0.3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3" customHeight="1" x14ac:dyDescent="0.3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3" customHeight="1" x14ac:dyDescent="0.3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3" customHeight="1" x14ac:dyDescent="0.3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3" customHeight="1" x14ac:dyDescent="0.3">
      <c r="A15" s="51" t="s">
        <v>42</v>
      </c>
      <c r="B15" s="95">
        <f>SUM(B9:B14)</f>
        <v>2185000</v>
      </c>
      <c r="C15" s="95">
        <f>SUM(C9:C14)</f>
        <v>0</v>
      </c>
      <c r="D15" s="95"/>
      <c r="E15" s="95">
        <f t="shared" si="0"/>
        <v>2185000</v>
      </c>
      <c r="F15" s="96">
        <f t="shared" ref="F15:O15" si="7">SUM(F9:F14)</f>
        <v>2185000</v>
      </c>
      <c r="G15" s="97">
        <f t="shared" si="7"/>
        <v>2185000</v>
      </c>
      <c r="H15" s="96">
        <f t="shared" si="7"/>
        <v>104000</v>
      </c>
      <c r="I15" s="97">
        <f t="shared" si="7"/>
        <v>489533</v>
      </c>
      <c r="J15" s="96">
        <f t="shared" si="7"/>
        <v>2081000</v>
      </c>
      <c r="K15" s="97">
        <f t="shared" si="7"/>
        <v>800304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2185000</v>
      </c>
      <c r="Q15" s="97">
        <f t="shared" si="2"/>
        <v>1289837</v>
      </c>
      <c r="R15" s="52">
        <f t="shared" si="3"/>
        <v>1900.9615384615383</v>
      </c>
      <c r="S15" s="53">
        <f t="shared" si="4"/>
        <v>63.483156395993731</v>
      </c>
      <c r="T15" s="52">
        <f>IF((SUM($E9:$E13))=0,0,(P15/(SUM($E9:$E13))*100))</f>
        <v>100</v>
      </c>
      <c r="U15" s="54">
        <f>IF((SUM($E9:$E13))=0,0,(Q15/(SUM($E9:$E13))*100))</f>
        <v>59.031441647597248</v>
      </c>
      <c r="V15" s="96">
        <f>SUM(V9:V14)</f>
        <v>0</v>
      </c>
      <c r="W15" s="97" t="s">
        <v>36</v>
      </c>
    </row>
    <row r="16" spans="1:23" ht="13" customHeight="1" x14ac:dyDescent="0.3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3" customHeight="1" x14ac:dyDescent="0.3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3" customHeight="1" x14ac:dyDescent="0.3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3" customHeight="1" x14ac:dyDescent="0.3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3" customHeight="1" x14ac:dyDescent="0.3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3" customHeight="1" x14ac:dyDescent="0.3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3" customHeight="1" x14ac:dyDescent="0.3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3" customHeight="1" x14ac:dyDescent="0.3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3" customHeight="1" x14ac:dyDescent="0.3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3" customHeight="1" x14ac:dyDescent="0.3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3" customHeight="1" x14ac:dyDescent="0.3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3" customHeight="1" x14ac:dyDescent="0.3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1372000</v>
      </c>
      <c r="C32" s="92"/>
      <c r="D32" s="92"/>
      <c r="E32" s="92">
        <f>$B32      +$C32      +$D32</f>
        <v>1372000</v>
      </c>
      <c r="F32" s="93">
        <v>1372000</v>
      </c>
      <c r="G32" s="94">
        <v>960000</v>
      </c>
      <c r="H32" s="93">
        <v>193000</v>
      </c>
      <c r="I32" s="94">
        <v>381747</v>
      </c>
      <c r="J32" s="93">
        <v>381000</v>
      </c>
      <c r="K32" s="94">
        <v>378591</v>
      </c>
      <c r="L32" s="93"/>
      <c r="M32" s="94"/>
      <c r="N32" s="93"/>
      <c r="O32" s="94"/>
      <c r="P32" s="93">
        <f>$H32      +$J32      +$L32      +$N32</f>
        <v>574000</v>
      </c>
      <c r="Q32" s="94">
        <f>$I32      +$K32      +$M32      +$O32</f>
        <v>760338</v>
      </c>
      <c r="R32" s="48">
        <f>IF(($H32      =0),0,((($J32      -$H32      )/$H32      )*100))</f>
        <v>97.409326424870471</v>
      </c>
      <c r="S32" s="49">
        <f>IF(($I32      =0),0,((($K32      -$I32      )/$I32      )*100))</f>
        <v>-0.82672555383539359</v>
      </c>
      <c r="T32" s="48">
        <f>IF(($E32      =0),0,(($P32      /$E32      )*100))</f>
        <v>41.836734693877553</v>
      </c>
      <c r="U32" s="50">
        <f>IF(($E32      =0),0,(($Q32      /$E32      )*100))</f>
        <v>55.418221574344031</v>
      </c>
      <c r="V32" s="93">
        <v>0</v>
      </c>
      <c r="W32" s="94" t="s">
        <v>36</v>
      </c>
    </row>
    <row r="33" spans="1:23" ht="13" customHeight="1" x14ac:dyDescent="0.3">
      <c r="A33" s="51" t="s">
        <v>42</v>
      </c>
      <c r="B33" s="95">
        <f>B32</f>
        <v>1372000</v>
      </c>
      <c r="C33" s="95">
        <f>C32</f>
        <v>0</v>
      </c>
      <c r="D33" s="95"/>
      <c r="E33" s="95">
        <f>$B33      +$C33      +$D33</f>
        <v>1372000</v>
      </c>
      <c r="F33" s="96">
        <f t="shared" ref="F33:O33" si="17">F32</f>
        <v>1372000</v>
      </c>
      <c r="G33" s="97">
        <f t="shared" si="17"/>
        <v>960000</v>
      </c>
      <c r="H33" s="96">
        <f t="shared" si="17"/>
        <v>193000</v>
      </c>
      <c r="I33" s="97">
        <f t="shared" si="17"/>
        <v>381747</v>
      </c>
      <c r="J33" s="96">
        <f t="shared" si="17"/>
        <v>381000</v>
      </c>
      <c r="K33" s="97">
        <f t="shared" si="17"/>
        <v>378591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574000</v>
      </c>
      <c r="Q33" s="97">
        <f>$I33      +$K33      +$M33      +$O33</f>
        <v>760338</v>
      </c>
      <c r="R33" s="52">
        <f>IF(($H33      =0),0,((($J33      -$H33      )/$H33      )*100))</f>
        <v>97.409326424870471</v>
      </c>
      <c r="S33" s="53">
        <f>IF(($I33      =0),0,((($K33      -$I33      )/$I33      )*100))</f>
        <v>-0.82672555383539359</v>
      </c>
      <c r="T33" s="52">
        <f>IF($E33   =0,0,($P33   /$E33   )*100)</f>
        <v>41.836734693877553</v>
      </c>
      <c r="U33" s="54">
        <f>IF($E33   =0,0,($Q33   /$E33   )*100)</f>
        <v>55.418221574344031</v>
      </c>
      <c r="V33" s="96">
        <f>V32</f>
        <v>0</v>
      </c>
      <c r="W33" s="97" t="s">
        <v>36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3" customHeight="1" x14ac:dyDescent="0.3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3" customHeight="1" x14ac:dyDescent="0.3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3" customHeight="1" x14ac:dyDescent="0.3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3" customHeight="1" x14ac:dyDescent="0.3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3" customHeight="1" x14ac:dyDescent="0.3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3" customHeight="1" x14ac:dyDescent="0.3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3" customHeight="1" x14ac:dyDescent="0.3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3" customHeight="1" x14ac:dyDescent="0.3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3" customHeight="1" x14ac:dyDescent="0.3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3" hidden="1" customHeight="1" x14ac:dyDescent="0.3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3" customHeight="1" x14ac:dyDescent="0.3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3" customHeight="1" x14ac:dyDescent="0.3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3" customHeight="1" x14ac:dyDescent="0.3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3" customHeight="1" x14ac:dyDescent="0.3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3" customHeight="1" x14ac:dyDescent="0.3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3" customHeight="1" x14ac:dyDescent="0.3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3" customHeight="1" x14ac:dyDescent="0.3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3" hidden="1" customHeight="1" x14ac:dyDescent="0.3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3" hidden="1" customHeight="1" x14ac:dyDescent="0.3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3" customHeight="1" x14ac:dyDescent="0.3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3" customHeight="1" x14ac:dyDescent="0.3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3" customHeight="1" x14ac:dyDescent="0.3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3" customHeight="1" x14ac:dyDescent="0.3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3" customHeight="1" x14ac:dyDescent="0.3">
      <c r="A67" s="60" t="s">
        <v>87</v>
      </c>
      <c r="B67" s="104">
        <f>SUM(B9:B14,B17:B23,B26:B29,B32,B35:B39,B42:B52,B55:B58,B61:B65)</f>
        <v>3557000</v>
      </c>
      <c r="C67" s="104">
        <f>SUM(C9:C14,C17:C23,C26:C29,C32,C35:C39,C42:C52,C55:C58,C61:C65)</f>
        <v>0</v>
      </c>
      <c r="D67" s="104"/>
      <c r="E67" s="104">
        <f t="shared" si="35"/>
        <v>3557000</v>
      </c>
      <c r="F67" s="105">
        <f t="shared" ref="F67:O67" si="43">SUM(F9:F14,F17:F23,F26:F29,F32,F35:F39,F42:F52,F55:F58,F61:F65)</f>
        <v>3557000</v>
      </c>
      <c r="G67" s="106">
        <f t="shared" si="43"/>
        <v>3145000</v>
      </c>
      <c r="H67" s="105">
        <f t="shared" si="43"/>
        <v>297000</v>
      </c>
      <c r="I67" s="106">
        <f t="shared" si="43"/>
        <v>871280</v>
      </c>
      <c r="J67" s="105">
        <f t="shared" si="43"/>
        <v>2462000</v>
      </c>
      <c r="K67" s="106">
        <f t="shared" si="43"/>
        <v>1178895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2759000</v>
      </c>
      <c r="Q67" s="106">
        <f t="shared" si="37"/>
        <v>2050175</v>
      </c>
      <c r="R67" s="61">
        <f t="shared" si="38"/>
        <v>728.95622895622898</v>
      </c>
      <c r="S67" s="62">
        <f t="shared" si="39"/>
        <v>35.306101368102105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77.565364070846215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57.637756536407082</v>
      </c>
      <c r="V67" s="105">
        <f>SUM(V9:V14,V17:V23,V26:V29,V32,V35:V39,V42:V52,V55:V58,V61:V65)</f>
        <v>0</v>
      </c>
      <c r="W67" s="106" t="s">
        <v>36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15849000</v>
      </c>
      <c r="C69" s="92"/>
      <c r="D69" s="92"/>
      <c r="E69" s="92">
        <f>$B69      +$C69      +$D69</f>
        <v>15849000</v>
      </c>
      <c r="F69" s="93">
        <v>15849000</v>
      </c>
      <c r="G69" s="94">
        <v>10583000</v>
      </c>
      <c r="H69" s="93">
        <v>1377000</v>
      </c>
      <c r="I69" s="94">
        <v>1873391</v>
      </c>
      <c r="J69" s="93">
        <v>5538000</v>
      </c>
      <c r="K69" s="94">
        <v>5552063</v>
      </c>
      <c r="L69" s="93"/>
      <c r="M69" s="94"/>
      <c r="N69" s="93"/>
      <c r="O69" s="94"/>
      <c r="P69" s="93">
        <f>$H69      +$J69      +$L69      +$N69</f>
        <v>6915000</v>
      </c>
      <c r="Q69" s="94">
        <f>$I69      +$K69      +$M69      +$O69</f>
        <v>7425454</v>
      </c>
      <c r="R69" s="48">
        <f>IF(($H69      =0),0,((($J69      -$H69      )/$H69      )*100))</f>
        <v>302.17864923747277</v>
      </c>
      <c r="S69" s="49">
        <f>IF(($I69      =0),0,((($K69      -$I69      )/$I69      )*100))</f>
        <v>196.36434679145998</v>
      </c>
      <c r="T69" s="48">
        <f>IF(($E69      =0),0,(($P69      /$E69      )*100))</f>
        <v>43.630512966117735</v>
      </c>
      <c r="U69" s="50">
        <f>IF(($E69      =0),0,(($Q69      /$E69      )*100))</f>
        <v>46.85124613540286</v>
      </c>
      <c r="V69" s="93">
        <v>0</v>
      </c>
      <c r="W69" s="94" t="s">
        <v>36</v>
      </c>
    </row>
    <row r="70" spans="1:23" ht="13" customHeight="1" x14ac:dyDescent="0.3">
      <c r="A70" s="56" t="s">
        <v>42</v>
      </c>
      <c r="B70" s="101">
        <f>B69</f>
        <v>15849000</v>
      </c>
      <c r="C70" s="101">
        <f>C69</f>
        <v>0</v>
      </c>
      <c r="D70" s="101"/>
      <c r="E70" s="101">
        <f>$B70      +$C70      +$D70</f>
        <v>15849000</v>
      </c>
      <c r="F70" s="102">
        <f t="shared" ref="F70:O70" si="44">F69</f>
        <v>15849000</v>
      </c>
      <c r="G70" s="103">
        <f t="shared" si="44"/>
        <v>10583000</v>
      </c>
      <c r="H70" s="102">
        <f t="shared" si="44"/>
        <v>1377000</v>
      </c>
      <c r="I70" s="103">
        <f t="shared" si="44"/>
        <v>1873391</v>
      </c>
      <c r="J70" s="102">
        <f t="shared" si="44"/>
        <v>5538000</v>
      </c>
      <c r="K70" s="103">
        <f t="shared" si="44"/>
        <v>5552063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6915000</v>
      </c>
      <c r="Q70" s="103">
        <f>$I70      +$K70      +$M70      +$O70</f>
        <v>7425454</v>
      </c>
      <c r="R70" s="57">
        <f>IF(($H70      =0),0,((($J70      -$H70      )/$H70      )*100))</f>
        <v>302.17864923747277</v>
      </c>
      <c r="S70" s="58">
        <f>IF(($I70      =0),0,((($K70      -$I70      )/$I70      )*100))</f>
        <v>196.36434679145998</v>
      </c>
      <c r="T70" s="57">
        <f>IF($E70   =0,0,($P70   /$E70   )*100)</f>
        <v>43.630512966117735</v>
      </c>
      <c r="U70" s="59">
        <f>IF($E70   =0,0,($Q70   /$E70 )*100)</f>
        <v>46.85124613540286</v>
      </c>
      <c r="V70" s="102">
        <f>V69</f>
        <v>0</v>
      </c>
      <c r="W70" s="103" t="s">
        <v>36</v>
      </c>
    </row>
    <row r="71" spans="1:23" ht="13" customHeight="1" x14ac:dyDescent="0.3">
      <c r="A71" s="60" t="s">
        <v>87</v>
      </c>
      <c r="B71" s="104">
        <f>B69</f>
        <v>15849000</v>
      </c>
      <c r="C71" s="104">
        <f>C69</f>
        <v>0</v>
      </c>
      <c r="D71" s="104"/>
      <c r="E71" s="104">
        <f>$B71      +$C71      +$D71</f>
        <v>15849000</v>
      </c>
      <c r="F71" s="105">
        <f t="shared" ref="F71:O71" si="45">F69</f>
        <v>15849000</v>
      </c>
      <c r="G71" s="106">
        <f t="shared" si="45"/>
        <v>10583000</v>
      </c>
      <c r="H71" s="105">
        <f t="shared" si="45"/>
        <v>1377000</v>
      </c>
      <c r="I71" s="106">
        <f t="shared" si="45"/>
        <v>1873391</v>
      </c>
      <c r="J71" s="105">
        <f t="shared" si="45"/>
        <v>5538000</v>
      </c>
      <c r="K71" s="106">
        <f t="shared" si="45"/>
        <v>5552063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6915000</v>
      </c>
      <c r="Q71" s="106">
        <f>$I71      +$K71      +$M71      +$O71</f>
        <v>7425454</v>
      </c>
      <c r="R71" s="61">
        <f>IF(($H71      =0),0,((($J71      -$H71      )/$H71      )*100))</f>
        <v>302.17864923747277</v>
      </c>
      <c r="S71" s="62">
        <f>IF(($I71      =0),0,((($K71      -$I71      )/$I71      )*100))</f>
        <v>196.36434679145998</v>
      </c>
      <c r="T71" s="61">
        <f>IF($E71   =0,0,($P71   /$E71   )*100)</f>
        <v>43.630512966117735</v>
      </c>
      <c r="U71" s="65">
        <f>IF($E71   =0,0,($Q71   /$E71   )*100)</f>
        <v>46.85124613540286</v>
      </c>
      <c r="V71" s="105">
        <f>V69</f>
        <v>0</v>
      </c>
      <c r="W71" s="106" t="s">
        <v>36</v>
      </c>
    </row>
    <row r="72" spans="1:23" ht="13" customHeight="1" thickBot="1" x14ac:dyDescent="0.35">
      <c r="A72" s="60" t="s">
        <v>89</v>
      </c>
      <c r="B72" s="104">
        <f>SUM(B9:B14,B17:B23,B26:B29,B32,B35:B39,B42:B52,B55:B58,B61:B65,B69)</f>
        <v>19406000</v>
      </c>
      <c r="C72" s="104">
        <f>SUM(C9:C14,C17:C23,C26:C29,C32,C35:C39,C42:C52,C55:C58,C61:C65,C69)</f>
        <v>0</v>
      </c>
      <c r="D72" s="104"/>
      <c r="E72" s="104">
        <f>$B72      +$C72      +$D72</f>
        <v>19406000</v>
      </c>
      <c r="F72" s="105">
        <f t="shared" ref="F72:O72" si="46">SUM(F9:F14,F17:F23,F26:F29,F32,F35:F39,F42:F52,F55:F58,F61:F65,F69)</f>
        <v>19406000</v>
      </c>
      <c r="G72" s="106">
        <f t="shared" si="46"/>
        <v>13728000</v>
      </c>
      <c r="H72" s="105">
        <f t="shared" si="46"/>
        <v>1674000</v>
      </c>
      <c r="I72" s="106">
        <f t="shared" si="46"/>
        <v>2744671</v>
      </c>
      <c r="J72" s="105">
        <f t="shared" si="46"/>
        <v>8000000</v>
      </c>
      <c r="K72" s="106">
        <f t="shared" si="46"/>
        <v>6730958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9674000</v>
      </c>
      <c r="Q72" s="106">
        <f>$I72      +$K72      +$M72      +$O72</f>
        <v>9475629</v>
      </c>
      <c r="R72" s="61">
        <f>IF(($H72      =0),0,((($J72      -$H72      )/$H72      )*100))</f>
        <v>377.89725209080046</v>
      </c>
      <c r="S72" s="62">
        <f>IF(($I72      =0),0,((($K72      -$I72      )/$I72      )*100))</f>
        <v>145.23733445647949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49.850561681954034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48.828346903019685</v>
      </c>
      <c r="V72" s="105">
        <f>SUM(V9:V14,V17:V23,V26:V29,V32,V35:V39,V42:V52,V55:V58,V61:V65,V69)</f>
        <v>0</v>
      </c>
      <c r="W72" s="106" t="s">
        <v>36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149</v>
      </c>
    </row>
    <row r="116" spans="1:23" x14ac:dyDescent="0.25">
      <c r="A116" s="29" t="s">
        <v>150</v>
      </c>
    </row>
    <row r="117" spans="1:23" ht="13" x14ac:dyDescent="0.3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154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Hl6kLLIZexkxqg/zicueVsigGkWMY4OdfGQo/1i07K6hnuvWgiAPOOGHOiQxlDGmHllOM6yJCX9iaiBVJ0rLjg==" saltValue="9PrWn/f23cJ707qC1e1BY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1" manualBreakCount="1">
    <brk id="7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113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3" customHeight="1" x14ac:dyDescent="0.3">
      <c r="A10" s="47" t="s">
        <v>37</v>
      </c>
      <c r="B10" s="92">
        <v>1000000</v>
      </c>
      <c r="C10" s="92"/>
      <c r="D10" s="92"/>
      <c r="E10" s="92">
        <f t="shared" ref="E10:E15" si="0">$B10      +$C10      +$D10</f>
        <v>1000000</v>
      </c>
      <c r="F10" s="93">
        <v>1000000</v>
      </c>
      <c r="G10" s="94">
        <v>1000000</v>
      </c>
      <c r="H10" s="93">
        <v>456000</v>
      </c>
      <c r="I10" s="94">
        <v>446847</v>
      </c>
      <c r="J10" s="93">
        <v>106000</v>
      </c>
      <c r="K10" s="94">
        <v>106698</v>
      </c>
      <c r="L10" s="93"/>
      <c r="M10" s="94"/>
      <c r="N10" s="93"/>
      <c r="O10" s="94"/>
      <c r="P10" s="93">
        <f t="shared" ref="P10:P15" si="1">$H10      +$J10      +$L10      +$N10</f>
        <v>562000</v>
      </c>
      <c r="Q10" s="94">
        <f t="shared" ref="Q10:Q15" si="2">$I10      +$K10      +$M10      +$O10</f>
        <v>553545</v>
      </c>
      <c r="R10" s="48">
        <f t="shared" ref="R10:R15" si="3">IF(($H10      =0),0,((($J10      -$H10      )/$H10      )*100))</f>
        <v>-76.754385964912288</v>
      </c>
      <c r="S10" s="49">
        <f t="shared" ref="S10:S15" si="4">IF(($I10      =0),0,((($K10      -$I10      )/$I10      )*100))</f>
        <v>-76.12202834527254</v>
      </c>
      <c r="T10" s="48">
        <f t="shared" ref="T10:T14" si="5">IF(($E10      =0),0,(($P10      /$E10      )*100))</f>
        <v>56.2</v>
      </c>
      <c r="U10" s="50">
        <f t="shared" ref="U10:U14" si="6">IF(($E10      =0),0,(($Q10      /$E10      )*100))</f>
        <v>55.354499999999994</v>
      </c>
      <c r="V10" s="93">
        <v>0</v>
      </c>
      <c r="W10" s="94" t="s">
        <v>36</v>
      </c>
    </row>
    <row r="11" spans="1:23" ht="13" customHeight="1" x14ac:dyDescent="0.3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3" customHeight="1" x14ac:dyDescent="0.3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3" customHeight="1" x14ac:dyDescent="0.3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3" customHeight="1" x14ac:dyDescent="0.3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3" customHeight="1" x14ac:dyDescent="0.3">
      <c r="A15" s="51" t="s">
        <v>42</v>
      </c>
      <c r="B15" s="95">
        <f>SUM(B9:B14)</f>
        <v>1000000</v>
      </c>
      <c r="C15" s="95">
        <f>SUM(C9:C14)</f>
        <v>0</v>
      </c>
      <c r="D15" s="95"/>
      <c r="E15" s="95">
        <f t="shared" si="0"/>
        <v>1000000</v>
      </c>
      <c r="F15" s="96">
        <f t="shared" ref="F15:O15" si="7">SUM(F9:F14)</f>
        <v>1000000</v>
      </c>
      <c r="G15" s="97">
        <f t="shared" si="7"/>
        <v>1000000</v>
      </c>
      <c r="H15" s="96">
        <f t="shared" si="7"/>
        <v>456000</v>
      </c>
      <c r="I15" s="97">
        <f t="shared" si="7"/>
        <v>446847</v>
      </c>
      <c r="J15" s="96">
        <f t="shared" si="7"/>
        <v>106000</v>
      </c>
      <c r="K15" s="97">
        <f t="shared" si="7"/>
        <v>106698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562000</v>
      </c>
      <c r="Q15" s="97">
        <f t="shared" si="2"/>
        <v>553545</v>
      </c>
      <c r="R15" s="52">
        <f t="shared" si="3"/>
        <v>-76.754385964912288</v>
      </c>
      <c r="S15" s="53">
        <f t="shared" si="4"/>
        <v>-76.12202834527254</v>
      </c>
      <c r="T15" s="52">
        <f>IF((SUM($E9:$E13))=0,0,(P15/(SUM($E9:$E13))*100))</f>
        <v>56.2</v>
      </c>
      <c r="U15" s="54">
        <f>IF((SUM($E9:$E13))=0,0,(Q15/(SUM($E9:$E13))*100))</f>
        <v>55.354499999999994</v>
      </c>
      <c r="V15" s="96">
        <f>SUM(V9:V14)</f>
        <v>0</v>
      </c>
      <c r="W15" s="97" t="s">
        <v>36</v>
      </c>
    </row>
    <row r="16" spans="1:23" ht="13" customHeight="1" x14ac:dyDescent="0.3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3" customHeight="1" x14ac:dyDescent="0.3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3" customHeight="1" x14ac:dyDescent="0.3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3" customHeight="1" x14ac:dyDescent="0.3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3" customHeight="1" x14ac:dyDescent="0.3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3" customHeight="1" x14ac:dyDescent="0.3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3" customHeight="1" x14ac:dyDescent="0.3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3" customHeight="1" x14ac:dyDescent="0.3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3" customHeight="1" x14ac:dyDescent="0.3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3" customHeight="1" x14ac:dyDescent="0.3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3" customHeight="1" x14ac:dyDescent="0.3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3" customHeight="1" x14ac:dyDescent="0.3">
      <c r="A29" s="47" t="s">
        <v>55</v>
      </c>
      <c r="B29" s="92">
        <v>2888000</v>
      </c>
      <c r="C29" s="92"/>
      <c r="D29" s="92"/>
      <c r="E29" s="92">
        <f>$B29      +$C29      +$D29</f>
        <v>2888000</v>
      </c>
      <c r="F29" s="93">
        <v>2888000</v>
      </c>
      <c r="G29" s="94">
        <v>2022000</v>
      </c>
      <c r="H29" s="93">
        <v>24000</v>
      </c>
      <c r="I29" s="94"/>
      <c r="J29" s="93">
        <v>108000</v>
      </c>
      <c r="K29" s="94">
        <v>60167</v>
      </c>
      <c r="L29" s="93"/>
      <c r="M29" s="94"/>
      <c r="N29" s="93"/>
      <c r="O29" s="94"/>
      <c r="P29" s="93">
        <f>$H29      +$J29      +$L29      +$N29</f>
        <v>132000</v>
      </c>
      <c r="Q29" s="94">
        <f>$I29      +$K29      +$M29      +$O29</f>
        <v>60167</v>
      </c>
      <c r="R29" s="48">
        <f>IF(($H29      =0),0,((($J29      -$H29      )/$H29      )*100))</f>
        <v>350</v>
      </c>
      <c r="S29" s="49">
        <f>IF(($I29      =0),0,((($K29      -$I29      )/$I29      )*100))</f>
        <v>0</v>
      </c>
      <c r="T29" s="48">
        <f>IF(($E29      =0),0,(($P29      /$E29      )*100))</f>
        <v>4.5706371191135737</v>
      </c>
      <c r="U29" s="50">
        <f>IF(($E29      =0),0,(($Q29      /$E29      )*100))</f>
        <v>2.0833448753462602</v>
      </c>
      <c r="V29" s="93">
        <v>0</v>
      </c>
      <c r="W29" s="94" t="s">
        <v>36</v>
      </c>
    </row>
    <row r="30" spans="1:23" ht="13" customHeight="1" x14ac:dyDescent="0.3">
      <c r="A30" s="51" t="s">
        <v>42</v>
      </c>
      <c r="B30" s="95">
        <f>SUM(B26:B29)</f>
        <v>2888000</v>
      </c>
      <c r="C30" s="95">
        <f>SUM(C26:C29)</f>
        <v>0</v>
      </c>
      <c r="D30" s="95"/>
      <c r="E30" s="95">
        <f>$B30      +$C30      +$D30</f>
        <v>2888000</v>
      </c>
      <c r="F30" s="96">
        <f t="shared" ref="F30:O30" si="16">SUM(F26:F29)</f>
        <v>2888000</v>
      </c>
      <c r="G30" s="97">
        <f t="shared" si="16"/>
        <v>2022000</v>
      </c>
      <c r="H30" s="96">
        <f t="shared" si="16"/>
        <v>24000</v>
      </c>
      <c r="I30" s="97">
        <f t="shared" si="16"/>
        <v>0</v>
      </c>
      <c r="J30" s="96">
        <f t="shared" si="16"/>
        <v>108000</v>
      </c>
      <c r="K30" s="97">
        <f t="shared" si="16"/>
        <v>60167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132000</v>
      </c>
      <c r="Q30" s="97">
        <f>$I30      +$K30      +$M30      +$O30</f>
        <v>60167</v>
      </c>
      <c r="R30" s="52">
        <f>IF(($H30      =0),0,((($J30      -$H30      )/$H30      )*100))</f>
        <v>350</v>
      </c>
      <c r="S30" s="53">
        <f>IF(($I30      =0),0,((($K30      -$I30      )/$I30      )*100))</f>
        <v>0</v>
      </c>
      <c r="T30" s="52">
        <f>IF($E30   =0,0,($P30   /$E30   )*100)</f>
        <v>4.5706371191135737</v>
      </c>
      <c r="U30" s="54">
        <f>IF($E30   =0,0,($Q30   /$E30   )*100)</f>
        <v>2.0833448753462602</v>
      </c>
      <c r="V30" s="96">
        <f>SUM(V26:V29)</f>
        <v>0</v>
      </c>
      <c r="W30" s="97" t="s">
        <v>36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2405000</v>
      </c>
      <c r="C32" s="92"/>
      <c r="D32" s="92"/>
      <c r="E32" s="92">
        <f>$B32      +$C32      +$D32</f>
        <v>2405000</v>
      </c>
      <c r="F32" s="93">
        <v>2405000</v>
      </c>
      <c r="G32" s="94">
        <v>1683000</v>
      </c>
      <c r="H32" s="93">
        <v>260000</v>
      </c>
      <c r="I32" s="94">
        <v>455767</v>
      </c>
      <c r="J32" s="93">
        <v>647000</v>
      </c>
      <c r="K32" s="94">
        <v>275625</v>
      </c>
      <c r="L32" s="93"/>
      <c r="M32" s="94"/>
      <c r="N32" s="93"/>
      <c r="O32" s="94"/>
      <c r="P32" s="93">
        <f>$H32      +$J32      +$L32      +$N32</f>
        <v>907000</v>
      </c>
      <c r="Q32" s="94">
        <f>$I32      +$K32      +$M32      +$O32</f>
        <v>731392</v>
      </c>
      <c r="R32" s="48">
        <f>IF(($H32      =0),0,((($J32      -$H32      )/$H32      )*100))</f>
        <v>148.84615384615384</v>
      </c>
      <c r="S32" s="49">
        <f>IF(($I32      =0),0,((($K32      -$I32      )/$I32      )*100))</f>
        <v>-39.525020460015753</v>
      </c>
      <c r="T32" s="48">
        <f>IF(($E32      =0),0,(($P32      /$E32      )*100))</f>
        <v>37.713097713097717</v>
      </c>
      <c r="U32" s="50">
        <f>IF(($E32      =0),0,(($Q32      /$E32      )*100))</f>
        <v>30.411309771309767</v>
      </c>
      <c r="V32" s="93">
        <v>0</v>
      </c>
      <c r="W32" s="94" t="s">
        <v>36</v>
      </c>
    </row>
    <row r="33" spans="1:23" ht="13" customHeight="1" x14ac:dyDescent="0.3">
      <c r="A33" s="51" t="s">
        <v>42</v>
      </c>
      <c r="B33" s="95">
        <f>B32</f>
        <v>2405000</v>
      </c>
      <c r="C33" s="95">
        <f>C32</f>
        <v>0</v>
      </c>
      <c r="D33" s="95"/>
      <c r="E33" s="95">
        <f>$B33      +$C33      +$D33</f>
        <v>2405000</v>
      </c>
      <c r="F33" s="96">
        <f t="shared" ref="F33:O33" si="17">F32</f>
        <v>2405000</v>
      </c>
      <c r="G33" s="97">
        <f t="shared" si="17"/>
        <v>1683000</v>
      </c>
      <c r="H33" s="96">
        <f t="shared" si="17"/>
        <v>260000</v>
      </c>
      <c r="I33" s="97">
        <f t="shared" si="17"/>
        <v>455767</v>
      </c>
      <c r="J33" s="96">
        <f t="shared" si="17"/>
        <v>647000</v>
      </c>
      <c r="K33" s="97">
        <f t="shared" si="17"/>
        <v>275625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907000</v>
      </c>
      <c r="Q33" s="97">
        <f>$I33      +$K33      +$M33      +$O33</f>
        <v>731392</v>
      </c>
      <c r="R33" s="52">
        <f>IF(($H33      =0),0,((($J33      -$H33      )/$H33      )*100))</f>
        <v>148.84615384615384</v>
      </c>
      <c r="S33" s="53">
        <f>IF(($I33      =0),0,((($K33      -$I33      )/$I33      )*100))</f>
        <v>-39.525020460015753</v>
      </c>
      <c r="T33" s="52">
        <f>IF($E33   =0,0,($P33   /$E33   )*100)</f>
        <v>37.713097713097717</v>
      </c>
      <c r="U33" s="54">
        <f>IF($E33   =0,0,($Q33   /$E33   )*100)</f>
        <v>30.411309771309767</v>
      </c>
      <c r="V33" s="96">
        <f>V32</f>
        <v>0</v>
      </c>
      <c r="W33" s="97" t="s">
        <v>36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3" customHeight="1" x14ac:dyDescent="0.3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3" customHeight="1" x14ac:dyDescent="0.3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3" customHeight="1" x14ac:dyDescent="0.3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3" customHeight="1" x14ac:dyDescent="0.3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3" customHeight="1" x14ac:dyDescent="0.3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3" customHeight="1" x14ac:dyDescent="0.3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3" customHeight="1" x14ac:dyDescent="0.3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3" customHeight="1" x14ac:dyDescent="0.3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3" customHeight="1" x14ac:dyDescent="0.3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3" hidden="1" customHeight="1" x14ac:dyDescent="0.3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3" customHeight="1" x14ac:dyDescent="0.3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3" customHeight="1" x14ac:dyDescent="0.3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3" customHeight="1" x14ac:dyDescent="0.3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3" customHeight="1" x14ac:dyDescent="0.3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3" customHeight="1" x14ac:dyDescent="0.3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3" customHeight="1" x14ac:dyDescent="0.3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3" customHeight="1" x14ac:dyDescent="0.3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3" hidden="1" customHeight="1" x14ac:dyDescent="0.3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3" hidden="1" customHeight="1" x14ac:dyDescent="0.3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3" customHeight="1" x14ac:dyDescent="0.3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3" customHeight="1" x14ac:dyDescent="0.3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3" customHeight="1" x14ac:dyDescent="0.3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3" customHeight="1" x14ac:dyDescent="0.3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3" customHeight="1" x14ac:dyDescent="0.3">
      <c r="A67" s="60" t="s">
        <v>87</v>
      </c>
      <c r="B67" s="104">
        <f>SUM(B9:B14,B17:B23,B26:B29,B32,B35:B39,B42:B52,B55:B58,B61:B65)</f>
        <v>6293000</v>
      </c>
      <c r="C67" s="104">
        <f>SUM(C9:C14,C17:C23,C26:C29,C32,C35:C39,C42:C52,C55:C58,C61:C65)</f>
        <v>0</v>
      </c>
      <c r="D67" s="104"/>
      <c r="E67" s="104">
        <f t="shared" si="35"/>
        <v>6293000</v>
      </c>
      <c r="F67" s="105">
        <f t="shared" ref="F67:O67" si="43">SUM(F9:F14,F17:F23,F26:F29,F32,F35:F39,F42:F52,F55:F58,F61:F65)</f>
        <v>6293000</v>
      </c>
      <c r="G67" s="106">
        <f t="shared" si="43"/>
        <v>4705000</v>
      </c>
      <c r="H67" s="105">
        <f t="shared" si="43"/>
        <v>740000</v>
      </c>
      <c r="I67" s="106">
        <f t="shared" si="43"/>
        <v>902614</v>
      </c>
      <c r="J67" s="105">
        <f t="shared" si="43"/>
        <v>861000</v>
      </c>
      <c r="K67" s="106">
        <f t="shared" si="43"/>
        <v>442490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1601000</v>
      </c>
      <c r="Q67" s="106">
        <f t="shared" si="37"/>
        <v>1345104</v>
      </c>
      <c r="R67" s="61">
        <f t="shared" si="38"/>
        <v>16.351351351351351</v>
      </c>
      <c r="S67" s="62">
        <f t="shared" si="39"/>
        <v>-50.976829519595313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25.440966152868267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21.374606705863659</v>
      </c>
      <c r="V67" s="105">
        <f>SUM(V9:V14,V17:V23,V26:V29,V32,V35:V39,V42:V52,V55:V58,V61:V65)</f>
        <v>0</v>
      </c>
      <c r="W67" s="106" t="s">
        <v>36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=0),0,((($J69      -$H69      )/$H69      )*100))</f>
        <v>0</v>
      </c>
      <c r="S69" s="49">
        <f>IF(($I69      =0),0,((($K69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3" customHeight="1" x14ac:dyDescent="0.3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=0),0,((($J70      -$H70      )/$H70      )*100))</f>
        <v>0</v>
      </c>
      <c r="S70" s="58">
        <f>IF(($I70      =0),0,((($K70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3" customHeight="1" x14ac:dyDescent="0.3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=0),0,((($J71      -$H71      )/$H71      )*100))</f>
        <v>0</v>
      </c>
      <c r="S71" s="62">
        <f>IF(($I71      =0),0,((($K71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3" customHeight="1" thickBot="1" x14ac:dyDescent="0.35">
      <c r="A72" s="60" t="s">
        <v>89</v>
      </c>
      <c r="B72" s="104">
        <f>SUM(B9:B14,B17:B23,B26:B29,B32,B35:B39,B42:B52,B55:B58,B61:B65,B69)</f>
        <v>6293000</v>
      </c>
      <c r="C72" s="104">
        <f>SUM(C9:C14,C17:C23,C26:C29,C32,C35:C39,C42:C52,C55:C58,C61:C65,C69)</f>
        <v>0</v>
      </c>
      <c r="D72" s="104"/>
      <c r="E72" s="104">
        <f>$B72      +$C72      +$D72</f>
        <v>6293000</v>
      </c>
      <c r="F72" s="105">
        <f t="shared" ref="F72:O72" si="46">SUM(F9:F14,F17:F23,F26:F29,F32,F35:F39,F42:F52,F55:F58,F61:F65,F69)</f>
        <v>6293000</v>
      </c>
      <c r="G72" s="106">
        <f t="shared" si="46"/>
        <v>4705000</v>
      </c>
      <c r="H72" s="105">
        <f t="shared" si="46"/>
        <v>740000</v>
      </c>
      <c r="I72" s="106">
        <f t="shared" si="46"/>
        <v>902614</v>
      </c>
      <c r="J72" s="105">
        <f t="shared" si="46"/>
        <v>861000</v>
      </c>
      <c r="K72" s="106">
        <f t="shared" si="46"/>
        <v>442490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1601000</v>
      </c>
      <c r="Q72" s="106">
        <f>$I72      +$K72      +$M72      +$O72</f>
        <v>1345104</v>
      </c>
      <c r="R72" s="61">
        <f>IF(($H72      =0),0,((($J72      -$H72      )/$H72      )*100))</f>
        <v>16.351351351351351</v>
      </c>
      <c r="S72" s="62">
        <f>IF(($I72      =0),0,((($K72      -$I72      )/$I72      )*100))</f>
        <v>-50.976829519595313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25.440966152868267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21.374606705863659</v>
      </c>
      <c r="V72" s="105">
        <f>SUM(V9:V14,V17:V23,V26:V29,V32,V35:V39,V42:V52,V55:V58,V61:V65,V69)</f>
        <v>0</v>
      </c>
      <c r="W72" s="106" t="s">
        <v>36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149</v>
      </c>
    </row>
    <row r="116" spans="1:23" x14ac:dyDescent="0.25">
      <c r="A116" s="29" t="s">
        <v>150</v>
      </c>
    </row>
    <row r="117" spans="1:23" ht="13" x14ac:dyDescent="0.3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154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7eom5WoSwS/hZx0eABguBb+nkYfBRO4QO9N1MvhdTIUNxjxX4WN9Z6opyjlLTBMgyYy+XysB8FwFrOR2rv7AdA==" saltValue="tzB6wk8VDXq0EENG0JR7M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114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3" customHeight="1" x14ac:dyDescent="0.3">
      <c r="A10" s="47" t="s">
        <v>37</v>
      </c>
      <c r="B10" s="92">
        <v>1000000</v>
      </c>
      <c r="C10" s="92"/>
      <c r="D10" s="92"/>
      <c r="E10" s="92">
        <f t="shared" ref="E10:E15" si="0">$B10      +$C10      +$D10</f>
        <v>1000000</v>
      </c>
      <c r="F10" s="93">
        <v>1000000</v>
      </c>
      <c r="G10" s="94">
        <v>1000000</v>
      </c>
      <c r="H10" s="93">
        <v>232000</v>
      </c>
      <c r="I10" s="94">
        <v>232214</v>
      </c>
      <c r="J10" s="93">
        <v>185000</v>
      </c>
      <c r="K10" s="94">
        <v>185969</v>
      </c>
      <c r="L10" s="93"/>
      <c r="M10" s="94"/>
      <c r="N10" s="93"/>
      <c r="O10" s="94"/>
      <c r="P10" s="93">
        <f t="shared" ref="P10:P15" si="1">$H10      +$J10      +$L10      +$N10</f>
        <v>417000</v>
      </c>
      <c r="Q10" s="94">
        <f t="shared" ref="Q10:Q15" si="2">$I10      +$K10      +$M10      +$O10</f>
        <v>418183</v>
      </c>
      <c r="R10" s="48">
        <f t="shared" ref="R10:R15" si="3">IF(($H10      =0),0,((($J10      -$H10      )/$H10      )*100))</f>
        <v>-20.258620689655171</v>
      </c>
      <c r="S10" s="49">
        <f t="shared" ref="S10:S15" si="4">IF(($I10      =0),0,((($K10      -$I10      )/$I10      )*100))</f>
        <v>-19.914819950562844</v>
      </c>
      <c r="T10" s="48">
        <f t="shared" ref="T10:T14" si="5">IF(($E10      =0),0,(($P10      /$E10      )*100))</f>
        <v>41.699999999999996</v>
      </c>
      <c r="U10" s="50">
        <f t="shared" ref="U10:U14" si="6">IF(($E10      =0),0,(($Q10      /$E10      )*100))</f>
        <v>41.818300000000001</v>
      </c>
      <c r="V10" s="93">
        <v>0</v>
      </c>
      <c r="W10" s="94" t="s">
        <v>36</v>
      </c>
    </row>
    <row r="11" spans="1:23" ht="13" customHeight="1" x14ac:dyDescent="0.3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3" customHeight="1" x14ac:dyDescent="0.3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3" customHeight="1" x14ac:dyDescent="0.3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3" customHeight="1" x14ac:dyDescent="0.3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3" customHeight="1" x14ac:dyDescent="0.3">
      <c r="A15" s="51" t="s">
        <v>42</v>
      </c>
      <c r="B15" s="95">
        <f>SUM(B9:B14)</f>
        <v>1000000</v>
      </c>
      <c r="C15" s="95">
        <f>SUM(C9:C14)</f>
        <v>0</v>
      </c>
      <c r="D15" s="95"/>
      <c r="E15" s="95">
        <f t="shared" si="0"/>
        <v>1000000</v>
      </c>
      <c r="F15" s="96">
        <f t="shared" ref="F15:O15" si="7">SUM(F9:F14)</f>
        <v>1000000</v>
      </c>
      <c r="G15" s="97">
        <f t="shared" si="7"/>
        <v>1000000</v>
      </c>
      <c r="H15" s="96">
        <f t="shared" si="7"/>
        <v>232000</v>
      </c>
      <c r="I15" s="97">
        <f t="shared" si="7"/>
        <v>232214</v>
      </c>
      <c r="J15" s="96">
        <f t="shared" si="7"/>
        <v>185000</v>
      </c>
      <c r="K15" s="97">
        <f t="shared" si="7"/>
        <v>185969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417000</v>
      </c>
      <c r="Q15" s="97">
        <f t="shared" si="2"/>
        <v>418183</v>
      </c>
      <c r="R15" s="52">
        <f t="shared" si="3"/>
        <v>-20.258620689655171</v>
      </c>
      <c r="S15" s="53">
        <f t="shared" si="4"/>
        <v>-19.914819950562844</v>
      </c>
      <c r="T15" s="52">
        <f>IF((SUM($E9:$E13))=0,0,(P15/(SUM($E9:$E13))*100))</f>
        <v>41.699999999999996</v>
      </c>
      <c r="U15" s="54">
        <f>IF((SUM($E9:$E13))=0,0,(Q15/(SUM($E9:$E13))*100))</f>
        <v>41.818300000000001</v>
      </c>
      <c r="V15" s="96">
        <f>SUM(V9:V14)</f>
        <v>0</v>
      </c>
      <c r="W15" s="97" t="s">
        <v>36</v>
      </c>
    </row>
    <row r="16" spans="1:23" ht="13" customHeight="1" x14ac:dyDescent="0.3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3" customHeight="1" x14ac:dyDescent="0.3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3" customHeight="1" x14ac:dyDescent="0.3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3" customHeight="1" x14ac:dyDescent="0.3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3" customHeight="1" x14ac:dyDescent="0.3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3" customHeight="1" x14ac:dyDescent="0.3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3" customHeight="1" x14ac:dyDescent="0.3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3" customHeight="1" x14ac:dyDescent="0.3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3" customHeight="1" x14ac:dyDescent="0.3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3" customHeight="1" x14ac:dyDescent="0.3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3" customHeight="1" x14ac:dyDescent="0.3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3" customHeight="1" x14ac:dyDescent="0.3">
      <c r="A29" s="47" t="s">
        <v>55</v>
      </c>
      <c r="B29" s="92">
        <v>2846000</v>
      </c>
      <c r="C29" s="92"/>
      <c r="D29" s="92"/>
      <c r="E29" s="92">
        <f>$B29      +$C29      +$D29</f>
        <v>2846000</v>
      </c>
      <c r="F29" s="93">
        <v>2846000</v>
      </c>
      <c r="G29" s="94">
        <v>1992000</v>
      </c>
      <c r="H29" s="93">
        <v>169000</v>
      </c>
      <c r="I29" s="94">
        <v>151831</v>
      </c>
      <c r="J29" s="93">
        <v>336000</v>
      </c>
      <c r="K29" s="94">
        <v>305901</v>
      </c>
      <c r="L29" s="93"/>
      <c r="M29" s="94"/>
      <c r="N29" s="93"/>
      <c r="O29" s="94"/>
      <c r="P29" s="93">
        <f>$H29      +$J29      +$L29      +$N29</f>
        <v>505000</v>
      </c>
      <c r="Q29" s="94">
        <f>$I29      +$K29      +$M29      +$O29</f>
        <v>457732</v>
      </c>
      <c r="R29" s="48">
        <f>IF(($H29      =0),0,((($J29      -$H29      )/$H29      )*100))</f>
        <v>98.816568047337284</v>
      </c>
      <c r="S29" s="49">
        <f>IF(($I29      =0),0,((($K29      -$I29      )/$I29      )*100))</f>
        <v>101.47466591144101</v>
      </c>
      <c r="T29" s="48">
        <f>IF(($E29      =0),0,(($P29      /$E29      )*100))</f>
        <v>17.744202389318342</v>
      </c>
      <c r="U29" s="50">
        <f>IF(($E29      =0),0,(($Q29      /$E29      )*100))</f>
        <v>16.083345045678143</v>
      </c>
      <c r="V29" s="93">
        <v>0</v>
      </c>
      <c r="W29" s="94" t="s">
        <v>36</v>
      </c>
    </row>
    <row r="30" spans="1:23" ht="13" customHeight="1" x14ac:dyDescent="0.3">
      <c r="A30" s="51" t="s">
        <v>42</v>
      </c>
      <c r="B30" s="95">
        <f>SUM(B26:B29)</f>
        <v>2846000</v>
      </c>
      <c r="C30" s="95">
        <f>SUM(C26:C29)</f>
        <v>0</v>
      </c>
      <c r="D30" s="95"/>
      <c r="E30" s="95">
        <f>$B30      +$C30      +$D30</f>
        <v>2846000</v>
      </c>
      <c r="F30" s="96">
        <f t="shared" ref="F30:O30" si="16">SUM(F26:F29)</f>
        <v>2846000</v>
      </c>
      <c r="G30" s="97">
        <f t="shared" si="16"/>
        <v>1992000</v>
      </c>
      <c r="H30" s="96">
        <f t="shared" si="16"/>
        <v>169000</v>
      </c>
      <c r="I30" s="97">
        <f t="shared" si="16"/>
        <v>151831</v>
      </c>
      <c r="J30" s="96">
        <f t="shared" si="16"/>
        <v>336000</v>
      </c>
      <c r="K30" s="97">
        <f t="shared" si="16"/>
        <v>305901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505000</v>
      </c>
      <c r="Q30" s="97">
        <f>$I30      +$K30      +$M30      +$O30</f>
        <v>457732</v>
      </c>
      <c r="R30" s="52">
        <f>IF(($H30      =0),0,((($J30      -$H30      )/$H30      )*100))</f>
        <v>98.816568047337284</v>
      </c>
      <c r="S30" s="53">
        <f>IF(($I30      =0),0,((($K30      -$I30      )/$I30      )*100))</f>
        <v>101.47466591144101</v>
      </c>
      <c r="T30" s="52">
        <f>IF($E30   =0,0,($P30   /$E30   )*100)</f>
        <v>17.744202389318342</v>
      </c>
      <c r="U30" s="54">
        <f>IF($E30   =0,0,($Q30   /$E30   )*100)</f>
        <v>16.083345045678143</v>
      </c>
      <c r="V30" s="96">
        <f>SUM(V26:V29)</f>
        <v>0</v>
      </c>
      <c r="W30" s="97" t="s">
        <v>36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1192000</v>
      </c>
      <c r="C32" s="92"/>
      <c r="D32" s="92"/>
      <c r="E32" s="92">
        <f>$B32      +$C32      +$D32</f>
        <v>1192000</v>
      </c>
      <c r="F32" s="93">
        <v>1192000</v>
      </c>
      <c r="G32" s="94">
        <v>834000</v>
      </c>
      <c r="H32" s="93">
        <v>232000</v>
      </c>
      <c r="I32" s="94">
        <v>231255</v>
      </c>
      <c r="J32" s="93">
        <v>287000</v>
      </c>
      <c r="K32" s="94">
        <v>287817</v>
      </c>
      <c r="L32" s="93"/>
      <c r="M32" s="94"/>
      <c r="N32" s="93"/>
      <c r="O32" s="94"/>
      <c r="P32" s="93">
        <f>$H32      +$J32      +$L32      +$N32</f>
        <v>519000</v>
      </c>
      <c r="Q32" s="94">
        <f>$I32      +$K32      +$M32      +$O32</f>
        <v>519072</v>
      </c>
      <c r="R32" s="48">
        <f>IF(($H32      =0),0,((($J32      -$H32      )/$H32      )*100))</f>
        <v>23.706896551724139</v>
      </c>
      <c r="S32" s="49">
        <f>IF(($I32      =0),0,((($K32      -$I32      )/$I32      )*100))</f>
        <v>24.458714406175002</v>
      </c>
      <c r="T32" s="48">
        <f>IF(($E32      =0),0,(($P32      /$E32      )*100))</f>
        <v>43.540268456375841</v>
      </c>
      <c r="U32" s="50">
        <f>IF(($E32      =0),0,(($Q32      /$E32      )*100))</f>
        <v>43.546308724832215</v>
      </c>
      <c r="V32" s="93">
        <v>0</v>
      </c>
      <c r="W32" s="94" t="s">
        <v>36</v>
      </c>
    </row>
    <row r="33" spans="1:23" ht="13" customHeight="1" x14ac:dyDescent="0.3">
      <c r="A33" s="51" t="s">
        <v>42</v>
      </c>
      <c r="B33" s="95">
        <f>B32</f>
        <v>1192000</v>
      </c>
      <c r="C33" s="95">
        <f>C32</f>
        <v>0</v>
      </c>
      <c r="D33" s="95"/>
      <c r="E33" s="95">
        <f>$B33      +$C33      +$D33</f>
        <v>1192000</v>
      </c>
      <c r="F33" s="96">
        <f t="shared" ref="F33:O33" si="17">F32</f>
        <v>1192000</v>
      </c>
      <c r="G33" s="97">
        <f t="shared" si="17"/>
        <v>834000</v>
      </c>
      <c r="H33" s="96">
        <f t="shared" si="17"/>
        <v>232000</v>
      </c>
      <c r="I33" s="97">
        <f t="shared" si="17"/>
        <v>231255</v>
      </c>
      <c r="J33" s="96">
        <f t="shared" si="17"/>
        <v>287000</v>
      </c>
      <c r="K33" s="97">
        <f t="shared" si="17"/>
        <v>287817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519000</v>
      </c>
      <c r="Q33" s="97">
        <f>$I33      +$K33      +$M33      +$O33</f>
        <v>519072</v>
      </c>
      <c r="R33" s="52">
        <f>IF(($H33      =0),0,((($J33      -$H33      )/$H33      )*100))</f>
        <v>23.706896551724139</v>
      </c>
      <c r="S33" s="53">
        <f>IF(($I33      =0),0,((($K33      -$I33      )/$I33      )*100))</f>
        <v>24.458714406175002</v>
      </c>
      <c r="T33" s="52">
        <f>IF($E33   =0,0,($P33   /$E33   )*100)</f>
        <v>43.540268456375841</v>
      </c>
      <c r="U33" s="54">
        <f>IF($E33   =0,0,($Q33   /$E33   )*100)</f>
        <v>43.546308724832215</v>
      </c>
      <c r="V33" s="96">
        <f>V32</f>
        <v>0</v>
      </c>
      <c r="W33" s="97" t="s">
        <v>36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3" customHeight="1" x14ac:dyDescent="0.3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3" customHeight="1" x14ac:dyDescent="0.3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3" customHeight="1" x14ac:dyDescent="0.3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3" customHeight="1" x14ac:dyDescent="0.3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3" customHeight="1" x14ac:dyDescent="0.3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3" customHeight="1" x14ac:dyDescent="0.3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3" customHeight="1" x14ac:dyDescent="0.3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3" customHeight="1" x14ac:dyDescent="0.3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3" customHeight="1" x14ac:dyDescent="0.3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3" hidden="1" customHeight="1" x14ac:dyDescent="0.3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3" customHeight="1" x14ac:dyDescent="0.3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3" customHeight="1" x14ac:dyDescent="0.3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3" customHeight="1" x14ac:dyDescent="0.3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3" customHeight="1" x14ac:dyDescent="0.3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3" customHeight="1" x14ac:dyDescent="0.3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3" customHeight="1" x14ac:dyDescent="0.3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3" customHeight="1" x14ac:dyDescent="0.3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3" hidden="1" customHeight="1" x14ac:dyDescent="0.3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3" hidden="1" customHeight="1" x14ac:dyDescent="0.3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3" customHeight="1" x14ac:dyDescent="0.3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3" customHeight="1" x14ac:dyDescent="0.3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3" customHeight="1" x14ac:dyDescent="0.3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3" customHeight="1" x14ac:dyDescent="0.3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3" customHeight="1" x14ac:dyDescent="0.3">
      <c r="A67" s="60" t="s">
        <v>87</v>
      </c>
      <c r="B67" s="104">
        <f>SUM(B9:B14,B17:B23,B26:B29,B32,B35:B39,B42:B52,B55:B58,B61:B65)</f>
        <v>5038000</v>
      </c>
      <c r="C67" s="104">
        <f>SUM(C9:C14,C17:C23,C26:C29,C32,C35:C39,C42:C52,C55:C58,C61:C65)</f>
        <v>0</v>
      </c>
      <c r="D67" s="104"/>
      <c r="E67" s="104">
        <f t="shared" si="35"/>
        <v>5038000</v>
      </c>
      <c r="F67" s="105">
        <f t="shared" ref="F67:O67" si="43">SUM(F9:F14,F17:F23,F26:F29,F32,F35:F39,F42:F52,F55:F58,F61:F65)</f>
        <v>5038000</v>
      </c>
      <c r="G67" s="106">
        <f t="shared" si="43"/>
        <v>3826000</v>
      </c>
      <c r="H67" s="105">
        <f t="shared" si="43"/>
        <v>633000</v>
      </c>
      <c r="I67" s="106">
        <f t="shared" si="43"/>
        <v>615300</v>
      </c>
      <c r="J67" s="105">
        <f t="shared" si="43"/>
        <v>808000</v>
      </c>
      <c r="K67" s="106">
        <f t="shared" si="43"/>
        <v>779687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1441000</v>
      </c>
      <c r="Q67" s="106">
        <f t="shared" si="37"/>
        <v>1394987</v>
      </c>
      <c r="R67" s="61">
        <f t="shared" si="38"/>
        <v>27.646129541864141</v>
      </c>
      <c r="S67" s="62">
        <f t="shared" si="39"/>
        <v>26.716561027141232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28.602620087336245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27.689301310043668</v>
      </c>
      <c r="V67" s="105">
        <f>SUM(V9:V14,V17:V23,V26:V29,V32,V35:V39,V42:V52,V55:V58,V61:V65)</f>
        <v>0</v>
      </c>
      <c r="W67" s="106" t="s">
        <v>36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=0),0,((($J69      -$H69      )/$H69      )*100))</f>
        <v>0</v>
      </c>
      <c r="S69" s="49">
        <f>IF(($I69      =0),0,((($K69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3" customHeight="1" x14ac:dyDescent="0.3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=0),0,((($J70      -$H70      )/$H70      )*100))</f>
        <v>0</v>
      </c>
      <c r="S70" s="58">
        <f>IF(($I70      =0),0,((($K70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3" customHeight="1" x14ac:dyDescent="0.3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=0),0,((($J71      -$H71      )/$H71      )*100))</f>
        <v>0</v>
      </c>
      <c r="S71" s="62">
        <f>IF(($I71      =0),0,((($K71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3" customHeight="1" thickBot="1" x14ac:dyDescent="0.35">
      <c r="A72" s="60" t="s">
        <v>89</v>
      </c>
      <c r="B72" s="104">
        <f>SUM(B9:B14,B17:B23,B26:B29,B32,B35:B39,B42:B52,B55:B58,B61:B65,B69)</f>
        <v>5038000</v>
      </c>
      <c r="C72" s="104">
        <f>SUM(C9:C14,C17:C23,C26:C29,C32,C35:C39,C42:C52,C55:C58,C61:C65,C69)</f>
        <v>0</v>
      </c>
      <c r="D72" s="104"/>
      <c r="E72" s="104">
        <f>$B72      +$C72      +$D72</f>
        <v>5038000</v>
      </c>
      <c r="F72" s="105">
        <f t="shared" ref="F72:O72" si="46">SUM(F9:F14,F17:F23,F26:F29,F32,F35:F39,F42:F52,F55:F58,F61:F65,F69)</f>
        <v>5038000</v>
      </c>
      <c r="G72" s="106">
        <f t="shared" si="46"/>
        <v>3826000</v>
      </c>
      <c r="H72" s="105">
        <f t="shared" si="46"/>
        <v>633000</v>
      </c>
      <c r="I72" s="106">
        <f t="shared" si="46"/>
        <v>615300</v>
      </c>
      <c r="J72" s="105">
        <f t="shared" si="46"/>
        <v>808000</v>
      </c>
      <c r="K72" s="106">
        <f t="shared" si="46"/>
        <v>779687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1441000</v>
      </c>
      <c r="Q72" s="106">
        <f>$I72      +$K72      +$M72      +$O72</f>
        <v>1394987</v>
      </c>
      <c r="R72" s="61">
        <f>IF(($H72      =0),0,((($J72      -$H72      )/$H72      )*100))</f>
        <v>27.646129541864141</v>
      </c>
      <c r="S72" s="62">
        <f>IF(($I72      =0),0,((($K72      -$I72      )/$I72      )*100))</f>
        <v>26.716561027141232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28.602620087336245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27.689301310043668</v>
      </c>
      <c r="V72" s="105">
        <f>SUM(V9:V14,V17:V23,V26:V29,V32,V35:V39,V42:V52,V55:V58,V61:V65,V69)</f>
        <v>0</v>
      </c>
      <c r="W72" s="106" t="s">
        <v>36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149</v>
      </c>
    </row>
    <row r="116" spans="1:23" x14ac:dyDescent="0.25">
      <c r="A116" s="29" t="s">
        <v>150</v>
      </c>
    </row>
    <row r="117" spans="1:23" ht="13" x14ac:dyDescent="0.3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154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puZlUtmR5J7YO5ZQ5syf5219sab7FWgVZskaQ3KR0FBjHKa1tDaJmX+2uRK0anal6BBqdSbWeeNvUXyOJJcWGw==" saltValue="vEmzhLCS6GgN57iF3ltg9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115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3" customHeight="1" x14ac:dyDescent="0.3">
      <c r="A10" s="47" t="s">
        <v>37</v>
      </c>
      <c r="B10" s="92">
        <v>1000000</v>
      </c>
      <c r="C10" s="92"/>
      <c r="D10" s="92"/>
      <c r="E10" s="92">
        <f t="shared" ref="E10:E15" si="0">$B10      +$C10      +$D10</f>
        <v>1000000</v>
      </c>
      <c r="F10" s="93">
        <v>1000000</v>
      </c>
      <c r="G10" s="94">
        <v>1000000</v>
      </c>
      <c r="H10" s="93">
        <v>160000</v>
      </c>
      <c r="I10" s="94">
        <v>-1402944</v>
      </c>
      <c r="J10" s="93">
        <v>102000</v>
      </c>
      <c r="K10" s="94">
        <v>1402944</v>
      </c>
      <c r="L10" s="93"/>
      <c r="M10" s="94"/>
      <c r="N10" s="93"/>
      <c r="O10" s="94"/>
      <c r="P10" s="93">
        <f t="shared" ref="P10:P15" si="1">$H10      +$J10      +$L10      +$N10</f>
        <v>262000</v>
      </c>
      <c r="Q10" s="94">
        <f t="shared" ref="Q10:Q15" si="2">$I10      +$K10      +$M10      +$O10</f>
        <v>0</v>
      </c>
      <c r="R10" s="48">
        <f t="shared" ref="R10:R15" si="3">IF(($H10      =0),0,((($J10      -$H10      )/$H10      )*100))</f>
        <v>-36.25</v>
      </c>
      <c r="S10" s="49">
        <f t="shared" ref="S10:S15" si="4">IF(($I10      =0),0,((($K10      -$I10      )/$I10      )*100))</f>
        <v>-200</v>
      </c>
      <c r="T10" s="48">
        <f t="shared" ref="T10:T14" si="5">IF(($E10      =0),0,(($P10      /$E10      )*100))</f>
        <v>26.200000000000003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3" customHeight="1" x14ac:dyDescent="0.3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3" customHeight="1" x14ac:dyDescent="0.3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3" customHeight="1" x14ac:dyDescent="0.3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3" customHeight="1" x14ac:dyDescent="0.3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3" customHeight="1" x14ac:dyDescent="0.3">
      <c r="A15" s="51" t="s">
        <v>42</v>
      </c>
      <c r="B15" s="95">
        <f>SUM(B9:B14)</f>
        <v>1000000</v>
      </c>
      <c r="C15" s="95">
        <f>SUM(C9:C14)</f>
        <v>0</v>
      </c>
      <c r="D15" s="95"/>
      <c r="E15" s="95">
        <f t="shared" si="0"/>
        <v>1000000</v>
      </c>
      <c r="F15" s="96">
        <f t="shared" ref="F15:O15" si="7">SUM(F9:F14)</f>
        <v>1000000</v>
      </c>
      <c r="G15" s="97">
        <f t="shared" si="7"/>
        <v>1000000</v>
      </c>
      <c r="H15" s="96">
        <f t="shared" si="7"/>
        <v>160000</v>
      </c>
      <c r="I15" s="97">
        <f t="shared" si="7"/>
        <v>-1402944</v>
      </c>
      <c r="J15" s="96">
        <f t="shared" si="7"/>
        <v>102000</v>
      </c>
      <c r="K15" s="97">
        <f t="shared" si="7"/>
        <v>1402944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262000</v>
      </c>
      <c r="Q15" s="97">
        <f t="shared" si="2"/>
        <v>0</v>
      </c>
      <c r="R15" s="52">
        <f t="shared" si="3"/>
        <v>-36.25</v>
      </c>
      <c r="S15" s="53">
        <f t="shared" si="4"/>
        <v>-200</v>
      </c>
      <c r="T15" s="52">
        <f>IF((SUM($E9:$E13))=0,0,(P15/(SUM($E9:$E13))*100))</f>
        <v>26.200000000000003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3" customHeight="1" x14ac:dyDescent="0.3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3" customHeight="1" x14ac:dyDescent="0.3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3" customHeight="1" x14ac:dyDescent="0.3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3" customHeight="1" x14ac:dyDescent="0.3">
      <c r="A19" s="47" t="s">
        <v>46</v>
      </c>
      <c r="B19" s="92">
        <v>1000000</v>
      </c>
      <c r="C19" s="92"/>
      <c r="D19" s="92"/>
      <c r="E19" s="92">
        <f t="shared" si="8"/>
        <v>1000000</v>
      </c>
      <c r="F19" s="93">
        <v>1000000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3" customHeight="1" x14ac:dyDescent="0.3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3" customHeight="1" x14ac:dyDescent="0.3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3" customHeight="1" x14ac:dyDescent="0.3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3" customHeight="1" x14ac:dyDescent="0.3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3" customHeight="1" x14ac:dyDescent="0.3">
      <c r="A24" s="51" t="s">
        <v>42</v>
      </c>
      <c r="B24" s="95">
        <f>SUM(B17:B23)</f>
        <v>1000000</v>
      </c>
      <c r="C24" s="95">
        <f>SUM(C17:C23)</f>
        <v>0</v>
      </c>
      <c r="D24" s="95"/>
      <c r="E24" s="95">
        <f t="shared" si="8"/>
        <v>1000000</v>
      </c>
      <c r="F24" s="96">
        <f t="shared" ref="F24:O24" si="15">SUM(F17:F23)</f>
        <v>1000000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3" customHeight="1" x14ac:dyDescent="0.3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3" customHeight="1" x14ac:dyDescent="0.3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3" customHeight="1" x14ac:dyDescent="0.3">
      <c r="A29" s="47" t="s">
        <v>55</v>
      </c>
      <c r="B29" s="92">
        <v>2754000</v>
      </c>
      <c r="C29" s="92"/>
      <c r="D29" s="92"/>
      <c r="E29" s="92">
        <f>$B29      +$C29      +$D29</f>
        <v>2754000</v>
      </c>
      <c r="F29" s="93">
        <v>2754000</v>
      </c>
      <c r="G29" s="94">
        <v>1928000</v>
      </c>
      <c r="H29" s="93">
        <v>408000</v>
      </c>
      <c r="I29" s="94">
        <v>-830920</v>
      </c>
      <c r="J29" s="93">
        <v>433000</v>
      </c>
      <c r="K29" s="94">
        <v>830920</v>
      </c>
      <c r="L29" s="93"/>
      <c r="M29" s="94"/>
      <c r="N29" s="93"/>
      <c r="O29" s="94"/>
      <c r="P29" s="93">
        <f>$H29      +$J29      +$L29      +$N29</f>
        <v>841000</v>
      </c>
      <c r="Q29" s="94">
        <f>$I29      +$K29      +$M29      +$O29</f>
        <v>0</v>
      </c>
      <c r="R29" s="48">
        <f>IF(($H29      =0),0,((($J29      -$H29      )/$H29      )*100))</f>
        <v>6.1274509803921564</v>
      </c>
      <c r="S29" s="49">
        <f>IF(($I29      =0),0,((($K29      -$I29      )/$I29      )*100))</f>
        <v>-200</v>
      </c>
      <c r="T29" s="48">
        <f>IF(($E29      =0),0,(($P29      /$E29      )*100))</f>
        <v>30.537400145243282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3" customHeight="1" x14ac:dyDescent="0.3">
      <c r="A30" s="51" t="s">
        <v>42</v>
      </c>
      <c r="B30" s="95">
        <f>SUM(B26:B29)</f>
        <v>2754000</v>
      </c>
      <c r="C30" s="95">
        <f>SUM(C26:C29)</f>
        <v>0</v>
      </c>
      <c r="D30" s="95"/>
      <c r="E30" s="95">
        <f>$B30      +$C30      +$D30</f>
        <v>2754000</v>
      </c>
      <c r="F30" s="96">
        <f t="shared" ref="F30:O30" si="16">SUM(F26:F29)</f>
        <v>2754000</v>
      </c>
      <c r="G30" s="97">
        <f t="shared" si="16"/>
        <v>1928000</v>
      </c>
      <c r="H30" s="96">
        <f t="shared" si="16"/>
        <v>408000</v>
      </c>
      <c r="I30" s="97">
        <f t="shared" si="16"/>
        <v>-830920</v>
      </c>
      <c r="J30" s="96">
        <f t="shared" si="16"/>
        <v>433000</v>
      </c>
      <c r="K30" s="97">
        <f t="shared" si="16"/>
        <v>830920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841000</v>
      </c>
      <c r="Q30" s="97">
        <f>$I30      +$K30      +$M30      +$O30</f>
        <v>0</v>
      </c>
      <c r="R30" s="52">
        <f>IF(($H30      =0),0,((($J30      -$H30      )/$H30      )*100))</f>
        <v>6.1274509803921564</v>
      </c>
      <c r="S30" s="53">
        <f>IF(($I30      =0),0,((($K30      -$I30      )/$I30      )*100))</f>
        <v>-200</v>
      </c>
      <c r="T30" s="52">
        <f>IF($E30   =0,0,($P30   /$E30   )*100)</f>
        <v>30.537400145243282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2180000</v>
      </c>
      <c r="C32" s="92"/>
      <c r="D32" s="92"/>
      <c r="E32" s="92">
        <f>$B32      +$C32      +$D32</f>
        <v>2180000</v>
      </c>
      <c r="F32" s="93">
        <v>2180000</v>
      </c>
      <c r="G32" s="94">
        <v>1526000</v>
      </c>
      <c r="H32" s="93">
        <v>1101000</v>
      </c>
      <c r="I32" s="94"/>
      <c r="J32" s="93">
        <v>425000</v>
      </c>
      <c r="K32" s="94"/>
      <c r="L32" s="93"/>
      <c r="M32" s="94"/>
      <c r="N32" s="93"/>
      <c r="O32" s="94"/>
      <c r="P32" s="93">
        <f>$H32      +$J32      +$L32      +$N32</f>
        <v>1526000</v>
      </c>
      <c r="Q32" s="94">
        <f>$I32      +$K32      +$M32      +$O32</f>
        <v>0</v>
      </c>
      <c r="R32" s="48">
        <f>IF(($H32      =0),0,((($J32      -$H32      )/$H32      )*100))</f>
        <v>-61.398728428701176</v>
      </c>
      <c r="S32" s="49">
        <f>IF(($I32      =0),0,((($K32      -$I32      )/$I32      )*100))</f>
        <v>0</v>
      </c>
      <c r="T32" s="48">
        <f>IF(($E32      =0),0,(($P32      /$E32      )*100))</f>
        <v>70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3" customHeight="1" x14ac:dyDescent="0.3">
      <c r="A33" s="51" t="s">
        <v>42</v>
      </c>
      <c r="B33" s="95">
        <f>B32</f>
        <v>2180000</v>
      </c>
      <c r="C33" s="95">
        <f>C32</f>
        <v>0</v>
      </c>
      <c r="D33" s="95"/>
      <c r="E33" s="95">
        <f>$B33      +$C33      +$D33</f>
        <v>2180000</v>
      </c>
      <c r="F33" s="96">
        <f t="shared" ref="F33:O33" si="17">F32</f>
        <v>2180000</v>
      </c>
      <c r="G33" s="97">
        <f t="shared" si="17"/>
        <v>1526000</v>
      </c>
      <c r="H33" s="96">
        <f t="shared" si="17"/>
        <v>1101000</v>
      </c>
      <c r="I33" s="97">
        <f t="shared" si="17"/>
        <v>0</v>
      </c>
      <c r="J33" s="96">
        <f t="shared" si="17"/>
        <v>425000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1526000</v>
      </c>
      <c r="Q33" s="97">
        <f>$I33      +$K33      +$M33      +$O33</f>
        <v>0</v>
      </c>
      <c r="R33" s="52">
        <f>IF(($H33      =0),0,((($J33      -$H33      )/$H33      )*100))</f>
        <v>-61.398728428701176</v>
      </c>
      <c r="S33" s="53">
        <f>IF(($I33      =0),0,((($K33      -$I33      )/$I33      )*100))</f>
        <v>0</v>
      </c>
      <c r="T33" s="52">
        <f>IF($E33   =0,0,($P33   /$E33   )*100)</f>
        <v>70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3" customHeight="1" x14ac:dyDescent="0.3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3" customHeight="1" x14ac:dyDescent="0.3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3" customHeight="1" x14ac:dyDescent="0.3">
      <c r="A38" s="47" t="s">
        <v>62</v>
      </c>
      <c r="B38" s="92">
        <v>4000000</v>
      </c>
      <c r="C38" s="92"/>
      <c r="D38" s="92"/>
      <c r="E38" s="92">
        <f t="shared" si="18"/>
        <v>4000000</v>
      </c>
      <c r="F38" s="93">
        <v>4000000</v>
      </c>
      <c r="G38" s="94">
        <v>1000000</v>
      </c>
      <c r="H38" s="93">
        <v>587000</v>
      </c>
      <c r="I38" s="94"/>
      <c r="J38" s="93">
        <v>29000</v>
      </c>
      <c r="K38" s="94"/>
      <c r="L38" s="93"/>
      <c r="M38" s="94"/>
      <c r="N38" s="93"/>
      <c r="O38" s="94"/>
      <c r="P38" s="93">
        <f t="shared" si="19"/>
        <v>616000</v>
      </c>
      <c r="Q38" s="94">
        <f t="shared" si="20"/>
        <v>0</v>
      </c>
      <c r="R38" s="48">
        <f t="shared" si="21"/>
        <v>-95.059625212947182</v>
      </c>
      <c r="S38" s="49">
        <f t="shared" si="22"/>
        <v>0</v>
      </c>
      <c r="T38" s="48">
        <f t="shared" si="23"/>
        <v>15.4</v>
      </c>
      <c r="U38" s="50">
        <f t="shared" si="24"/>
        <v>0</v>
      </c>
      <c r="V38" s="93">
        <v>0</v>
      </c>
      <c r="W38" s="94" t="s">
        <v>36</v>
      </c>
    </row>
    <row r="39" spans="1:23" ht="13" customHeight="1" x14ac:dyDescent="0.3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3" customHeight="1" x14ac:dyDescent="0.3">
      <c r="A40" s="51" t="s">
        <v>42</v>
      </c>
      <c r="B40" s="95">
        <f>SUM(B35:B39)</f>
        <v>4000000</v>
      </c>
      <c r="C40" s="95">
        <f>SUM(C35:C39)</f>
        <v>0</v>
      </c>
      <c r="D40" s="95"/>
      <c r="E40" s="95">
        <f t="shared" si="18"/>
        <v>4000000</v>
      </c>
      <c r="F40" s="96">
        <f t="shared" ref="F40:O40" si="25">SUM(F35:F39)</f>
        <v>4000000</v>
      </c>
      <c r="G40" s="97">
        <f t="shared" si="25"/>
        <v>1000000</v>
      </c>
      <c r="H40" s="96">
        <f t="shared" si="25"/>
        <v>587000</v>
      </c>
      <c r="I40" s="97">
        <f t="shared" si="25"/>
        <v>0</v>
      </c>
      <c r="J40" s="96">
        <f t="shared" si="25"/>
        <v>29000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616000</v>
      </c>
      <c r="Q40" s="97">
        <f t="shared" si="20"/>
        <v>0</v>
      </c>
      <c r="R40" s="52">
        <f t="shared" si="21"/>
        <v>-95.059625212947182</v>
      </c>
      <c r="S40" s="53">
        <f t="shared" si="22"/>
        <v>0</v>
      </c>
      <c r="T40" s="52">
        <f>IF((+$E35+$E38) =0,0,(P40   /(+$E35+$E38) )*100)</f>
        <v>15.4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3" customHeight="1" x14ac:dyDescent="0.3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3" customHeight="1" x14ac:dyDescent="0.3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3" customHeight="1" x14ac:dyDescent="0.3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3" customHeight="1" x14ac:dyDescent="0.3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3" hidden="1" customHeight="1" x14ac:dyDescent="0.3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3" customHeight="1" x14ac:dyDescent="0.3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3" customHeight="1" x14ac:dyDescent="0.3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3" customHeight="1" x14ac:dyDescent="0.3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3" customHeight="1" x14ac:dyDescent="0.3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3" customHeight="1" x14ac:dyDescent="0.3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3" customHeight="1" x14ac:dyDescent="0.3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3" customHeight="1" x14ac:dyDescent="0.3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3" hidden="1" customHeight="1" x14ac:dyDescent="0.3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3" hidden="1" customHeight="1" x14ac:dyDescent="0.3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3" customHeight="1" x14ac:dyDescent="0.3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3" customHeight="1" x14ac:dyDescent="0.3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3" customHeight="1" x14ac:dyDescent="0.3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3" customHeight="1" x14ac:dyDescent="0.3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3" customHeight="1" x14ac:dyDescent="0.3">
      <c r="A67" s="60" t="s">
        <v>87</v>
      </c>
      <c r="B67" s="104">
        <f>SUM(B9:B14,B17:B23,B26:B29,B32,B35:B39,B42:B52,B55:B58,B61:B65)</f>
        <v>10934000</v>
      </c>
      <c r="C67" s="104">
        <f>SUM(C9:C14,C17:C23,C26:C29,C32,C35:C39,C42:C52,C55:C58,C61:C65)</f>
        <v>0</v>
      </c>
      <c r="D67" s="104"/>
      <c r="E67" s="104">
        <f t="shared" si="35"/>
        <v>10934000</v>
      </c>
      <c r="F67" s="105">
        <f t="shared" ref="F67:O67" si="43">SUM(F9:F14,F17:F23,F26:F29,F32,F35:F39,F42:F52,F55:F58,F61:F65)</f>
        <v>10934000</v>
      </c>
      <c r="G67" s="106">
        <f t="shared" si="43"/>
        <v>5454000</v>
      </c>
      <c r="H67" s="105">
        <f t="shared" si="43"/>
        <v>2256000</v>
      </c>
      <c r="I67" s="106">
        <f t="shared" si="43"/>
        <v>-2233864</v>
      </c>
      <c r="J67" s="105">
        <f t="shared" si="43"/>
        <v>989000</v>
      </c>
      <c r="K67" s="106">
        <f t="shared" si="43"/>
        <v>2233864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3245000</v>
      </c>
      <c r="Q67" s="106">
        <f t="shared" si="37"/>
        <v>0</v>
      </c>
      <c r="R67" s="61">
        <f t="shared" si="38"/>
        <v>-56.161347517730498</v>
      </c>
      <c r="S67" s="62">
        <f t="shared" si="39"/>
        <v>-200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32.6655929132273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36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=0),0,((($J69      -$H69      )/$H69      )*100))</f>
        <v>0</v>
      </c>
      <c r="S69" s="49">
        <f>IF(($I69      =0),0,((($K69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3" customHeight="1" x14ac:dyDescent="0.3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=0),0,((($J70      -$H70      )/$H70      )*100))</f>
        <v>0</v>
      </c>
      <c r="S70" s="58">
        <f>IF(($I70      =0),0,((($K70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3" customHeight="1" x14ac:dyDescent="0.3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=0),0,((($J71      -$H71      )/$H71      )*100))</f>
        <v>0</v>
      </c>
      <c r="S71" s="62">
        <f>IF(($I71      =0),0,((($K71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3" customHeight="1" thickBot="1" x14ac:dyDescent="0.35">
      <c r="A72" s="60" t="s">
        <v>89</v>
      </c>
      <c r="B72" s="104">
        <f>SUM(B9:B14,B17:B23,B26:B29,B32,B35:B39,B42:B52,B55:B58,B61:B65,B69)</f>
        <v>10934000</v>
      </c>
      <c r="C72" s="104">
        <f>SUM(C9:C14,C17:C23,C26:C29,C32,C35:C39,C42:C52,C55:C58,C61:C65,C69)</f>
        <v>0</v>
      </c>
      <c r="D72" s="104"/>
      <c r="E72" s="104">
        <f>$B72      +$C72      +$D72</f>
        <v>10934000</v>
      </c>
      <c r="F72" s="105">
        <f t="shared" ref="F72:O72" si="46">SUM(F9:F14,F17:F23,F26:F29,F32,F35:F39,F42:F52,F55:F58,F61:F65,F69)</f>
        <v>10934000</v>
      </c>
      <c r="G72" s="106">
        <f t="shared" si="46"/>
        <v>5454000</v>
      </c>
      <c r="H72" s="105">
        <f t="shared" si="46"/>
        <v>2256000</v>
      </c>
      <c r="I72" s="106">
        <f t="shared" si="46"/>
        <v>-2233864</v>
      </c>
      <c r="J72" s="105">
        <f t="shared" si="46"/>
        <v>989000</v>
      </c>
      <c r="K72" s="106">
        <f t="shared" si="46"/>
        <v>2233864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3245000</v>
      </c>
      <c r="Q72" s="106">
        <f>$I72      +$K72      +$M72      +$O72</f>
        <v>0</v>
      </c>
      <c r="R72" s="61">
        <f>IF(($H72      =0),0,((($J72      -$H72      )/$H72      )*100))</f>
        <v>-56.161347517730498</v>
      </c>
      <c r="S72" s="62">
        <f>IF(($I72      =0),0,((($K72      -$I72      )/$I72      )*100))</f>
        <v>-200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32.6655929132273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 t="s">
        <v>36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149</v>
      </c>
    </row>
    <row r="116" spans="1:23" x14ac:dyDescent="0.25">
      <c r="A116" s="29" t="s">
        <v>150</v>
      </c>
    </row>
    <row r="117" spans="1:23" ht="13" x14ac:dyDescent="0.3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154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XNcfH88eevvLVH3hXN0zxFYsyXhcKaSNvzqu99F9RSqq+p2EX+rxK4/+gdss3e9cHRkFsDjyaQzI7GBJpcLICQ==" saltValue="fSSwl5by7VhviMUK6VtvR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116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3" customHeight="1" x14ac:dyDescent="0.3">
      <c r="A10" s="47" t="s">
        <v>37</v>
      </c>
      <c r="B10" s="92">
        <v>1000000</v>
      </c>
      <c r="C10" s="92"/>
      <c r="D10" s="92"/>
      <c r="E10" s="92">
        <f t="shared" ref="E10:E15" si="0">$B10      +$C10      +$D10</f>
        <v>1000000</v>
      </c>
      <c r="F10" s="93">
        <v>1000000</v>
      </c>
      <c r="G10" s="94">
        <v>1000000</v>
      </c>
      <c r="H10" s="93">
        <v>158000</v>
      </c>
      <c r="I10" s="94"/>
      <c r="J10" s="93">
        <v>129000</v>
      </c>
      <c r="K10" s="94"/>
      <c r="L10" s="93"/>
      <c r="M10" s="94"/>
      <c r="N10" s="93"/>
      <c r="O10" s="94"/>
      <c r="P10" s="93">
        <f t="shared" ref="P10:P15" si="1">$H10      +$J10      +$L10      +$N10</f>
        <v>287000</v>
      </c>
      <c r="Q10" s="94">
        <f t="shared" ref="Q10:Q15" si="2">$I10      +$K10      +$M10      +$O10</f>
        <v>0</v>
      </c>
      <c r="R10" s="48">
        <f t="shared" ref="R10:R15" si="3">IF(($H10      =0),0,((($J10      -$H10      )/$H10      )*100))</f>
        <v>-18.354430379746837</v>
      </c>
      <c r="S10" s="49">
        <f t="shared" ref="S10:S15" si="4">IF(($I10      =0),0,((($K10      -$I10      )/$I10      )*100))</f>
        <v>0</v>
      </c>
      <c r="T10" s="48">
        <f t="shared" ref="T10:T14" si="5">IF(($E10      =0),0,(($P10      /$E10      )*100))</f>
        <v>28.7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3" customHeight="1" x14ac:dyDescent="0.3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3" customHeight="1" x14ac:dyDescent="0.3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3" customHeight="1" x14ac:dyDescent="0.3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3" customHeight="1" x14ac:dyDescent="0.3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3" customHeight="1" x14ac:dyDescent="0.3">
      <c r="A15" s="51" t="s">
        <v>42</v>
      </c>
      <c r="B15" s="95">
        <f>SUM(B9:B14)</f>
        <v>1000000</v>
      </c>
      <c r="C15" s="95">
        <f>SUM(C9:C14)</f>
        <v>0</v>
      </c>
      <c r="D15" s="95"/>
      <c r="E15" s="95">
        <f t="shared" si="0"/>
        <v>1000000</v>
      </c>
      <c r="F15" s="96">
        <f t="shared" ref="F15:O15" si="7">SUM(F9:F14)</f>
        <v>1000000</v>
      </c>
      <c r="G15" s="97">
        <f t="shared" si="7"/>
        <v>1000000</v>
      </c>
      <c r="H15" s="96">
        <f t="shared" si="7"/>
        <v>158000</v>
      </c>
      <c r="I15" s="97">
        <f t="shared" si="7"/>
        <v>0</v>
      </c>
      <c r="J15" s="96">
        <f t="shared" si="7"/>
        <v>129000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287000</v>
      </c>
      <c r="Q15" s="97">
        <f t="shared" si="2"/>
        <v>0</v>
      </c>
      <c r="R15" s="52">
        <f t="shared" si="3"/>
        <v>-18.354430379746837</v>
      </c>
      <c r="S15" s="53">
        <f t="shared" si="4"/>
        <v>0</v>
      </c>
      <c r="T15" s="52">
        <f>IF((SUM($E9:$E13))=0,0,(P15/(SUM($E9:$E13))*100))</f>
        <v>28.7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3" customHeight="1" x14ac:dyDescent="0.3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3" customHeight="1" x14ac:dyDescent="0.3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3" customHeight="1" x14ac:dyDescent="0.3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3" customHeight="1" x14ac:dyDescent="0.3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3" customHeight="1" x14ac:dyDescent="0.3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3" customHeight="1" x14ac:dyDescent="0.3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3" customHeight="1" x14ac:dyDescent="0.3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3" customHeight="1" x14ac:dyDescent="0.3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3" customHeight="1" x14ac:dyDescent="0.3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3" customHeight="1" x14ac:dyDescent="0.3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3" customHeight="1" x14ac:dyDescent="0.3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3" customHeight="1" x14ac:dyDescent="0.3">
      <c r="A29" s="47" t="s">
        <v>55</v>
      </c>
      <c r="B29" s="92">
        <v>2063000</v>
      </c>
      <c r="C29" s="92"/>
      <c r="D29" s="92"/>
      <c r="E29" s="92">
        <f>$B29      +$C29      +$D29</f>
        <v>2063000</v>
      </c>
      <c r="F29" s="93">
        <v>2063000</v>
      </c>
      <c r="G29" s="94">
        <v>1444000</v>
      </c>
      <c r="H29" s="93">
        <v>213000</v>
      </c>
      <c r="I29" s="94"/>
      <c r="J29" s="93">
        <v>926000</v>
      </c>
      <c r="K29" s="94"/>
      <c r="L29" s="93"/>
      <c r="M29" s="94"/>
      <c r="N29" s="93"/>
      <c r="O29" s="94"/>
      <c r="P29" s="93">
        <f>$H29      +$J29      +$L29      +$N29</f>
        <v>1139000</v>
      </c>
      <c r="Q29" s="94">
        <f>$I29      +$K29      +$M29      +$O29</f>
        <v>0</v>
      </c>
      <c r="R29" s="48">
        <f>IF(($H29      =0),0,((($J29      -$H29      )/$H29      )*100))</f>
        <v>334.74178403755872</v>
      </c>
      <c r="S29" s="49">
        <f>IF(($I29      =0),0,((($K29      -$I29      )/$I29      )*100))</f>
        <v>0</v>
      </c>
      <c r="T29" s="48">
        <f>IF(($E29      =0),0,(($P29      /$E29      )*100))</f>
        <v>55.210857973824524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3" customHeight="1" x14ac:dyDescent="0.3">
      <c r="A30" s="51" t="s">
        <v>42</v>
      </c>
      <c r="B30" s="95">
        <f>SUM(B26:B29)</f>
        <v>2063000</v>
      </c>
      <c r="C30" s="95">
        <f>SUM(C26:C29)</f>
        <v>0</v>
      </c>
      <c r="D30" s="95"/>
      <c r="E30" s="95">
        <f>$B30      +$C30      +$D30</f>
        <v>2063000</v>
      </c>
      <c r="F30" s="96">
        <f t="shared" ref="F30:O30" si="16">SUM(F26:F29)</f>
        <v>2063000</v>
      </c>
      <c r="G30" s="97">
        <f t="shared" si="16"/>
        <v>1444000</v>
      </c>
      <c r="H30" s="96">
        <f t="shared" si="16"/>
        <v>213000</v>
      </c>
      <c r="I30" s="97">
        <f t="shared" si="16"/>
        <v>0</v>
      </c>
      <c r="J30" s="96">
        <f t="shared" si="16"/>
        <v>926000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1139000</v>
      </c>
      <c r="Q30" s="97">
        <f>$I30      +$K30      +$M30      +$O30</f>
        <v>0</v>
      </c>
      <c r="R30" s="52">
        <f>IF(($H30      =0),0,((($J30      -$H30      )/$H30      )*100))</f>
        <v>334.74178403755872</v>
      </c>
      <c r="S30" s="53">
        <f>IF(($I30      =0),0,((($K30      -$I30      )/$I30      )*100))</f>
        <v>0</v>
      </c>
      <c r="T30" s="52">
        <f>IF($E30   =0,0,($P30   /$E30   )*100)</f>
        <v>55.210857973824524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2451000</v>
      </c>
      <c r="C32" s="92"/>
      <c r="D32" s="92"/>
      <c r="E32" s="92">
        <f>$B32      +$C32      +$D32</f>
        <v>2451000</v>
      </c>
      <c r="F32" s="93">
        <v>2451000</v>
      </c>
      <c r="G32" s="94">
        <v>613000</v>
      </c>
      <c r="H32" s="93">
        <v>316000</v>
      </c>
      <c r="I32" s="94"/>
      <c r="J32" s="93">
        <v>297000</v>
      </c>
      <c r="K32" s="94"/>
      <c r="L32" s="93"/>
      <c r="M32" s="94"/>
      <c r="N32" s="93"/>
      <c r="O32" s="94"/>
      <c r="P32" s="93">
        <f>$H32      +$J32      +$L32      +$N32</f>
        <v>613000</v>
      </c>
      <c r="Q32" s="94">
        <f>$I32      +$K32      +$M32      +$O32</f>
        <v>0</v>
      </c>
      <c r="R32" s="48">
        <f>IF(($H32      =0),0,((($J32      -$H32      )/$H32      )*100))</f>
        <v>-6.0126582278481013</v>
      </c>
      <c r="S32" s="49">
        <f>IF(($I32      =0),0,((($K32      -$I32      )/$I32      )*100))</f>
        <v>0</v>
      </c>
      <c r="T32" s="48">
        <f>IF(($E32      =0),0,(($P32      /$E32      )*100))</f>
        <v>25.010199918400655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3" customHeight="1" x14ac:dyDescent="0.3">
      <c r="A33" s="51" t="s">
        <v>42</v>
      </c>
      <c r="B33" s="95">
        <f>B32</f>
        <v>2451000</v>
      </c>
      <c r="C33" s="95">
        <f>C32</f>
        <v>0</v>
      </c>
      <c r="D33" s="95"/>
      <c r="E33" s="95">
        <f>$B33      +$C33      +$D33</f>
        <v>2451000</v>
      </c>
      <c r="F33" s="96">
        <f t="shared" ref="F33:O33" si="17">F32</f>
        <v>2451000</v>
      </c>
      <c r="G33" s="97">
        <f t="shared" si="17"/>
        <v>613000</v>
      </c>
      <c r="H33" s="96">
        <f t="shared" si="17"/>
        <v>316000</v>
      </c>
      <c r="I33" s="97">
        <f t="shared" si="17"/>
        <v>0</v>
      </c>
      <c r="J33" s="96">
        <f t="shared" si="17"/>
        <v>297000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613000</v>
      </c>
      <c r="Q33" s="97">
        <f>$I33      +$K33      +$M33      +$O33</f>
        <v>0</v>
      </c>
      <c r="R33" s="52">
        <f>IF(($H33      =0),0,((($J33      -$H33      )/$H33      )*100))</f>
        <v>-6.0126582278481013</v>
      </c>
      <c r="S33" s="53">
        <f>IF(($I33      =0),0,((($K33      -$I33      )/$I33      )*100))</f>
        <v>0</v>
      </c>
      <c r="T33" s="52">
        <f>IF($E33   =0,0,($P33   /$E33   )*100)</f>
        <v>25.010199918400655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3" customHeight="1" x14ac:dyDescent="0.3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3" customHeight="1" x14ac:dyDescent="0.3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3" customHeight="1" x14ac:dyDescent="0.3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3" customHeight="1" x14ac:dyDescent="0.3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3" customHeight="1" x14ac:dyDescent="0.3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3" customHeight="1" x14ac:dyDescent="0.3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3" customHeight="1" x14ac:dyDescent="0.3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3" customHeight="1" x14ac:dyDescent="0.3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3" customHeight="1" x14ac:dyDescent="0.3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3" hidden="1" customHeight="1" x14ac:dyDescent="0.3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3" customHeight="1" x14ac:dyDescent="0.3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3" customHeight="1" x14ac:dyDescent="0.3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3" customHeight="1" x14ac:dyDescent="0.3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3" customHeight="1" x14ac:dyDescent="0.3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3" customHeight="1" x14ac:dyDescent="0.3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3" customHeight="1" x14ac:dyDescent="0.3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3" customHeight="1" x14ac:dyDescent="0.3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3" hidden="1" customHeight="1" x14ac:dyDescent="0.3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3" hidden="1" customHeight="1" x14ac:dyDescent="0.3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3" customHeight="1" x14ac:dyDescent="0.3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3" customHeight="1" x14ac:dyDescent="0.3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3" customHeight="1" x14ac:dyDescent="0.3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3" customHeight="1" x14ac:dyDescent="0.3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3" customHeight="1" x14ac:dyDescent="0.3">
      <c r="A67" s="60" t="s">
        <v>87</v>
      </c>
      <c r="B67" s="104">
        <f>SUM(B9:B14,B17:B23,B26:B29,B32,B35:B39,B42:B52,B55:B58,B61:B65)</f>
        <v>5514000</v>
      </c>
      <c r="C67" s="104">
        <f>SUM(C9:C14,C17:C23,C26:C29,C32,C35:C39,C42:C52,C55:C58,C61:C65)</f>
        <v>0</v>
      </c>
      <c r="D67" s="104"/>
      <c r="E67" s="104">
        <f t="shared" si="35"/>
        <v>5514000</v>
      </c>
      <c r="F67" s="105">
        <f t="shared" ref="F67:O67" si="43">SUM(F9:F14,F17:F23,F26:F29,F32,F35:F39,F42:F52,F55:F58,F61:F65)</f>
        <v>5514000</v>
      </c>
      <c r="G67" s="106">
        <f t="shared" si="43"/>
        <v>3057000</v>
      </c>
      <c r="H67" s="105">
        <f t="shared" si="43"/>
        <v>687000</v>
      </c>
      <c r="I67" s="106">
        <f t="shared" si="43"/>
        <v>0</v>
      </c>
      <c r="J67" s="105">
        <f t="shared" si="43"/>
        <v>1352000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2039000</v>
      </c>
      <c r="Q67" s="106">
        <f t="shared" si="37"/>
        <v>0</v>
      </c>
      <c r="R67" s="61">
        <f t="shared" si="38"/>
        <v>96.797671033478892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36.978599927457381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36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=0),0,((($J69      -$H69      )/$H69      )*100))</f>
        <v>0</v>
      </c>
      <c r="S69" s="49">
        <f>IF(($I69      =0),0,((($K69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3" customHeight="1" x14ac:dyDescent="0.3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=0),0,((($J70      -$H70      )/$H70      )*100))</f>
        <v>0</v>
      </c>
      <c r="S70" s="58">
        <f>IF(($I70      =0),0,((($K70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3" customHeight="1" x14ac:dyDescent="0.3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=0),0,((($J71      -$H71      )/$H71      )*100))</f>
        <v>0</v>
      </c>
      <c r="S71" s="62">
        <f>IF(($I71      =0),0,((($K71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3" customHeight="1" thickBot="1" x14ac:dyDescent="0.35">
      <c r="A72" s="60" t="s">
        <v>89</v>
      </c>
      <c r="B72" s="104">
        <f>SUM(B9:B14,B17:B23,B26:B29,B32,B35:B39,B42:B52,B55:B58,B61:B65,B69)</f>
        <v>5514000</v>
      </c>
      <c r="C72" s="104">
        <f>SUM(C9:C14,C17:C23,C26:C29,C32,C35:C39,C42:C52,C55:C58,C61:C65,C69)</f>
        <v>0</v>
      </c>
      <c r="D72" s="104"/>
      <c r="E72" s="104">
        <f>$B72      +$C72      +$D72</f>
        <v>5514000</v>
      </c>
      <c r="F72" s="105">
        <f t="shared" ref="F72:O72" si="46">SUM(F9:F14,F17:F23,F26:F29,F32,F35:F39,F42:F52,F55:F58,F61:F65,F69)</f>
        <v>5514000</v>
      </c>
      <c r="G72" s="106">
        <f t="shared" si="46"/>
        <v>3057000</v>
      </c>
      <c r="H72" s="105">
        <f t="shared" si="46"/>
        <v>687000</v>
      </c>
      <c r="I72" s="106">
        <f t="shared" si="46"/>
        <v>0</v>
      </c>
      <c r="J72" s="105">
        <f t="shared" si="46"/>
        <v>1352000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2039000</v>
      </c>
      <c r="Q72" s="106">
        <f>$I72      +$K72      +$M72      +$O72</f>
        <v>0</v>
      </c>
      <c r="R72" s="61">
        <f>IF(($H72      =0),0,((($J72      -$H72      )/$H72      )*100))</f>
        <v>96.797671033478892</v>
      </c>
      <c r="S72" s="62">
        <f>IF(($I72      =0),0,((($K72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36.978599927457381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 t="s">
        <v>36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149</v>
      </c>
    </row>
    <row r="116" spans="1:23" x14ac:dyDescent="0.25">
      <c r="A116" s="29" t="s">
        <v>150</v>
      </c>
    </row>
    <row r="117" spans="1:23" ht="13" x14ac:dyDescent="0.3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154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1YCtZGikGZQWkzYVws/1MNexzZfKiTb5UlePKdPrzQcddjhUBRyHW/mjoCvIowfDFKMTowv9vzWlC2ph0GOHJg==" saltValue="rjoCEnV0D1MTgAmQGsNwC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117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3" customHeight="1" x14ac:dyDescent="0.3">
      <c r="A10" s="47" t="s">
        <v>37</v>
      </c>
      <c r="B10" s="92">
        <v>1771000</v>
      </c>
      <c r="C10" s="92"/>
      <c r="D10" s="92"/>
      <c r="E10" s="92">
        <f t="shared" ref="E10:E15" si="0">$B10      +$C10      +$D10</f>
        <v>1771000</v>
      </c>
      <c r="F10" s="93">
        <v>1771000</v>
      </c>
      <c r="G10" s="94">
        <v>1771000</v>
      </c>
      <c r="H10" s="93">
        <v>1009000</v>
      </c>
      <c r="I10" s="94">
        <v>1007997</v>
      </c>
      <c r="J10" s="93">
        <v>248000</v>
      </c>
      <c r="K10" s="94">
        <v>284417</v>
      </c>
      <c r="L10" s="93"/>
      <c r="M10" s="94"/>
      <c r="N10" s="93"/>
      <c r="O10" s="94"/>
      <c r="P10" s="93">
        <f t="shared" ref="P10:P15" si="1">$H10      +$J10      +$L10      +$N10</f>
        <v>1257000</v>
      </c>
      <c r="Q10" s="94">
        <f t="shared" ref="Q10:Q15" si="2">$I10      +$K10      +$M10      +$O10</f>
        <v>1292414</v>
      </c>
      <c r="R10" s="48">
        <f t="shared" ref="R10:R15" si="3">IF(($H10      =0),0,((($J10      -$H10      )/$H10      )*100))</f>
        <v>-75.421209117938545</v>
      </c>
      <c r="S10" s="49">
        <f t="shared" ref="S10:S15" si="4">IF(($I10      =0),0,((($K10      -$I10      )/$I10      )*100))</f>
        <v>-71.783943801420051</v>
      </c>
      <c r="T10" s="48">
        <f t="shared" ref="T10:T14" si="5">IF(($E10      =0),0,(($P10      /$E10      )*100))</f>
        <v>70.976849237718795</v>
      </c>
      <c r="U10" s="50">
        <f t="shared" ref="U10:U14" si="6">IF(($E10      =0),0,(($Q10      /$E10      )*100))</f>
        <v>72.976510446075665</v>
      </c>
      <c r="V10" s="93">
        <v>0</v>
      </c>
      <c r="W10" s="94" t="s">
        <v>36</v>
      </c>
    </row>
    <row r="11" spans="1:23" ht="13" customHeight="1" x14ac:dyDescent="0.3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3" customHeight="1" x14ac:dyDescent="0.3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3" customHeight="1" x14ac:dyDescent="0.3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3" customHeight="1" x14ac:dyDescent="0.3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3" customHeight="1" x14ac:dyDescent="0.3">
      <c r="A15" s="51" t="s">
        <v>42</v>
      </c>
      <c r="B15" s="95">
        <f>SUM(B9:B14)</f>
        <v>1771000</v>
      </c>
      <c r="C15" s="95">
        <f>SUM(C9:C14)</f>
        <v>0</v>
      </c>
      <c r="D15" s="95"/>
      <c r="E15" s="95">
        <f t="shared" si="0"/>
        <v>1771000</v>
      </c>
      <c r="F15" s="96">
        <f t="shared" ref="F15:O15" si="7">SUM(F9:F14)</f>
        <v>1771000</v>
      </c>
      <c r="G15" s="97">
        <f t="shared" si="7"/>
        <v>1771000</v>
      </c>
      <c r="H15" s="96">
        <f t="shared" si="7"/>
        <v>1009000</v>
      </c>
      <c r="I15" s="97">
        <f t="shared" si="7"/>
        <v>1007997</v>
      </c>
      <c r="J15" s="96">
        <f t="shared" si="7"/>
        <v>248000</v>
      </c>
      <c r="K15" s="97">
        <f t="shared" si="7"/>
        <v>284417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1257000</v>
      </c>
      <c r="Q15" s="97">
        <f t="shared" si="2"/>
        <v>1292414</v>
      </c>
      <c r="R15" s="52">
        <f t="shared" si="3"/>
        <v>-75.421209117938545</v>
      </c>
      <c r="S15" s="53">
        <f t="shared" si="4"/>
        <v>-71.783943801420051</v>
      </c>
      <c r="T15" s="52">
        <f>IF((SUM($E9:$E13))=0,0,(P15/(SUM($E9:$E13))*100))</f>
        <v>70.976849237718795</v>
      </c>
      <c r="U15" s="54">
        <f>IF((SUM($E9:$E13))=0,0,(Q15/(SUM($E9:$E13))*100))</f>
        <v>72.976510446075665</v>
      </c>
      <c r="V15" s="96">
        <f>SUM(V9:V14)</f>
        <v>0</v>
      </c>
      <c r="W15" s="97" t="s">
        <v>36</v>
      </c>
    </row>
    <row r="16" spans="1:23" ht="13" customHeight="1" x14ac:dyDescent="0.3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3" customHeight="1" x14ac:dyDescent="0.3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3" customHeight="1" x14ac:dyDescent="0.3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3" customHeight="1" x14ac:dyDescent="0.3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3" customHeight="1" x14ac:dyDescent="0.3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3" customHeight="1" x14ac:dyDescent="0.3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3" customHeight="1" x14ac:dyDescent="0.3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3" customHeight="1" x14ac:dyDescent="0.3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3" customHeight="1" x14ac:dyDescent="0.3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3" customHeight="1" x14ac:dyDescent="0.3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3" customHeight="1" x14ac:dyDescent="0.3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3" customHeight="1" x14ac:dyDescent="0.3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3028000</v>
      </c>
      <c r="C32" s="92"/>
      <c r="D32" s="92"/>
      <c r="E32" s="92">
        <f>$B32      +$C32      +$D32</f>
        <v>3028000</v>
      </c>
      <c r="F32" s="93">
        <v>3028000</v>
      </c>
      <c r="G32" s="94">
        <v>2119000</v>
      </c>
      <c r="H32" s="93">
        <v>539000</v>
      </c>
      <c r="I32" s="94">
        <v>537988</v>
      </c>
      <c r="J32" s="93">
        <v>1117000</v>
      </c>
      <c r="K32" s="94">
        <v>1116167</v>
      </c>
      <c r="L32" s="93"/>
      <c r="M32" s="94"/>
      <c r="N32" s="93"/>
      <c r="O32" s="94"/>
      <c r="P32" s="93">
        <f>$H32      +$J32      +$L32      +$N32</f>
        <v>1656000</v>
      </c>
      <c r="Q32" s="94">
        <f>$I32      +$K32      +$M32      +$O32</f>
        <v>1654155</v>
      </c>
      <c r="R32" s="48">
        <f>IF(($H32      =0),0,((($J32      -$H32      )/$H32      )*100))</f>
        <v>107.23562152133582</v>
      </c>
      <c r="S32" s="49">
        <f>IF(($I32      =0),0,((($K32      -$I32      )/$I32      )*100))</f>
        <v>107.47061272742143</v>
      </c>
      <c r="T32" s="48">
        <f>IF(($E32      =0),0,(($P32      /$E32      )*100))</f>
        <v>54.689564068692206</v>
      </c>
      <c r="U32" s="50">
        <f>IF(($E32      =0),0,(($Q32      /$E32      )*100))</f>
        <v>54.628632760898284</v>
      </c>
      <c r="V32" s="93">
        <v>0</v>
      </c>
      <c r="W32" s="94" t="s">
        <v>36</v>
      </c>
    </row>
    <row r="33" spans="1:23" ht="13" customHeight="1" x14ac:dyDescent="0.3">
      <c r="A33" s="51" t="s">
        <v>42</v>
      </c>
      <c r="B33" s="95">
        <f>B32</f>
        <v>3028000</v>
      </c>
      <c r="C33" s="95">
        <f>C32</f>
        <v>0</v>
      </c>
      <c r="D33" s="95"/>
      <c r="E33" s="95">
        <f>$B33      +$C33      +$D33</f>
        <v>3028000</v>
      </c>
      <c r="F33" s="96">
        <f t="shared" ref="F33:O33" si="17">F32</f>
        <v>3028000</v>
      </c>
      <c r="G33" s="97">
        <f t="shared" si="17"/>
        <v>2119000</v>
      </c>
      <c r="H33" s="96">
        <f t="shared" si="17"/>
        <v>539000</v>
      </c>
      <c r="I33" s="97">
        <f t="shared" si="17"/>
        <v>537988</v>
      </c>
      <c r="J33" s="96">
        <f t="shared" si="17"/>
        <v>1117000</v>
      </c>
      <c r="K33" s="97">
        <f t="shared" si="17"/>
        <v>1116167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1656000</v>
      </c>
      <c r="Q33" s="97">
        <f>$I33      +$K33      +$M33      +$O33</f>
        <v>1654155</v>
      </c>
      <c r="R33" s="52">
        <f>IF(($H33      =0),0,((($J33      -$H33      )/$H33      )*100))</f>
        <v>107.23562152133582</v>
      </c>
      <c r="S33" s="53">
        <f>IF(($I33      =0),0,((($K33      -$I33      )/$I33      )*100))</f>
        <v>107.47061272742143</v>
      </c>
      <c r="T33" s="52">
        <f>IF($E33   =0,0,($P33   /$E33   )*100)</f>
        <v>54.689564068692206</v>
      </c>
      <c r="U33" s="54">
        <f>IF($E33   =0,0,($Q33   /$E33   )*100)</f>
        <v>54.628632760898284</v>
      </c>
      <c r="V33" s="96">
        <f>V32</f>
        <v>0</v>
      </c>
      <c r="W33" s="97" t="s">
        <v>36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8325000</v>
      </c>
      <c r="C35" s="92"/>
      <c r="D35" s="92"/>
      <c r="E35" s="92">
        <f t="shared" ref="E35:E40" si="18">$B35      +$C35      +$D35</f>
        <v>8325000</v>
      </c>
      <c r="F35" s="93">
        <v>8325000</v>
      </c>
      <c r="G35" s="94">
        <v>5675000</v>
      </c>
      <c r="H35" s="93">
        <v>2500000</v>
      </c>
      <c r="I35" s="94">
        <v>1857348</v>
      </c>
      <c r="J35" s="93"/>
      <c r="K35" s="94">
        <v>477951</v>
      </c>
      <c r="L35" s="93"/>
      <c r="M35" s="94"/>
      <c r="N35" s="93"/>
      <c r="O35" s="94"/>
      <c r="P35" s="93">
        <f t="shared" ref="P35:P40" si="19">$H35      +$J35      +$L35      +$N35</f>
        <v>2500000</v>
      </c>
      <c r="Q35" s="94">
        <f t="shared" ref="Q35:Q40" si="20">$I35      +$K35      +$M35      +$O35</f>
        <v>2335299</v>
      </c>
      <c r="R35" s="48">
        <f t="shared" ref="R35:R40" si="21">IF(($H35      =0),0,((($J35      -$H35      )/$H35      )*100))</f>
        <v>-100</v>
      </c>
      <c r="S35" s="49">
        <f t="shared" ref="S35:S40" si="22">IF(($I35      =0),0,((($K35      -$I35      )/$I35      )*100))</f>
        <v>-74.267019427700149</v>
      </c>
      <c r="T35" s="48">
        <f t="shared" ref="T35:T39" si="23">IF(($E35      =0),0,(($P35      /$E35      )*100))</f>
        <v>30.03003003003003</v>
      </c>
      <c r="U35" s="50">
        <f t="shared" ref="U35:U39" si="24">IF(($E35      =0),0,(($Q35      /$E35      )*100))</f>
        <v>28.051639639639642</v>
      </c>
      <c r="V35" s="93">
        <v>0</v>
      </c>
      <c r="W35" s="94" t="s">
        <v>36</v>
      </c>
    </row>
    <row r="36" spans="1:23" ht="13" customHeight="1" x14ac:dyDescent="0.3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3" customHeight="1" x14ac:dyDescent="0.3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3" customHeight="1" x14ac:dyDescent="0.3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3" customHeight="1" x14ac:dyDescent="0.3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3" customHeight="1" x14ac:dyDescent="0.3">
      <c r="A40" s="51" t="s">
        <v>42</v>
      </c>
      <c r="B40" s="95">
        <f>SUM(B35:B39)</f>
        <v>8325000</v>
      </c>
      <c r="C40" s="95">
        <f>SUM(C35:C39)</f>
        <v>0</v>
      </c>
      <c r="D40" s="95"/>
      <c r="E40" s="95">
        <f t="shared" si="18"/>
        <v>8325000</v>
      </c>
      <c r="F40" s="96">
        <f t="shared" ref="F40:O40" si="25">SUM(F35:F39)</f>
        <v>8325000</v>
      </c>
      <c r="G40" s="97">
        <f t="shared" si="25"/>
        <v>5675000</v>
      </c>
      <c r="H40" s="96">
        <f t="shared" si="25"/>
        <v>2500000</v>
      </c>
      <c r="I40" s="97">
        <f t="shared" si="25"/>
        <v>1857348</v>
      </c>
      <c r="J40" s="96">
        <f t="shared" si="25"/>
        <v>0</v>
      </c>
      <c r="K40" s="97">
        <f t="shared" si="25"/>
        <v>477951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2500000</v>
      </c>
      <c r="Q40" s="97">
        <f t="shared" si="20"/>
        <v>2335299</v>
      </c>
      <c r="R40" s="52">
        <f t="shared" si="21"/>
        <v>-100</v>
      </c>
      <c r="S40" s="53">
        <f t="shared" si="22"/>
        <v>-74.267019427700149</v>
      </c>
      <c r="T40" s="52">
        <f>IF((+$E35+$E38) =0,0,(P40   /(+$E35+$E38) )*100)</f>
        <v>30.03003003003003</v>
      </c>
      <c r="U40" s="54">
        <f>IF((+$E35+$E38) =0,0,(Q40   /(+$E35+$E38) )*100)</f>
        <v>28.051639639639642</v>
      </c>
      <c r="V40" s="96">
        <f>SUM(V35:V39)</f>
        <v>0</v>
      </c>
      <c r="W40" s="97" t="s">
        <v>36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3" customHeight="1" x14ac:dyDescent="0.3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3" customHeight="1" x14ac:dyDescent="0.3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3" customHeight="1" x14ac:dyDescent="0.3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3" customHeight="1" x14ac:dyDescent="0.3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3" hidden="1" customHeight="1" x14ac:dyDescent="0.3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3" customHeight="1" x14ac:dyDescent="0.3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3" customHeight="1" x14ac:dyDescent="0.3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3" customHeight="1" x14ac:dyDescent="0.3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3" customHeight="1" x14ac:dyDescent="0.3">
      <c r="A51" s="47" t="s">
        <v>74</v>
      </c>
      <c r="B51" s="92">
        <v>11000000</v>
      </c>
      <c r="C51" s="92"/>
      <c r="D51" s="92"/>
      <c r="E51" s="92">
        <f t="shared" si="26"/>
        <v>11000000</v>
      </c>
      <c r="F51" s="93">
        <v>11000000</v>
      </c>
      <c r="G51" s="94">
        <v>8000000</v>
      </c>
      <c r="H51" s="93">
        <v>1269000</v>
      </c>
      <c r="I51" s="94">
        <v>1269974</v>
      </c>
      <c r="J51" s="93">
        <v>3186000</v>
      </c>
      <c r="K51" s="94">
        <v>3420067</v>
      </c>
      <c r="L51" s="93"/>
      <c r="M51" s="94"/>
      <c r="N51" s="93"/>
      <c r="O51" s="94"/>
      <c r="P51" s="93">
        <f t="shared" si="27"/>
        <v>4455000</v>
      </c>
      <c r="Q51" s="94">
        <f t="shared" si="28"/>
        <v>4690041</v>
      </c>
      <c r="R51" s="48">
        <f t="shared" si="29"/>
        <v>151.06382978723406</v>
      </c>
      <c r="S51" s="49">
        <f t="shared" si="30"/>
        <v>169.3021274451288</v>
      </c>
      <c r="T51" s="48">
        <f t="shared" si="31"/>
        <v>40.5</v>
      </c>
      <c r="U51" s="50">
        <f t="shared" si="32"/>
        <v>42.636736363636359</v>
      </c>
      <c r="V51" s="93">
        <v>0</v>
      </c>
      <c r="W51" s="94" t="s">
        <v>36</v>
      </c>
    </row>
    <row r="52" spans="1:23" ht="13" customHeight="1" x14ac:dyDescent="0.3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3" customHeight="1" x14ac:dyDescent="0.3">
      <c r="A53" s="51" t="s">
        <v>42</v>
      </c>
      <c r="B53" s="95">
        <f>SUM(B42:B52)</f>
        <v>11000000</v>
      </c>
      <c r="C53" s="95">
        <f>SUM(C42:C52)</f>
        <v>0</v>
      </c>
      <c r="D53" s="95"/>
      <c r="E53" s="95">
        <f t="shared" si="26"/>
        <v>11000000</v>
      </c>
      <c r="F53" s="96">
        <f t="shared" ref="F53:O53" si="33">SUM(F42:F52)</f>
        <v>11000000</v>
      </c>
      <c r="G53" s="97">
        <f t="shared" si="33"/>
        <v>8000000</v>
      </c>
      <c r="H53" s="96">
        <f t="shared" si="33"/>
        <v>1269000</v>
      </c>
      <c r="I53" s="97">
        <f t="shared" si="33"/>
        <v>1269974</v>
      </c>
      <c r="J53" s="96">
        <f t="shared" si="33"/>
        <v>3186000</v>
      </c>
      <c r="K53" s="97">
        <f t="shared" si="33"/>
        <v>3420067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4455000</v>
      </c>
      <c r="Q53" s="97">
        <f t="shared" si="28"/>
        <v>4690041</v>
      </c>
      <c r="R53" s="52">
        <f t="shared" si="29"/>
        <v>151.06382978723406</v>
      </c>
      <c r="S53" s="53">
        <f t="shared" si="30"/>
        <v>169.3021274451288</v>
      </c>
      <c r="T53" s="52">
        <f>IF((+$E43+$E45+$E47+$E48+$E51) =0,0,(P53   /(+$E43+$E45+$E47+$E48+$E51) )*100)</f>
        <v>40.5</v>
      </c>
      <c r="U53" s="54">
        <f>IF((+$E43+$E45+$E47+$E48+$E51) =0,0,(Q53   /(+$E43+$E45+$E47+$E48+$E51) )*100)</f>
        <v>42.636736363636359</v>
      </c>
      <c r="V53" s="96">
        <f>SUM(V42:V52)</f>
        <v>0</v>
      </c>
      <c r="W53" s="97" t="s">
        <v>36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3" customHeight="1" x14ac:dyDescent="0.3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3" hidden="1" customHeight="1" x14ac:dyDescent="0.3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3" hidden="1" customHeight="1" x14ac:dyDescent="0.3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3" customHeight="1" x14ac:dyDescent="0.3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3" customHeight="1" x14ac:dyDescent="0.3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3" customHeight="1" x14ac:dyDescent="0.3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3" customHeight="1" x14ac:dyDescent="0.3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3" customHeight="1" x14ac:dyDescent="0.3">
      <c r="A67" s="60" t="s">
        <v>87</v>
      </c>
      <c r="B67" s="104">
        <f>SUM(B9:B14,B17:B23,B26:B29,B32,B35:B39,B42:B52,B55:B58,B61:B65)</f>
        <v>24124000</v>
      </c>
      <c r="C67" s="104">
        <f>SUM(C9:C14,C17:C23,C26:C29,C32,C35:C39,C42:C52,C55:C58,C61:C65)</f>
        <v>0</v>
      </c>
      <c r="D67" s="104"/>
      <c r="E67" s="104">
        <f t="shared" si="35"/>
        <v>24124000</v>
      </c>
      <c r="F67" s="105">
        <f t="shared" ref="F67:O67" si="43">SUM(F9:F14,F17:F23,F26:F29,F32,F35:F39,F42:F52,F55:F58,F61:F65)</f>
        <v>24124000</v>
      </c>
      <c r="G67" s="106">
        <f t="shared" si="43"/>
        <v>17565000</v>
      </c>
      <c r="H67" s="105">
        <f t="shared" si="43"/>
        <v>5317000</v>
      </c>
      <c r="I67" s="106">
        <f t="shared" si="43"/>
        <v>4673307</v>
      </c>
      <c r="J67" s="105">
        <f t="shared" si="43"/>
        <v>4551000</v>
      </c>
      <c r="K67" s="106">
        <f t="shared" si="43"/>
        <v>5298602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9868000</v>
      </c>
      <c r="Q67" s="106">
        <f t="shared" si="37"/>
        <v>9971909</v>
      </c>
      <c r="R67" s="61">
        <f t="shared" si="38"/>
        <v>-14.406620274590933</v>
      </c>
      <c r="S67" s="62">
        <f t="shared" si="39"/>
        <v>13.380139588518366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40.905322500414528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41.336051235284366</v>
      </c>
      <c r="V67" s="105">
        <f>SUM(V9:V14,V17:V23,V26:V29,V32,V35:V39,V42:V52,V55:V58,V61:V65)</f>
        <v>0</v>
      </c>
      <c r="W67" s="106" t="s">
        <v>36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24716000</v>
      </c>
      <c r="C69" s="92"/>
      <c r="D69" s="92"/>
      <c r="E69" s="92">
        <f>$B69      +$C69      +$D69</f>
        <v>24716000</v>
      </c>
      <c r="F69" s="93">
        <v>24716000</v>
      </c>
      <c r="G69" s="94">
        <v>23335000</v>
      </c>
      <c r="H69" s="93">
        <v>4837000</v>
      </c>
      <c r="I69" s="94">
        <v>4736450</v>
      </c>
      <c r="J69" s="93">
        <v>5091000</v>
      </c>
      <c r="K69" s="94">
        <v>4880781</v>
      </c>
      <c r="L69" s="93"/>
      <c r="M69" s="94"/>
      <c r="N69" s="93"/>
      <c r="O69" s="94"/>
      <c r="P69" s="93">
        <f>$H69      +$J69      +$L69      +$N69</f>
        <v>9928000</v>
      </c>
      <c r="Q69" s="94">
        <f>$I69      +$K69      +$M69      +$O69</f>
        <v>9617231</v>
      </c>
      <c r="R69" s="48">
        <f>IF(($H69      =0),0,((($J69      -$H69      )/$H69      )*100))</f>
        <v>5.2511887533595205</v>
      </c>
      <c r="S69" s="49">
        <f>IF(($I69      =0),0,((($K69      -$I69      )/$I69      )*100))</f>
        <v>3.0472400215351159</v>
      </c>
      <c r="T69" s="48">
        <f>IF(($E69      =0),0,(($P69      /$E69      )*100))</f>
        <v>40.168312024599452</v>
      </c>
      <c r="U69" s="50">
        <f>IF(($E69      =0),0,(($Q69      /$E69      )*100))</f>
        <v>38.910952419485355</v>
      </c>
      <c r="V69" s="93">
        <v>0</v>
      </c>
      <c r="W69" s="94" t="s">
        <v>36</v>
      </c>
    </row>
    <row r="70" spans="1:23" ht="13" customHeight="1" x14ac:dyDescent="0.3">
      <c r="A70" s="56" t="s">
        <v>42</v>
      </c>
      <c r="B70" s="101">
        <f>B69</f>
        <v>24716000</v>
      </c>
      <c r="C70" s="101">
        <f>C69</f>
        <v>0</v>
      </c>
      <c r="D70" s="101"/>
      <c r="E70" s="101">
        <f>$B70      +$C70      +$D70</f>
        <v>24716000</v>
      </c>
      <c r="F70" s="102">
        <f t="shared" ref="F70:O70" si="44">F69</f>
        <v>24716000</v>
      </c>
      <c r="G70" s="103">
        <f t="shared" si="44"/>
        <v>23335000</v>
      </c>
      <c r="H70" s="102">
        <f t="shared" si="44"/>
        <v>4837000</v>
      </c>
      <c r="I70" s="103">
        <f t="shared" si="44"/>
        <v>4736450</v>
      </c>
      <c r="J70" s="102">
        <f t="shared" si="44"/>
        <v>5091000</v>
      </c>
      <c r="K70" s="103">
        <f t="shared" si="44"/>
        <v>4880781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9928000</v>
      </c>
      <c r="Q70" s="103">
        <f>$I70      +$K70      +$M70      +$O70</f>
        <v>9617231</v>
      </c>
      <c r="R70" s="57">
        <f>IF(($H70      =0),0,((($J70      -$H70      )/$H70      )*100))</f>
        <v>5.2511887533595205</v>
      </c>
      <c r="S70" s="58">
        <f>IF(($I70      =0),0,((($K70      -$I70      )/$I70      )*100))</f>
        <v>3.0472400215351159</v>
      </c>
      <c r="T70" s="57">
        <f>IF($E70   =0,0,($P70   /$E70   )*100)</f>
        <v>40.168312024599452</v>
      </c>
      <c r="U70" s="59">
        <f>IF($E70   =0,0,($Q70   /$E70 )*100)</f>
        <v>38.910952419485355</v>
      </c>
      <c r="V70" s="102">
        <f>V69</f>
        <v>0</v>
      </c>
      <c r="W70" s="103" t="s">
        <v>36</v>
      </c>
    </row>
    <row r="71" spans="1:23" ht="13" customHeight="1" x14ac:dyDescent="0.3">
      <c r="A71" s="60" t="s">
        <v>87</v>
      </c>
      <c r="B71" s="104">
        <f>B69</f>
        <v>24716000</v>
      </c>
      <c r="C71" s="104">
        <f>C69</f>
        <v>0</v>
      </c>
      <c r="D71" s="104"/>
      <c r="E71" s="104">
        <f>$B71      +$C71      +$D71</f>
        <v>24716000</v>
      </c>
      <c r="F71" s="105">
        <f t="shared" ref="F71:O71" si="45">F69</f>
        <v>24716000</v>
      </c>
      <c r="G71" s="106">
        <f t="shared" si="45"/>
        <v>23335000</v>
      </c>
      <c r="H71" s="105">
        <f t="shared" si="45"/>
        <v>4837000</v>
      </c>
      <c r="I71" s="106">
        <f t="shared" si="45"/>
        <v>4736450</v>
      </c>
      <c r="J71" s="105">
        <f t="shared" si="45"/>
        <v>5091000</v>
      </c>
      <c r="K71" s="106">
        <f t="shared" si="45"/>
        <v>4880781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9928000</v>
      </c>
      <c r="Q71" s="106">
        <f>$I71      +$K71      +$M71      +$O71</f>
        <v>9617231</v>
      </c>
      <c r="R71" s="61">
        <f>IF(($H71      =0),0,((($J71      -$H71      )/$H71      )*100))</f>
        <v>5.2511887533595205</v>
      </c>
      <c r="S71" s="62">
        <f>IF(($I71      =0),0,((($K71      -$I71      )/$I71      )*100))</f>
        <v>3.0472400215351159</v>
      </c>
      <c r="T71" s="61">
        <f>IF($E71   =0,0,($P71   /$E71   )*100)</f>
        <v>40.168312024599452</v>
      </c>
      <c r="U71" s="65">
        <f>IF($E71   =0,0,($Q71   /$E71   )*100)</f>
        <v>38.910952419485355</v>
      </c>
      <c r="V71" s="105">
        <f>V69</f>
        <v>0</v>
      </c>
      <c r="W71" s="106" t="s">
        <v>36</v>
      </c>
    </row>
    <row r="72" spans="1:23" ht="13" customHeight="1" thickBot="1" x14ac:dyDescent="0.35">
      <c r="A72" s="60" t="s">
        <v>89</v>
      </c>
      <c r="B72" s="104">
        <f>SUM(B9:B14,B17:B23,B26:B29,B32,B35:B39,B42:B52,B55:B58,B61:B65,B69)</f>
        <v>48840000</v>
      </c>
      <c r="C72" s="104">
        <f>SUM(C9:C14,C17:C23,C26:C29,C32,C35:C39,C42:C52,C55:C58,C61:C65,C69)</f>
        <v>0</v>
      </c>
      <c r="D72" s="104"/>
      <c r="E72" s="104">
        <f>$B72      +$C72      +$D72</f>
        <v>48840000</v>
      </c>
      <c r="F72" s="105">
        <f t="shared" ref="F72:O72" si="46">SUM(F9:F14,F17:F23,F26:F29,F32,F35:F39,F42:F52,F55:F58,F61:F65,F69)</f>
        <v>48840000</v>
      </c>
      <c r="G72" s="106">
        <f t="shared" si="46"/>
        <v>40900000</v>
      </c>
      <c r="H72" s="105">
        <f t="shared" si="46"/>
        <v>10154000</v>
      </c>
      <c r="I72" s="106">
        <f t="shared" si="46"/>
        <v>9409757</v>
      </c>
      <c r="J72" s="105">
        <f t="shared" si="46"/>
        <v>9642000</v>
      </c>
      <c r="K72" s="106">
        <f t="shared" si="46"/>
        <v>10179383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19796000</v>
      </c>
      <c r="Q72" s="106">
        <f>$I72      +$K72      +$M72      +$O72</f>
        <v>19589140</v>
      </c>
      <c r="R72" s="61">
        <f>IF(($H72      =0),0,((($J72      -$H72      )/$H72      )*100))</f>
        <v>-5.0423478432144968</v>
      </c>
      <c r="S72" s="62">
        <f>IF(($I72      =0),0,((($K72      -$I72      )/$I72      )*100))</f>
        <v>8.1790209885334981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40.532350532350527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40.108804258804263</v>
      </c>
      <c r="V72" s="105">
        <f>SUM(V9:V14,V17:V23,V26:V29,V32,V35:V39,V42:V52,V55:V58,V61:V65,V69)</f>
        <v>0</v>
      </c>
      <c r="W72" s="106" t="s">
        <v>36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149</v>
      </c>
    </row>
    <row r="116" spans="1:23" x14ac:dyDescent="0.25">
      <c r="A116" s="29" t="s">
        <v>150</v>
      </c>
    </row>
    <row r="117" spans="1:23" ht="13" x14ac:dyDescent="0.3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154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3VKfqmkZaSiNYXByFR7vNf7BJeCDNShqHYa7CEcihuLz899SeznFbFMein8zkqtdVA+1yk2AuoTe6r4AviRN4A==" saltValue="u5BGFtlVgRMy94XCxCZuh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118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3" customHeight="1" x14ac:dyDescent="0.3">
      <c r="A10" s="47" t="s">
        <v>37</v>
      </c>
      <c r="B10" s="92">
        <v>2132000</v>
      </c>
      <c r="C10" s="92"/>
      <c r="D10" s="92"/>
      <c r="E10" s="92">
        <f t="shared" ref="E10:E15" si="0">$B10      +$C10      +$D10</f>
        <v>2132000</v>
      </c>
      <c r="F10" s="93">
        <v>2132000</v>
      </c>
      <c r="G10" s="94">
        <v>2132000</v>
      </c>
      <c r="H10" s="93">
        <v>51000</v>
      </c>
      <c r="I10" s="94">
        <v>52095</v>
      </c>
      <c r="J10" s="93">
        <v>455000</v>
      </c>
      <c r="K10" s="94">
        <v>454913</v>
      </c>
      <c r="L10" s="93"/>
      <c r="M10" s="94"/>
      <c r="N10" s="93"/>
      <c r="O10" s="94"/>
      <c r="P10" s="93">
        <f t="shared" ref="P10:P15" si="1">$H10      +$J10      +$L10      +$N10</f>
        <v>506000</v>
      </c>
      <c r="Q10" s="94">
        <f t="shared" ref="Q10:Q15" si="2">$I10      +$K10      +$M10      +$O10</f>
        <v>507008</v>
      </c>
      <c r="R10" s="48">
        <f t="shared" ref="R10:R15" si="3">IF(($H10      =0),0,((($J10      -$H10      )/$H10      )*100))</f>
        <v>792.15686274509812</v>
      </c>
      <c r="S10" s="49">
        <f t="shared" ref="S10:S15" si="4">IF(($I10      =0),0,((($K10      -$I10      )/$I10      )*100))</f>
        <v>773.23735483251755</v>
      </c>
      <c r="T10" s="48">
        <f t="shared" ref="T10:T14" si="5">IF(($E10      =0),0,(($P10      /$E10      )*100))</f>
        <v>23.733583489681052</v>
      </c>
      <c r="U10" s="50">
        <f t="shared" ref="U10:U14" si="6">IF(($E10      =0),0,(($Q10      /$E10      )*100))</f>
        <v>23.780863039399623</v>
      </c>
      <c r="V10" s="93">
        <v>0</v>
      </c>
      <c r="W10" s="94" t="s">
        <v>36</v>
      </c>
    </row>
    <row r="11" spans="1:23" ht="13" customHeight="1" x14ac:dyDescent="0.3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3" customHeight="1" x14ac:dyDescent="0.3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3" customHeight="1" x14ac:dyDescent="0.3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3" customHeight="1" x14ac:dyDescent="0.3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3" customHeight="1" x14ac:dyDescent="0.3">
      <c r="A15" s="51" t="s">
        <v>42</v>
      </c>
      <c r="B15" s="95">
        <f>SUM(B9:B14)</f>
        <v>2132000</v>
      </c>
      <c r="C15" s="95">
        <f>SUM(C9:C14)</f>
        <v>0</v>
      </c>
      <c r="D15" s="95"/>
      <c r="E15" s="95">
        <f t="shared" si="0"/>
        <v>2132000</v>
      </c>
      <c r="F15" s="96">
        <f t="shared" ref="F15:O15" si="7">SUM(F9:F14)</f>
        <v>2132000</v>
      </c>
      <c r="G15" s="97">
        <f t="shared" si="7"/>
        <v>2132000</v>
      </c>
      <c r="H15" s="96">
        <f t="shared" si="7"/>
        <v>51000</v>
      </c>
      <c r="I15" s="97">
        <f t="shared" si="7"/>
        <v>52095</v>
      </c>
      <c r="J15" s="96">
        <f t="shared" si="7"/>
        <v>455000</v>
      </c>
      <c r="K15" s="97">
        <f t="shared" si="7"/>
        <v>454913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506000</v>
      </c>
      <c r="Q15" s="97">
        <f t="shared" si="2"/>
        <v>507008</v>
      </c>
      <c r="R15" s="52">
        <f t="shared" si="3"/>
        <v>792.15686274509812</v>
      </c>
      <c r="S15" s="53">
        <f t="shared" si="4"/>
        <v>773.23735483251755</v>
      </c>
      <c r="T15" s="52">
        <f>IF((SUM($E9:$E13))=0,0,(P15/(SUM($E9:$E13))*100))</f>
        <v>23.733583489681052</v>
      </c>
      <c r="U15" s="54">
        <f>IF((SUM($E9:$E13))=0,0,(Q15/(SUM($E9:$E13))*100))</f>
        <v>23.780863039399623</v>
      </c>
      <c r="V15" s="96">
        <f>SUM(V9:V14)</f>
        <v>0</v>
      </c>
      <c r="W15" s="97" t="s">
        <v>36</v>
      </c>
    </row>
    <row r="16" spans="1:23" ht="13" customHeight="1" x14ac:dyDescent="0.3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3" customHeight="1" x14ac:dyDescent="0.3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=0),0,((($J17      -$H17      )/$H17      )*100))</f>
        <v>0</v>
      </c>
      <c r="S17" s="49">
        <f t="shared" ref="S17:S24" si="12">IF(($I17      =0),0,((($K17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3" customHeight="1" x14ac:dyDescent="0.3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3" customHeight="1" x14ac:dyDescent="0.3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3" customHeight="1" x14ac:dyDescent="0.3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3" customHeight="1" x14ac:dyDescent="0.3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3" customHeight="1" x14ac:dyDescent="0.3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3" customHeight="1" x14ac:dyDescent="0.3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3" customHeight="1" x14ac:dyDescent="0.3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3" customHeight="1" x14ac:dyDescent="0.3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3" customHeight="1" x14ac:dyDescent="0.3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3" customHeight="1" x14ac:dyDescent="0.3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1658000</v>
      </c>
      <c r="C32" s="92"/>
      <c r="D32" s="92"/>
      <c r="E32" s="92">
        <f>$B32      +$C32      +$D32</f>
        <v>1658000</v>
      </c>
      <c r="F32" s="93">
        <v>1658000</v>
      </c>
      <c r="G32" s="94">
        <v>1161000</v>
      </c>
      <c r="H32" s="93">
        <v>94000</v>
      </c>
      <c r="I32" s="94">
        <v>93996</v>
      </c>
      <c r="J32" s="93">
        <v>722000</v>
      </c>
      <c r="K32" s="94">
        <v>721587</v>
      </c>
      <c r="L32" s="93"/>
      <c r="M32" s="94"/>
      <c r="N32" s="93"/>
      <c r="O32" s="94"/>
      <c r="P32" s="93">
        <f>$H32      +$J32      +$L32      +$N32</f>
        <v>816000</v>
      </c>
      <c r="Q32" s="94">
        <f>$I32      +$K32      +$M32      +$O32</f>
        <v>815583</v>
      </c>
      <c r="R32" s="48">
        <f>IF(($H32      =0),0,((($J32      -$H32      )/$H32      )*100))</f>
        <v>668.08510638297878</v>
      </c>
      <c r="S32" s="49">
        <f>IF(($I32      =0),0,((($K32      -$I32      )/$I32      )*100))</f>
        <v>667.67841184731265</v>
      </c>
      <c r="T32" s="48">
        <f>IF(($E32      =0),0,(($P32      /$E32      )*100))</f>
        <v>49.215922798552477</v>
      </c>
      <c r="U32" s="50">
        <f>IF(($E32      =0),0,(($Q32      /$E32      )*100))</f>
        <v>49.190772014475272</v>
      </c>
      <c r="V32" s="93">
        <v>0</v>
      </c>
      <c r="W32" s="94" t="s">
        <v>36</v>
      </c>
    </row>
    <row r="33" spans="1:23" ht="13" customHeight="1" x14ac:dyDescent="0.3">
      <c r="A33" s="51" t="s">
        <v>42</v>
      </c>
      <c r="B33" s="95">
        <f>B32</f>
        <v>1658000</v>
      </c>
      <c r="C33" s="95">
        <f>C32</f>
        <v>0</v>
      </c>
      <c r="D33" s="95"/>
      <c r="E33" s="95">
        <f>$B33      +$C33      +$D33</f>
        <v>1658000</v>
      </c>
      <c r="F33" s="96">
        <f t="shared" ref="F33:O33" si="17">F32</f>
        <v>1658000</v>
      </c>
      <c r="G33" s="97">
        <f t="shared" si="17"/>
        <v>1161000</v>
      </c>
      <c r="H33" s="96">
        <f t="shared" si="17"/>
        <v>94000</v>
      </c>
      <c r="I33" s="97">
        <f t="shared" si="17"/>
        <v>93996</v>
      </c>
      <c r="J33" s="96">
        <f t="shared" si="17"/>
        <v>722000</v>
      </c>
      <c r="K33" s="97">
        <f t="shared" si="17"/>
        <v>721587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816000</v>
      </c>
      <c r="Q33" s="97">
        <f>$I33      +$K33      +$M33      +$O33</f>
        <v>815583</v>
      </c>
      <c r="R33" s="52">
        <f>IF(($H33      =0),0,((($J33      -$H33      )/$H33      )*100))</f>
        <v>668.08510638297878</v>
      </c>
      <c r="S33" s="53">
        <f>IF(($I33      =0),0,((($K33      -$I33      )/$I33      )*100))</f>
        <v>667.67841184731265</v>
      </c>
      <c r="T33" s="52">
        <f>IF($E33   =0,0,($P33   /$E33   )*100)</f>
        <v>49.215922798552477</v>
      </c>
      <c r="U33" s="54">
        <f>IF($E33   =0,0,($Q33   /$E33   )*100)</f>
        <v>49.190772014475272</v>
      </c>
      <c r="V33" s="96">
        <f>V32</f>
        <v>0</v>
      </c>
      <c r="W33" s="97" t="s">
        <v>36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37997000</v>
      </c>
      <c r="C35" s="92"/>
      <c r="D35" s="92"/>
      <c r="E35" s="92">
        <f t="shared" ref="E35:E40" si="18">$B35      +$C35      +$D35</f>
        <v>37997000</v>
      </c>
      <c r="F35" s="93">
        <v>37997000</v>
      </c>
      <c r="G35" s="94">
        <v>12000000</v>
      </c>
      <c r="H35" s="93">
        <v>1850000</v>
      </c>
      <c r="I35" s="94"/>
      <c r="J35" s="93">
        <v>7421000</v>
      </c>
      <c r="K35" s="94">
        <v>5877890</v>
      </c>
      <c r="L35" s="93"/>
      <c r="M35" s="94"/>
      <c r="N35" s="93"/>
      <c r="O35" s="94"/>
      <c r="P35" s="93">
        <f t="shared" ref="P35:P40" si="19">$H35      +$J35      +$L35      +$N35</f>
        <v>9271000</v>
      </c>
      <c r="Q35" s="94">
        <f t="shared" ref="Q35:Q40" si="20">$I35      +$K35      +$M35      +$O35</f>
        <v>5877890</v>
      </c>
      <c r="R35" s="48">
        <f t="shared" ref="R35:R40" si="21">IF(($H35      =0),0,((($J35      -$H35      )/$H35      )*100))</f>
        <v>301.13513513513516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24.399294681159038</v>
      </c>
      <c r="U35" s="50">
        <f t="shared" ref="U35:U39" si="24">IF(($E35      =0),0,(($Q35      /$E35      )*100))</f>
        <v>15.469352843645551</v>
      </c>
      <c r="V35" s="93">
        <v>0</v>
      </c>
      <c r="W35" s="94" t="s">
        <v>36</v>
      </c>
    </row>
    <row r="36" spans="1:23" ht="13" customHeight="1" x14ac:dyDescent="0.3">
      <c r="A36" s="47" t="s">
        <v>60</v>
      </c>
      <c r="B36" s="92">
        <v>31275000</v>
      </c>
      <c r="C36" s="92"/>
      <c r="D36" s="92"/>
      <c r="E36" s="92">
        <f t="shared" si="18"/>
        <v>31275000</v>
      </c>
      <c r="F36" s="93">
        <v>31275000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3" customHeight="1" x14ac:dyDescent="0.3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3" customHeight="1" x14ac:dyDescent="0.3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3" customHeight="1" x14ac:dyDescent="0.3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3" customHeight="1" x14ac:dyDescent="0.3">
      <c r="A40" s="51" t="s">
        <v>42</v>
      </c>
      <c r="B40" s="95">
        <f>SUM(B35:B39)</f>
        <v>69272000</v>
      </c>
      <c r="C40" s="95">
        <f>SUM(C35:C39)</f>
        <v>0</v>
      </c>
      <c r="D40" s="95"/>
      <c r="E40" s="95">
        <f t="shared" si="18"/>
        <v>69272000</v>
      </c>
      <c r="F40" s="96">
        <f t="shared" ref="F40:O40" si="25">SUM(F35:F39)</f>
        <v>69272000</v>
      </c>
      <c r="G40" s="97">
        <f t="shared" si="25"/>
        <v>12000000</v>
      </c>
      <c r="H40" s="96">
        <f t="shared" si="25"/>
        <v>1850000</v>
      </c>
      <c r="I40" s="97">
        <f t="shared" si="25"/>
        <v>0</v>
      </c>
      <c r="J40" s="96">
        <f t="shared" si="25"/>
        <v>7421000</v>
      </c>
      <c r="K40" s="97">
        <f t="shared" si="25"/>
        <v>5877890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9271000</v>
      </c>
      <c r="Q40" s="97">
        <f t="shared" si="20"/>
        <v>5877890</v>
      </c>
      <c r="R40" s="52">
        <f t="shared" si="21"/>
        <v>301.13513513513516</v>
      </c>
      <c r="S40" s="53">
        <f t="shared" si="22"/>
        <v>0</v>
      </c>
      <c r="T40" s="52">
        <f>IF((+$E35+$E38) =0,0,(P40   /(+$E35+$E38) )*100)</f>
        <v>24.399294681159038</v>
      </c>
      <c r="U40" s="54">
        <f>IF((+$E35+$E38) =0,0,(Q40   /(+$E35+$E38) )*100)</f>
        <v>15.469352843645551</v>
      </c>
      <c r="V40" s="96">
        <f>SUM(V35:V39)</f>
        <v>0</v>
      </c>
      <c r="W40" s="97" t="s">
        <v>36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3" customHeight="1" x14ac:dyDescent="0.3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3" customHeight="1" x14ac:dyDescent="0.3">
      <c r="A44" s="47" t="s">
        <v>67</v>
      </c>
      <c r="B44" s="92">
        <v>15153000</v>
      </c>
      <c r="C44" s="92"/>
      <c r="D44" s="92"/>
      <c r="E44" s="92">
        <f t="shared" si="26"/>
        <v>15153000</v>
      </c>
      <c r="F44" s="93">
        <v>15153000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3" customHeight="1" x14ac:dyDescent="0.3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3" customHeight="1" x14ac:dyDescent="0.3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3" hidden="1" customHeight="1" x14ac:dyDescent="0.3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3" customHeight="1" x14ac:dyDescent="0.3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3" customHeight="1" x14ac:dyDescent="0.3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3" customHeight="1" x14ac:dyDescent="0.3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3" customHeight="1" x14ac:dyDescent="0.3">
      <c r="A51" s="47" t="s">
        <v>74</v>
      </c>
      <c r="B51" s="92">
        <v>5000000</v>
      </c>
      <c r="C51" s="92"/>
      <c r="D51" s="92"/>
      <c r="E51" s="92">
        <f t="shared" si="26"/>
        <v>5000000</v>
      </c>
      <c r="F51" s="93">
        <v>5000000</v>
      </c>
      <c r="G51" s="94">
        <v>2500000</v>
      </c>
      <c r="H51" s="93">
        <v>500000</v>
      </c>
      <c r="I51" s="94">
        <v>811005</v>
      </c>
      <c r="J51" s="93">
        <v>890000</v>
      </c>
      <c r="K51" s="94">
        <v>579232</v>
      </c>
      <c r="L51" s="93"/>
      <c r="M51" s="94"/>
      <c r="N51" s="93"/>
      <c r="O51" s="94"/>
      <c r="P51" s="93">
        <f t="shared" si="27"/>
        <v>1390000</v>
      </c>
      <c r="Q51" s="94">
        <f t="shared" si="28"/>
        <v>1390237</v>
      </c>
      <c r="R51" s="48">
        <f t="shared" si="29"/>
        <v>78</v>
      </c>
      <c r="S51" s="49">
        <f t="shared" si="30"/>
        <v>-28.578492117804455</v>
      </c>
      <c r="T51" s="48">
        <f t="shared" si="31"/>
        <v>27.800000000000004</v>
      </c>
      <c r="U51" s="50">
        <f t="shared" si="32"/>
        <v>27.804739999999999</v>
      </c>
      <c r="V51" s="93">
        <v>0</v>
      </c>
      <c r="W51" s="94" t="s">
        <v>36</v>
      </c>
    </row>
    <row r="52" spans="1:23" ht="13" customHeight="1" x14ac:dyDescent="0.3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3" customHeight="1" x14ac:dyDescent="0.3">
      <c r="A53" s="51" t="s">
        <v>42</v>
      </c>
      <c r="B53" s="95">
        <f>SUM(B42:B52)</f>
        <v>20153000</v>
      </c>
      <c r="C53" s="95">
        <f>SUM(C42:C52)</f>
        <v>0</v>
      </c>
      <c r="D53" s="95"/>
      <c r="E53" s="95">
        <f t="shared" si="26"/>
        <v>20153000</v>
      </c>
      <c r="F53" s="96">
        <f t="shared" ref="F53:O53" si="33">SUM(F42:F52)</f>
        <v>20153000</v>
      </c>
      <c r="G53" s="97">
        <f t="shared" si="33"/>
        <v>2500000</v>
      </c>
      <c r="H53" s="96">
        <f t="shared" si="33"/>
        <v>500000</v>
      </c>
      <c r="I53" s="97">
        <f t="shared" si="33"/>
        <v>811005</v>
      </c>
      <c r="J53" s="96">
        <f t="shared" si="33"/>
        <v>890000</v>
      </c>
      <c r="K53" s="97">
        <f t="shared" si="33"/>
        <v>579232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1390000</v>
      </c>
      <c r="Q53" s="97">
        <f t="shared" si="28"/>
        <v>1390237</v>
      </c>
      <c r="R53" s="52">
        <f t="shared" si="29"/>
        <v>78</v>
      </c>
      <c r="S53" s="53">
        <f t="shared" si="30"/>
        <v>-28.578492117804455</v>
      </c>
      <c r="T53" s="52">
        <f>IF((+$E43+$E45+$E47+$E48+$E51) =0,0,(P53   /(+$E43+$E45+$E47+$E48+$E51) )*100)</f>
        <v>27.800000000000004</v>
      </c>
      <c r="U53" s="54">
        <f>IF((+$E43+$E45+$E47+$E48+$E51) =0,0,(Q53   /(+$E43+$E45+$E47+$E48+$E51) )*100)</f>
        <v>27.804739999999999</v>
      </c>
      <c r="V53" s="96">
        <f>SUM(V42:V52)</f>
        <v>0</v>
      </c>
      <c r="W53" s="97" t="s">
        <v>36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3" customHeight="1" x14ac:dyDescent="0.3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3" hidden="1" customHeight="1" x14ac:dyDescent="0.3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3" hidden="1" customHeight="1" x14ac:dyDescent="0.3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3" customHeight="1" x14ac:dyDescent="0.3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3" customHeight="1" x14ac:dyDescent="0.3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3" customHeight="1" x14ac:dyDescent="0.3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3" customHeight="1" x14ac:dyDescent="0.3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3" customHeight="1" x14ac:dyDescent="0.3">
      <c r="A67" s="60" t="s">
        <v>87</v>
      </c>
      <c r="B67" s="104">
        <f>SUM(B9:B14,B17:B23,B26:B29,B32,B35:B39,B42:B52,B55:B58,B61:B65)</f>
        <v>93215000</v>
      </c>
      <c r="C67" s="104">
        <f>SUM(C9:C14,C17:C23,C26:C29,C32,C35:C39,C42:C52,C55:C58,C61:C65)</f>
        <v>0</v>
      </c>
      <c r="D67" s="104"/>
      <c r="E67" s="104">
        <f t="shared" si="35"/>
        <v>93215000</v>
      </c>
      <c r="F67" s="105">
        <f t="shared" ref="F67:O67" si="43">SUM(F9:F14,F17:F23,F26:F29,F32,F35:F39,F42:F52,F55:F58,F61:F65)</f>
        <v>93215000</v>
      </c>
      <c r="G67" s="106">
        <f t="shared" si="43"/>
        <v>17793000</v>
      </c>
      <c r="H67" s="105">
        <f t="shared" si="43"/>
        <v>2495000</v>
      </c>
      <c r="I67" s="106">
        <f t="shared" si="43"/>
        <v>957096</v>
      </c>
      <c r="J67" s="105">
        <f t="shared" si="43"/>
        <v>9488000</v>
      </c>
      <c r="K67" s="106">
        <f t="shared" si="43"/>
        <v>7633622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11983000</v>
      </c>
      <c r="Q67" s="106">
        <f t="shared" si="37"/>
        <v>8590718</v>
      </c>
      <c r="R67" s="61">
        <f t="shared" si="38"/>
        <v>280.28056112224448</v>
      </c>
      <c r="S67" s="62">
        <f t="shared" si="39"/>
        <v>697.58164280281187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25.611815247825248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18.361335413683289</v>
      </c>
      <c r="V67" s="105">
        <f>SUM(V9:V14,V17:V23,V26:V29,V32,V35:V39,V42:V52,V55:V58,V61:V65)</f>
        <v>0</v>
      </c>
      <c r="W67" s="106" t="s">
        <v>36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17896000</v>
      </c>
      <c r="C69" s="92"/>
      <c r="D69" s="92"/>
      <c r="E69" s="92">
        <f>$B69      +$C69      +$D69</f>
        <v>17896000</v>
      </c>
      <c r="F69" s="93">
        <v>17896000</v>
      </c>
      <c r="G69" s="94">
        <v>14816000</v>
      </c>
      <c r="H69" s="93">
        <v>1835000</v>
      </c>
      <c r="I69" s="94">
        <v>2788407</v>
      </c>
      <c r="J69" s="93">
        <v>5645000</v>
      </c>
      <c r="K69" s="94">
        <v>5273313</v>
      </c>
      <c r="L69" s="93"/>
      <c r="M69" s="94"/>
      <c r="N69" s="93"/>
      <c r="O69" s="94"/>
      <c r="P69" s="93">
        <f>$H69      +$J69      +$L69      +$N69</f>
        <v>7480000</v>
      </c>
      <c r="Q69" s="94">
        <f>$I69      +$K69      +$M69      +$O69</f>
        <v>8061720</v>
      </c>
      <c r="R69" s="48">
        <f>IF(($H69      =0),0,((($J69      -$H69      )/$H69      )*100))</f>
        <v>207.62942779291552</v>
      </c>
      <c r="S69" s="49">
        <f>IF(($I69      =0),0,((($K69      -$I69      )/$I69      )*100))</f>
        <v>89.115613323306093</v>
      </c>
      <c r="T69" s="48">
        <f>IF(($E69      =0),0,(($P69      /$E69      )*100))</f>
        <v>41.797049620026819</v>
      </c>
      <c r="U69" s="50">
        <f>IF(($E69      =0),0,(($Q69      /$E69      )*100))</f>
        <v>45.047608404112651</v>
      </c>
      <c r="V69" s="93">
        <v>0</v>
      </c>
      <c r="W69" s="94" t="s">
        <v>36</v>
      </c>
    </row>
    <row r="70" spans="1:23" ht="13" customHeight="1" x14ac:dyDescent="0.3">
      <c r="A70" s="56" t="s">
        <v>42</v>
      </c>
      <c r="B70" s="101">
        <f>B69</f>
        <v>17896000</v>
      </c>
      <c r="C70" s="101">
        <f>C69</f>
        <v>0</v>
      </c>
      <c r="D70" s="101"/>
      <c r="E70" s="101">
        <f>$B70      +$C70      +$D70</f>
        <v>17896000</v>
      </c>
      <c r="F70" s="102">
        <f t="shared" ref="F70:O70" si="44">F69</f>
        <v>17896000</v>
      </c>
      <c r="G70" s="103">
        <f t="shared" si="44"/>
        <v>14816000</v>
      </c>
      <c r="H70" s="102">
        <f t="shared" si="44"/>
        <v>1835000</v>
      </c>
      <c r="I70" s="103">
        <f t="shared" si="44"/>
        <v>2788407</v>
      </c>
      <c r="J70" s="102">
        <f t="shared" si="44"/>
        <v>5645000</v>
      </c>
      <c r="K70" s="103">
        <f t="shared" si="44"/>
        <v>5273313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7480000</v>
      </c>
      <c r="Q70" s="103">
        <f>$I70      +$K70      +$M70      +$O70</f>
        <v>8061720</v>
      </c>
      <c r="R70" s="57">
        <f>IF(($H70      =0),0,((($J70      -$H70      )/$H70      )*100))</f>
        <v>207.62942779291552</v>
      </c>
      <c r="S70" s="58">
        <f>IF(($I70      =0),0,((($K70      -$I70      )/$I70      )*100))</f>
        <v>89.115613323306093</v>
      </c>
      <c r="T70" s="57">
        <f>IF($E70   =0,0,($P70   /$E70   )*100)</f>
        <v>41.797049620026819</v>
      </c>
      <c r="U70" s="59">
        <f>IF($E70   =0,0,($Q70   /$E70 )*100)</f>
        <v>45.047608404112651</v>
      </c>
      <c r="V70" s="102">
        <f>V69</f>
        <v>0</v>
      </c>
      <c r="W70" s="103" t="s">
        <v>36</v>
      </c>
    </row>
    <row r="71" spans="1:23" ht="13" customHeight="1" x14ac:dyDescent="0.3">
      <c r="A71" s="60" t="s">
        <v>87</v>
      </c>
      <c r="B71" s="104">
        <f>B69</f>
        <v>17896000</v>
      </c>
      <c r="C71" s="104">
        <f>C69</f>
        <v>0</v>
      </c>
      <c r="D71" s="104"/>
      <c r="E71" s="104">
        <f>$B71      +$C71      +$D71</f>
        <v>17896000</v>
      </c>
      <c r="F71" s="105">
        <f t="shared" ref="F71:O71" si="45">F69</f>
        <v>17896000</v>
      </c>
      <c r="G71" s="106">
        <f t="shared" si="45"/>
        <v>14816000</v>
      </c>
      <c r="H71" s="105">
        <f t="shared" si="45"/>
        <v>1835000</v>
      </c>
      <c r="I71" s="106">
        <f t="shared" si="45"/>
        <v>2788407</v>
      </c>
      <c r="J71" s="105">
        <f t="shared" si="45"/>
        <v>5645000</v>
      </c>
      <c r="K71" s="106">
        <f t="shared" si="45"/>
        <v>5273313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7480000</v>
      </c>
      <c r="Q71" s="106">
        <f>$I71      +$K71      +$M71      +$O71</f>
        <v>8061720</v>
      </c>
      <c r="R71" s="61">
        <f>IF(($H71      =0),0,((($J71      -$H71      )/$H71      )*100))</f>
        <v>207.62942779291552</v>
      </c>
      <c r="S71" s="62">
        <f>IF(($I71      =0),0,((($K71      -$I71      )/$I71      )*100))</f>
        <v>89.115613323306093</v>
      </c>
      <c r="T71" s="61">
        <f>IF($E71   =0,0,($P71   /$E71   )*100)</f>
        <v>41.797049620026819</v>
      </c>
      <c r="U71" s="65">
        <f>IF($E71   =0,0,($Q71   /$E71   )*100)</f>
        <v>45.047608404112651</v>
      </c>
      <c r="V71" s="105">
        <f>V69</f>
        <v>0</v>
      </c>
      <c r="W71" s="106" t="s">
        <v>36</v>
      </c>
    </row>
    <row r="72" spans="1:23" ht="13" customHeight="1" thickBot="1" x14ac:dyDescent="0.35">
      <c r="A72" s="60" t="s">
        <v>89</v>
      </c>
      <c r="B72" s="104">
        <f>SUM(B9:B14,B17:B23,B26:B29,B32,B35:B39,B42:B52,B55:B58,B61:B65,B69)</f>
        <v>111111000</v>
      </c>
      <c r="C72" s="104">
        <f>SUM(C9:C14,C17:C23,C26:C29,C32,C35:C39,C42:C52,C55:C58,C61:C65,C69)</f>
        <v>0</v>
      </c>
      <c r="D72" s="104"/>
      <c r="E72" s="104">
        <f>$B72      +$C72      +$D72</f>
        <v>111111000</v>
      </c>
      <c r="F72" s="105">
        <f t="shared" ref="F72:O72" si="46">SUM(F9:F14,F17:F23,F26:F29,F32,F35:F39,F42:F52,F55:F58,F61:F65,F69)</f>
        <v>111111000</v>
      </c>
      <c r="G72" s="106">
        <f t="shared" si="46"/>
        <v>32609000</v>
      </c>
      <c r="H72" s="105">
        <f t="shared" si="46"/>
        <v>4330000</v>
      </c>
      <c r="I72" s="106">
        <f t="shared" si="46"/>
        <v>3745503</v>
      </c>
      <c r="J72" s="105">
        <f t="shared" si="46"/>
        <v>15133000</v>
      </c>
      <c r="K72" s="106">
        <f t="shared" si="46"/>
        <v>12906935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19463000</v>
      </c>
      <c r="Q72" s="106">
        <f>$I72      +$K72      +$M72      +$O72</f>
        <v>16652438</v>
      </c>
      <c r="R72" s="61">
        <f>IF(($H72      =0),0,((($J72      -$H72      )/$H72      )*100))</f>
        <v>249.4919168591224</v>
      </c>
      <c r="S72" s="62">
        <f>IF(($I72      =0),0,((($K72      -$I72      )/$I72      )*100))</f>
        <v>244.59817546535137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30.089822673654592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25.744690258646013</v>
      </c>
      <c r="V72" s="105">
        <f>SUM(V9:V14,V17:V23,V26:V29,V32,V35:V39,V42:V52,V55:V58,V61:V65,V69)</f>
        <v>0</v>
      </c>
      <c r="W72" s="106" t="s">
        <v>36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149</v>
      </c>
    </row>
    <row r="116" spans="1:23" x14ac:dyDescent="0.25">
      <c r="A116" s="29" t="s">
        <v>150</v>
      </c>
    </row>
    <row r="117" spans="1:23" ht="13" x14ac:dyDescent="0.3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154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atuDA2Klixyw7iEKS6m4yNxukAaeWYZVSzpAi+KV+4I1qjone2klmS+VBehdkk0of7X15ZzDj83Jjc/SK/qs9w==" saltValue="DKFU2C9m2hV14LytU8htl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7DD2453838D146B46D351EED47F6DF" ma:contentTypeVersion="" ma:contentTypeDescription="Create a new document." ma:contentTypeScope="" ma:versionID="61c79aaaa8279f9f59b79deeb0050d6b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9f2915bc449c9eb1438cf294b3051d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E8F896F-2440-47F8-9CD8-FD43D9B5B062}"/>
</file>

<file path=customXml/itemProps2.xml><?xml version="1.0" encoding="utf-8"?>
<ds:datastoreItem xmlns:ds="http://schemas.openxmlformats.org/officeDocument/2006/customXml" ds:itemID="{FACFE9D7-403B-40EF-9C18-86897540C2E8}"/>
</file>

<file path=customXml/itemProps3.xml><?xml version="1.0" encoding="utf-8"?>
<ds:datastoreItem xmlns:ds="http://schemas.openxmlformats.org/officeDocument/2006/customXml" ds:itemID="{49A6B01C-ACA8-4E12-AD2D-66658503240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31</vt:i4>
      </vt:variant>
      <vt:variant>
        <vt:lpstr>Named Ranges</vt:lpstr>
      </vt:variant>
      <vt:variant>
        <vt:i4>31</vt:i4>
      </vt:variant>
    </vt:vector>
  </HeadingPairs>
  <TitlesOfParts>
    <vt:vector size="62" baseType="lpstr">
      <vt:lpstr>Summary</vt:lpstr>
      <vt:lpstr>CPT</vt:lpstr>
      <vt:lpstr>DC1</vt:lpstr>
      <vt:lpstr>DC2</vt:lpstr>
      <vt:lpstr>DC3</vt:lpstr>
      <vt:lpstr>DC4</vt:lpstr>
      <vt:lpstr>DC5</vt:lpstr>
      <vt:lpstr>WC011</vt:lpstr>
      <vt:lpstr>WC012</vt:lpstr>
      <vt:lpstr>WC013</vt:lpstr>
      <vt:lpstr>WC014</vt:lpstr>
      <vt:lpstr>WC015</vt:lpstr>
      <vt:lpstr>WC022</vt:lpstr>
      <vt:lpstr>WC023</vt:lpstr>
      <vt:lpstr>WC024</vt:lpstr>
      <vt:lpstr>WC025</vt:lpstr>
      <vt:lpstr>WC026</vt:lpstr>
      <vt:lpstr>WC031</vt:lpstr>
      <vt:lpstr>WC032</vt:lpstr>
      <vt:lpstr>WC033</vt:lpstr>
      <vt:lpstr>WC034</vt:lpstr>
      <vt:lpstr>WC041</vt:lpstr>
      <vt:lpstr>WC042</vt:lpstr>
      <vt:lpstr>WC043</vt:lpstr>
      <vt:lpstr>WC044</vt:lpstr>
      <vt:lpstr>WC045</vt:lpstr>
      <vt:lpstr>WC047</vt:lpstr>
      <vt:lpstr>WC048</vt:lpstr>
      <vt:lpstr>WC051</vt:lpstr>
      <vt:lpstr>WC052</vt:lpstr>
      <vt:lpstr>WC053</vt:lpstr>
      <vt:lpstr>CPT!Print_Area</vt:lpstr>
      <vt:lpstr>'DC1'!Print_Area</vt:lpstr>
      <vt:lpstr>'DC2'!Print_Area</vt:lpstr>
      <vt:lpstr>'DC3'!Print_Area</vt:lpstr>
      <vt:lpstr>'DC4'!Print_Area</vt:lpstr>
      <vt:lpstr>'DC5'!Print_Area</vt:lpstr>
      <vt:lpstr>Summary!Print_Area</vt:lpstr>
      <vt:lpstr>'WC011'!Print_Area</vt:lpstr>
      <vt:lpstr>'WC012'!Print_Area</vt:lpstr>
      <vt:lpstr>'WC013'!Print_Area</vt:lpstr>
      <vt:lpstr>'WC014'!Print_Area</vt:lpstr>
      <vt:lpstr>'WC015'!Print_Area</vt:lpstr>
      <vt:lpstr>'WC022'!Print_Area</vt:lpstr>
      <vt:lpstr>'WC023'!Print_Area</vt:lpstr>
      <vt:lpstr>'WC024'!Print_Area</vt:lpstr>
      <vt:lpstr>'WC025'!Print_Area</vt:lpstr>
      <vt:lpstr>'WC026'!Print_Area</vt:lpstr>
      <vt:lpstr>'WC031'!Print_Area</vt:lpstr>
      <vt:lpstr>'WC032'!Print_Area</vt:lpstr>
      <vt:lpstr>'WC033'!Print_Area</vt:lpstr>
      <vt:lpstr>'WC034'!Print_Area</vt:lpstr>
      <vt:lpstr>'WC041'!Print_Area</vt:lpstr>
      <vt:lpstr>'WC042'!Print_Area</vt:lpstr>
      <vt:lpstr>'WC043'!Print_Area</vt:lpstr>
      <vt:lpstr>'WC044'!Print_Area</vt:lpstr>
      <vt:lpstr>'WC045'!Print_Area</vt:lpstr>
      <vt:lpstr>'WC047'!Print_Area</vt:lpstr>
      <vt:lpstr>'WC048'!Print_Area</vt:lpstr>
      <vt:lpstr>'WC051'!Print_Area</vt:lpstr>
      <vt:lpstr>'WC052'!Print_Area</vt:lpstr>
      <vt:lpstr>'WC053'!Print_Area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Xolile Mdluli</cp:lastModifiedBy>
  <dcterms:created xsi:type="dcterms:W3CDTF">2024-02-06T07:54:59Z</dcterms:created>
  <dcterms:modified xsi:type="dcterms:W3CDTF">2024-02-06T07:55:55Z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0x010100687DD2453838D146B46D351EED47F6DF</vt:lpwstr>
  </property>
</Properties>
</file>