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66847343-1ECC-44AB-B1BD-E9AE01B003D9}" xr6:coauthVersionLast="47" xr6:coauthVersionMax="47" xr10:uidLastSave="{00000000-0000-0000-0000-000000000000}"/>
  <workbookProtection workbookAlgorithmName="SHA-512" workbookHashValue="OKPmV/4a5WLYtNrFgLSEBWfBtTLJC78eR37I4PCSgEFh1BCbhI9Bb9+zDY1acxlA+RUhnPDvIR1ahrmUpGv28w==" workbookSaltValue="TmfuJp7VIrchCqLR/BeYXQ==" workbookSpinCount="100000" lockStructure="1"/>
  <bookViews>
    <workbookView xWindow="28680" yWindow="-120" windowWidth="29040" windowHeight="17640" activeTab="4" xr2:uid="{00000000-000D-0000-FFFF-FFFF00000000}"/>
  </bookViews>
  <sheets>
    <sheet name="Summary" sheetId="1" r:id="rId1"/>
    <sheet name="EC" sheetId="2" r:id="rId2"/>
    <sheet name="FS" sheetId="3" r:id="rId3"/>
    <sheet name="GT" sheetId="4" r:id="rId4"/>
    <sheet name="KZN" sheetId="5" r:id="rId5"/>
    <sheet name="LP" sheetId="6" r:id="rId6"/>
    <sheet name="MP" sheetId="7" r:id="rId7"/>
    <sheet name="NW" sheetId="8" r:id="rId8"/>
    <sheet name="NC" sheetId="9" r:id="rId9"/>
    <sheet name="WC" sheetId="10" r:id="rId10"/>
  </sheets>
  <definedNames>
    <definedName name="_xlnm.Print_Area" localSheetId="1">EC!$A$1:$X$127</definedName>
    <definedName name="_xlnm.Print_Area" localSheetId="2">FS!$A$1:$X$127</definedName>
    <definedName name="_xlnm.Print_Area" localSheetId="3">GT!$A$1:$X$127</definedName>
    <definedName name="_xlnm.Print_Area" localSheetId="4">KZN!$A$1:$X$127</definedName>
    <definedName name="_xlnm.Print_Area" localSheetId="5">LP!$A$1:$X$127</definedName>
    <definedName name="_xlnm.Print_Area" localSheetId="6">MP!$A$1:$X$127</definedName>
    <definedName name="_xlnm.Print_Area" localSheetId="8">NC!$A$1:$X$127</definedName>
    <definedName name="_xlnm.Print_Area" localSheetId="7">NW!$A$1:$X$127</definedName>
    <definedName name="_xlnm.Print_Area" localSheetId="0">Summary!$A$1:$X$127</definedName>
    <definedName name="_xlnm.Print_Area" localSheetId="9">WC!$A$1:$X$127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P9" i="10"/>
  <c r="Q9" i="10"/>
  <c r="R9" i="10"/>
  <c r="S9" i="10"/>
  <c r="E10" i="10"/>
  <c r="P10" i="10"/>
  <c r="Q10" i="10"/>
  <c r="R10" i="10"/>
  <c r="S10" i="10"/>
  <c r="E11" i="10"/>
  <c r="P11" i="10"/>
  <c r="T11" i="10" s="1"/>
  <c r="Q11" i="10"/>
  <c r="R11" i="10"/>
  <c r="S11" i="10"/>
  <c r="U11" i="10"/>
  <c r="E12" i="10"/>
  <c r="P12" i="10"/>
  <c r="Q12" i="10"/>
  <c r="R12" i="10"/>
  <c r="S12" i="10"/>
  <c r="T12" i="10"/>
  <c r="U12" i="10"/>
  <c r="E13" i="10"/>
  <c r="P13" i="10"/>
  <c r="Q13" i="10"/>
  <c r="R13" i="10"/>
  <c r="S13" i="10"/>
  <c r="T13" i="10"/>
  <c r="U13" i="10"/>
  <c r="E14" i="10"/>
  <c r="P14" i="10"/>
  <c r="T14" i="10" s="1"/>
  <c r="Q14" i="10"/>
  <c r="R14" i="10"/>
  <c r="S14" i="10"/>
  <c r="U14" i="10"/>
  <c r="B15" i="10"/>
  <c r="E15" i="10" s="1"/>
  <c r="C15" i="10"/>
  <c r="F15" i="10"/>
  <c r="G15" i="10"/>
  <c r="H15" i="10"/>
  <c r="R15" i="10" s="1"/>
  <c r="I15" i="10"/>
  <c r="J15" i="10"/>
  <c r="K15" i="10"/>
  <c r="Q15" i="10" s="1"/>
  <c r="L15" i="10"/>
  <c r="M15" i="10"/>
  <c r="N15" i="10"/>
  <c r="O15" i="10"/>
  <c r="S15" i="10"/>
  <c r="V15" i="10"/>
  <c r="E17" i="10"/>
  <c r="P17" i="10"/>
  <c r="T17" i="10" s="1"/>
  <c r="Q17" i="10"/>
  <c r="R17" i="10"/>
  <c r="S17" i="10"/>
  <c r="U17" i="10"/>
  <c r="E18" i="10"/>
  <c r="P18" i="10"/>
  <c r="Q18" i="10"/>
  <c r="R18" i="10"/>
  <c r="S18" i="10"/>
  <c r="T18" i="10"/>
  <c r="U18" i="10"/>
  <c r="E19" i="10"/>
  <c r="P19" i="10"/>
  <c r="Q19" i="10"/>
  <c r="R19" i="10"/>
  <c r="S19" i="10"/>
  <c r="T19" i="10"/>
  <c r="U19" i="10"/>
  <c r="E20" i="10"/>
  <c r="P20" i="10"/>
  <c r="Q20" i="10"/>
  <c r="R20" i="10"/>
  <c r="S20" i="10"/>
  <c r="T20" i="10"/>
  <c r="U20" i="10"/>
  <c r="E21" i="10"/>
  <c r="U21" i="10" s="1"/>
  <c r="P21" i="10"/>
  <c r="Q21" i="10"/>
  <c r="R21" i="10"/>
  <c r="S21" i="10"/>
  <c r="T21" i="10"/>
  <c r="E22" i="10"/>
  <c r="T22" i="10" s="1"/>
  <c r="P22" i="10"/>
  <c r="Q22" i="10"/>
  <c r="R22" i="10"/>
  <c r="S22" i="10"/>
  <c r="U22" i="10"/>
  <c r="E23" i="10"/>
  <c r="T23" i="10" s="1"/>
  <c r="P23" i="10"/>
  <c r="Q23" i="10"/>
  <c r="R23" i="10"/>
  <c r="S23" i="10"/>
  <c r="B24" i="10"/>
  <c r="E24" i="10" s="1"/>
  <c r="C24" i="10"/>
  <c r="F24" i="10"/>
  <c r="G24" i="10"/>
  <c r="H24" i="10"/>
  <c r="R24" i="10" s="1"/>
  <c r="I24" i="10"/>
  <c r="J24" i="10"/>
  <c r="K24" i="10"/>
  <c r="Q24" i="10" s="1"/>
  <c r="L24" i="10"/>
  <c r="M24" i="10"/>
  <c r="N24" i="10"/>
  <c r="P24" i="10" s="1"/>
  <c r="O24" i="10"/>
  <c r="S24" i="10"/>
  <c r="V24" i="10"/>
  <c r="E26" i="10"/>
  <c r="P26" i="10"/>
  <c r="Q26" i="10"/>
  <c r="R26" i="10"/>
  <c r="S26" i="10"/>
  <c r="T26" i="10"/>
  <c r="U26" i="10"/>
  <c r="E27" i="10"/>
  <c r="U27" i="10" s="1"/>
  <c r="P27" i="10"/>
  <c r="Q27" i="10"/>
  <c r="R27" i="10"/>
  <c r="S27" i="10"/>
  <c r="T27" i="10"/>
  <c r="E28" i="10"/>
  <c r="T28" i="10" s="1"/>
  <c r="P28" i="10"/>
  <c r="Q28" i="10"/>
  <c r="R28" i="10"/>
  <c r="S28" i="10"/>
  <c r="U28" i="10"/>
  <c r="E29" i="10"/>
  <c r="T29" i="10" s="1"/>
  <c r="P29" i="10"/>
  <c r="Q29" i="10"/>
  <c r="R29" i="10"/>
  <c r="S29" i="10"/>
  <c r="B30" i="10"/>
  <c r="E30" i="10" s="1"/>
  <c r="C30" i="10"/>
  <c r="F30" i="10"/>
  <c r="G30" i="10"/>
  <c r="H30" i="10"/>
  <c r="R30" i="10" s="1"/>
  <c r="I30" i="10"/>
  <c r="J30" i="10"/>
  <c r="K30" i="10"/>
  <c r="Q30" i="10" s="1"/>
  <c r="L30" i="10"/>
  <c r="M30" i="10"/>
  <c r="N30" i="10"/>
  <c r="P30" i="10" s="1"/>
  <c r="O30" i="10"/>
  <c r="V30" i="10"/>
  <c r="E32" i="10"/>
  <c r="P32" i="10"/>
  <c r="T32" i="10" s="1"/>
  <c r="Q32" i="10"/>
  <c r="R32" i="10"/>
  <c r="S32" i="10"/>
  <c r="U32" i="10"/>
  <c r="B33" i="10"/>
  <c r="E33" i="10" s="1"/>
  <c r="C33" i="10"/>
  <c r="F33" i="10"/>
  <c r="G33" i="10"/>
  <c r="H33" i="10"/>
  <c r="R33" i="10" s="1"/>
  <c r="I33" i="10"/>
  <c r="J33" i="10"/>
  <c r="K33" i="10"/>
  <c r="Q33" i="10" s="1"/>
  <c r="L33" i="10"/>
  <c r="M33" i="10"/>
  <c r="N33" i="10"/>
  <c r="O33" i="10"/>
  <c r="S33" i="10"/>
  <c r="V33" i="10"/>
  <c r="E35" i="10"/>
  <c r="P35" i="10"/>
  <c r="T35" i="10" s="1"/>
  <c r="Q35" i="10"/>
  <c r="R35" i="10"/>
  <c r="S35" i="10"/>
  <c r="U35" i="10"/>
  <c r="E36" i="10"/>
  <c r="P36" i="10"/>
  <c r="Q36" i="10"/>
  <c r="U36" i="10" s="1"/>
  <c r="R36" i="10"/>
  <c r="S36" i="10"/>
  <c r="T36" i="10"/>
  <c r="E37" i="10"/>
  <c r="P37" i="10"/>
  <c r="Q37" i="10"/>
  <c r="R37" i="10"/>
  <c r="S37" i="10"/>
  <c r="T37" i="10"/>
  <c r="U37" i="10"/>
  <c r="E38" i="10"/>
  <c r="P38" i="10"/>
  <c r="T38" i="10" s="1"/>
  <c r="Q38" i="10"/>
  <c r="R38" i="10"/>
  <c r="S38" i="10"/>
  <c r="U38" i="10"/>
  <c r="E39" i="10"/>
  <c r="U39" i="10" s="1"/>
  <c r="P39" i="10"/>
  <c r="Q39" i="10"/>
  <c r="R39" i="10"/>
  <c r="S39" i="10"/>
  <c r="T39" i="10"/>
  <c r="B40" i="10"/>
  <c r="E40" i="10" s="1"/>
  <c r="C40" i="10"/>
  <c r="F40" i="10"/>
  <c r="G40" i="10"/>
  <c r="H40" i="10"/>
  <c r="I40" i="10"/>
  <c r="S40" i="10" s="1"/>
  <c r="J40" i="10"/>
  <c r="P40" i="10" s="1"/>
  <c r="T40" i="10" s="1"/>
  <c r="K40" i="10"/>
  <c r="L40" i="10"/>
  <c r="M40" i="10"/>
  <c r="N40" i="10"/>
  <c r="O40" i="10"/>
  <c r="R40" i="10"/>
  <c r="V40" i="10"/>
  <c r="E42" i="10"/>
  <c r="P42" i="10"/>
  <c r="Q42" i="10"/>
  <c r="R42" i="10"/>
  <c r="S42" i="10"/>
  <c r="T42" i="10"/>
  <c r="U42" i="10"/>
  <c r="E43" i="10"/>
  <c r="P43" i="10"/>
  <c r="Q43" i="10"/>
  <c r="R43" i="10"/>
  <c r="S43" i="10"/>
  <c r="T43" i="10"/>
  <c r="U43" i="10"/>
  <c r="E44" i="10"/>
  <c r="P44" i="10"/>
  <c r="T44" i="10" s="1"/>
  <c r="Q44" i="10"/>
  <c r="R44" i="10"/>
  <c r="S44" i="10"/>
  <c r="U44" i="10"/>
  <c r="E45" i="10"/>
  <c r="U45" i="10" s="1"/>
  <c r="P45" i="10"/>
  <c r="Q45" i="10"/>
  <c r="R45" i="10"/>
  <c r="S45" i="10"/>
  <c r="T45" i="10"/>
  <c r="E46" i="10"/>
  <c r="T46" i="10" s="1"/>
  <c r="P46" i="10"/>
  <c r="Q46" i="10"/>
  <c r="R46" i="10"/>
  <c r="S46" i="10"/>
  <c r="U46" i="10"/>
  <c r="E47" i="10"/>
  <c r="T47" i="10" s="1"/>
  <c r="P47" i="10"/>
  <c r="Q47" i="10"/>
  <c r="R47" i="10"/>
  <c r="S47" i="10"/>
  <c r="E48" i="10"/>
  <c r="T48" i="10" s="1"/>
  <c r="P48" i="10"/>
  <c r="Q48" i="10"/>
  <c r="R48" i="10"/>
  <c r="S48" i="10"/>
  <c r="E49" i="10"/>
  <c r="P49" i="10"/>
  <c r="Q49" i="10"/>
  <c r="R49" i="10"/>
  <c r="S49" i="10"/>
  <c r="T49" i="10"/>
  <c r="U49" i="10"/>
  <c r="E50" i="10"/>
  <c r="P50" i="10"/>
  <c r="Q50" i="10"/>
  <c r="R50" i="10"/>
  <c r="S50" i="10"/>
  <c r="T50" i="10"/>
  <c r="U50" i="10"/>
  <c r="E51" i="10"/>
  <c r="P51" i="10"/>
  <c r="Q51" i="10"/>
  <c r="R51" i="10"/>
  <c r="S51" i="10"/>
  <c r="T51" i="10"/>
  <c r="U51" i="10"/>
  <c r="E52" i="10"/>
  <c r="P52" i="10"/>
  <c r="Q52" i="10"/>
  <c r="R52" i="10"/>
  <c r="S52" i="10"/>
  <c r="T52" i="10"/>
  <c r="U52" i="10"/>
  <c r="B53" i="10"/>
  <c r="E53" i="10" s="1"/>
  <c r="C53" i="10"/>
  <c r="F53" i="10"/>
  <c r="G53" i="10"/>
  <c r="H53" i="10"/>
  <c r="R53" i="10" s="1"/>
  <c r="I53" i="10"/>
  <c r="J53" i="10"/>
  <c r="K53" i="10"/>
  <c r="Q53" i="10" s="1"/>
  <c r="L53" i="10"/>
  <c r="M53" i="10"/>
  <c r="N53" i="10"/>
  <c r="O53" i="10"/>
  <c r="P53" i="10"/>
  <c r="S53" i="10"/>
  <c r="V53" i="10"/>
  <c r="E55" i="10"/>
  <c r="P55" i="10"/>
  <c r="Q55" i="10"/>
  <c r="R55" i="10"/>
  <c r="S55" i="10"/>
  <c r="T55" i="10"/>
  <c r="U55" i="10"/>
  <c r="E56" i="10"/>
  <c r="P56" i="10"/>
  <c r="Q56" i="10"/>
  <c r="R56" i="10"/>
  <c r="S56" i="10"/>
  <c r="T56" i="10"/>
  <c r="U56" i="10"/>
  <c r="E57" i="10"/>
  <c r="P57" i="10"/>
  <c r="Q57" i="10"/>
  <c r="R57" i="10"/>
  <c r="S57" i="10"/>
  <c r="T57" i="10"/>
  <c r="U57" i="10"/>
  <c r="E58" i="10"/>
  <c r="P58" i="10"/>
  <c r="Q58" i="10"/>
  <c r="R58" i="10"/>
  <c r="S58" i="10"/>
  <c r="T58" i="10"/>
  <c r="U58" i="10"/>
  <c r="B59" i="10"/>
  <c r="E59" i="10" s="1"/>
  <c r="C59" i="10"/>
  <c r="F59" i="10"/>
  <c r="G59" i="10"/>
  <c r="H59" i="10"/>
  <c r="R59" i="10" s="1"/>
  <c r="I59" i="10"/>
  <c r="J59" i="10"/>
  <c r="K59" i="10"/>
  <c r="Q59" i="10" s="1"/>
  <c r="L59" i="10"/>
  <c r="M59" i="10"/>
  <c r="N59" i="10"/>
  <c r="O59" i="10"/>
  <c r="P59" i="10"/>
  <c r="S59" i="10"/>
  <c r="V59" i="10"/>
  <c r="E61" i="10"/>
  <c r="P61" i="10"/>
  <c r="Q61" i="10"/>
  <c r="R61" i="10"/>
  <c r="S61" i="10"/>
  <c r="T61" i="10"/>
  <c r="U61" i="10"/>
  <c r="E62" i="10"/>
  <c r="P62" i="10"/>
  <c r="Q62" i="10"/>
  <c r="R62" i="10"/>
  <c r="S62" i="10"/>
  <c r="T62" i="10"/>
  <c r="U62" i="10"/>
  <c r="E63" i="10"/>
  <c r="P63" i="10"/>
  <c r="Q63" i="10"/>
  <c r="R63" i="10"/>
  <c r="S63" i="10"/>
  <c r="T63" i="10"/>
  <c r="U63" i="10"/>
  <c r="E64" i="10"/>
  <c r="T64" i="10" s="1"/>
  <c r="P64" i="10"/>
  <c r="Q64" i="10"/>
  <c r="R64" i="10"/>
  <c r="S64" i="10"/>
  <c r="U64" i="10"/>
  <c r="E65" i="10"/>
  <c r="U65" i="10" s="1"/>
  <c r="P65" i="10"/>
  <c r="Q65" i="10"/>
  <c r="R65" i="10"/>
  <c r="S65" i="10"/>
  <c r="T65" i="10"/>
  <c r="B66" i="10"/>
  <c r="E66" i="10" s="1"/>
  <c r="C66" i="10"/>
  <c r="F66" i="10"/>
  <c r="G66" i="10"/>
  <c r="H66" i="10"/>
  <c r="I66" i="10"/>
  <c r="S66" i="10" s="1"/>
  <c r="J66" i="10"/>
  <c r="K66" i="10"/>
  <c r="L66" i="10"/>
  <c r="P66" i="10" s="1"/>
  <c r="T66" i="10" s="1"/>
  <c r="M66" i="10"/>
  <c r="N66" i="10"/>
  <c r="O66" i="10"/>
  <c r="Q66" i="10"/>
  <c r="R66" i="10"/>
  <c r="V66" i="10"/>
  <c r="B67" i="10"/>
  <c r="C67" i="10"/>
  <c r="E67" i="10"/>
  <c r="F67" i="10"/>
  <c r="G67" i="10"/>
  <c r="H67" i="10"/>
  <c r="R67" i="10" s="1"/>
  <c r="I67" i="10"/>
  <c r="J67" i="10"/>
  <c r="K67" i="10"/>
  <c r="Q67" i="10" s="1"/>
  <c r="U67" i="10" s="1"/>
  <c r="L67" i="10"/>
  <c r="M67" i="10"/>
  <c r="N67" i="10"/>
  <c r="O67" i="10"/>
  <c r="P67" i="10"/>
  <c r="S67" i="10"/>
  <c r="V67" i="10"/>
  <c r="E69" i="10"/>
  <c r="T69" i="10" s="1"/>
  <c r="P69" i="10"/>
  <c r="Q69" i="10"/>
  <c r="R69" i="10"/>
  <c r="S69" i="10"/>
  <c r="U69" i="10"/>
  <c r="B70" i="10"/>
  <c r="C70" i="10"/>
  <c r="E70" i="10" s="1"/>
  <c r="F70" i="10"/>
  <c r="G70" i="10"/>
  <c r="H70" i="10"/>
  <c r="I70" i="10"/>
  <c r="J70" i="10"/>
  <c r="P70" i="10" s="1"/>
  <c r="K70" i="10"/>
  <c r="Q70" i="10" s="1"/>
  <c r="L70" i="10"/>
  <c r="M70" i="10"/>
  <c r="N70" i="10"/>
  <c r="O70" i="10"/>
  <c r="R70" i="10"/>
  <c r="S70" i="10"/>
  <c r="V70" i="10"/>
  <c r="B71" i="10"/>
  <c r="C71" i="10"/>
  <c r="E71" i="10" s="1"/>
  <c r="F71" i="10"/>
  <c r="G71" i="10"/>
  <c r="H71" i="10"/>
  <c r="R71" i="10" s="1"/>
  <c r="I71" i="10"/>
  <c r="S71" i="10" s="1"/>
  <c r="J71" i="10"/>
  <c r="K71" i="10"/>
  <c r="L71" i="10"/>
  <c r="M71" i="10"/>
  <c r="N71" i="10"/>
  <c r="P71" i="10" s="1"/>
  <c r="O71" i="10"/>
  <c r="Q71" i="10"/>
  <c r="V71" i="10"/>
  <c r="B72" i="10"/>
  <c r="C72" i="10"/>
  <c r="E72" i="10" s="1"/>
  <c r="F72" i="10"/>
  <c r="G72" i="10"/>
  <c r="H72" i="10"/>
  <c r="I72" i="10"/>
  <c r="J72" i="10"/>
  <c r="R72" i="10" s="1"/>
  <c r="K72" i="10"/>
  <c r="Q72" i="10" s="1"/>
  <c r="L72" i="10"/>
  <c r="M72" i="10"/>
  <c r="N72" i="10"/>
  <c r="O72" i="10"/>
  <c r="S72" i="10"/>
  <c r="V72" i="10"/>
  <c r="A76" i="10"/>
  <c r="B79" i="10"/>
  <c r="C79" i="10"/>
  <c r="D79" i="10"/>
  <c r="F79" i="10"/>
  <c r="G79" i="10"/>
  <c r="H79" i="10"/>
  <c r="I79" i="10"/>
  <c r="J79" i="10"/>
  <c r="K79" i="10"/>
  <c r="L79" i="10"/>
  <c r="M79" i="10"/>
  <c r="V79" i="10"/>
  <c r="W79" i="10"/>
  <c r="E80" i="10"/>
  <c r="E79" i="10" s="1"/>
  <c r="E81" i="10"/>
  <c r="E82" i="10"/>
  <c r="E83" i="10"/>
  <c r="E86" i="10"/>
  <c r="T86" i="10" s="1"/>
  <c r="P86" i="10"/>
  <c r="Q86" i="10"/>
  <c r="R86" i="10"/>
  <c r="S86" i="10"/>
  <c r="E87" i="10"/>
  <c r="P87" i="10"/>
  <c r="Q87" i="10"/>
  <c r="R87" i="10"/>
  <c r="S87" i="10"/>
  <c r="T87" i="10"/>
  <c r="U87" i="10"/>
  <c r="E88" i="10"/>
  <c r="P88" i="10"/>
  <c r="Q88" i="10"/>
  <c r="R88" i="10"/>
  <c r="S88" i="10"/>
  <c r="T88" i="10"/>
  <c r="U88" i="10"/>
  <c r="E89" i="10"/>
  <c r="P89" i="10"/>
  <c r="Q89" i="10"/>
  <c r="R89" i="10"/>
  <c r="S89" i="10"/>
  <c r="T89" i="10"/>
  <c r="U89" i="10"/>
  <c r="E90" i="10"/>
  <c r="P90" i="10"/>
  <c r="Q90" i="10"/>
  <c r="R90" i="10"/>
  <c r="S90" i="10"/>
  <c r="T90" i="10"/>
  <c r="U90" i="10"/>
  <c r="E91" i="10"/>
  <c r="U91" i="10" s="1"/>
  <c r="P91" i="10"/>
  <c r="Q91" i="10"/>
  <c r="R91" i="10"/>
  <c r="S91" i="10"/>
  <c r="T91" i="10"/>
  <c r="E92" i="10"/>
  <c r="T92" i="10" s="1"/>
  <c r="P92" i="10"/>
  <c r="Q92" i="10"/>
  <c r="R92" i="10"/>
  <c r="S92" i="10"/>
  <c r="U92" i="10"/>
  <c r="E93" i="10"/>
  <c r="T93" i="10" s="1"/>
  <c r="P93" i="10"/>
  <c r="Q93" i="10"/>
  <c r="R93" i="10"/>
  <c r="S93" i="10"/>
  <c r="B95" i="10"/>
  <c r="B112" i="10" s="1"/>
  <c r="C95" i="10"/>
  <c r="D95" i="10"/>
  <c r="F95" i="10"/>
  <c r="G95" i="10"/>
  <c r="H95" i="10"/>
  <c r="I95" i="10"/>
  <c r="J95" i="10"/>
  <c r="J112" i="10" s="1"/>
  <c r="K95" i="10"/>
  <c r="L95" i="10"/>
  <c r="R95" i="10" s="1"/>
  <c r="M95" i="10"/>
  <c r="S95" i="10" s="1"/>
  <c r="V95" i="10"/>
  <c r="V112" i="10" s="1"/>
  <c r="W95" i="10"/>
  <c r="E96" i="10"/>
  <c r="E95" i="10" s="1"/>
  <c r="R96" i="10"/>
  <c r="S96" i="10"/>
  <c r="E97" i="10"/>
  <c r="R97" i="10"/>
  <c r="S97" i="10"/>
  <c r="T97" i="10"/>
  <c r="U97" i="10"/>
  <c r="E98" i="10"/>
  <c r="T98" i="10" s="1"/>
  <c r="R98" i="10"/>
  <c r="S98" i="10"/>
  <c r="U98" i="10"/>
  <c r="E99" i="10"/>
  <c r="R99" i="10"/>
  <c r="S99" i="10"/>
  <c r="T99" i="10"/>
  <c r="U99" i="10"/>
  <c r="E100" i="10"/>
  <c r="R100" i="10"/>
  <c r="S100" i="10"/>
  <c r="T100" i="10"/>
  <c r="U100" i="10"/>
  <c r="E101" i="10"/>
  <c r="T101" i="10" s="1"/>
  <c r="R101" i="10"/>
  <c r="S101" i="10"/>
  <c r="E102" i="10"/>
  <c r="T102" i="10" s="1"/>
  <c r="R102" i="10"/>
  <c r="S102" i="10"/>
  <c r="E103" i="10"/>
  <c r="U103" i="10" s="1"/>
  <c r="R103" i="10"/>
  <c r="S103" i="10"/>
  <c r="T103" i="10"/>
  <c r="E104" i="10"/>
  <c r="T104" i="10" s="1"/>
  <c r="R104" i="10"/>
  <c r="S104" i="10"/>
  <c r="E105" i="10"/>
  <c r="R105" i="10"/>
  <c r="S105" i="10"/>
  <c r="T105" i="10"/>
  <c r="U105" i="10"/>
  <c r="E106" i="10"/>
  <c r="T106" i="10" s="1"/>
  <c r="R106" i="10"/>
  <c r="S106" i="10"/>
  <c r="U106" i="10"/>
  <c r="E107" i="10"/>
  <c r="R107" i="10"/>
  <c r="S107" i="10"/>
  <c r="T107" i="10"/>
  <c r="U107" i="10"/>
  <c r="E108" i="10"/>
  <c r="R108" i="10"/>
  <c r="S108" i="10"/>
  <c r="T108" i="10"/>
  <c r="U108" i="10"/>
  <c r="E109" i="10"/>
  <c r="T109" i="10" s="1"/>
  <c r="R109" i="10"/>
  <c r="S109" i="10"/>
  <c r="E110" i="10"/>
  <c r="T110" i="10" s="1"/>
  <c r="R110" i="10"/>
  <c r="S110" i="10"/>
  <c r="R111" i="10"/>
  <c r="S111" i="10"/>
  <c r="T111" i="10"/>
  <c r="U111" i="10"/>
  <c r="C112" i="10"/>
  <c r="D112" i="10"/>
  <c r="F112" i="10"/>
  <c r="G112" i="10"/>
  <c r="H112" i="10"/>
  <c r="I112" i="10"/>
  <c r="K112" i="10"/>
  <c r="L112" i="10"/>
  <c r="R112" i="10" s="1"/>
  <c r="M112" i="10"/>
  <c r="N112" i="10"/>
  <c r="O112" i="10"/>
  <c r="P112" i="10"/>
  <c r="Q112" i="10"/>
  <c r="S112" i="10"/>
  <c r="W112" i="10"/>
  <c r="B113" i="10"/>
  <c r="C113" i="10"/>
  <c r="D113" i="10"/>
  <c r="E113" i="10"/>
  <c r="T113" i="10" s="1"/>
  <c r="F113" i="10"/>
  <c r="G113" i="10"/>
  <c r="H113" i="10"/>
  <c r="I113" i="10"/>
  <c r="J113" i="10"/>
  <c r="K113" i="10"/>
  <c r="L113" i="10"/>
  <c r="M113" i="10"/>
  <c r="N113" i="10"/>
  <c r="O113" i="10"/>
  <c r="P113" i="10"/>
  <c r="Q113" i="10"/>
  <c r="R113" i="10"/>
  <c r="S113" i="10"/>
  <c r="U113" i="10"/>
  <c r="V113" i="10"/>
  <c r="W113" i="10"/>
  <c r="T71" i="10" l="1"/>
  <c r="U71" i="10"/>
  <c r="U33" i="10"/>
  <c r="T24" i="10"/>
  <c r="U24" i="10"/>
  <c r="E112" i="10"/>
  <c r="T95" i="10"/>
  <c r="U95" i="10"/>
  <c r="T30" i="10"/>
  <c r="U30" i="10"/>
  <c r="T59" i="10"/>
  <c r="U59" i="10"/>
  <c r="T70" i="10"/>
  <c r="U70" i="10"/>
  <c r="T72" i="10"/>
  <c r="P33" i="10"/>
  <c r="T33" i="10" s="1"/>
  <c r="U109" i="10"/>
  <c r="U101" i="10"/>
  <c r="U93" i="10"/>
  <c r="T67" i="10"/>
  <c r="U47" i="10"/>
  <c r="U29" i="10"/>
  <c r="U23" i="10"/>
  <c r="U9" i="10"/>
  <c r="S30" i="10"/>
  <c r="P15" i="10"/>
  <c r="T15" i="10" s="1"/>
  <c r="U104" i="10"/>
  <c r="U96" i="10"/>
  <c r="U86" i="10"/>
  <c r="P72" i="10"/>
  <c r="U48" i="10"/>
  <c r="U10" i="10"/>
  <c r="T9" i="10"/>
  <c r="T96" i="10"/>
  <c r="U53" i="10"/>
  <c r="U15" i="10"/>
  <c r="T10" i="10"/>
  <c r="Q40" i="10"/>
  <c r="U40" i="10" s="1"/>
  <c r="U110" i="10"/>
  <c r="U102" i="10"/>
  <c r="U66" i="10"/>
  <c r="T53" i="10"/>
  <c r="U72" i="10"/>
  <c r="E9" i="9"/>
  <c r="T15" i="9" s="1"/>
  <c r="P9" i="9"/>
  <c r="Q9" i="9"/>
  <c r="R9" i="9"/>
  <c r="S9" i="9"/>
  <c r="E10" i="9"/>
  <c r="P10" i="9"/>
  <c r="Q10" i="9"/>
  <c r="R10" i="9"/>
  <c r="S10" i="9"/>
  <c r="E11" i="9"/>
  <c r="P11" i="9"/>
  <c r="T11" i="9" s="1"/>
  <c r="Q11" i="9"/>
  <c r="R11" i="9"/>
  <c r="S11" i="9"/>
  <c r="U11" i="9"/>
  <c r="E12" i="9"/>
  <c r="P12" i="9"/>
  <c r="Q12" i="9"/>
  <c r="R12" i="9"/>
  <c r="S12" i="9"/>
  <c r="T12" i="9"/>
  <c r="U12" i="9"/>
  <c r="E13" i="9"/>
  <c r="P13" i="9"/>
  <c r="Q13" i="9"/>
  <c r="R13" i="9"/>
  <c r="S13" i="9"/>
  <c r="T13" i="9"/>
  <c r="U13" i="9"/>
  <c r="E14" i="9"/>
  <c r="P14" i="9"/>
  <c r="T14" i="9" s="1"/>
  <c r="Q14" i="9"/>
  <c r="R14" i="9"/>
  <c r="S14" i="9"/>
  <c r="U14" i="9"/>
  <c r="B15" i="9"/>
  <c r="E15" i="9" s="1"/>
  <c r="C15" i="9"/>
  <c r="F15" i="9"/>
  <c r="G15" i="9"/>
  <c r="H15" i="9"/>
  <c r="R15" i="9" s="1"/>
  <c r="I15" i="9"/>
  <c r="J15" i="9"/>
  <c r="K15" i="9"/>
  <c r="Q15" i="9" s="1"/>
  <c r="L15" i="9"/>
  <c r="M15" i="9"/>
  <c r="N15" i="9"/>
  <c r="O15" i="9"/>
  <c r="P15" i="9"/>
  <c r="S15" i="9"/>
  <c r="V15" i="9"/>
  <c r="E17" i="9"/>
  <c r="P17" i="9"/>
  <c r="T17" i="9" s="1"/>
  <c r="Q17" i="9"/>
  <c r="U17" i="9" s="1"/>
  <c r="R17" i="9"/>
  <c r="S17" i="9"/>
  <c r="E18" i="9"/>
  <c r="P18" i="9"/>
  <c r="Q18" i="9"/>
  <c r="R18" i="9"/>
  <c r="S18" i="9"/>
  <c r="T18" i="9"/>
  <c r="U18" i="9"/>
  <c r="E19" i="9"/>
  <c r="P19" i="9"/>
  <c r="Q19" i="9"/>
  <c r="R19" i="9"/>
  <c r="S19" i="9"/>
  <c r="T19" i="9"/>
  <c r="U19" i="9"/>
  <c r="E20" i="9"/>
  <c r="P20" i="9"/>
  <c r="Q20" i="9"/>
  <c r="R20" i="9"/>
  <c r="S20" i="9"/>
  <c r="T20" i="9"/>
  <c r="U20" i="9"/>
  <c r="E21" i="9"/>
  <c r="U21" i="9" s="1"/>
  <c r="P21" i="9"/>
  <c r="Q21" i="9"/>
  <c r="R21" i="9"/>
  <c r="S21" i="9"/>
  <c r="T21" i="9"/>
  <c r="E22" i="9"/>
  <c r="T22" i="9" s="1"/>
  <c r="P22" i="9"/>
  <c r="Q22" i="9"/>
  <c r="R22" i="9"/>
  <c r="S22" i="9"/>
  <c r="U22" i="9"/>
  <c r="E23" i="9"/>
  <c r="T23" i="9" s="1"/>
  <c r="P23" i="9"/>
  <c r="Q23" i="9"/>
  <c r="R23" i="9"/>
  <c r="S23" i="9"/>
  <c r="B24" i="9"/>
  <c r="E24" i="9" s="1"/>
  <c r="C24" i="9"/>
  <c r="F24" i="9"/>
  <c r="G24" i="9"/>
  <c r="H24" i="9"/>
  <c r="R24" i="9" s="1"/>
  <c r="I24" i="9"/>
  <c r="J24" i="9"/>
  <c r="K24" i="9"/>
  <c r="Q24" i="9" s="1"/>
  <c r="L24" i="9"/>
  <c r="M24" i="9"/>
  <c r="N24" i="9"/>
  <c r="P24" i="9" s="1"/>
  <c r="O24" i="9"/>
  <c r="S24" i="9"/>
  <c r="V24" i="9"/>
  <c r="E26" i="9"/>
  <c r="P26" i="9"/>
  <c r="Q26" i="9"/>
  <c r="R26" i="9"/>
  <c r="S26" i="9"/>
  <c r="T26" i="9"/>
  <c r="U26" i="9"/>
  <c r="E27" i="9"/>
  <c r="U27" i="9" s="1"/>
  <c r="P27" i="9"/>
  <c r="Q27" i="9"/>
  <c r="R27" i="9"/>
  <c r="S27" i="9"/>
  <c r="T27" i="9"/>
  <c r="E28" i="9"/>
  <c r="T28" i="9" s="1"/>
  <c r="P28" i="9"/>
  <c r="Q28" i="9"/>
  <c r="R28" i="9"/>
  <c r="S28" i="9"/>
  <c r="U28" i="9"/>
  <c r="E29" i="9"/>
  <c r="T29" i="9" s="1"/>
  <c r="P29" i="9"/>
  <c r="Q29" i="9"/>
  <c r="R29" i="9"/>
  <c r="S29" i="9"/>
  <c r="B30" i="9"/>
  <c r="E30" i="9" s="1"/>
  <c r="C30" i="9"/>
  <c r="F30" i="9"/>
  <c r="G30" i="9"/>
  <c r="H30" i="9"/>
  <c r="R30" i="9" s="1"/>
  <c r="I30" i="9"/>
  <c r="J30" i="9"/>
  <c r="K30" i="9"/>
  <c r="S30" i="9" s="1"/>
  <c r="L30" i="9"/>
  <c r="M30" i="9"/>
  <c r="N30" i="9"/>
  <c r="P30" i="9" s="1"/>
  <c r="O30" i="9"/>
  <c r="V30" i="9"/>
  <c r="E32" i="9"/>
  <c r="P32" i="9"/>
  <c r="T32" i="9" s="1"/>
  <c r="Q32" i="9"/>
  <c r="R32" i="9"/>
  <c r="S32" i="9"/>
  <c r="U32" i="9"/>
  <c r="B33" i="9"/>
  <c r="E33" i="9" s="1"/>
  <c r="C33" i="9"/>
  <c r="F33" i="9"/>
  <c r="G33" i="9"/>
  <c r="H33" i="9"/>
  <c r="R33" i="9" s="1"/>
  <c r="I33" i="9"/>
  <c r="J33" i="9"/>
  <c r="K33" i="9"/>
  <c r="Q33" i="9" s="1"/>
  <c r="L33" i="9"/>
  <c r="M33" i="9"/>
  <c r="N33" i="9"/>
  <c r="O33" i="9"/>
  <c r="P33" i="9"/>
  <c r="S33" i="9"/>
  <c r="V33" i="9"/>
  <c r="E35" i="9"/>
  <c r="U35" i="9" s="1"/>
  <c r="P35" i="9"/>
  <c r="T35" i="9" s="1"/>
  <c r="Q35" i="9"/>
  <c r="R35" i="9"/>
  <c r="S35" i="9"/>
  <c r="E36" i="9"/>
  <c r="P36" i="9"/>
  <c r="Q36" i="9"/>
  <c r="U36" i="9" s="1"/>
  <c r="R36" i="9"/>
  <c r="S36" i="9"/>
  <c r="T36" i="9"/>
  <c r="E37" i="9"/>
  <c r="P37" i="9"/>
  <c r="Q37" i="9"/>
  <c r="R37" i="9"/>
  <c r="S37" i="9"/>
  <c r="T37" i="9"/>
  <c r="U37" i="9"/>
  <c r="E38" i="9"/>
  <c r="T38" i="9" s="1"/>
  <c r="P38" i="9"/>
  <c r="Q38" i="9"/>
  <c r="R38" i="9"/>
  <c r="S38" i="9"/>
  <c r="U38" i="9"/>
  <c r="E39" i="9"/>
  <c r="U39" i="9" s="1"/>
  <c r="P39" i="9"/>
  <c r="Q39" i="9"/>
  <c r="R39" i="9"/>
  <c r="S39" i="9"/>
  <c r="T39" i="9"/>
  <c r="B40" i="9"/>
  <c r="E40" i="9" s="1"/>
  <c r="C40" i="9"/>
  <c r="F40" i="9"/>
  <c r="G40" i="9"/>
  <c r="H40" i="9"/>
  <c r="I40" i="9"/>
  <c r="S40" i="9" s="1"/>
  <c r="J40" i="9"/>
  <c r="K40" i="9"/>
  <c r="L40" i="9"/>
  <c r="P40" i="9" s="1"/>
  <c r="T40" i="9" s="1"/>
  <c r="M40" i="9"/>
  <c r="N40" i="9"/>
  <c r="O40" i="9"/>
  <c r="R40" i="9"/>
  <c r="V40" i="9"/>
  <c r="E42" i="9"/>
  <c r="P42" i="9"/>
  <c r="Q42" i="9"/>
  <c r="R42" i="9"/>
  <c r="S42" i="9"/>
  <c r="T42" i="9"/>
  <c r="U42" i="9"/>
  <c r="E43" i="9"/>
  <c r="P43" i="9"/>
  <c r="Q43" i="9"/>
  <c r="R43" i="9"/>
  <c r="S43" i="9"/>
  <c r="T43" i="9"/>
  <c r="U43" i="9"/>
  <c r="E44" i="9"/>
  <c r="P44" i="9"/>
  <c r="T44" i="9" s="1"/>
  <c r="Q44" i="9"/>
  <c r="R44" i="9"/>
  <c r="S44" i="9"/>
  <c r="U44" i="9"/>
  <c r="E45" i="9"/>
  <c r="U45" i="9" s="1"/>
  <c r="P45" i="9"/>
  <c r="Q45" i="9"/>
  <c r="R45" i="9"/>
  <c r="S45" i="9"/>
  <c r="T45" i="9"/>
  <c r="E46" i="9"/>
  <c r="T46" i="9" s="1"/>
  <c r="P46" i="9"/>
  <c r="Q46" i="9"/>
  <c r="R46" i="9"/>
  <c r="S46" i="9"/>
  <c r="U46" i="9"/>
  <c r="E47" i="9"/>
  <c r="T47" i="9" s="1"/>
  <c r="P47" i="9"/>
  <c r="Q47" i="9"/>
  <c r="R47" i="9"/>
  <c r="S47" i="9"/>
  <c r="U47" i="9"/>
  <c r="E48" i="9"/>
  <c r="T48" i="9" s="1"/>
  <c r="P48" i="9"/>
  <c r="Q48" i="9"/>
  <c r="R48" i="9"/>
  <c r="S48" i="9"/>
  <c r="E49" i="9"/>
  <c r="T49" i="9" s="1"/>
  <c r="P49" i="9"/>
  <c r="Q49" i="9"/>
  <c r="R49" i="9"/>
  <c r="S49" i="9"/>
  <c r="U49" i="9"/>
  <c r="E50" i="9"/>
  <c r="P50" i="9"/>
  <c r="Q50" i="9"/>
  <c r="R50" i="9"/>
  <c r="S50" i="9"/>
  <c r="T50" i="9"/>
  <c r="U50" i="9"/>
  <c r="E51" i="9"/>
  <c r="P51" i="9"/>
  <c r="Q51" i="9"/>
  <c r="R51" i="9"/>
  <c r="S51" i="9"/>
  <c r="T51" i="9"/>
  <c r="U51" i="9"/>
  <c r="E52" i="9"/>
  <c r="P52" i="9"/>
  <c r="Q52" i="9"/>
  <c r="R52" i="9"/>
  <c r="S52" i="9"/>
  <c r="T52" i="9"/>
  <c r="U52" i="9"/>
  <c r="B53" i="9"/>
  <c r="E53" i="9" s="1"/>
  <c r="C53" i="9"/>
  <c r="F53" i="9"/>
  <c r="G53" i="9"/>
  <c r="H53" i="9"/>
  <c r="R53" i="9" s="1"/>
  <c r="I53" i="9"/>
  <c r="J53" i="9"/>
  <c r="K53" i="9"/>
  <c r="Q53" i="9" s="1"/>
  <c r="L53" i="9"/>
  <c r="M53" i="9"/>
  <c r="N53" i="9"/>
  <c r="O53" i="9"/>
  <c r="P53" i="9"/>
  <c r="S53" i="9"/>
  <c r="V53" i="9"/>
  <c r="E55" i="9"/>
  <c r="T55" i="9" s="1"/>
  <c r="P55" i="9"/>
  <c r="Q55" i="9"/>
  <c r="R55" i="9"/>
  <c r="S55" i="9"/>
  <c r="U55" i="9"/>
  <c r="E56" i="9"/>
  <c r="U56" i="9" s="1"/>
  <c r="P56" i="9"/>
  <c r="Q56" i="9"/>
  <c r="R56" i="9"/>
  <c r="S56" i="9"/>
  <c r="T56" i="9"/>
  <c r="E57" i="9"/>
  <c r="P57" i="9"/>
  <c r="Q57" i="9"/>
  <c r="R57" i="9"/>
  <c r="S57" i="9"/>
  <c r="T57" i="9"/>
  <c r="U57" i="9"/>
  <c r="E58" i="9"/>
  <c r="P58" i="9"/>
  <c r="Q58" i="9"/>
  <c r="R58" i="9"/>
  <c r="S58" i="9"/>
  <c r="T58" i="9"/>
  <c r="U58" i="9"/>
  <c r="B59" i="9"/>
  <c r="E59" i="9" s="1"/>
  <c r="C59" i="9"/>
  <c r="F59" i="9"/>
  <c r="G59" i="9"/>
  <c r="H59" i="9"/>
  <c r="R59" i="9" s="1"/>
  <c r="I59" i="9"/>
  <c r="J59" i="9"/>
  <c r="K59" i="9"/>
  <c r="Q59" i="9" s="1"/>
  <c r="L59" i="9"/>
  <c r="M59" i="9"/>
  <c r="N59" i="9"/>
  <c r="O59" i="9"/>
  <c r="S59" i="9"/>
  <c r="V59" i="9"/>
  <c r="E61" i="9"/>
  <c r="P61" i="9"/>
  <c r="Q61" i="9"/>
  <c r="R61" i="9"/>
  <c r="S61" i="9"/>
  <c r="T61" i="9"/>
  <c r="U61" i="9"/>
  <c r="E62" i="9"/>
  <c r="P62" i="9"/>
  <c r="Q62" i="9"/>
  <c r="R62" i="9"/>
  <c r="S62" i="9"/>
  <c r="T62" i="9"/>
  <c r="U62" i="9"/>
  <c r="E63" i="9"/>
  <c r="P63" i="9"/>
  <c r="Q63" i="9"/>
  <c r="R63" i="9"/>
  <c r="S63" i="9"/>
  <c r="T63" i="9"/>
  <c r="U63" i="9"/>
  <c r="E64" i="9"/>
  <c r="P64" i="9"/>
  <c r="Q64" i="9"/>
  <c r="R64" i="9"/>
  <c r="S64" i="9"/>
  <c r="T64" i="9"/>
  <c r="U64" i="9"/>
  <c r="E65" i="9"/>
  <c r="U65" i="9" s="1"/>
  <c r="P65" i="9"/>
  <c r="Q65" i="9"/>
  <c r="R65" i="9"/>
  <c r="S65" i="9"/>
  <c r="T65" i="9"/>
  <c r="B66" i="9"/>
  <c r="E66" i="9" s="1"/>
  <c r="C66" i="9"/>
  <c r="F66" i="9"/>
  <c r="G66" i="9"/>
  <c r="H66" i="9"/>
  <c r="I66" i="9"/>
  <c r="S66" i="9" s="1"/>
  <c r="J66" i="9"/>
  <c r="P66" i="9" s="1"/>
  <c r="K66" i="9"/>
  <c r="L66" i="9"/>
  <c r="M66" i="9"/>
  <c r="N66" i="9"/>
  <c r="O66" i="9"/>
  <c r="Q66" i="9"/>
  <c r="R66" i="9"/>
  <c r="T66" i="9"/>
  <c r="V66" i="9"/>
  <c r="B67" i="9"/>
  <c r="C67" i="9"/>
  <c r="E67" i="9"/>
  <c r="F67" i="9"/>
  <c r="G67" i="9"/>
  <c r="H67" i="9"/>
  <c r="I67" i="9"/>
  <c r="J67" i="9"/>
  <c r="K67" i="9"/>
  <c r="Q67" i="9" s="1"/>
  <c r="U67" i="9" s="1"/>
  <c r="L67" i="9"/>
  <c r="M67" i="9"/>
  <c r="N67" i="9"/>
  <c r="P67" i="9" s="1"/>
  <c r="O67" i="9"/>
  <c r="R67" i="9"/>
  <c r="S67" i="9"/>
  <c r="V67" i="9"/>
  <c r="E69" i="9"/>
  <c r="P69" i="9"/>
  <c r="Q69" i="9"/>
  <c r="R69" i="9"/>
  <c r="S69" i="9"/>
  <c r="T69" i="9"/>
  <c r="U69" i="9"/>
  <c r="B70" i="9"/>
  <c r="C70" i="9"/>
  <c r="E70" i="9"/>
  <c r="F70" i="9"/>
  <c r="G70" i="9"/>
  <c r="H70" i="9"/>
  <c r="I70" i="9"/>
  <c r="J70" i="9"/>
  <c r="P70" i="9" s="1"/>
  <c r="T70" i="9" s="1"/>
  <c r="K70" i="9"/>
  <c r="L70" i="9"/>
  <c r="M70" i="9"/>
  <c r="N70" i="9"/>
  <c r="O70" i="9"/>
  <c r="Q70" i="9"/>
  <c r="U70" i="9" s="1"/>
  <c r="R70" i="9"/>
  <c r="S70" i="9"/>
  <c r="V70" i="9"/>
  <c r="B71" i="9"/>
  <c r="C71" i="9"/>
  <c r="E71" i="9" s="1"/>
  <c r="F71" i="9"/>
  <c r="G71" i="9"/>
  <c r="H71" i="9"/>
  <c r="I71" i="9"/>
  <c r="J71" i="9"/>
  <c r="K71" i="9"/>
  <c r="L71" i="9"/>
  <c r="M71" i="9"/>
  <c r="N71" i="9"/>
  <c r="P71" i="9" s="1"/>
  <c r="O71" i="9"/>
  <c r="Q71" i="9"/>
  <c r="R71" i="9"/>
  <c r="S71" i="9"/>
  <c r="V71" i="9"/>
  <c r="B72" i="9"/>
  <c r="E72" i="9" s="1"/>
  <c r="C72" i="9"/>
  <c r="F72" i="9"/>
  <c r="G72" i="9"/>
  <c r="H72" i="9"/>
  <c r="I72" i="9"/>
  <c r="J72" i="9"/>
  <c r="R72" i="9" s="1"/>
  <c r="K72" i="9"/>
  <c r="Q72" i="9" s="1"/>
  <c r="L72" i="9"/>
  <c r="M72" i="9"/>
  <c r="N72" i="9"/>
  <c r="O72" i="9"/>
  <c r="S72" i="9"/>
  <c r="V72" i="9"/>
  <c r="A76" i="9"/>
  <c r="B79" i="9"/>
  <c r="C79" i="9"/>
  <c r="D79" i="9"/>
  <c r="F79" i="9"/>
  <c r="G79" i="9"/>
  <c r="H79" i="9"/>
  <c r="I79" i="9"/>
  <c r="J79" i="9"/>
  <c r="K79" i="9"/>
  <c r="L79" i="9"/>
  <c r="M79" i="9"/>
  <c r="V79" i="9"/>
  <c r="W79" i="9"/>
  <c r="E80" i="9"/>
  <c r="E79" i="9" s="1"/>
  <c r="E81" i="9"/>
  <c r="E82" i="9"/>
  <c r="E83" i="9"/>
  <c r="E86" i="9"/>
  <c r="T86" i="9" s="1"/>
  <c r="P86" i="9"/>
  <c r="Q86" i="9"/>
  <c r="R86" i="9"/>
  <c r="S86" i="9"/>
  <c r="E87" i="9"/>
  <c r="P87" i="9"/>
  <c r="Q87" i="9"/>
  <c r="R87" i="9"/>
  <c r="S87" i="9"/>
  <c r="T87" i="9"/>
  <c r="U87" i="9"/>
  <c r="E88" i="9"/>
  <c r="P88" i="9"/>
  <c r="Q88" i="9"/>
  <c r="R88" i="9"/>
  <c r="S88" i="9"/>
  <c r="T88" i="9"/>
  <c r="U88" i="9"/>
  <c r="E89" i="9"/>
  <c r="T89" i="9" s="1"/>
  <c r="P89" i="9"/>
  <c r="Q89" i="9"/>
  <c r="R89" i="9"/>
  <c r="S89" i="9"/>
  <c r="E90" i="9"/>
  <c r="U90" i="9" s="1"/>
  <c r="P90" i="9"/>
  <c r="Q90" i="9"/>
  <c r="R90" i="9"/>
  <c r="S90" i="9"/>
  <c r="T90" i="9"/>
  <c r="E91" i="9"/>
  <c r="P91" i="9"/>
  <c r="Q91" i="9"/>
  <c r="R91" i="9"/>
  <c r="S91" i="9"/>
  <c r="T91" i="9"/>
  <c r="U91" i="9"/>
  <c r="E92" i="9"/>
  <c r="P92" i="9"/>
  <c r="Q92" i="9"/>
  <c r="R92" i="9"/>
  <c r="S92" i="9"/>
  <c r="T92" i="9"/>
  <c r="U92" i="9"/>
  <c r="E93" i="9"/>
  <c r="T93" i="9" s="1"/>
  <c r="P93" i="9"/>
  <c r="Q93" i="9"/>
  <c r="R93" i="9"/>
  <c r="S93" i="9"/>
  <c r="B95" i="9"/>
  <c r="B112" i="9" s="1"/>
  <c r="C95" i="9"/>
  <c r="D95" i="9"/>
  <c r="F95" i="9"/>
  <c r="G95" i="9"/>
  <c r="H95" i="9"/>
  <c r="I95" i="9"/>
  <c r="J95" i="9"/>
  <c r="J112" i="9" s="1"/>
  <c r="K95" i="9"/>
  <c r="L95" i="9"/>
  <c r="M95" i="9"/>
  <c r="R95" i="9"/>
  <c r="S95" i="9"/>
  <c r="V95" i="9"/>
  <c r="V112" i="9" s="1"/>
  <c r="W95" i="9"/>
  <c r="E96" i="9"/>
  <c r="E95" i="9" s="1"/>
  <c r="R96" i="9"/>
  <c r="S96" i="9"/>
  <c r="T96" i="9"/>
  <c r="U96" i="9"/>
  <c r="E97" i="9"/>
  <c r="T97" i="9" s="1"/>
  <c r="R97" i="9"/>
  <c r="S97" i="9"/>
  <c r="U97" i="9"/>
  <c r="E98" i="9"/>
  <c r="T98" i="9" s="1"/>
  <c r="R98" i="9"/>
  <c r="S98" i="9"/>
  <c r="U98" i="9"/>
  <c r="E99" i="9"/>
  <c r="R99" i="9"/>
  <c r="S99" i="9"/>
  <c r="T99" i="9"/>
  <c r="U99" i="9"/>
  <c r="E100" i="9"/>
  <c r="T100" i="9" s="1"/>
  <c r="R100" i="9"/>
  <c r="S100" i="9"/>
  <c r="E101" i="9"/>
  <c r="T101" i="9" s="1"/>
  <c r="R101" i="9"/>
  <c r="S101" i="9"/>
  <c r="E102" i="9"/>
  <c r="T102" i="9" s="1"/>
  <c r="R102" i="9"/>
  <c r="S102" i="9"/>
  <c r="E103" i="9"/>
  <c r="U103" i="9" s="1"/>
  <c r="R103" i="9"/>
  <c r="S103" i="9"/>
  <c r="T103" i="9"/>
  <c r="E104" i="9"/>
  <c r="R104" i="9"/>
  <c r="S104" i="9"/>
  <c r="T104" i="9"/>
  <c r="U104" i="9"/>
  <c r="E105" i="9"/>
  <c r="R105" i="9"/>
  <c r="S105" i="9"/>
  <c r="T105" i="9"/>
  <c r="U105" i="9"/>
  <c r="E106" i="9"/>
  <c r="T106" i="9" s="1"/>
  <c r="R106" i="9"/>
  <c r="S106" i="9"/>
  <c r="U106" i="9"/>
  <c r="E107" i="9"/>
  <c r="R107" i="9"/>
  <c r="S107" i="9"/>
  <c r="T107" i="9"/>
  <c r="U107" i="9"/>
  <c r="E108" i="9"/>
  <c r="T108" i="9" s="1"/>
  <c r="R108" i="9"/>
  <c r="S108" i="9"/>
  <c r="E109" i="9"/>
  <c r="U109" i="9" s="1"/>
  <c r="R109" i="9"/>
  <c r="S109" i="9"/>
  <c r="T109" i="9"/>
  <c r="E110" i="9"/>
  <c r="T110" i="9" s="1"/>
  <c r="R110" i="9"/>
  <c r="S110" i="9"/>
  <c r="R111" i="9"/>
  <c r="S111" i="9"/>
  <c r="T111" i="9"/>
  <c r="U111" i="9"/>
  <c r="C112" i="9"/>
  <c r="D112" i="9"/>
  <c r="F112" i="9"/>
  <c r="G112" i="9"/>
  <c r="H112" i="9"/>
  <c r="I112" i="9"/>
  <c r="K112" i="9"/>
  <c r="L112" i="9"/>
  <c r="M112" i="9"/>
  <c r="S112" i="9" s="1"/>
  <c r="N112" i="9"/>
  <c r="O112" i="9"/>
  <c r="P112" i="9"/>
  <c r="Q112" i="9"/>
  <c r="R112" i="9"/>
  <c r="W112" i="9"/>
  <c r="B113" i="9"/>
  <c r="C113" i="9"/>
  <c r="D113" i="9"/>
  <c r="E113" i="9"/>
  <c r="F113" i="9"/>
  <c r="G113" i="9"/>
  <c r="H113" i="9"/>
  <c r="I113" i="9"/>
  <c r="J113" i="9"/>
  <c r="K113" i="9"/>
  <c r="L113" i="9"/>
  <c r="M113" i="9"/>
  <c r="N113" i="9"/>
  <c r="O113" i="9"/>
  <c r="P113" i="9"/>
  <c r="Q113" i="9"/>
  <c r="R113" i="9"/>
  <c r="S113" i="9"/>
  <c r="T113" i="9"/>
  <c r="U113" i="9"/>
  <c r="V113" i="9"/>
  <c r="W113" i="9"/>
  <c r="T112" i="10" l="1"/>
  <c r="U112" i="10"/>
  <c r="T59" i="9"/>
  <c r="U59" i="9"/>
  <c r="T33" i="9"/>
  <c r="U33" i="9"/>
  <c r="T24" i="9"/>
  <c r="U24" i="9"/>
  <c r="E112" i="9"/>
  <c r="T95" i="9"/>
  <c r="U95" i="9"/>
  <c r="T30" i="9"/>
  <c r="T71" i="9"/>
  <c r="U71" i="9"/>
  <c r="P59" i="9"/>
  <c r="U101" i="9"/>
  <c r="U93" i="9"/>
  <c r="T67" i="9"/>
  <c r="U29" i="9"/>
  <c r="U23" i="9"/>
  <c r="U9" i="9"/>
  <c r="U86" i="9"/>
  <c r="P72" i="9"/>
  <c r="T72" i="9" s="1"/>
  <c r="U48" i="9"/>
  <c r="Q30" i="9"/>
  <c r="U30" i="9" s="1"/>
  <c r="U10" i="9"/>
  <c r="T9" i="9"/>
  <c r="U53" i="9"/>
  <c r="U15" i="9"/>
  <c r="T10" i="9"/>
  <c r="U110" i="9"/>
  <c r="U102" i="9"/>
  <c r="U66" i="9"/>
  <c r="T53" i="9"/>
  <c r="U89" i="9"/>
  <c r="U72" i="9"/>
  <c r="Q40" i="9"/>
  <c r="U40" i="9" s="1"/>
  <c r="U108" i="9"/>
  <c r="U100" i="9"/>
  <c r="E9" i="8"/>
  <c r="P9" i="8"/>
  <c r="Q9" i="8"/>
  <c r="R9" i="8"/>
  <c r="S9" i="8"/>
  <c r="E10" i="8"/>
  <c r="T10" i="8" s="1"/>
  <c r="P10" i="8"/>
  <c r="Q10" i="8"/>
  <c r="R10" i="8"/>
  <c r="S10" i="8"/>
  <c r="E11" i="8"/>
  <c r="P11" i="8"/>
  <c r="Q11" i="8"/>
  <c r="R11" i="8"/>
  <c r="S11" i="8"/>
  <c r="T11" i="8"/>
  <c r="U11" i="8"/>
  <c r="E12" i="8"/>
  <c r="T12" i="8" s="1"/>
  <c r="P12" i="8"/>
  <c r="Q12" i="8"/>
  <c r="R12" i="8"/>
  <c r="S12" i="8"/>
  <c r="E13" i="8"/>
  <c r="U13" i="8" s="1"/>
  <c r="P13" i="8"/>
  <c r="Q13" i="8"/>
  <c r="R13" i="8"/>
  <c r="S13" i="8"/>
  <c r="T13" i="8"/>
  <c r="E14" i="8"/>
  <c r="P14" i="8"/>
  <c r="Q14" i="8"/>
  <c r="R14" i="8"/>
  <c r="S14" i="8"/>
  <c r="T14" i="8"/>
  <c r="U14" i="8"/>
  <c r="B15" i="8"/>
  <c r="C15" i="8"/>
  <c r="E15" i="8"/>
  <c r="F15" i="8"/>
  <c r="G15" i="8"/>
  <c r="H15" i="8"/>
  <c r="R15" i="8" s="1"/>
  <c r="I15" i="8"/>
  <c r="S15" i="8" s="1"/>
  <c r="J15" i="8"/>
  <c r="K15" i="8"/>
  <c r="L15" i="8"/>
  <c r="M15" i="8"/>
  <c r="N15" i="8"/>
  <c r="O15" i="8"/>
  <c r="P15" i="8"/>
  <c r="Q15" i="8"/>
  <c r="V15" i="8"/>
  <c r="E17" i="8"/>
  <c r="P17" i="8"/>
  <c r="Q17" i="8"/>
  <c r="R17" i="8"/>
  <c r="S17" i="8"/>
  <c r="T17" i="8"/>
  <c r="U17" i="8"/>
  <c r="E18" i="8"/>
  <c r="T18" i="8" s="1"/>
  <c r="P18" i="8"/>
  <c r="Q18" i="8"/>
  <c r="R18" i="8"/>
  <c r="S18" i="8"/>
  <c r="E19" i="8"/>
  <c r="U19" i="8" s="1"/>
  <c r="P19" i="8"/>
  <c r="Q19" i="8"/>
  <c r="R19" i="8"/>
  <c r="S19" i="8"/>
  <c r="T19" i="8"/>
  <c r="E20" i="8"/>
  <c r="P20" i="8"/>
  <c r="Q20" i="8"/>
  <c r="R20" i="8"/>
  <c r="S20" i="8"/>
  <c r="T20" i="8"/>
  <c r="U20" i="8"/>
  <c r="E21" i="8"/>
  <c r="P21" i="8"/>
  <c r="Q21" i="8"/>
  <c r="R21" i="8"/>
  <c r="S21" i="8"/>
  <c r="T21" i="8"/>
  <c r="U21" i="8"/>
  <c r="E22" i="8"/>
  <c r="T22" i="8" s="1"/>
  <c r="P22" i="8"/>
  <c r="Q22" i="8"/>
  <c r="R22" i="8"/>
  <c r="S22" i="8"/>
  <c r="U22" i="8"/>
  <c r="E23" i="8"/>
  <c r="T23" i="8" s="1"/>
  <c r="P23" i="8"/>
  <c r="Q23" i="8"/>
  <c r="R23" i="8"/>
  <c r="S23" i="8"/>
  <c r="B24" i="8"/>
  <c r="E24" i="8" s="1"/>
  <c r="C24" i="8"/>
  <c r="F24" i="8"/>
  <c r="G24" i="8"/>
  <c r="H24" i="8"/>
  <c r="R24" i="8" s="1"/>
  <c r="I24" i="8"/>
  <c r="J24" i="8"/>
  <c r="K24" i="8"/>
  <c r="Q24" i="8" s="1"/>
  <c r="L24" i="8"/>
  <c r="P24" i="8" s="1"/>
  <c r="M24" i="8"/>
  <c r="N24" i="8"/>
  <c r="O24" i="8"/>
  <c r="S24" i="8"/>
  <c r="V24" i="8"/>
  <c r="E26" i="8"/>
  <c r="P26" i="8"/>
  <c r="Q26" i="8"/>
  <c r="R26" i="8"/>
  <c r="S26" i="8"/>
  <c r="T26" i="8"/>
  <c r="U26" i="8"/>
  <c r="E27" i="8"/>
  <c r="P27" i="8"/>
  <c r="Q27" i="8"/>
  <c r="R27" i="8"/>
  <c r="S27" i="8"/>
  <c r="T27" i="8"/>
  <c r="U27" i="8"/>
  <c r="E28" i="8"/>
  <c r="T28" i="8" s="1"/>
  <c r="P28" i="8"/>
  <c r="Q28" i="8"/>
  <c r="R28" i="8"/>
  <c r="S28" i="8"/>
  <c r="U28" i="8"/>
  <c r="E29" i="8"/>
  <c r="P29" i="8"/>
  <c r="Q29" i="8"/>
  <c r="R29" i="8"/>
  <c r="S29" i="8"/>
  <c r="B30" i="8"/>
  <c r="E30" i="8" s="1"/>
  <c r="C30" i="8"/>
  <c r="F30" i="8"/>
  <c r="G30" i="8"/>
  <c r="H30" i="8"/>
  <c r="R30" i="8" s="1"/>
  <c r="I30" i="8"/>
  <c r="J30" i="8"/>
  <c r="K30" i="8"/>
  <c r="Q30" i="8" s="1"/>
  <c r="L30" i="8"/>
  <c r="P30" i="8" s="1"/>
  <c r="M30" i="8"/>
  <c r="N30" i="8"/>
  <c r="O30" i="8"/>
  <c r="S30" i="8"/>
  <c r="V30" i="8"/>
  <c r="E32" i="8"/>
  <c r="P32" i="8"/>
  <c r="Q32" i="8"/>
  <c r="U32" i="8" s="1"/>
  <c r="R32" i="8"/>
  <c r="S32" i="8"/>
  <c r="T32" i="8"/>
  <c r="B33" i="8"/>
  <c r="C33" i="8"/>
  <c r="E33" i="8"/>
  <c r="T33" i="8" s="1"/>
  <c r="F33" i="8"/>
  <c r="G33" i="8"/>
  <c r="H33" i="8"/>
  <c r="R33" i="8" s="1"/>
  <c r="I33" i="8"/>
  <c r="S33" i="8" s="1"/>
  <c r="J33" i="8"/>
  <c r="K33" i="8"/>
  <c r="L33" i="8"/>
  <c r="M33" i="8"/>
  <c r="N33" i="8"/>
  <c r="O33" i="8"/>
  <c r="P33" i="8"/>
  <c r="Q33" i="8"/>
  <c r="U33" i="8" s="1"/>
  <c r="V33" i="8"/>
  <c r="E35" i="8"/>
  <c r="P35" i="8"/>
  <c r="T35" i="8" s="1"/>
  <c r="Q35" i="8"/>
  <c r="U35" i="8" s="1"/>
  <c r="R35" i="8"/>
  <c r="S35" i="8"/>
  <c r="E36" i="8"/>
  <c r="T36" i="8" s="1"/>
  <c r="P36" i="8"/>
  <c r="Q36" i="8"/>
  <c r="R36" i="8"/>
  <c r="S36" i="8"/>
  <c r="E37" i="8"/>
  <c r="U37" i="8" s="1"/>
  <c r="P37" i="8"/>
  <c r="Q37" i="8"/>
  <c r="R37" i="8"/>
  <c r="S37" i="8"/>
  <c r="T37" i="8"/>
  <c r="E38" i="8"/>
  <c r="T40" i="8" s="1"/>
  <c r="P38" i="8"/>
  <c r="Q38" i="8"/>
  <c r="R38" i="8"/>
  <c r="S38" i="8"/>
  <c r="T38" i="8"/>
  <c r="U38" i="8"/>
  <c r="E39" i="8"/>
  <c r="P39" i="8"/>
  <c r="Q39" i="8"/>
  <c r="R39" i="8"/>
  <c r="S39" i="8"/>
  <c r="T39" i="8"/>
  <c r="U39" i="8"/>
  <c r="B40" i="8"/>
  <c r="E40" i="8" s="1"/>
  <c r="C40" i="8"/>
  <c r="F40" i="8"/>
  <c r="G40" i="8"/>
  <c r="H40" i="8"/>
  <c r="I40" i="8"/>
  <c r="S40" i="8" s="1"/>
  <c r="J40" i="8"/>
  <c r="P40" i="8" s="1"/>
  <c r="K40" i="8"/>
  <c r="L40" i="8"/>
  <c r="M40" i="8"/>
  <c r="N40" i="8"/>
  <c r="O40" i="8"/>
  <c r="Q40" i="8"/>
  <c r="U40" i="8" s="1"/>
  <c r="R40" i="8"/>
  <c r="V40" i="8"/>
  <c r="E42" i="8"/>
  <c r="T42" i="8" s="1"/>
  <c r="P42" i="8"/>
  <c r="Q42" i="8"/>
  <c r="R42" i="8"/>
  <c r="S42" i="8"/>
  <c r="E43" i="8"/>
  <c r="U43" i="8" s="1"/>
  <c r="P43" i="8"/>
  <c r="T43" i="8" s="1"/>
  <c r="Q43" i="8"/>
  <c r="R43" i="8"/>
  <c r="S43" i="8"/>
  <c r="E44" i="8"/>
  <c r="P44" i="8"/>
  <c r="Q44" i="8"/>
  <c r="U44" i="8" s="1"/>
  <c r="R44" i="8"/>
  <c r="S44" i="8"/>
  <c r="T44" i="8"/>
  <c r="E45" i="8"/>
  <c r="P45" i="8"/>
  <c r="Q45" i="8"/>
  <c r="R45" i="8"/>
  <c r="S45" i="8"/>
  <c r="T45" i="8"/>
  <c r="U45" i="8"/>
  <c r="E46" i="8"/>
  <c r="T46" i="8" s="1"/>
  <c r="P46" i="8"/>
  <c r="Q46" i="8"/>
  <c r="R46" i="8"/>
  <c r="S46" i="8"/>
  <c r="U46" i="8"/>
  <c r="E47" i="8"/>
  <c r="P47" i="8"/>
  <c r="Q47" i="8"/>
  <c r="R47" i="8"/>
  <c r="S47" i="8"/>
  <c r="E48" i="8"/>
  <c r="T48" i="8" s="1"/>
  <c r="P48" i="8"/>
  <c r="Q48" i="8"/>
  <c r="R48" i="8"/>
  <c r="S48" i="8"/>
  <c r="E49" i="8"/>
  <c r="P49" i="8"/>
  <c r="Q49" i="8"/>
  <c r="R49" i="8"/>
  <c r="S49" i="8"/>
  <c r="T49" i="8"/>
  <c r="U49" i="8"/>
  <c r="E50" i="8"/>
  <c r="T50" i="8" s="1"/>
  <c r="P50" i="8"/>
  <c r="Q50" i="8"/>
  <c r="R50" i="8"/>
  <c r="S50" i="8"/>
  <c r="E51" i="8"/>
  <c r="U51" i="8" s="1"/>
  <c r="P51" i="8"/>
  <c r="Q51" i="8"/>
  <c r="R51" i="8"/>
  <c r="S51" i="8"/>
  <c r="T51" i="8"/>
  <c r="E52" i="8"/>
  <c r="P52" i="8"/>
  <c r="Q52" i="8"/>
  <c r="R52" i="8"/>
  <c r="S52" i="8"/>
  <c r="T52" i="8"/>
  <c r="U52" i="8"/>
  <c r="B53" i="8"/>
  <c r="C53" i="8"/>
  <c r="E53" i="8"/>
  <c r="F53" i="8"/>
  <c r="G53" i="8"/>
  <c r="H53" i="8"/>
  <c r="R53" i="8" s="1"/>
  <c r="I53" i="8"/>
  <c r="S53" i="8" s="1"/>
  <c r="J53" i="8"/>
  <c r="K53" i="8"/>
  <c r="L53" i="8"/>
  <c r="M53" i="8"/>
  <c r="N53" i="8"/>
  <c r="O53" i="8"/>
  <c r="P53" i="8"/>
  <c r="V53" i="8"/>
  <c r="E55" i="8"/>
  <c r="P55" i="8"/>
  <c r="Q55" i="8"/>
  <c r="R55" i="8"/>
  <c r="S55" i="8"/>
  <c r="T55" i="8"/>
  <c r="U55" i="8"/>
  <c r="E56" i="8"/>
  <c r="T56" i="8" s="1"/>
  <c r="P56" i="8"/>
  <c r="Q56" i="8"/>
  <c r="R56" i="8"/>
  <c r="S56" i="8"/>
  <c r="E57" i="8"/>
  <c r="U57" i="8" s="1"/>
  <c r="P57" i="8"/>
  <c r="Q57" i="8"/>
  <c r="R57" i="8"/>
  <c r="S57" i="8"/>
  <c r="T57" i="8"/>
  <c r="E58" i="8"/>
  <c r="P58" i="8"/>
  <c r="Q58" i="8"/>
  <c r="R58" i="8"/>
  <c r="S58" i="8"/>
  <c r="T58" i="8"/>
  <c r="U58" i="8"/>
  <c r="B59" i="8"/>
  <c r="C59" i="8"/>
  <c r="E59" i="8"/>
  <c r="T59" i="8" s="1"/>
  <c r="F59" i="8"/>
  <c r="G59" i="8"/>
  <c r="H59" i="8"/>
  <c r="R59" i="8" s="1"/>
  <c r="I59" i="8"/>
  <c r="S59" i="8" s="1"/>
  <c r="J59" i="8"/>
  <c r="K59" i="8"/>
  <c r="L59" i="8"/>
  <c r="M59" i="8"/>
  <c r="N59" i="8"/>
  <c r="O59" i="8"/>
  <c r="Q59" i="8"/>
  <c r="U59" i="8"/>
  <c r="V59" i="8"/>
  <c r="E61" i="8"/>
  <c r="P61" i="8"/>
  <c r="Q61" i="8"/>
  <c r="R61" i="8"/>
  <c r="S61" i="8"/>
  <c r="T61" i="8"/>
  <c r="U61" i="8"/>
  <c r="E62" i="8"/>
  <c r="T62" i="8" s="1"/>
  <c r="P62" i="8"/>
  <c r="Q62" i="8"/>
  <c r="R62" i="8"/>
  <c r="S62" i="8"/>
  <c r="E63" i="8"/>
  <c r="U63" i="8" s="1"/>
  <c r="P63" i="8"/>
  <c r="Q63" i="8"/>
  <c r="R63" i="8"/>
  <c r="S63" i="8"/>
  <c r="T63" i="8"/>
  <c r="E64" i="8"/>
  <c r="P64" i="8"/>
  <c r="Q64" i="8"/>
  <c r="R64" i="8"/>
  <c r="S64" i="8"/>
  <c r="T64" i="8"/>
  <c r="U64" i="8"/>
  <c r="E65" i="8"/>
  <c r="P65" i="8"/>
  <c r="Q65" i="8"/>
  <c r="R65" i="8"/>
  <c r="S65" i="8"/>
  <c r="T65" i="8"/>
  <c r="U65" i="8"/>
  <c r="B66" i="8"/>
  <c r="E66" i="8" s="1"/>
  <c r="C66" i="8"/>
  <c r="F66" i="8"/>
  <c r="G66" i="8"/>
  <c r="H66" i="8"/>
  <c r="I66" i="8"/>
  <c r="S66" i="8" s="1"/>
  <c r="J66" i="8"/>
  <c r="P66" i="8" s="1"/>
  <c r="K66" i="8"/>
  <c r="L66" i="8"/>
  <c r="M66" i="8"/>
  <c r="N66" i="8"/>
  <c r="O66" i="8"/>
  <c r="Q66" i="8"/>
  <c r="R66" i="8"/>
  <c r="V66" i="8"/>
  <c r="B67" i="8"/>
  <c r="C67" i="8"/>
  <c r="E67" i="8"/>
  <c r="F67" i="8"/>
  <c r="G67" i="8"/>
  <c r="H67" i="8"/>
  <c r="I67" i="8"/>
  <c r="J67" i="8"/>
  <c r="P67" i="8" s="1"/>
  <c r="K67" i="8"/>
  <c r="Q67" i="8" s="1"/>
  <c r="L67" i="8"/>
  <c r="M67" i="8"/>
  <c r="N67" i="8"/>
  <c r="O67" i="8"/>
  <c r="R67" i="8"/>
  <c r="V67" i="8"/>
  <c r="E69" i="8"/>
  <c r="T69" i="8" s="1"/>
  <c r="P69" i="8"/>
  <c r="Q69" i="8"/>
  <c r="R69" i="8"/>
  <c r="S69" i="8"/>
  <c r="U69" i="8"/>
  <c r="B70" i="8"/>
  <c r="E70" i="8" s="1"/>
  <c r="C70" i="8"/>
  <c r="F70" i="8"/>
  <c r="G70" i="8"/>
  <c r="H70" i="8"/>
  <c r="I70" i="8"/>
  <c r="J70" i="8"/>
  <c r="P70" i="8" s="1"/>
  <c r="K70" i="8"/>
  <c r="S70" i="8" s="1"/>
  <c r="L70" i="8"/>
  <c r="M70" i="8"/>
  <c r="N70" i="8"/>
  <c r="O70" i="8"/>
  <c r="R70" i="8"/>
  <c r="V70" i="8"/>
  <c r="B71" i="8"/>
  <c r="E71" i="8" s="1"/>
  <c r="C71" i="8"/>
  <c r="F71" i="8"/>
  <c r="G71" i="8"/>
  <c r="H71" i="8"/>
  <c r="R71" i="8" s="1"/>
  <c r="I71" i="8"/>
  <c r="J71" i="8"/>
  <c r="K71" i="8"/>
  <c r="Q71" i="8" s="1"/>
  <c r="L71" i="8"/>
  <c r="M71" i="8"/>
  <c r="N71" i="8"/>
  <c r="P71" i="8" s="1"/>
  <c r="O71" i="8"/>
  <c r="S71" i="8"/>
  <c r="V71" i="8"/>
  <c r="B72" i="8"/>
  <c r="E72" i="8" s="1"/>
  <c r="C72" i="8"/>
  <c r="F72" i="8"/>
  <c r="G72" i="8"/>
  <c r="H72" i="8"/>
  <c r="P72" i="8" s="1"/>
  <c r="I72" i="8"/>
  <c r="J72" i="8"/>
  <c r="R72" i="8" s="1"/>
  <c r="K72" i="8"/>
  <c r="S72" i="8" s="1"/>
  <c r="L72" i="8"/>
  <c r="M72" i="8"/>
  <c r="N72" i="8"/>
  <c r="O72" i="8"/>
  <c r="V72" i="8"/>
  <c r="A76" i="8"/>
  <c r="B79" i="8"/>
  <c r="C79" i="8"/>
  <c r="D79" i="8"/>
  <c r="E79" i="8"/>
  <c r="F79" i="8"/>
  <c r="G79" i="8"/>
  <c r="H79" i="8"/>
  <c r="I79" i="8"/>
  <c r="J79" i="8"/>
  <c r="K79" i="8"/>
  <c r="L79" i="8"/>
  <c r="M79" i="8"/>
  <c r="V79" i="8"/>
  <c r="W79" i="8"/>
  <c r="E80" i="8"/>
  <c r="E81" i="8"/>
  <c r="E82" i="8"/>
  <c r="E83" i="8"/>
  <c r="E86" i="8"/>
  <c r="T86" i="8" s="1"/>
  <c r="P86" i="8"/>
  <c r="Q86" i="8"/>
  <c r="R86" i="8"/>
  <c r="S86" i="8"/>
  <c r="E87" i="8"/>
  <c r="P87" i="8"/>
  <c r="Q87" i="8"/>
  <c r="R87" i="8"/>
  <c r="S87" i="8"/>
  <c r="T87" i="8"/>
  <c r="U87" i="8"/>
  <c r="E88" i="8"/>
  <c r="T88" i="8" s="1"/>
  <c r="P88" i="8"/>
  <c r="Q88" i="8"/>
  <c r="R88" i="8"/>
  <c r="S88" i="8"/>
  <c r="E89" i="8"/>
  <c r="U89" i="8" s="1"/>
  <c r="P89" i="8"/>
  <c r="Q89" i="8"/>
  <c r="R89" i="8"/>
  <c r="S89" i="8"/>
  <c r="T89" i="8"/>
  <c r="E90" i="8"/>
  <c r="P90" i="8"/>
  <c r="Q90" i="8"/>
  <c r="R90" i="8"/>
  <c r="S90" i="8"/>
  <c r="T90" i="8"/>
  <c r="U90" i="8"/>
  <c r="E91" i="8"/>
  <c r="P91" i="8"/>
  <c r="Q91" i="8"/>
  <c r="R91" i="8"/>
  <c r="S91" i="8"/>
  <c r="T91" i="8"/>
  <c r="U91" i="8"/>
  <c r="E92" i="8"/>
  <c r="T92" i="8" s="1"/>
  <c r="P92" i="8"/>
  <c r="Q92" i="8"/>
  <c r="R92" i="8"/>
  <c r="S92" i="8"/>
  <c r="U92" i="8"/>
  <c r="E93" i="8"/>
  <c r="T93" i="8" s="1"/>
  <c r="P93" i="8"/>
  <c r="Q93" i="8"/>
  <c r="R93" i="8"/>
  <c r="S93" i="8"/>
  <c r="B95" i="8"/>
  <c r="C95" i="8"/>
  <c r="C112" i="8" s="1"/>
  <c r="D95" i="8"/>
  <c r="D112" i="8" s="1"/>
  <c r="F95" i="8"/>
  <c r="G95" i="8"/>
  <c r="H95" i="8"/>
  <c r="H112" i="8" s="1"/>
  <c r="I95" i="8"/>
  <c r="J95" i="8"/>
  <c r="K95" i="8"/>
  <c r="K112" i="8" s="1"/>
  <c r="L95" i="8"/>
  <c r="L112" i="8" s="1"/>
  <c r="R112" i="8" s="1"/>
  <c r="M95" i="8"/>
  <c r="S95" i="8"/>
  <c r="V95" i="8"/>
  <c r="V112" i="8" s="1"/>
  <c r="W95" i="8"/>
  <c r="W112" i="8" s="1"/>
  <c r="E96" i="8"/>
  <c r="E95" i="8" s="1"/>
  <c r="R96" i="8"/>
  <c r="S96" i="8"/>
  <c r="E97" i="8"/>
  <c r="R97" i="8"/>
  <c r="S97" i="8"/>
  <c r="T97" i="8"/>
  <c r="U97" i="8"/>
  <c r="E98" i="8"/>
  <c r="T98" i="8" s="1"/>
  <c r="R98" i="8"/>
  <c r="S98" i="8"/>
  <c r="U98" i="8"/>
  <c r="E99" i="8"/>
  <c r="U99" i="8" s="1"/>
  <c r="R99" i="8"/>
  <c r="S99" i="8"/>
  <c r="E100" i="8"/>
  <c r="R100" i="8"/>
  <c r="S100" i="8"/>
  <c r="T100" i="8"/>
  <c r="U100" i="8"/>
  <c r="E101" i="8"/>
  <c r="U101" i="8" s="1"/>
  <c r="R101" i="8"/>
  <c r="S101" i="8"/>
  <c r="T101" i="8"/>
  <c r="E102" i="8"/>
  <c r="T102" i="8" s="1"/>
  <c r="R102" i="8"/>
  <c r="S102" i="8"/>
  <c r="E103" i="8"/>
  <c r="R103" i="8"/>
  <c r="S103" i="8"/>
  <c r="T103" i="8"/>
  <c r="U103" i="8"/>
  <c r="E104" i="8"/>
  <c r="U104" i="8" s="1"/>
  <c r="R104" i="8"/>
  <c r="S104" i="8"/>
  <c r="E105" i="8"/>
  <c r="R105" i="8"/>
  <c r="S105" i="8"/>
  <c r="T105" i="8"/>
  <c r="U105" i="8"/>
  <c r="E106" i="8"/>
  <c r="T106" i="8" s="1"/>
  <c r="R106" i="8"/>
  <c r="S106" i="8"/>
  <c r="U106" i="8"/>
  <c r="E107" i="8"/>
  <c r="U107" i="8" s="1"/>
  <c r="R107" i="8"/>
  <c r="S107" i="8"/>
  <c r="E108" i="8"/>
  <c r="R108" i="8"/>
  <c r="S108" i="8"/>
  <c r="T108" i="8"/>
  <c r="U108" i="8"/>
  <c r="E109" i="8"/>
  <c r="U109" i="8" s="1"/>
  <c r="R109" i="8"/>
  <c r="S109" i="8"/>
  <c r="T109" i="8"/>
  <c r="E110" i="8"/>
  <c r="T110" i="8" s="1"/>
  <c r="R110" i="8"/>
  <c r="S110" i="8"/>
  <c r="R111" i="8"/>
  <c r="S111" i="8"/>
  <c r="T111" i="8"/>
  <c r="U111" i="8"/>
  <c r="B112" i="8"/>
  <c r="F112" i="8"/>
  <c r="G112" i="8"/>
  <c r="I112" i="8"/>
  <c r="J112" i="8"/>
  <c r="M112" i="8"/>
  <c r="N112" i="8"/>
  <c r="O112" i="8"/>
  <c r="P112" i="8"/>
  <c r="Q112" i="8"/>
  <c r="S112" i="8"/>
  <c r="B113" i="8"/>
  <c r="C113" i="8"/>
  <c r="D113" i="8"/>
  <c r="E113" i="8"/>
  <c r="F113" i="8"/>
  <c r="G113" i="8"/>
  <c r="H113" i="8"/>
  <c r="I113" i="8"/>
  <c r="J113" i="8"/>
  <c r="K113" i="8"/>
  <c r="L113" i="8"/>
  <c r="R113" i="8" s="1"/>
  <c r="M113" i="8"/>
  <c r="S113" i="8" s="1"/>
  <c r="N113" i="8"/>
  <c r="O113" i="8"/>
  <c r="P113" i="8"/>
  <c r="Q113" i="8"/>
  <c r="T113" i="8"/>
  <c r="U113" i="8"/>
  <c r="V113" i="8"/>
  <c r="W113" i="8"/>
  <c r="T112" i="9" l="1"/>
  <c r="U112" i="9"/>
  <c r="T24" i="8"/>
  <c r="U24" i="8"/>
  <c r="T70" i="8"/>
  <c r="T71" i="8"/>
  <c r="U71" i="8"/>
  <c r="T72" i="8"/>
  <c r="U72" i="8"/>
  <c r="T30" i="8"/>
  <c r="U30" i="8"/>
  <c r="E112" i="8"/>
  <c r="T95" i="8"/>
  <c r="U95" i="8"/>
  <c r="U67" i="8"/>
  <c r="U93" i="8"/>
  <c r="Q72" i="8"/>
  <c r="Q70" i="8"/>
  <c r="U70" i="8" s="1"/>
  <c r="T67" i="8"/>
  <c r="U47" i="8"/>
  <c r="U29" i="8"/>
  <c r="U23" i="8"/>
  <c r="U9" i="8"/>
  <c r="U96" i="8"/>
  <c r="U48" i="8"/>
  <c r="T47" i="8"/>
  <c r="T29" i="8"/>
  <c r="U10" i="8"/>
  <c r="T9" i="8"/>
  <c r="T96" i="8"/>
  <c r="U15" i="8"/>
  <c r="S67" i="8"/>
  <c r="T104" i="8"/>
  <c r="U110" i="8"/>
  <c r="T107" i="8"/>
  <c r="U102" i="8"/>
  <c r="T99" i="8"/>
  <c r="R95" i="8"/>
  <c r="U88" i="8"/>
  <c r="U66" i="8"/>
  <c r="U62" i="8"/>
  <c r="U56" i="8"/>
  <c r="T53" i="8"/>
  <c r="U50" i="8"/>
  <c r="U42" i="8"/>
  <c r="U36" i="8"/>
  <c r="U18" i="8"/>
  <c r="T15" i="8"/>
  <c r="U12" i="8"/>
  <c r="Q53" i="8"/>
  <c r="U53" i="8" s="1"/>
  <c r="P59" i="8"/>
  <c r="U86" i="8"/>
  <c r="T66" i="8"/>
  <c r="E9" i="7"/>
  <c r="T15" i="7" s="1"/>
  <c r="P9" i="7"/>
  <c r="Q9" i="7"/>
  <c r="R9" i="7"/>
  <c r="S9" i="7"/>
  <c r="E10" i="7"/>
  <c r="T10" i="7" s="1"/>
  <c r="P10" i="7"/>
  <c r="Q10" i="7"/>
  <c r="R10" i="7"/>
  <c r="S10" i="7"/>
  <c r="E11" i="7"/>
  <c r="P11" i="7"/>
  <c r="T11" i="7" s="1"/>
  <c r="Q11" i="7"/>
  <c r="R11" i="7"/>
  <c r="S11" i="7"/>
  <c r="U11" i="7"/>
  <c r="E12" i="7"/>
  <c r="P12" i="7"/>
  <c r="Q12" i="7"/>
  <c r="R12" i="7"/>
  <c r="S12" i="7"/>
  <c r="T12" i="7"/>
  <c r="U12" i="7"/>
  <c r="E13" i="7"/>
  <c r="P13" i="7"/>
  <c r="Q13" i="7"/>
  <c r="R13" i="7"/>
  <c r="S13" i="7"/>
  <c r="T13" i="7"/>
  <c r="U13" i="7"/>
  <c r="E14" i="7"/>
  <c r="P14" i="7"/>
  <c r="T14" i="7" s="1"/>
  <c r="Q14" i="7"/>
  <c r="R14" i="7"/>
  <c r="S14" i="7"/>
  <c r="U14" i="7"/>
  <c r="B15" i="7"/>
  <c r="E15" i="7" s="1"/>
  <c r="C15" i="7"/>
  <c r="F15" i="7"/>
  <c r="G15" i="7"/>
  <c r="H15" i="7"/>
  <c r="R15" i="7" s="1"/>
  <c r="I15" i="7"/>
  <c r="J15" i="7"/>
  <c r="K15" i="7"/>
  <c r="Q15" i="7" s="1"/>
  <c r="L15" i="7"/>
  <c r="M15" i="7"/>
  <c r="N15" i="7"/>
  <c r="O15" i="7"/>
  <c r="P15" i="7"/>
  <c r="S15" i="7"/>
  <c r="V15" i="7"/>
  <c r="E17" i="7"/>
  <c r="P17" i="7"/>
  <c r="T17" i="7" s="1"/>
  <c r="Q17" i="7"/>
  <c r="U17" i="7" s="1"/>
  <c r="R17" i="7"/>
  <c r="S17" i="7"/>
  <c r="E18" i="7"/>
  <c r="P18" i="7"/>
  <c r="Q18" i="7"/>
  <c r="R18" i="7"/>
  <c r="S18" i="7"/>
  <c r="T18" i="7"/>
  <c r="U18" i="7"/>
  <c r="E19" i="7"/>
  <c r="P19" i="7"/>
  <c r="Q19" i="7"/>
  <c r="R19" i="7"/>
  <c r="S19" i="7"/>
  <c r="T19" i="7"/>
  <c r="U19" i="7"/>
  <c r="E20" i="7"/>
  <c r="P20" i="7"/>
  <c r="Q20" i="7"/>
  <c r="R20" i="7"/>
  <c r="S20" i="7"/>
  <c r="T20" i="7"/>
  <c r="U20" i="7"/>
  <c r="E21" i="7"/>
  <c r="U21" i="7" s="1"/>
  <c r="P21" i="7"/>
  <c r="Q21" i="7"/>
  <c r="R21" i="7"/>
  <c r="S21" i="7"/>
  <c r="T21" i="7"/>
  <c r="E22" i="7"/>
  <c r="T22" i="7" s="1"/>
  <c r="P22" i="7"/>
  <c r="Q22" i="7"/>
  <c r="R22" i="7"/>
  <c r="S22" i="7"/>
  <c r="U22" i="7"/>
  <c r="E23" i="7"/>
  <c r="T23" i="7" s="1"/>
  <c r="P23" i="7"/>
  <c r="Q23" i="7"/>
  <c r="R23" i="7"/>
  <c r="S23" i="7"/>
  <c r="B24" i="7"/>
  <c r="E24" i="7" s="1"/>
  <c r="C24" i="7"/>
  <c r="F24" i="7"/>
  <c r="G24" i="7"/>
  <c r="H24" i="7"/>
  <c r="R24" i="7" s="1"/>
  <c r="I24" i="7"/>
  <c r="J24" i="7"/>
  <c r="K24" i="7"/>
  <c r="Q24" i="7" s="1"/>
  <c r="L24" i="7"/>
  <c r="P24" i="7" s="1"/>
  <c r="M24" i="7"/>
  <c r="N24" i="7"/>
  <c r="O24" i="7"/>
  <c r="S24" i="7"/>
  <c r="V24" i="7"/>
  <c r="E26" i="7"/>
  <c r="P26" i="7"/>
  <c r="Q26" i="7"/>
  <c r="R26" i="7"/>
  <c r="S26" i="7"/>
  <c r="T26" i="7"/>
  <c r="U26" i="7"/>
  <c r="E27" i="7"/>
  <c r="U27" i="7" s="1"/>
  <c r="P27" i="7"/>
  <c r="Q27" i="7"/>
  <c r="R27" i="7"/>
  <c r="S27" i="7"/>
  <c r="T27" i="7"/>
  <c r="E28" i="7"/>
  <c r="T28" i="7" s="1"/>
  <c r="P28" i="7"/>
  <c r="Q28" i="7"/>
  <c r="R28" i="7"/>
  <c r="S28" i="7"/>
  <c r="U28" i="7"/>
  <c r="E29" i="7"/>
  <c r="T29" i="7" s="1"/>
  <c r="P29" i="7"/>
  <c r="Q29" i="7"/>
  <c r="R29" i="7"/>
  <c r="S29" i="7"/>
  <c r="B30" i="7"/>
  <c r="E30" i="7" s="1"/>
  <c r="C30" i="7"/>
  <c r="F30" i="7"/>
  <c r="G30" i="7"/>
  <c r="H30" i="7"/>
  <c r="R30" i="7" s="1"/>
  <c r="I30" i="7"/>
  <c r="J30" i="7"/>
  <c r="K30" i="7"/>
  <c r="Q30" i="7" s="1"/>
  <c r="L30" i="7"/>
  <c r="M30" i="7"/>
  <c r="N30" i="7"/>
  <c r="P30" i="7" s="1"/>
  <c r="O30" i="7"/>
  <c r="S30" i="7"/>
  <c r="V30" i="7"/>
  <c r="E32" i="7"/>
  <c r="P32" i="7"/>
  <c r="T32" i="7" s="1"/>
  <c r="Q32" i="7"/>
  <c r="R32" i="7"/>
  <c r="S32" i="7"/>
  <c r="U32" i="7"/>
  <c r="B33" i="7"/>
  <c r="E33" i="7" s="1"/>
  <c r="C33" i="7"/>
  <c r="F33" i="7"/>
  <c r="G33" i="7"/>
  <c r="H33" i="7"/>
  <c r="R33" i="7" s="1"/>
  <c r="I33" i="7"/>
  <c r="J33" i="7"/>
  <c r="K33" i="7"/>
  <c r="Q33" i="7" s="1"/>
  <c r="L33" i="7"/>
  <c r="M33" i="7"/>
  <c r="N33" i="7"/>
  <c r="O33" i="7"/>
  <c r="P33" i="7"/>
  <c r="S33" i="7"/>
  <c r="V33" i="7"/>
  <c r="E35" i="7"/>
  <c r="P35" i="7"/>
  <c r="T35" i="7" s="1"/>
  <c r="Q35" i="7"/>
  <c r="R35" i="7"/>
  <c r="S35" i="7"/>
  <c r="U35" i="7"/>
  <c r="E36" i="7"/>
  <c r="P36" i="7"/>
  <c r="Q36" i="7"/>
  <c r="U36" i="7" s="1"/>
  <c r="R36" i="7"/>
  <c r="S36" i="7"/>
  <c r="T36" i="7"/>
  <c r="E37" i="7"/>
  <c r="P37" i="7"/>
  <c r="Q37" i="7"/>
  <c r="R37" i="7"/>
  <c r="S37" i="7"/>
  <c r="T37" i="7"/>
  <c r="U37" i="7"/>
  <c r="E38" i="7"/>
  <c r="P38" i="7"/>
  <c r="T38" i="7" s="1"/>
  <c r="Q38" i="7"/>
  <c r="R38" i="7"/>
  <c r="S38" i="7"/>
  <c r="U38" i="7"/>
  <c r="E39" i="7"/>
  <c r="U39" i="7" s="1"/>
  <c r="P39" i="7"/>
  <c r="Q39" i="7"/>
  <c r="R39" i="7"/>
  <c r="S39" i="7"/>
  <c r="T39" i="7"/>
  <c r="B40" i="7"/>
  <c r="E40" i="7" s="1"/>
  <c r="C40" i="7"/>
  <c r="F40" i="7"/>
  <c r="G40" i="7"/>
  <c r="H40" i="7"/>
  <c r="I40" i="7"/>
  <c r="S40" i="7" s="1"/>
  <c r="J40" i="7"/>
  <c r="P40" i="7" s="1"/>
  <c r="T40" i="7" s="1"/>
  <c r="K40" i="7"/>
  <c r="L40" i="7"/>
  <c r="M40" i="7"/>
  <c r="N40" i="7"/>
  <c r="O40" i="7"/>
  <c r="Q40" i="7"/>
  <c r="U40" i="7" s="1"/>
  <c r="R40" i="7"/>
  <c r="V40" i="7"/>
  <c r="E42" i="7"/>
  <c r="P42" i="7"/>
  <c r="Q42" i="7"/>
  <c r="R42" i="7"/>
  <c r="S42" i="7"/>
  <c r="T42" i="7"/>
  <c r="U42" i="7"/>
  <c r="E43" i="7"/>
  <c r="P43" i="7"/>
  <c r="Q43" i="7"/>
  <c r="R43" i="7"/>
  <c r="S43" i="7"/>
  <c r="T43" i="7"/>
  <c r="U43" i="7"/>
  <c r="E44" i="7"/>
  <c r="P44" i="7"/>
  <c r="T44" i="7" s="1"/>
  <c r="Q44" i="7"/>
  <c r="R44" i="7"/>
  <c r="S44" i="7"/>
  <c r="U44" i="7"/>
  <c r="E45" i="7"/>
  <c r="U45" i="7" s="1"/>
  <c r="P45" i="7"/>
  <c r="Q45" i="7"/>
  <c r="R45" i="7"/>
  <c r="S45" i="7"/>
  <c r="T45" i="7"/>
  <c r="E46" i="7"/>
  <c r="T46" i="7" s="1"/>
  <c r="P46" i="7"/>
  <c r="Q46" i="7"/>
  <c r="R46" i="7"/>
  <c r="S46" i="7"/>
  <c r="U46" i="7"/>
  <c r="E47" i="7"/>
  <c r="T47" i="7" s="1"/>
  <c r="P47" i="7"/>
  <c r="Q47" i="7"/>
  <c r="R47" i="7"/>
  <c r="S47" i="7"/>
  <c r="E48" i="7"/>
  <c r="T48" i="7" s="1"/>
  <c r="P48" i="7"/>
  <c r="Q48" i="7"/>
  <c r="R48" i="7"/>
  <c r="S48" i="7"/>
  <c r="E49" i="7"/>
  <c r="P49" i="7"/>
  <c r="Q49" i="7"/>
  <c r="R49" i="7"/>
  <c r="S49" i="7"/>
  <c r="T49" i="7"/>
  <c r="U49" i="7"/>
  <c r="E50" i="7"/>
  <c r="P50" i="7"/>
  <c r="Q50" i="7"/>
  <c r="R50" i="7"/>
  <c r="S50" i="7"/>
  <c r="T50" i="7"/>
  <c r="U50" i="7"/>
  <c r="E51" i="7"/>
  <c r="P51" i="7"/>
  <c r="Q51" i="7"/>
  <c r="R51" i="7"/>
  <c r="S51" i="7"/>
  <c r="T51" i="7"/>
  <c r="U51" i="7"/>
  <c r="E52" i="7"/>
  <c r="P52" i="7"/>
  <c r="T52" i="7" s="1"/>
  <c r="Q52" i="7"/>
  <c r="R52" i="7"/>
  <c r="S52" i="7"/>
  <c r="U52" i="7"/>
  <c r="B53" i="7"/>
  <c r="E53" i="7" s="1"/>
  <c r="C53" i="7"/>
  <c r="F53" i="7"/>
  <c r="G53" i="7"/>
  <c r="H53" i="7"/>
  <c r="R53" i="7" s="1"/>
  <c r="I53" i="7"/>
  <c r="J53" i="7"/>
  <c r="K53" i="7"/>
  <c r="Q53" i="7" s="1"/>
  <c r="L53" i="7"/>
  <c r="M53" i="7"/>
  <c r="N53" i="7"/>
  <c r="O53" i="7"/>
  <c r="S53" i="7"/>
  <c r="V53" i="7"/>
  <c r="E55" i="7"/>
  <c r="P55" i="7"/>
  <c r="Q55" i="7"/>
  <c r="R55" i="7"/>
  <c r="S55" i="7"/>
  <c r="T55" i="7"/>
  <c r="U55" i="7"/>
  <c r="E56" i="7"/>
  <c r="P56" i="7"/>
  <c r="Q56" i="7"/>
  <c r="R56" i="7"/>
  <c r="S56" i="7"/>
  <c r="T56" i="7"/>
  <c r="U56" i="7"/>
  <c r="E57" i="7"/>
  <c r="P57" i="7"/>
  <c r="Q57" i="7"/>
  <c r="R57" i="7"/>
  <c r="S57" i="7"/>
  <c r="T57" i="7"/>
  <c r="U57" i="7"/>
  <c r="E58" i="7"/>
  <c r="P58" i="7"/>
  <c r="Q58" i="7"/>
  <c r="R58" i="7"/>
  <c r="S58" i="7"/>
  <c r="T58" i="7"/>
  <c r="U58" i="7"/>
  <c r="B59" i="7"/>
  <c r="E59" i="7" s="1"/>
  <c r="C59" i="7"/>
  <c r="F59" i="7"/>
  <c r="G59" i="7"/>
  <c r="H59" i="7"/>
  <c r="R59" i="7" s="1"/>
  <c r="I59" i="7"/>
  <c r="J59" i="7"/>
  <c r="K59" i="7"/>
  <c r="Q59" i="7" s="1"/>
  <c r="L59" i="7"/>
  <c r="M59" i="7"/>
  <c r="N59" i="7"/>
  <c r="O59" i="7"/>
  <c r="P59" i="7"/>
  <c r="S59" i="7"/>
  <c r="V59" i="7"/>
  <c r="E61" i="7"/>
  <c r="P61" i="7"/>
  <c r="Q61" i="7"/>
  <c r="R61" i="7"/>
  <c r="S61" i="7"/>
  <c r="T61" i="7"/>
  <c r="U61" i="7"/>
  <c r="E62" i="7"/>
  <c r="P62" i="7"/>
  <c r="Q62" i="7"/>
  <c r="R62" i="7"/>
  <c r="S62" i="7"/>
  <c r="T62" i="7"/>
  <c r="U62" i="7"/>
  <c r="E63" i="7"/>
  <c r="U66" i="7" s="1"/>
  <c r="P63" i="7"/>
  <c r="Q63" i="7"/>
  <c r="R63" i="7"/>
  <c r="S63" i="7"/>
  <c r="T63" i="7"/>
  <c r="U63" i="7"/>
  <c r="E64" i="7"/>
  <c r="P64" i="7"/>
  <c r="Q64" i="7"/>
  <c r="R64" i="7"/>
  <c r="S64" i="7"/>
  <c r="T64" i="7"/>
  <c r="U64" i="7"/>
  <c r="E65" i="7"/>
  <c r="U65" i="7" s="1"/>
  <c r="P65" i="7"/>
  <c r="Q65" i="7"/>
  <c r="R65" i="7"/>
  <c r="S65" i="7"/>
  <c r="T65" i="7"/>
  <c r="B66" i="7"/>
  <c r="E66" i="7" s="1"/>
  <c r="C66" i="7"/>
  <c r="F66" i="7"/>
  <c r="G66" i="7"/>
  <c r="H66" i="7"/>
  <c r="I66" i="7"/>
  <c r="S66" i="7" s="1"/>
  <c r="J66" i="7"/>
  <c r="P66" i="7" s="1"/>
  <c r="K66" i="7"/>
  <c r="L66" i="7"/>
  <c r="M66" i="7"/>
  <c r="N66" i="7"/>
  <c r="O66" i="7"/>
  <c r="R66" i="7"/>
  <c r="T66" i="7"/>
  <c r="V66" i="7"/>
  <c r="B67" i="7"/>
  <c r="C67" i="7"/>
  <c r="E67" i="7"/>
  <c r="F67" i="7"/>
  <c r="G67" i="7"/>
  <c r="H67" i="7"/>
  <c r="R67" i="7" s="1"/>
  <c r="I67" i="7"/>
  <c r="S67" i="7" s="1"/>
  <c r="J67" i="7"/>
  <c r="K67" i="7"/>
  <c r="L67" i="7"/>
  <c r="M67" i="7"/>
  <c r="Q67" i="7" s="1"/>
  <c r="U67" i="7" s="1"/>
  <c r="N67" i="7"/>
  <c r="O67" i="7"/>
  <c r="P67" i="7"/>
  <c r="V67" i="7"/>
  <c r="E69" i="7"/>
  <c r="T69" i="7" s="1"/>
  <c r="P69" i="7"/>
  <c r="Q69" i="7"/>
  <c r="R69" i="7"/>
  <c r="S69" i="7"/>
  <c r="U69" i="7"/>
  <c r="B70" i="7"/>
  <c r="C70" i="7"/>
  <c r="E70" i="7" s="1"/>
  <c r="F70" i="7"/>
  <c r="G70" i="7"/>
  <c r="H70" i="7"/>
  <c r="I70" i="7"/>
  <c r="J70" i="7"/>
  <c r="P70" i="7" s="1"/>
  <c r="K70" i="7"/>
  <c r="Q70" i="7" s="1"/>
  <c r="L70" i="7"/>
  <c r="M70" i="7"/>
  <c r="N70" i="7"/>
  <c r="O70" i="7"/>
  <c r="R70" i="7"/>
  <c r="S70" i="7"/>
  <c r="V70" i="7"/>
  <c r="B71" i="7"/>
  <c r="E71" i="7" s="1"/>
  <c r="C71" i="7"/>
  <c r="F71" i="7"/>
  <c r="G71" i="7"/>
  <c r="H71" i="7"/>
  <c r="R71" i="7" s="1"/>
  <c r="I71" i="7"/>
  <c r="S71" i="7" s="1"/>
  <c r="J71" i="7"/>
  <c r="K71" i="7"/>
  <c r="L71" i="7"/>
  <c r="M71" i="7"/>
  <c r="N71" i="7"/>
  <c r="P71" i="7" s="1"/>
  <c r="O71" i="7"/>
  <c r="Q71" i="7"/>
  <c r="V71" i="7"/>
  <c r="B72" i="7"/>
  <c r="C72" i="7"/>
  <c r="E72" i="7" s="1"/>
  <c r="F72" i="7"/>
  <c r="G72" i="7"/>
  <c r="H72" i="7"/>
  <c r="I72" i="7"/>
  <c r="J72" i="7"/>
  <c r="P72" i="7" s="1"/>
  <c r="T72" i="7" s="1"/>
  <c r="K72" i="7"/>
  <c r="Q72" i="7" s="1"/>
  <c r="U72" i="7" s="1"/>
  <c r="L72" i="7"/>
  <c r="M72" i="7"/>
  <c r="N72" i="7"/>
  <c r="O72" i="7"/>
  <c r="S72" i="7"/>
  <c r="V72" i="7"/>
  <c r="A76" i="7"/>
  <c r="B79" i="7"/>
  <c r="C79" i="7"/>
  <c r="D79" i="7"/>
  <c r="E79" i="7"/>
  <c r="F79" i="7"/>
  <c r="G79" i="7"/>
  <c r="H79" i="7"/>
  <c r="I79" i="7"/>
  <c r="J79" i="7"/>
  <c r="K79" i="7"/>
  <c r="L79" i="7"/>
  <c r="M79" i="7"/>
  <c r="V79" i="7"/>
  <c r="W79" i="7"/>
  <c r="E80" i="7"/>
  <c r="E81" i="7"/>
  <c r="E82" i="7"/>
  <c r="E83" i="7"/>
  <c r="E86" i="7"/>
  <c r="T86" i="7" s="1"/>
  <c r="P86" i="7"/>
  <c r="Q86" i="7"/>
  <c r="R86" i="7"/>
  <c r="S86" i="7"/>
  <c r="E87" i="7"/>
  <c r="P87" i="7"/>
  <c r="Q87" i="7"/>
  <c r="R87" i="7"/>
  <c r="S87" i="7"/>
  <c r="T87" i="7"/>
  <c r="U87" i="7"/>
  <c r="E88" i="7"/>
  <c r="P88" i="7"/>
  <c r="Q88" i="7"/>
  <c r="R88" i="7"/>
  <c r="S88" i="7"/>
  <c r="T88" i="7"/>
  <c r="U88" i="7"/>
  <c r="E89" i="7"/>
  <c r="P89" i="7"/>
  <c r="Q89" i="7"/>
  <c r="R89" i="7"/>
  <c r="S89" i="7"/>
  <c r="T89" i="7"/>
  <c r="U89" i="7"/>
  <c r="E90" i="7"/>
  <c r="P90" i="7"/>
  <c r="Q90" i="7"/>
  <c r="R90" i="7"/>
  <c r="S90" i="7"/>
  <c r="T90" i="7"/>
  <c r="U90" i="7"/>
  <c r="E91" i="7"/>
  <c r="U91" i="7" s="1"/>
  <c r="P91" i="7"/>
  <c r="Q91" i="7"/>
  <c r="R91" i="7"/>
  <c r="S91" i="7"/>
  <c r="E92" i="7"/>
  <c r="T92" i="7" s="1"/>
  <c r="P92" i="7"/>
  <c r="Q92" i="7"/>
  <c r="R92" i="7"/>
  <c r="S92" i="7"/>
  <c r="E93" i="7"/>
  <c r="T93" i="7" s="1"/>
  <c r="P93" i="7"/>
  <c r="Q93" i="7"/>
  <c r="R93" i="7"/>
  <c r="S93" i="7"/>
  <c r="B95" i="7"/>
  <c r="C95" i="7"/>
  <c r="D95" i="7"/>
  <c r="F95" i="7"/>
  <c r="G95" i="7"/>
  <c r="G112" i="7" s="1"/>
  <c r="H95" i="7"/>
  <c r="I95" i="7"/>
  <c r="J95" i="7"/>
  <c r="K95" i="7"/>
  <c r="L95" i="7"/>
  <c r="R95" i="7" s="1"/>
  <c r="M95" i="7"/>
  <c r="M112" i="7" s="1"/>
  <c r="S112" i="7" s="1"/>
  <c r="V95" i="7"/>
  <c r="V112" i="7" s="1"/>
  <c r="W95" i="7"/>
  <c r="W112" i="7" s="1"/>
  <c r="E96" i="7"/>
  <c r="E95" i="7" s="1"/>
  <c r="R96" i="7"/>
  <c r="S96" i="7"/>
  <c r="E97" i="7"/>
  <c r="R97" i="7"/>
  <c r="S97" i="7"/>
  <c r="T97" i="7"/>
  <c r="U97" i="7"/>
  <c r="E98" i="7"/>
  <c r="T98" i="7" s="1"/>
  <c r="R98" i="7"/>
  <c r="S98" i="7"/>
  <c r="U98" i="7"/>
  <c r="E99" i="7"/>
  <c r="T99" i="7" s="1"/>
  <c r="R99" i="7"/>
  <c r="S99" i="7"/>
  <c r="E100" i="7"/>
  <c r="R100" i="7"/>
  <c r="S100" i="7"/>
  <c r="T100" i="7"/>
  <c r="U100" i="7"/>
  <c r="E101" i="7"/>
  <c r="T101" i="7" s="1"/>
  <c r="R101" i="7"/>
  <c r="S101" i="7"/>
  <c r="E102" i="7"/>
  <c r="U102" i="7" s="1"/>
  <c r="R102" i="7"/>
  <c r="S102" i="7"/>
  <c r="T102" i="7"/>
  <c r="E103" i="7"/>
  <c r="R103" i="7"/>
  <c r="S103" i="7"/>
  <c r="T103" i="7"/>
  <c r="U103" i="7"/>
  <c r="E104" i="7"/>
  <c r="T104" i="7" s="1"/>
  <c r="R104" i="7"/>
  <c r="S104" i="7"/>
  <c r="E105" i="7"/>
  <c r="R105" i="7"/>
  <c r="S105" i="7"/>
  <c r="T105" i="7"/>
  <c r="U105" i="7"/>
  <c r="E106" i="7"/>
  <c r="T106" i="7" s="1"/>
  <c r="R106" i="7"/>
  <c r="S106" i="7"/>
  <c r="U106" i="7"/>
  <c r="E107" i="7"/>
  <c r="T107" i="7" s="1"/>
  <c r="R107" i="7"/>
  <c r="S107" i="7"/>
  <c r="E108" i="7"/>
  <c r="R108" i="7"/>
  <c r="S108" i="7"/>
  <c r="T108" i="7"/>
  <c r="U108" i="7"/>
  <c r="E109" i="7"/>
  <c r="T109" i="7" s="1"/>
  <c r="R109" i="7"/>
  <c r="S109" i="7"/>
  <c r="E110" i="7"/>
  <c r="U110" i="7" s="1"/>
  <c r="R110" i="7"/>
  <c r="S110" i="7"/>
  <c r="T110" i="7"/>
  <c r="R111" i="7"/>
  <c r="S111" i="7"/>
  <c r="T111" i="7"/>
  <c r="U111" i="7"/>
  <c r="B112" i="7"/>
  <c r="C112" i="7"/>
  <c r="D112" i="7"/>
  <c r="F112" i="7"/>
  <c r="H112" i="7"/>
  <c r="I112" i="7"/>
  <c r="J112" i="7"/>
  <c r="K112" i="7"/>
  <c r="L112" i="7"/>
  <c r="R112" i="7" s="1"/>
  <c r="N112" i="7"/>
  <c r="O112" i="7"/>
  <c r="P112" i="7"/>
  <c r="Q112" i="7"/>
  <c r="B113" i="7"/>
  <c r="C113" i="7"/>
  <c r="D113" i="7"/>
  <c r="E113" i="7"/>
  <c r="T113" i="7" s="1"/>
  <c r="F113" i="7"/>
  <c r="G113" i="7"/>
  <c r="H113" i="7"/>
  <c r="I113" i="7"/>
  <c r="J113" i="7"/>
  <c r="K113" i="7"/>
  <c r="L113" i="7"/>
  <c r="R113" i="7" s="1"/>
  <c r="M113" i="7"/>
  <c r="S113" i="7" s="1"/>
  <c r="N113" i="7"/>
  <c r="O113" i="7"/>
  <c r="P113" i="7"/>
  <c r="Q113" i="7"/>
  <c r="U113" i="7"/>
  <c r="V113" i="7"/>
  <c r="W113" i="7"/>
  <c r="T112" i="8" l="1"/>
  <c r="U112" i="8"/>
  <c r="T24" i="7"/>
  <c r="U24" i="7"/>
  <c r="T70" i="7"/>
  <c r="U70" i="7"/>
  <c r="T71" i="7"/>
  <c r="U71" i="7"/>
  <c r="T33" i="7"/>
  <c r="U33" i="7"/>
  <c r="E112" i="7"/>
  <c r="T95" i="7"/>
  <c r="U95" i="7"/>
  <c r="T59" i="7"/>
  <c r="U59" i="7"/>
  <c r="T30" i="7"/>
  <c r="U30" i="7"/>
  <c r="U92" i="7"/>
  <c r="R72" i="7"/>
  <c r="U109" i="7"/>
  <c r="U101" i="7"/>
  <c r="U93" i="7"/>
  <c r="T67" i="7"/>
  <c r="U47" i="7"/>
  <c r="U29" i="7"/>
  <c r="U23" i="7"/>
  <c r="U9" i="7"/>
  <c r="T91" i="7"/>
  <c r="Q66" i="7"/>
  <c r="P53" i="7"/>
  <c r="T53" i="7" s="1"/>
  <c r="U104" i="7"/>
  <c r="U96" i="7"/>
  <c r="U86" i="7"/>
  <c r="U48" i="7"/>
  <c r="U10" i="7"/>
  <c r="T9" i="7"/>
  <c r="U99" i="7"/>
  <c r="S95" i="7"/>
  <c r="U53" i="7"/>
  <c r="U15" i="7"/>
  <c r="U107" i="7"/>
  <c r="T96" i="7"/>
  <c r="E9" i="6"/>
  <c r="P9" i="6"/>
  <c r="Q9" i="6"/>
  <c r="R9" i="6"/>
  <c r="S9" i="6"/>
  <c r="E10" i="6"/>
  <c r="T10" i="6" s="1"/>
  <c r="P10" i="6"/>
  <c r="Q10" i="6"/>
  <c r="R10" i="6"/>
  <c r="S10" i="6"/>
  <c r="E11" i="6"/>
  <c r="T11" i="6" s="1"/>
  <c r="P11" i="6"/>
  <c r="Q11" i="6"/>
  <c r="R11" i="6"/>
  <c r="S11" i="6"/>
  <c r="U11" i="6"/>
  <c r="E12" i="6"/>
  <c r="U12" i="6" s="1"/>
  <c r="P12" i="6"/>
  <c r="Q12" i="6"/>
  <c r="R12" i="6"/>
  <c r="S12" i="6"/>
  <c r="T12" i="6"/>
  <c r="E13" i="6"/>
  <c r="P13" i="6"/>
  <c r="Q13" i="6"/>
  <c r="R13" i="6"/>
  <c r="S13" i="6"/>
  <c r="T13" i="6"/>
  <c r="U13" i="6"/>
  <c r="E14" i="6"/>
  <c r="P14" i="6"/>
  <c r="Q14" i="6"/>
  <c r="R14" i="6"/>
  <c r="S14" i="6"/>
  <c r="T14" i="6"/>
  <c r="U14" i="6"/>
  <c r="B15" i="6"/>
  <c r="E15" i="6" s="1"/>
  <c r="C15" i="6"/>
  <c r="F15" i="6"/>
  <c r="G15" i="6"/>
  <c r="H15" i="6"/>
  <c r="R15" i="6" s="1"/>
  <c r="I15" i="6"/>
  <c r="J15" i="6"/>
  <c r="K15" i="6"/>
  <c r="Q15" i="6" s="1"/>
  <c r="L15" i="6"/>
  <c r="M15" i="6"/>
  <c r="N15" i="6"/>
  <c r="O15" i="6"/>
  <c r="S15" i="6"/>
  <c r="V15" i="6"/>
  <c r="E17" i="6"/>
  <c r="T17" i="6" s="1"/>
  <c r="P17" i="6"/>
  <c r="Q17" i="6"/>
  <c r="U17" i="6" s="1"/>
  <c r="R17" i="6"/>
  <c r="S17" i="6"/>
  <c r="E18" i="6"/>
  <c r="U18" i="6" s="1"/>
  <c r="P18" i="6"/>
  <c r="Q18" i="6"/>
  <c r="R18" i="6"/>
  <c r="S18" i="6"/>
  <c r="T18" i="6"/>
  <c r="E19" i="6"/>
  <c r="P19" i="6"/>
  <c r="Q19" i="6"/>
  <c r="R19" i="6"/>
  <c r="S19" i="6"/>
  <c r="T19" i="6"/>
  <c r="U19" i="6"/>
  <c r="E20" i="6"/>
  <c r="P20" i="6"/>
  <c r="Q20" i="6"/>
  <c r="R20" i="6"/>
  <c r="S20" i="6"/>
  <c r="T20" i="6"/>
  <c r="U20" i="6"/>
  <c r="E21" i="6"/>
  <c r="U21" i="6" s="1"/>
  <c r="P21" i="6"/>
  <c r="Q21" i="6"/>
  <c r="R21" i="6"/>
  <c r="S21" i="6"/>
  <c r="T21" i="6"/>
  <c r="E22" i="6"/>
  <c r="T22" i="6" s="1"/>
  <c r="P22" i="6"/>
  <c r="Q22" i="6"/>
  <c r="R22" i="6"/>
  <c r="S22" i="6"/>
  <c r="U22" i="6"/>
  <c r="E23" i="6"/>
  <c r="T23" i="6" s="1"/>
  <c r="P23" i="6"/>
  <c r="Q23" i="6"/>
  <c r="R23" i="6"/>
  <c r="S23" i="6"/>
  <c r="B24" i="6"/>
  <c r="E24" i="6" s="1"/>
  <c r="C24" i="6"/>
  <c r="F24" i="6"/>
  <c r="G24" i="6"/>
  <c r="H24" i="6"/>
  <c r="R24" i="6" s="1"/>
  <c r="I24" i="6"/>
  <c r="J24" i="6"/>
  <c r="K24" i="6"/>
  <c r="Q24" i="6" s="1"/>
  <c r="L24" i="6"/>
  <c r="P24" i="6" s="1"/>
  <c r="M24" i="6"/>
  <c r="N24" i="6"/>
  <c r="O24" i="6"/>
  <c r="S24" i="6"/>
  <c r="V24" i="6"/>
  <c r="E26" i="6"/>
  <c r="P26" i="6"/>
  <c r="Q26" i="6"/>
  <c r="R26" i="6"/>
  <c r="S26" i="6"/>
  <c r="T26" i="6"/>
  <c r="U26" i="6"/>
  <c r="E27" i="6"/>
  <c r="U27" i="6" s="1"/>
  <c r="P27" i="6"/>
  <c r="Q27" i="6"/>
  <c r="R27" i="6"/>
  <c r="S27" i="6"/>
  <c r="T27" i="6"/>
  <c r="E28" i="6"/>
  <c r="T28" i="6" s="1"/>
  <c r="P28" i="6"/>
  <c r="Q28" i="6"/>
  <c r="R28" i="6"/>
  <c r="S28" i="6"/>
  <c r="U28" i="6"/>
  <c r="E29" i="6"/>
  <c r="T29" i="6" s="1"/>
  <c r="P29" i="6"/>
  <c r="Q29" i="6"/>
  <c r="R29" i="6"/>
  <c r="S29" i="6"/>
  <c r="B30" i="6"/>
  <c r="E30" i="6" s="1"/>
  <c r="C30" i="6"/>
  <c r="F30" i="6"/>
  <c r="G30" i="6"/>
  <c r="H30" i="6"/>
  <c r="R30" i="6" s="1"/>
  <c r="I30" i="6"/>
  <c r="J30" i="6"/>
  <c r="K30" i="6"/>
  <c r="Q30" i="6" s="1"/>
  <c r="L30" i="6"/>
  <c r="M30" i="6"/>
  <c r="N30" i="6"/>
  <c r="P30" i="6" s="1"/>
  <c r="O30" i="6"/>
  <c r="V30" i="6"/>
  <c r="E32" i="6"/>
  <c r="P32" i="6"/>
  <c r="T32" i="6" s="1"/>
  <c r="Q32" i="6"/>
  <c r="R32" i="6"/>
  <c r="S32" i="6"/>
  <c r="U32" i="6"/>
  <c r="B33" i="6"/>
  <c r="E33" i="6" s="1"/>
  <c r="C33" i="6"/>
  <c r="F33" i="6"/>
  <c r="G33" i="6"/>
  <c r="H33" i="6"/>
  <c r="R33" i="6" s="1"/>
  <c r="I33" i="6"/>
  <c r="J33" i="6"/>
  <c r="K33" i="6"/>
  <c r="Q33" i="6" s="1"/>
  <c r="L33" i="6"/>
  <c r="M33" i="6"/>
  <c r="N33" i="6"/>
  <c r="O33" i="6"/>
  <c r="P33" i="6"/>
  <c r="S33" i="6"/>
  <c r="V33" i="6"/>
  <c r="E35" i="6"/>
  <c r="P35" i="6"/>
  <c r="T35" i="6" s="1"/>
  <c r="Q35" i="6"/>
  <c r="R35" i="6"/>
  <c r="S35" i="6"/>
  <c r="U35" i="6"/>
  <c r="E36" i="6"/>
  <c r="P36" i="6"/>
  <c r="Q36" i="6"/>
  <c r="U36" i="6" s="1"/>
  <c r="R36" i="6"/>
  <c r="S36" i="6"/>
  <c r="T36" i="6"/>
  <c r="E37" i="6"/>
  <c r="P37" i="6"/>
  <c r="Q37" i="6"/>
  <c r="R37" i="6"/>
  <c r="S37" i="6"/>
  <c r="T37" i="6"/>
  <c r="U37" i="6"/>
  <c r="E38" i="6"/>
  <c r="P38" i="6"/>
  <c r="T38" i="6" s="1"/>
  <c r="Q38" i="6"/>
  <c r="R38" i="6"/>
  <c r="S38" i="6"/>
  <c r="U38" i="6"/>
  <c r="E39" i="6"/>
  <c r="U39" i="6" s="1"/>
  <c r="P39" i="6"/>
  <c r="Q39" i="6"/>
  <c r="R39" i="6"/>
  <c r="S39" i="6"/>
  <c r="T39" i="6"/>
  <c r="B40" i="6"/>
  <c r="E40" i="6" s="1"/>
  <c r="C40" i="6"/>
  <c r="F40" i="6"/>
  <c r="G40" i="6"/>
  <c r="H40" i="6"/>
  <c r="I40" i="6"/>
  <c r="S40" i="6" s="1"/>
  <c r="J40" i="6"/>
  <c r="P40" i="6" s="1"/>
  <c r="T40" i="6" s="1"/>
  <c r="K40" i="6"/>
  <c r="L40" i="6"/>
  <c r="M40" i="6"/>
  <c r="N40" i="6"/>
  <c r="O40" i="6"/>
  <c r="Q40" i="6"/>
  <c r="U40" i="6" s="1"/>
  <c r="R40" i="6"/>
  <c r="V40" i="6"/>
  <c r="E42" i="6"/>
  <c r="P42" i="6"/>
  <c r="Q42" i="6"/>
  <c r="R42" i="6"/>
  <c r="S42" i="6"/>
  <c r="T42" i="6"/>
  <c r="U42" i="6"/>
  <c r="E43" i="6"/>
  <c r="P43" i="6"/>
  <c r="Q43" i="6"/>
  <c r="R43" i="6"/>
  <c r="S43" i="6"/>
  <c r="T43" i="6"/>
  <c r="U43" i="6"/>
  <c r="E44" i="6"/>
  <c r="P44" i="6"/>
  <c r="Q44" i="6"/>
  <c r="R44" i="6"/>
  <c r="S44" i="6"/>
  <c r="T44" i="6"/>
  <c r="U44" i="6"/>
  <c r="E45" i="6"/>
  <c r="U45" i="6" s="1"/>
  <c r="P45" i="6"/>
  <c r="Q45" i="6"/>
  <c r="R45" i="6"/>
  <c r="S45" i="6"/>
  <c r="T45" i="6"/>
  <c r="E46" i="6"/>
  <c r="T46" i="6" s="1"/>
  <c r="P46" i="6"/>
  <c r="Q46" i="6"/>
  <c r="R46" i="6"/>
  <c r="S46" i="6"/>
  <c r="U46" i="6"/>
  <c r="E47" i="6"/>
  <c r="T47" i="6" s="1"/>
  <c r="P47" i="6"/>
  <c r="Q47" i="6"/>
  <c r="R47" i="6"/>
  <c r="S47" i="6"/>
  <c r="E48" i="6"/>
  <c r="P48" i="6"/>
  <c r="Q48" i="6"/>
  <c r="R48" i="6"/>
  <c r="S48" i="6"/>
  <c r="E49" i="6"/>
  <c r="P49" i="6"/>
  <c r="Q49" i="6"/>
  <c r="R49" i="6"/>
  <c r="S49" i="6"/>
  <c r="T49" i="6"/>
  <c r="U49" i="6"/>
  <c r="E50" i="6"/>
  <c r="P50" i="6"/>
  <c r="Q50" i="6"/>
  <c r="R50" i="6"/>
  <c r="S50" i="6"/>
  <c r="T50" i="6"/>
  <c r="U50" i="6"/>
  <c r="E51" i="6"/>
  <c r="P51" i="6"/>
  <c r="Q51" i="6"/>
  <c r="R51" i="6"/>
  <c r="S51" i="6"/>
  <c r="T51" i="6"/>
  <c r="U51" i="6"/>
  <c r="E52" i="6"/>
  <c r="P52" i="6"/>
  <c r="Q52" i="6"/>
  <c r="R52" i="6"/>
  <c r="S52" i="6"/>
  <c r="T52" i="6"/>
  <c r="U52" i="6"/>
  <c r="B53" i="6"/>
  <c r="E53" i="6" s="1"/>
  <c r="C53" i="6"/>
  <c r="F53" i="6"/>
  <c r="G53" i="6"/>
  <c r="H53" i="6"/>
  <c r="R53" i="6" s="1"/>
  <c r="I53" i="6"/>
  <c r="J53" i="6"/>
  <c r="K53" i="6"/>
  <c r="Q53" i="6" s="1"/>
  <c r="L53" i="6"/>
  <c r="M53" i="6"/>
  <c r="N53" i="6"/>
  <c r="O53" i="6"/>
  <c r="S53" i="6"/>
  <c r="V53" i="6"/>
  <c r="E55" i="6"/>
  <c r="P55" i="6"/>
  <c r="Q55" i="6"/>
  <c r="R55" i="6"/>
  <c r="S55" i="6"/>
  <c r="T55" i="6"/>
  <c r="U55" i="6"/>
  <c r="E56" i="6"/>
  <c r="P56" i="6"/>
  <c r="Q56" i="6"/>
  <c r="R56" i="6"/>
  <c r="S56" i="6"/>
  <c r="T56" i="6"/>
  <c r="U56" i="6"/>
  <c r="E57" i="6"/>
  <c r="P57" i="6"/>
  <c r="Q57" i="6"/>
  <c r="R57" i="6"/>
  <c r="S57" i="6"/>
  <c r="T57" i="6"/>
  <c r="U57" i="6"/>
  <c r="E58" i="6"/>
  <c r="P58" i="6"/>
  <c r="Q58" i="6"/>
  <c r="R58" i="6"/>
  <c r="S58" i="6"/>
  <c r="T58" i="6"/>
  <c r="U58" i="6"/>
  <c r="B59" i="6"/>
  <c r="E59" i="6" s="1"/>
  <c r="C59" i="6"/>
  <c r="F59" i="6"/>
  <c r="G59" i="6"/>
  <c r="H59" i="6"/>
  <c r="R59" i="6" s="1"/>
  <c r="I59" i="6"/>
  <c r="J59" i="6"/>
  <c r="K59" i="6"/>
  <c r="Q59" i="6" s="1"/>
  <c r="L59" i="6"/>
  <c r="M59" i="6"/>
  <c r="N59" i="6"/>
  <c r="O59" i="6"/>
  <c r="P59" i="6"/>
  <c r="S59" i="6"/>
  <c r="V59" i="6"/>
  <c r="E61" i="6"/>
  <c r="P61" i="6"/>
  <c r="Q61" i="6"/>
  <c r="R61" i="6"/>
  <c r="S61" i="6"/>
  <c r="T61" i="6"/>
  <c r="U61" i="6"/>
  <c r="E62" i="6"/>
  <c r="P62" i="6"/>
  <c r="Q62" i="6"/>
  <c r="R62" i="6"/>
  <c r="S62" i="6"/>
  <c r="T62" i="6"/>
  <c r="U62" i="6"/>
  <c r="E63" i="6"/>
  <c r="U66" i="6" s="1"/>
  <c r="P63" i="6"/>
  <c r="Q63" i="6"/>
  <c r="R63" i="6"/>
  <c r="S63" i="6"/>
  <c r="T63" i="6"/>
  <c r="U63" i="6"/>
  <c r="E64" i="6"/>
  <c r="P64" i="6"/>
  <c r="Q64" i="6"/>
  <c r="R64" i="6"/>
  <c r="S64" i="6"/>
  <c r="T64" i="6"/>
  <c r="U64" i="6"/>
  <c r="E65" i="6"/>
  <c r="U65" i="6" s="1"/>
  <c r="P65" i="6"/>
  <c r="Q65" i="6"/>
  <c r="R65" i="6"/>
  <c r="S65" i="6"/>
  <c r="T65" i="6"/>
  <c r="B66" i="6"/>
  <c r="E66" i="6" s="1"/>
  <c r="C66" i="6"/>
  <c r="F66" i="6"/>
  <c r="G66" i="6"/>
  <c r="H66" i="6"/>
  <c r="I66" i="6"/>
  <c r="S66" i="6" s="1"/>
  <c r="J66" i="6"/>
  <c r="P66" i="6" s="1"/>
  <c r="K66" i="6"/>
  <c r="L66" i="6"/>
  <c r="M66" i="6"/>
  <c r="N66" i="6"/>
  <c r="O66" i="6"/>
  <c r="Q66" i="6"/>
  <c r="R66" i="6"/>
  <c r="T66" i="6"/>
  <c r="V66" i="6"/>
  <c r="B67" i="6"/>
  <c r="C67" i="6"/>
  <c r="E67" i="6"/>
  <c r="F67" i="6"/>
  <c r="G67" i="6"/>
  <c r="H67" i="6"/>
  <c r="R67" i="6" s="1"/>
  <c r="I67" i="6"/>
  <c r="J67" i="6"/>
  <c r="K67" i="6"/>
  <c r="Q67" i="6" s="1"/>
  <c r="U67" i="6" s="1"/>
  <c r="L67" i="6"/>
  <c r="M67" i="6"/>
  <c r="N67" i="6"/>
  <c r="O67" i="6"/>
  <c r="P67" i="6"/>
  <c r="S67" i="6"/>
  <c r="V67" i="6"/>
  <c r="E69" i="6"/>
  <c r="T69" i="6" s="1"/>
  <c r="P69" i="6"/>
  <c r="Q69" i="6"/>
  <c r="R69" i="6"/>
  <c r="S69" i="6"/>
  <c r="U69" i="6"/>
  <c r="B70" i="6"/>
  <c r="C70" i="6"/>
  <c r="E70" i="6" s="1"/>
  <c r="F70" i="6"/>
  <c r="G70" i="6"/>
  <c r="H70" i="6"/>
  <c r="I70" i="6"/>
  <c r="J70" i="6"/>
  <c r="P70" i="6" s="1"/>
  <c r="K70" i="6"/>
  <c r="Q70" i="6" s="1"/>
  <c r="L70" i="6"/>
  <c r="M70" i="6"/>
  <c r="N70" i="6"/>
  <c r="O70" i="6"/>
  <c r="R70" i="6"/>
  <c r="S70" i="6"/>
  <c r="V70" i="6"/>
  <c r="B71" i="6"/>
  <c r="E71" i="6" s="1"/>
  <c r="C71" i="6"/>
  <c r="F71" i="6"/>
  <c r="G71" i="6"/>
  <c r="H71" i="6"/>
  <c r="R71" i="6" s="1"/>
  <c r="I71" i="6"/>
  <c r="S71" i="6" s="1"/>
  <c r="J71" i="6"/>
  <c r="K71" i="6"/>
  <c r="L71" i="6"/>
  <c r="M71" i="6"/>
  <c r="N71" i="6"/>
  <c r="P71" i="6" s="1"/>
  <c r="O71" i="6"/>
  <c r="Q71" i="6"/>
  <c r="V71" i="6"/>
  <c r="B72" i="6"/>
  <c r="C72" i="6"/>
  <c r="E72" i="6" s="1"/>
  <c r="F72" i="6"/>
  <c r="G72" i="6"/>
  <c r="H72" i="6"/>
  <c r="I72" i="6"/>
  <c r="J72" i="6"/>
  <c r="R72" i="6" s="1"/>
  <c r="K72" i="6"/>
  <c r="Q72" i="6" s="1"/>
  <c r="L72" i="6"/>
  <c r="M72" i="6"/>
  <c r="N72" i="6"/>
  <c r="O72" i="6"/>
  <c r="S72" i="6"/>
  <c r="V72" i="6"/>
  <c r="A76" i="6"/>
  <c r="B79" i="6"/>
  <c r="C79" i="6"/>
  <c r="D79" i="6"/>
  <c r="F79" i="6"/>
  <c r="G79" i="6"/>
  <c r="H79" i="6"/>
  <c r="I79" i="6"/>
  <c r="J79" i="6"/>
  <c r="K79" i="6"/>
  <c r="L79" i="6"/>
  <c r="M79" i="6"/>
  <c r="V79" i="6"/>
  <c r="W79" i="6"/>
  <c r="E80" i="6"/>
  <c r="E81" i="6"/>
  <c r="E79" i="6" s="1"/>
  <c r="E82" i="6"/>
  <c r="E83" i="6"/>
  <c r="E86" i="6"/>
  <c r="T86" i="6" s="1"/>
  <c r="P86" i="6"/>
  <c r="Q86" i="6"/>
  <c r="R86" i="6"/>
  <c r="S86" i="6"/>
  <c r="E87" i="6"/>
  <c r="P87" i="6"/>
  <c r="Q87" i="6"/>
  <c r="R87" i="6"/>
  <c r="S87" i="6"/>
  <c r="T87" i="6"/>
  <c r="U87" i="6"/>
  <c r="E88" i="6"/>
  <c r="P88" i="6"/>
  <c r="Q88" i="6"/>
  <c r="R88" i="6"/>
  <c r="S88" i="6"/>
  <c r="T88" i="6"/>
  <c r="U88" i="6"/>
  <c r="E89" i="6"/>
  <c r="P89" i="6"/>
  <c r="Q89" i="6"/>
  <c r="R89" i="6"/>
  <c r="S89" i="6"/>
  <c r="T89" i="6"/>
  <c r="U89" i="6"/>
  <c r="E90" i="6"/>
  <c r="P90" i="6"/>
  <c r="Q90" i="6"/>
  <c r="R90" i="6"/>
  <c r="S90" i="6"/>
  <c r="T90" i="6"/>
  <c r="U90" i="6"/>
  <c r="E91" i="6"/>
  <c r="U91" i="6" s="1"/>
  <c r="P91" i="6"/>
  <c r="Q91" i="6"/>
  <c r="R91" i="6"/>
  <c r="S91" i="6"/>
  <c r="T91" i="6"/>
  <c r="E92" i="6"/>
  <c r="T92" i="6" s="1"/>
  <c r="P92" i="6"/>
  <c r="Q92" i="6"/>
  <c r="R92" i="6"/>
  <c r="S92" i="6"/>
  <c r="U92" i="6"/>
  <c r="E93" i="6"/>
  <c r="T93" i="6" s="1"/>
  <c r="P93" i="6"/>
  <c r="Q93" i="6"/>
  <c r="R93" i="6"/>
  <c r="S93" i="6"/>
  <c r="B95" i="6"/>
  <c r="B112" i="6" s="1"/>
  <c r="C95" i="6"/>
  <c r="D95" i="6"/>
  <c r="F95" i="6"/>
  <c r="G95" i="6"/>
  <c r="G112" i="6" s="1"/>
  <c r="H95" i="6"/>
  <c r="I95" i="6"/>
  <c r="J95" i="6"/>
  <c r="J112" i="6" s="1"/>
  <c r="K95" i="6"/>
  <c r="L95" i="6"/>
  <c r="R95" i="6" s="1"/>
  <c r="M95" i="6"/>
  <c r="M112" i="6" s="1"/>
  <c r="S112" i="6" s="1"/>
  <c r="V95" i="6"/>
  <c r="V112" i="6" s="1"/>
  <c r="W95" i="6"/>
  <c r="E96" i="6"/>
  <c r="T96" i="6" s="1"/>
  <c r="R96" i="6"/>
  <c r="S96" i="6"/>
  <c r="E97" i="6"/>
  <c r="R97" i="6"/>
  <c r="S97" i="6"/>
  <c r="T97" i="6"/>
  <c r="U97" i="6"/>
  <c r="E98" i="6"/>
  <c r="T98" i="6" s="1"/>
  <c r="R98" i="6"/>
  <c r="S98" i="6"/>
  <c r="U98" i="6"/>
  <c r="E99" i="6"/>
  <c r="T99" i="6" s="1"/>
  <c r="R99" i="6"/>
  <c r="S99" i="6"/>
  <c r="U99" i="6"/>
  <c r="E100" i="6"/>
  <c r="R100" i="6"/>
  <c r="S100" i="6"/>
  <c r="T100" i="6"/>
  <c r="U100" i="6"/>
  <c r="E101" i="6"/>
  <c r="E95" i="6" s="1"/>
  <c r="R101" i="6"/>
  <c r="S101" i="6"/>
  <c r="E102" i="6"/>
  <c r="T102" i="6" s="1"/>
  <c r="R102" i="6"/>
  <c r="S102" i="6"/>
  <c r="E103" i="6"/>
  <c r="U103" i="6" s="1"/>
  <c r="R103" i="6"/>
  <c r="S103" i="6"/>
  <c r="T103" i="6"/>
  <c r="E104" i="6"/>
  <c r="T104" i="6" s="1"/>
  <c r="R104" i="6"/>
  <c r="S104" i="6"/>
  <c r="E105" i="6"/>
  <c r="R105" i="6"/>
  <c r="S105" i="6"/>
  <c r="T105" i="6"/>
  <c r="U105" i="6"/>
  <c r="E106" i="6"/>
  <c r="T106" i="6" s="1"/>
  <c r="R106" i="6"/>
  <c r="S106" i="6"/>
  <c r="U106" i="6"/>
  <c r="E107" i="6"/>
  <c r="T107" i="6" s="1"/>
  <c r="R107" i="6"/>
  <c r="S107" i="6"/>
  <c r="U107" i="6"/>
  <c r="E108" i="6"/>
  <c r="R108" i="6"/>
  <c r="S108" i="6"/>
  <c r="T108" i="6"/>
  <c r="U108" i="6"/>
  <c r="E109" i="6"/>
  <c r="T109" i="6" s="1"/>
  <c r="R109" i="6"/>
  <c r="S109" i="6"/>
  <c r="E110" i="6"/>
  <c r="T110" i="6" s="1"/>
  <c r="R110" i="6"/>
  <c r="S110" i="6"/>
  <c r="R111" i="6"/>
  <c r="S111" i="6"/>
  <c r="T111" i="6"/>
  <c r="U111" i="6"/>
  <c r="C112" i="6"/>
  <c r="D112" i="6"/>
  <c r="F112" i="6"/>
  <c r="H112" i="6"/>
  <c r="I112" i="6"/>
  <c r="K112" i="6"/>
  <c r="L112" i="6"/>
  <c r="R112" i="6" s="1"/>
  <c r="N112" i="6"/>
  <c r="O112" i="6"/>
  <c r="P112" i="6"/>
  <c r="Q112" i="6"/>
  <c r="W112" i="6"/>
  <c r="B113" i="6"/>
  <c r="C113" i="6"/>
  <c r="D113" i="6"/>
  <c r="E113" i="6"/>
  <c r="T113" i="6" s="1"/>
  <c r="F113" i="6"/>
  <c r="G113" i="6"/>
  <c r="H113" i="6"/>
  <c r="I113" i="6"/>
  <c r="J113" i="6"/>
  <c r="K113" i="6"/>
  <c r="L113" i="6"/>
  <c r="R113" i="6" s="1"/>
  <c r="M113" i="6"/>
  <c r="N113" i="6"/>
  <c r="O113" i="6"/>
  <c r="P113" i="6"/>
  <c r="Q113" i="6"/>
  <c r="S113" i="6"/>
  <c r="U113" i="6"/>
  <c r="V113" i="6"/>
  <c r="W113" i="6"/>
  <c r="U112" i="7" l="1"/>
  <c r="T112" i="7"/>
  <c r="T71" i="6"/>
  <c r="U71" i="6"/>
  <c r="T15" i="6"/>
  <c r="T30" i="6"/>
  <c r="U30" i="6"/>
  <c r="T33" i="6"/>
  <c r="U33" i="6"/>
  <c r="T24" i="6"/>
  <c r="U24" i="6"/>
  <c r="E112" i="6"/>
  <c r="T95" i="6"/>
  <c r="U95" i="6"/>
  <c r="T70" i="6"/>
  <c r="U70" i="6"/>
  <c r="T59" i="6"/>
  <c r="U59" i="6"/>
  <c r="P53" i="6"/>
  <c r="T53" i="6" s="1"/>
  <c r="P15" i="6"/>
  <c r="U109" i="6"/>
  <c r="U101" i="6"/>
  <c r="U93" i="6"/>
  <c r="T67" i="6"/>
  <c r="U47" i="6"/>
  <c r="U29" i="6"/>
  <c r="U23" i="6"/>
  <c r="U9" i="6"/>
  <c r="S30" i="6"/>
  <c r="U104" i="6"/>
  <c r="T101" i="6"/>
  <c r="U96" i="6"/>
  <c r="U86" i="6"/>
  <c r="P72" i="6"/>
  <c r="T72" i="6" s="1"/>
  <c r="U48" i="6"/>
  <c r="U10" i="6"/>
  <c r="T9" i="6"/>
  <c r="S95" i="6"/>
  <c r="U53" i="6"/>
  <c r="T48" i="6"/>
  <c r="U15" i="6"/>
  <c r="U110" i="6"/>
  <c r="U102" i="6"/>
  <c r="U72" i="6"/>
  <c r="E9" i="5"/>
  <c r="P9" i="5"/>
  <c r="Q9" i="5"/>
  <c r="R9" i="5"/>
  <c r="S9" i="5"/>
  <c r="T9" i="5"/>
  <c r="U9" i="5"/>
  <c r="E10" i="5"/>
  <c r="T72" i="5" s="1"/>
  <c r="P10" i="5"/>
  <c r="Q10" i="5"/>
  <c r="R10" i="5"/>
  <c r="S10" i="5"/>
  <c r="E11" i="5"/>
  <c r="T11" i="5" s="1"/>
  <c r="P11" i="5"/>
  <c r="Q11" i="5"/>
  <c r="R11" i="5"/>
  <c r="S11" i="5"/>
  <c r="E12" i="5"/>
  <c r="T12" i="5" s="1"/>
  <c r="P12" i="5"/>
  <c r="Q12" i="5"/>
  <c r="R12" i="5"/>
  <c r="S12" i="5"/>
  <c r="E13" i="5"/>
  <c r="T13" i="5" s="1"/>
  <c r="P13" i="5"/>
  <c r="Q13" i="5"/>
  <c r="R13" i="5"/>
  <c r="S13" i="5"/>
  <c r="U13" i="5"/>
  <c r="E14" i="5"/>
  <c r="U14" i="5" s="1"/>
  <c r="P14" i="5"/>
  <c r="Q14" i="5"/>
  <c r="R14" i="5"/>
  <c r="S14" i="5"/>
  <c r="T14" i="5"/>
  <c r="B15" i="5"/>
  <c r="E15" i="5" s="1"/>
  <c r="C15" i="5"/>
  <c r="F15" i="5"/>
  <c r="G15" i="5"/>
  <c r="H15" i="5"/>
  <c r="R15" i="5" s="1"/>
  <c r="I15" i="5"/>
  <c r="J15" i="5"/>
  <c r="K15" i="5"/>
  <c r="Q15" i="5" s="1"/>
  <c r="L15" i="5"/>
  <c r="M15" i="5"/>
  <c r="N15" i="5"/>
  <c r="O15" i="5"/>
  <c r="P15" i="5"/>
  <c r="S15" i="5"/>
  <c r="V15" i="5"/>
  <c r="E17" i="5"/>
  <c r="P17" i="5"/>
  <c r="T17" i="5" s="1"/>
  <c r="Q17" i="5"/>
  <c r="U17" i="5" s="1"/>
  <c r="R17" i="5"/>
  <c r="S17" i="5"/>
  <c r="E18" i="5"/>
  <c r="T18" i="5" s="1"/>
  <c r="P18" i="5"/>
  <c r="Q18" i="5"/>
  <c r="R18" i="5"/>
  <c r="S18" i="5"/>
  <c r="E19" i="5"/>
  <c r="T19" i="5" s="1"/>
  <c r="P19" i="5"/>
  <c r="Q19" i="5"/>
  <c r="R19" i="5"/>
  <c r="S19" i="5"/>
  <c r="E20" i="5"/>
  <c r="U20" i="5" s="1"/>
  <c r="P20" i="5"/>
  <c r="Q20" i="5"/>
  <c r="R20" i="5"/>
  <c r="S20" i="5"/>
  <c r="T20" i="5"/>
  <c r="E21" i="5"/>
  <c r="P21" i="5"/>
  <c r="Q21" i="5"/>
  <c r="R21" i="5"/>
  <c r="S21" i="5"/>
  <c r="T21" i="5"/>
  <c r="U21" i="5"/>
  <c r="E22" i="5"/>
  <c r="P22" i="5"/>
  <c r="Q22" i="5"/>
  <c r="R22" i="5"/>
  <c r="S22" i="5"/>
  <c r="T22" i="5"/>
  <c r="U22" i="5"/>
  <c r="E23" i="5"/>
  <c r="U23" i="5" s="1"/>
  <c r="P23" i="5"/>
  <c r="Q23" i="5"/>
  <c r="R23" i="5"/>
  <c r="S23" i="5"/>
  <c r="T23" i="5"/>
  <c r="B24" i="5"/>
  <c r="E24" i="5" s="1"/>
  <c r="C24" i="5"/>
  <c r="F24" i="5"/>
  <c r="G24" i="5"/>
  <c r="H24" i="5"/>
  <c r="I24" i="5"/>
  <c r="J24" i="5"/>
  <c r="K24" i="5"/>
  <c r="Q24" i="5" s="1"/>
  <c r="L24" i="5"/>
  <c r="M24" i="5"/>
  <c r="N24" i="5"/>
  <c r="O24" i="5"/>
  <c r="P24" i="5"/>
  <c r="R24" i="5"/>
  <c r="S24" i="5"/>
  <c r="V24" i="5"/>
  <c r="E26" i="5"/>
  <c r="P26" i="5"/>
  <c r="Q26" i="5"/>
  <c r="R26" i="5"/>
  <c r="S26" i="5"/>
  <c r="T26" i="5"/>
  <c r="U26" i="5"/>
  <c r="E27" i="5"/>
  <c r="P27" i="5"/>
  <c r="Q27" i="5"/>
  <c r="R27" i="5"/>
  <c r="S27" i="5"/>
  <c r="T27" i="5"/>
  <c r="U27" i="5"/>
  <c r="E28" i="5"/>
  <c r="T28" i="5" s="1"/>
  <c r="P28" i="5"/>
  <c r="Q28" i="5"/>
  <c r="R28" i="5"/>
  <c r="S28" i="5"/>
  <c r="U28" i="5"/>
  <c r="E29" i="5"/>
  <c r="U29" i="5" s="1"/>
  <c r="P29" i="5"/>
  <c r="Q29" i="5"/>
  <c r="R29" i="5"/>
  <c r="S29" i="5"/>
  <c r="T29" i="5"/>
  <c r="B30" i="5"/>
  <c r="E30" i="5" s="1"/>
  <c r="C30" i="5"/>
  <c r="F30" i="5"/>
  <c r="G30" i="5"/>
  <c r="H30" i="5"/>
  <c r="I30" i="5"/>
  <c r="J30" i="5"/>
  <c r="K30" i="5"/>
  <c r="Q30" i="5" s="1"/>
  <c r="L30" i="5"/>
  <c r="M30" i="5"/>
  <c r="N30" i="5"/>
  <c r="O30" i="5"/>
  <c r="P30" i="5"/>
  <c r="R30" i="5"/>
  <c r="S30" i="5"/>
  <c r="V30" i="5"/>
  <c r="E32" i="5"/>
  <c r="T32" i="5" s="1"/>
  <c r="P32" i="5"/>
  <c r="Q32" i="5"/>
  <c r="R32" i="5"/>
  <c r="S32" i="5"/>
  <c r="B33" i="5"/>
  <c r="C33" i="5"/>
  <c r="E33" i="5"/>
  <c r="F33" i="5"/>
  <c r="G33" i="5"/>
  <c r="H33" i="5"/>
  <c r="R33" i="5" s="1"/>
  <c r="I33" i="5"/>
  <c r="J33" i="5"/>
  <c r="K33" i="5"/>
  <c r="L33" i="5"/>
  <c r="M33" i="5"/>
  <c r="Q33" i="5" s="1"/>
  <c r="U33" i="5" s="1"/>
  <c r="N33" i="5"/>
  <c r="O33" i="5"/>
  <c r="P33" i="5"/>
  <c r="T33" i="5" s="1"/>
  <c r="S33" i="5"/>
  <c r="V33" i="5"/>
  <c r="E35" i="5"/>
  <c r="P35" i="5"/>
  <c r="T35" i="5" s="1"/>
  <c r="Q35" i="5"/>
  <c r="R35" i="5"/>
  <c r="S35" i="5"/>
  <c r="U35" i="5"/>
  <c r="E36" i="5"/>
  <c r="T36" i="5" s="1"/>
  <c r="P36" i="5"/>
  <c r="Q36" i="5"/>
  <c r="R36" i="5"/>
  <c r="S36" i="5"/>
  <c r="E37" i="5"/>
  <c r="T37" i="5" s="1"/>
  <c r="P37" i="5"/>
  <c r="Q37" i="5"/>
  <c r="R37" i="5"/>
  <c r="S37" i="5"/>
  <c r="E38" i="5"/>
  <c r="U38" i="5" s="1"/>
  <c r="P38" i="5"/>
  <c r="Q38" i="5"/>
  <c r="R38" i="5"/>
  <c r="S38" i="5"/>
  <c r="T38" i="5"/>
  <c r="E39" i="5"/>
  <c r="P39" i="5"/>
  <c r="Q39" i="5"/>
  <c r="R39" i="5"/>
  <c r="S39" i="5"/>
  <c r="T39" i="5"/>
  <c r="U39" i="5"/>
  <c r="B40" i="5"/>
  <c r="C40" i="5"/>
  <c r="E40" i="5"/>
  <c r="F40" i="5"/>
  <c r="G40" i="5"/>
  <c r="H40" i="5"/>
  <c r="I40" i="5"/>
  <c r="S40" i="5" s="1"/>
  <c r="J40" i="5"/>
  <c r="K40" i="5"/>
  <c r="L40" i="5"/>
  <c r="M40" i="5"/>
  <c r="N40" i="5"/>
  <c r="O40" i="5"/>
  <c r="P40" i="5"/>
  <c r="T40" i="5" s="1"/>
  <c r="Q40" i="5"/>
  <c r="U40" i="5" s="1"/>
  <c r="R40" i="5"/>
  <c r="V40" i="5"/>
  <c r="E42" i="5"/>
  <c r="T42" i="5" s="1"/>
  <c r="P42" i="5"/>
  <c r="Q42" i="5"/>
  <c r="R42" i="5"/>
  <c r="S42" i="5"/>
  <c r="E43" i="5"/>
  <c r="T43" i="5" s="1"/>
  <c r="P43" i="5"/>
  <c r="Q43" i="5"/>
  <c r="R43" i="5"/>
  <c r="S43" i="5"/>
  <c r="U43" i="5"/>
  <c r="E44" i="5"/>
  <c r="U44" i="5" s="1"/>
  <c r="P44" i="5"/>
  <c r="Q44" i="5"/>
  <c r="R44" i="5"/>
  <c r="S44" i="5"/>
  <c r="T44" i="5"/>
  <c r="E45" i="5"/>
  <c r="P45" i="5"/>
  <c r="Q45" i="5"/>
  <c r="R45" i="5"/>
  <c r="S45" i="5"/>
  <c r="T45" i="5"/>
  <c r="U45" i="5"/>
  <c r="E46" i="5"/>
  <c r="P46" i="5"/>
  <c r="Q46" i="5"/>
  <c r="R46" i="5"/>
  <c r="S46" i="5"/>
  <c r="T46" i="5"/>
  <c r="U46" i="5"/>
  <c r="E47" i="5"/>
  <c r="P47" i="5"/>
  <c r="Q47" i="5"/>
  <c r="R47" i="5"/>
  <c r="S47" i="5"/>
  <c r="T47" i="5"/>
  <c r="U47" i="5"/>
  <c r="E48" i="5"/>
  <c r="U48" i="5" s="1"/>
  <c r="P48" i="5"/>
  <c r="Q48" i="5"/>
  <c r="R48" i="5"/>
  <c r="S48" i="5"/>
  <c r="E49" i="5"/>
  <c r="T49" i="5" s="1"/>
  <c r="P49" i="5"/>
  <c r="Q49" i="5"/>
  <c r="R49" i="5"/>
  <c r="S49" i="5"/>
  <c r="E50" i="5"/>
  <c r="T50" i="5" s="1"/>
  <c r="P50" i="5"/>
  <c r="Q50" i="5"/>
  <c r="R50" i="5"/>
  <c r="S50" i="5"/>
  <c r="E51" i="5"/>
  <c r="T51" i="5" s="1"/>
  <c r="P51" i="5"/>
  <c r="Q51" i="5"/>
  <c r="U51" i="5" s="1"/>
  <c r="R51" i="5"/>
  <c r="S51" i="5"/>
  <c r="E52" i="5"/>
  <c r="U52" i="5" s="1"/>
  <c r="P52" i="5"/>
  <c r="Q52" i="5"/>
  <c r="R52" i="5"/>
  <c r="S52" i="5"/>
  <c r="T52" i="5"/>
  <c r="B53" i="5"/>
  <c r="E53" i="5" s="1"/>
  <c r="C53" i="5"/>
  <c r="F53" i="5"/>
  <c r="G53" i="5"/>
  <c r="H53" i="5"/>
  <c r="R53" i="5" s="1"/>
  <c r="I53" i="5"/>
  <c r="S53" i="5" s="1"/>
  <c r="J53" i="5"/>
  <c r="K53" i="5"/>
  <c r="L53" i="5"/>
  <c r="M53" i="5"/>
  <c r="N53" i="5"/>
  <c r="O53" i="5"/>
  <c r="P53" i="5"/>
  <c r="Q53" i="5"/>
  <c r="V53" i="5"/>
  <c r="E55" i="5"/>
  <c r="T55" i="5" s="1"/>
  <c r="P55" i="5"/>
  <c r="Q55" i="5"/>
  <c r="R55" i="5"/>
  <c r="S55" i="5"/>
  <c r="E56" i="5"/>
  <c r="T56" i="5" s="1"/>
  <c r="P56" i="5"/>
  <c r="Q56" i="5"/>
  <c r="R56" i="5"/>
  <c r="S56" i="5"/>
  <c r="E57" i="5"/>
  <c r="T57" i="5" s="1"/>
  <c r="P57" i="5"/>
  <c r="Q57" i="5"/>
  <c r="R57" i="5"/>
  <c r="S57" i="5"/>
  <c r="U57" i="5"/>
  <c r="E58" i="5"/>
  <c r="U58" i="5" s="1"/>
  <c r="P58" i="5"/>
  <c r="Q58" i="5"/>
  <c r="R58" i="5"/>
  <c r="S58" i="5"/>
  <c r="T58" i="5"/>
  <c r="B59" i="5"/>
  <c r="C59" i="5"/>
  <c r="E59" i="5" s="1"/>
  <c r="F59" i="5"/>
  <c r="G59" i="5"/>
  <c r="H59" i="5"/>
  <c r="R59" i="5" s="1"/>
  <c r="I59" i="5"/>
  <c r="S59" i="5" s="1"/>
  <c r="J59" i="5"/>
  <c r="K59" i="5"/>
  <c r="L59" i="5"/>
  <c r="M59" i="5"/>
  <c r="N59" i="5"/>
  <c r="O59" i="5"/>
  <c r="Q59" i="5"/>
  <c r="V59" i="5"/>
  <c r="E61" i="5"/>
  <c r="T61" i="5" s="1"/>
  <c r="P61" i="5"/>
  <c r="Q61" i="5"/>
  <c r="R61" i="5"/>
  <c r="S61" i="5"/>
  <c r="E62" i="5"/>
  <c r="T62" i="5" s="1"/>
  <c r="P62" i="5"/>
  <c r="Q62" i="5"/>
  <c r="R62" i="5"/>
  <c r="S62" i="5"/>
  <c r="E63" i="5"/>
  <c r="P63" i="5"/>
  <c r="Q63" i="5"/>
  <c r="R63" i="5"/>
  <c r="S63" i="5"/>
  <c r="T63" i="5"/>
  <c r="U63" i="5"/>
  <c r="E64" i="5"/>
  <c r="P64" i="5"/>
  <c r="Q64" i="5"/>
  <c r="R64" i="5"/>
  <c r="S64" i="5"/>
  <c r="T64" i="5"/>
  <c r="U64" i="5"/>
  <c r="E65" i="5"/>
  <c r="P65" i="5"/>
  <c r="Q65" i="5"/>
  <c r="R65" i="5"/>
  <c r="S65" i="5"/>
  <c r="T65" i="5"/>
  <c r="U65" i="5"/>
  <c r="B66" i="5"/>
  <c r="C66" i="5"/>
  <c r="E66" i="5"/>
  <c r="F66" i="5"/>
  <c r="G66" i="5"/>
  <c r="H66" i="5"/>
  <c r="I66" i="5"/>
  <c r="S66" i="5" s="1"/>
  <c r="J66" i="5"/>
  <c r="P66" i="5" s="1"/>
  <c r="T66" i="5" s="1"/>
  <c r="K66" i="5"/>
  <c r="L66" i="5"/>
  <c r="M66" i="5"/>
  <c r="N66" i="5"/>
  <c r="O66" i="5"/>
  <c r="R66" i="5"/>
  <c r="V66" i="5"/>
  <c r="B67" i="5"/>
  <c r="C67" i="5"/>
  <c r="E67" i="5"/>
  <c r="F67" i="5"/>
  <c r="G67" i="5"/>
  <c r="H67" i="5"/>
  <c r="I67" i="5"/>
  <c r="J67" i="5"/>
  <c r="K67" i="5"/>
  <c r="S67" i="5" s="1"/>
  <c r="L67" i="5"/>
  <c r="P67" i="5" s="1"/>
  <c r="M67" i="5"/>
  <c r="N67" i="5"/>
  <c r="O67" i="5"/>
  <c r="R67" i="5"/>
  <c r="V67" i="5"/>
  <c r="E69" i="5"/>
  <c r="P69" i="5"/>
  <c r="Q69" i="5"/>
  <c r="R69" i="5"/>
  <c r="S69" i="5"/>
  <c r="T69" i="5"/>
  <c r="U69" i="5"/>
  <c r="B70" i="5"/>
  <c r="E70" i="5" s="1"/>
  <c r="C70" i="5"/>
  <c r="F70" i="5"/>
  <c r="G70" i="5"/>
  <c r="H70" i="5"/>
  <c r="P70" i="5" s="1"/>
  <c r="I70" i="5"/>
  <c r="J70" i="5"/>
  <c r="R70" i="5" s="1"/>
  <c r="K70" i="5"/>
  <c r="Q70" i="5" s="1"/>
  <c r="L70" i="5"/>
  <c r="M70" i="5"/>
  <c r="N70" i="5"/>
  <c r="O70" i="5"/>
  <c r="S70" i="5"/>
  <c r="V70" i="5"/>
  <c r="B71" i="5"/>
  <c r="C71" i="5"/>
  <c r="E71" i="5" s="1"/>
  <c r="F71" i="5"/>
  <c r="G71" i="5"/>
  <c r="H71" i="5"/>
  <c r="I71" i="5"/>
  <c r="J71" i="5"/>
  <c r="K71" i="5"/>
  <c r="L71" i="5"/>
  <c r="P71" i="5" s="1"/>
  <c r="M71" i="5"/>
  <c r="Q71" i="5" s="1"/>
  <c r="N71" i="5"/>
  <c r="O71" i="5"/>
  <c r="R71" i="5"/>
  <c r="S71" i="5"/>
  <c r="V71" i="5"/>
  <c r="B72" i="5"/>
  <c r="E72" i="5" s="1"/>
  <c r="C72" i="5"/>
  <c r="F72" i="5"/>
  <c r="G72" i="5"/>
  <c r="H72" i="5"/>
  <c r="P72" i="5" s="1"/>
  <c r="I72" i="5"/>
  <c r="J72" i="5"/>
  <c r="R72" i="5" s="1"/>
  <c r="K72" i="5"/>
  <c r="Q72" i="5" s="1"/>
  <c r="L72" i="5"/>
  <c r="M72" i="5"/>
  <c r="N72" i="5"/>
  <c r="O72" i="5"/>
  <c r="S72" i="5"/>
  <c r="V72" i="5"/>
  <c r="A76" i="5"/>
  <c r="B79" i="5"/>
  <c r="C79" i="5"/>
  <c r="D79" i="5"/>
  <c r="F79" i="5"/>
  <c r="G79" i="5"/>
  <c r="H79" i="5"/>
  <c r="I79" i="5"/>
  <c r="J79" i="5"/>
  <c r="K79" i="5"/>
  <c r="L79" i="5"/>
  <c r="M79" i="5"/>
  <c r="V79" i="5"/>
  <c r="W79" i="5"/>
  <c r="E80" i="5"/>
  <c r="E79" i="5" s="1"/>
  <c r="E81" i="5"/>
  <c r="E82" i="5"/>
  <c r="E83" i="5"/>
  <c r="E86" i="5"/>
  <c r="U86" i="5" s="1"/>
  <c r="P86" i="5"/>
  <c r="Q86" i="5"/>
  <c r="R86" i="5"/>
  <c r="S86" i="5"/>
  <c r="E87" i="5"/>
  <c r="P87" i="5"/>
  <c r="Q87" i="5"/>
  <c r="R87" i="5"/>
  <c r="S87" i="5"/>
  <c r="T87" i="5"/>
  <c r="U87" i="5"/>
  <c r="E88" i="5"/>
  <c r="T88" i="5" s="1"/>
  <c r="P88" i="5"/>
  <c r="Q88" i="5"/>
  <c r="R88" i="5"/>
  <c r="S88" i="5"/>
  <c r="E89" i="5"/>
  <c r="T89" i="5" s="1"/>
  <c r="P89" i="5"/>
  <c r="Q89" i="5"/>
  <c r="R89" i="5"/>
  <c r="S89" i="5"/>
  <c r="E90" i="5"/>
  <c r="U90" i="5" s="1"/>
  <c r="P90" i="5"/>
  <c r="Q90" i="5"/>
  <c r="R90" i="5"/>
  <c r="S90" i="5"/>
  <c r="T90" i="5"/>
  <c r="E91" i="5"/>
  <c r="P91" i="5"/>
  <c r="Q91" i="5"/>
  <c r="R91" i="5"/>
  <c r="S91" i="5"/>
  <c r="T91" i="5"/>
  <c r="U91" i="5"/>
  <c r="E92" i="5"/>
  <c r="P92" i="5"/>
  <c r="Q92" i="5"/>
  <c r="R92" i="5"/>
  <c r="S92" i="5"/>
  <c r="T92" i="5"/>
  <c r="U92" i="5"/>
  <c r="E93" i="5"/>
  <c r="U93" i="5" s="1"/>
  <c r="P93" i="5"/>
  <c r="Q93" i="5"/>
  <c r="R93" i="5"/>
  <c r="S93" i="5"/>
  <c r="T93" i="5"/>
  <c r="B95" i="5"/>
  <c r="B112" i="5" s="1"/>
  <c r="C95" i="5"/>
  <c r="D95" i="5"/>
  <c r="F95" i="5"/>
  <c r="G95" i="5"/>
  <c r="H95" i="5"/>
  <c r="H112" i="5" s="1"/>
  <c r="I95" i="5"/>
  <c r="J95" i="5"/>
  <c r="J112" i="5" s="1"/>
  <c r="K95" i="5"/>
  <c r="L95" i="5"/>
  <c r="R95" i="5" s="1"/>
  <c r="M95" i="5"/>
  <c r="S95" i="5"/>
  <c r="V95" i="5"/>
  <c r="V112" i="5" s="1"/>
  <c r="W95" i="5"/>
  <c r="E96" i="5"/>
  <c r="E95" i="5" s="1"/>
  <c r="R96" i="5"/>
  <c r="S96" i="5"/>
  <c r="T96" i="5"/>
  <c r="U96" i="5"/>
  <c r="E97" i="5"/>
  <c r="R97" i="5"/>
  <c r="S97" i="5"/>
  <c r="T97" i="5"/>
  <c r="U97" i="5"/>
  <c r="E98" i="5"/>
  <c r="T98" i="5" s="1"/>
  <c r="R98" i="5"/>
  <c r="S98" i="5"/>
  <c r="U98" i="5"/>
  <c r="E99" i="5"/>
  <c r="T99" i="5" s="1"/>
  <c r="R99" i="5"/>
  <c r="S99" i="5"/>
  <c r="E100" i="5"/>
  <c r="T100" i="5" s="1"/>
  <c r="R100" i="5"/>
  <c r="S100" i="5"/>
  <c r="E101" i="5"/>
  <c r="U101" i="5" s="1"/>
  <c r="R101" i="5"/>
  <c r="S101" i="5"/>
  <c r="T101" i="5"/>
  <c r="E102" i="5"/>
  <c r="T102" i="5" s="1"/>
  <c r="R102" i="5"/>
  <c r="S102" i="5"/>
  <c r="E103" i="5"/>
  <c r="R103" i="5"/>
  <c r="S103" i="5"/>
  <c r="T103" i="5"/>
  <c r="U103" i="5"/>
  <c r="E104" i="5"/>
  <c r="T104" i="5" s="1"/>
  <c r="R104" i="5"/>
  <c r="S104" i="5"/>
  <c r="U104" i="5"/>
  <c r="E105" i="5"/>
  <c r="T105" i="5" s="1"/>
  <c r="R105" i="5"/>
  <c r="S105" i="5"/>
  <c r="U105" i="5"/>
  <c r="E106" i="5"/>
  <c r="T106" i="5" s="1"/>
  <c r="R106" i="5"/>
  <c r="S106" i="5"/>
  <c r="U106" i="5"/>
  <c r="E107" i="5"/>
  <c r="T107" i="5" s="1"/>
  <c r="R107" i="5"/>
  <c r="S107" i="5"/>
  <c r="E108" i="5"/>
  <c r="T108" i="5" s="1"/>
  <c r="R108" i="5"/>
  <c r="S108" i="5"/>
  <c r="E109" i="5"/>
  <c r="U109" i="5" s="1"/>
  <c r="R109" i="5"/>
  <c r="S109" i="5"/>
  <c r="T109" i="5"/>
  <c r="E110" i="5"/>
  <c r="T110" i="5" s="1"/>
  <c r="R110" i="5"/>
  <c r="S110" i="5"/>
  <c r="R111" i="5"/>
  <c r="S111" i="5"/>
  <c r="T111" i="5"/>
  <c r="U111" i="5"/>
  <c r="C112" i="5"/>
  <c r="D112" i="5"/>
  <c r="F112" i="5"/>
  <c r="G112" i="5"/>
  <c r="I112" i="5"/>
  <c r="K112" i="5"/>
  <c r="L112" i="5"/>
  <c r="M112" i="5"/>
  <c r="N112" i="5"/>
  <c r="O112" i="5"/>
  <c r="P112" i="5"/>
  <c r="Q112" i="5"/>
  <c r="R112" i="5"/>
  <c r="S112" i="5"/>
  <c r="W112" i="5"/>
  <c r="B113" i="5"/>
  <c r="C113" i="5"/>
  <c r="D113" i="5"/>
  <c r="E113" i="5"/>
  <c r="F113" i="5"/>
  <c r="G113" i="5"/>
  <c r="H113" i="5"/>
  <c r="I113" i="5"/>
  <c r="J113" i="5"/>
  <c r="K113" i="5"/>
  <c r="L113" i="5"/>
  <c r="R113" i="5" s="1"/>
  <c r="M113" i="5"/>
  <c r="N113" i="5"/>
  <c r="O113" i="5"/>
  <c r="P113" i="5"/>
  <c r="Q113" i="5"/>
  <c r="S113" i="5"/>
  <c r="T113" i="5"/>
  <c r="U113" i="5"/>
  <c r="V113" i="5"/>
  <c r="W113" i="5"/>
  <c r="T112" i="6" l="1"/>
  <c r="U112" i="6"/>
  <c r="T71" i="5"/>
  <c r="U71" i="5"/>
  <c r="T59" i="5"/>
  <c r="U59" i="5"/>
  <c r="T30" i="5"/>
  <c r="U30" i="5"/>
  <c r="T24" i="5"/>
  <c r="U24" i="5"/>
  <c r="T95" i="5"/>
  <c r="E112" i="5"/>
  <c r="U95" i="5"/>
  <c r="T70" i="5"/>
  <c r="U70" i="5"/>
  <c r="T67" i="5"/>
  <c r="U107" i="5"/>
  <c r="U99" i="5"/>
  <c r="T86" i="5"/>
  <c r="U61" i="5"/>
  <c r="U55" i="5"/>
  <c r="U53" i="5"/>
  <c r="U49" i="5"/>
  <c r="T48" i="5"/>
  <c r="U15" i="5"/>
  <c r="U11" i="5"/>
  <c r="T10" i="5"/>
  <c r="U110" i="5"/>
  <c r="U102" i="5"/>
  <c r="U88" i="5"/>
  <c r="Q67" i="5"/>
  <c r="U67" i="5" s="1"/>
  <c r="U62" i="5"/>
  <c r="U56" i="5"/>
  <c r="T53" i="5"/>
  <c r="U50" i="5"/>
  <c r="U42" i="5"/>
  <c r="U36" i="5"/>
  <c r="U18" i="5"/>
  <c r="T15" i="5"/>
  <c r="U12" i="5"/>
  <c r="P59" i="5"/>
  <c r="U10" i="5"/>
  <c r="U89" i="5"/>
  <c r="U72" i="5"/>
  <c r="U37" i="5"/>
  <c r="U19" i="5"/>
  <c r="Q66" i="5"/>
  <c r="U66" i="5" s="1"/>
  <c r="U108" i="5"/>
  <c r="U100" i="5"/>
  <c r="U32" i="5"/>
  <c r="E9" i="4"/>
  <c r="T15" i="4" s="1"/>
  <c r="P9" i="4"/>
  <c r="Q9" i="4"/>
  <c r="R9" i="4"/>
  <c r="S9" i="4"/>
  <c r="E10" i="4"/>
  <c r="T10" i="4" s="1"/>
  <c r="P10" i="4"/>
  <c r="Q10" i="4"/>
  <c r="R10" i="4"/>
  <c r="S10" i="4"/>
  <c r="E11" i="4"/>
  <c r="P11" i="4"/>
  <c r="T11" i="4" s="1"/>
  <c r="Q11" i="4"/>
  <c r="U11" i="4" s="1"/>
  <c r="R11" i="4"/>
  <c r="S11" i="4"/>
  <c r="E12" i="4"/>
  <c r="P12" i="4"/>
  <c r="Q12" i="4"/>
  <c r="R12" i="4"/>
  <c r="S12" i="4"/>
  <c r="T12" i="4"/>
  <c r="U12" i="4"/>
  <c r="E13" i="4"/>
  <c r="P13" i="4"/>
  <c r="Q13" i="4"/>
  <c r="R13" i="4"/>
  <c r="S13" i="4"/>
  <c r="T13" i="4"/>
  <c r="U13" i="4"/>
  <c r="E14" i="4"/>
  <c r="P14" i="4"/>
  <c r="Q14" i="4"/>
  <c r="R14" i="4"/>
  <c r="S14" i="4"/>
  <c r="T14" i="4"/>
  <c r="U14" i="4"/>
  <c r="B15" i="4"/>
  <c r="E15" i="4" s="1"/>
  <c r="C15" i="4"/>
  <c r="F15" i="4"/>
  <c r="G15" i="4"/>
  <c r="H15" i="4"/>
  <c r="R15" i="4" s="1"/>
  <c r="I15" i="4"/>
  <c r="J15" i="4"/>
  <c r="K15" i="4"/>
  <c r="Q15" i="4" s="1"/>
  <c r="L15" i="4"/>
  <c r="M15" i="4"/>
  <c r="N15" i="4"/>
  <c r="O15" i="4"/>
  <c r="P15" i="4"/>
  <c r="S15" i="4"/>
  <c r="V15" i="4"/>
  <c r="E17" i="4"/>
  <c r="P17" i="4"/>
  <c r="T17" i="4" s="1"/>
  <c r="Q17" i="4"/>
  <c r="U17" i="4" s="1"/>
  <c r="R17" i="4"/>
  <c r="S17" i="4"/>
  <c r="E18" i="4"/>
  <c r="P18" i="4"/>
  <c r="Q18" i="4"/>
  <c r="R18" i="4"/>
  <c r="S18" i="4"/>
  <c r="T18" i="4"/>
  <c r="U18" i="4"/>
  <c r="E19" i="4"/>
  <c r="P19" i="4"/>
  <c r="Q19" i="4"/>
  <c r="R19" i="4"/>
  <c r="S19" i="4"/>
  <c r="T19" i="4"/>
  <c r="U19" i="4"/>
  <c r="E20" i="4"/>
  <c r="P20" i="4"/>
  <c r="Q20" i="4"/>
  <c r="R20" i="4"/>
  <c r="S20" i="4"/>
  <c r="T20" i="4"/>
  <c r="U20" i="4"/>
  <c r="E21" i="4"/>
  <c r="U21" i="4" s="1"/>
  <c r="P21" i="4"/>
  <c r="Q21" i="4"/>
  <c r="R21" i="4"/>
  <c r="S21" i="4"/>
  <c r="T21" i="4"/>
  <c r="E22" i="4"/>
  <c r="T22" i="4" s="1"/>
  <c r="P22" i="4"/>
  <c r="Q22" i="4"/>
  <c r="R22" i="4"/>
  <c r="S22" i="4"/>
  <c r="U22" i="4"/>
  <c r="E23" i="4"/>
  <c r="T23" i="4" s="1"/>
  <c r="P23" i="4"/>
  <c r="Q23" i="4"/>
  <c r="R23" i="4"/>
  <c r="S23" i="4"/>
  <c r="B24" i="4"/>
  <c r="E24" i="4" s="1"/>
  <c r="C24" i="4"/>
  <c r="F24" i="4"/>
  <c r="G24" i="4"/>
  <c r="H24" i="4"/>
  <c r="R24" i="4" s="1"/>
  <c r="I24" i="4"/>
  <c r="J24" i="4"/>
  <c r="K24" i="4"/>
  <c r="Q24" i="4" s="1"/>
  <c r="L24" i="4"/>
  <c r="P24" i="4" s="1"/>
  <c r="M24" i="4"/>
  <c r="N24" i="4"/>
  <c r="O24" i="4"/>
  <c r="S24" i="4"/>
  <c r="V24" i="4"/>
  <c r="E26" i="4"/>
  <c r="P26" i="4"/>
  <c r="Q26" i="4"/>
  <c r="R26" i="4"/>
  <c r="S26" i="4"/>
  <c r="T26" i="4"/>
  <c r="U26" i="4"/>
  <c r="E27" i="4"/>
  <c r="U27" i="4" s="1"/>
  <c r="P27" i="4"/>
  <c r="Q27" i="4"/>
  <c r="R27" i="4"/>
  <c r="S27" i="4"/>
  <c r="T27" i="4"/>
  <c r="E28" i="4"/>
  <c r="T28" i="4" s="1"/>
  <c r="P28" i="4"/>
  <c r="Q28" i="4"/>
  <c r="R28" i="4"/>
  <c r="S28" i="4"/>
  <c r="U28" i="4"/>
  <c r="E29" i="4"/>
  <c r="T29" i="4" s="1"/>
  <c r="P29" i="4"/>
  <c r="Q29" i="4"/>
  <c r="R29" i="4"/>
  <c r="S29" i="4"/>
  <c r="B30" i="4"/>
  <c r="E30" i="4" s="1"/>
  <c r="C30" i="4"/>
  <c r="F30" i="4"/>
  <c r="G30" i="4"/>
  <c r="H30" i="4"/>
  <c r="R30" i="4" s="1"/>
  <c r="I30" i="4"/>
  <c r="J30" i="4"/>
  <c r="K30" i="4"/>
  <c r="Q30" i="4" s="1"/>
  <c r="L30" i="4"/>
  <c r="P30" i="4" s="1"/>
  <c r="M30" i="4"/>
  <c r="N30" i="4"/>
  <c r="O30" i="4"/>
  <c r="V30" i="4"/>
  <c r="E32" i="4"/>
  <c r="P32" i="4"/>
  <c r="Q32" i="4"/>
  <c r="R32" i="4"/>
  <c r="S32" i="4"/>
  <c r="T32" i="4"/>
  <c r="U32" i="4"/>
  <c r="B33" i="4"/>
  <c r="E33" i="4" s="1"/>
  <c r="C33" i="4"/>
  <c r="F33" i="4"/>
  <c r="G33" i="4"/>
  <c r="H33" i="4"/>
  <c r="R33" i="4" s="1"/>
  <c r="I33" i="4"/>
  <c r="J33" i="4"/>
  <c r="K33" i="4"/>
  <c r="Q33" i="4" s="1"/>
  <c r="L33" i="4"/>
  <c r="M33" i="4"/>
  <c r="N33" i="4"/>
  <c r="O33" i="4"/>
  <c r="S33" i="4"/>
  <c r="V33" i="4"/>
  <c r="E35" i="4"/>
  <c r="P35" i="4"/>
  <c r="T35" i="4" s="1"/>
  <c r="Q35" i="4"/>
  <c r="U35" i="4" s="1"/>
  <c r="R35" i="4"/>
  <c r="S35" i="4"/>
  <c r="E36" i="4"/>
  <c r="P36" i="4"/>
  <c r="Q36" i="4"/>
  <c r="U36" i="4" s="1"/>
  <c r="R36" i="4"/>
  <c r="S36" i="4"/>
  <c r="T36" i="4"/>
  <c r="E37" i="4"/>
  <c r="P37" i="4"/>
  <c r="Q37" i="4"/>
  <c r="R37" i="4"/>
  <c r="S37" i="4"/>
  <c r="T37" i="4"/>
  <c r="U37" i="4"/>
  <c r="E38" i="4"/>
  <c r="P38" i="4"/>
  <c r="Q38" i="4"/>
  <c r="R38" i="4"/>
  <c r="S38" i="4"/>
  <c r="T38" i="4"/>
  <c r="U38" i="4"/>
  <c r="E39" i="4"/>
  <c r="U39" i="4" s="1"/>
  <c r="P39" i="4"/>
  <c r="Q39" i="4"/>
  <c r="R39" i="4"/>
  <c r="S39" i="4"/>
  <c r="T39" i="4"/>
  <c r="B40" i="4"/>
  <c r="E40" i="4" s="1"/>
  <c r="C40" i="4"/>
  <c r="F40" i="4"/>
  <c r="G40" i="4"/>
  <c r="H40" i="4"/>
  <c r="I40" i="4"/>
  <c r="S40" i="4" s="1"/>
  <c r="J40" i="4"/>
  <c r="P40" i="4" s="1"/>
  <c r="T40" i="4" s="1"/>
  <c r="K40" i="4"/>
  <c r="L40" i="4"/>
  <c r="M40" i="4"/>
  <c r="N40" i="4"/>
  <c r="O40" i="4"/>
  <c r="R40" i="4"/>
  <c r="V40" i="4"/>
  <c r="E42" i="4"/>
  <c r="P42" i="4"/>
  <c r="Q42" i="4"/>
  <c r="R42" i="4"/>
  <c r="S42" i="4"/>
  <c r="T42" i="4"/>
  <c r="U42" i="4"/>
  <c r="E43" i="4"/>
  <c r="P43" i="4"/>
  <c r="Q43" i="4"/>
  <c r="R43" i="4"/>
  <c r="S43" i="4"/>
  <c r="T43" i="4"/>
  <c r="U43" i="4"/>
  <c r="E44" i="4"/>
  <c r="P44" i="4"/>
  <c r="Q44" i="4"/>
  <c r="R44" i="4"/>
  <c r="S44" i="4"/>
  <c r="T44" i="4"/>
  <c r="U44" i="4"/>
  <c r="E45" i="4"/>
  <c r="U45" i="4" s="1"/>
  <c r="P45" i="4"/>
  <c r="Q45" i="4"/>
  <c r="R45" i="4"/>
  <c r="S45" i="4"/>
  <c r="T45" i="4"/>
  <c r="E46" i="4"/>
  <c r="T46" i="4" s="1"/>
  <c r="P46" i="4"/>
  <c r="Q46" i="4"/>
  <c r="R46" i="4"/>
  <c r="S46" i="4"/>
  <c r="U46" i="4"/>
  <c r="E47" i="4"/>
  <c r="T47" i="4" s="1"/>
  <c r="P47" i="4"/>
  <c r="Q47" i="4"/>
  <c r="R47" i="4"/>
  <c r="S47" i="4"/>
  <c r="E48" i="4"/>
  <c r="T48" i="4" s="1"/>
  <c r="P48" i="4"/>
  <c r="Q48" i="4"/>
  <c r="R48" i="4"/>
  <c r="S48" i="4"/>
  <c r="E49" i="4"/>
  <c r="P49" i="4"/>
  <c r="Q49" i="4"/>
  <c r="R49" i="4"/>
  <c r="S49" i="4"/>
  <c r="T49" i="4"/>
  <c r="U49" i="4"/>
  <c r="E50" i="4"/>
  <c r="P50" i="4"/>
  <c r="Q50" i="4"/>
  <c r="R50" i="4"/>
  <c r="S50" i="4"/>
  <c r="T50" i="4"/>
  <c r="U50" i="4"/>
  <c r="E51" i="4"/>
  <c r="P51" i="4"/>
  <c r="Q51" i="4"/>
  <c r="R51" i="4"/>
  <c r="S51" i="4"/>
  <c r="T51" i="4"/>
  <c r="U51" i="4"/>
  <c r="E52" i="4"/>
  <c r="P52" i="4"/>
  <c r="Q52" i="4"/>
  <c r="R52" i="4"/>
  <c r="S52" i="4"/>
  <c r="T52" i="4"/>
  <c r="U52" i="4"/>
  <c r="B53" i="4"/>
  <c r="E53" i="4" s="1"/>
  <c r="C53" i="4"/>
  <c r="F53" i="4"/>
  <c r="G53" i="4"/>
  <c r="H53" i="4"/>
  <c r="R53" i="4" s="1"/>
  <c r="I53" i="4"/>
  <c r="J53" i="4"/>
  <c r="K53" i="4"/>
  <c r="Q53" i="4" s="1"/>
  <c r="L53" i="4"/>
  <c r="M53" i="4"/>
  <c r="N53" i="4"/>
  <c r="O53" i="4"/>
  <c r="S53" i="4"/>
  <c r="V53" i="4"/>
  <c r="E55" i="4"/>
  <c r="P55" i="4"/>
  <c r="Q55" i="4"/>
  <c r="R55" i="4"/>
  <c r="S55" i="4"/>
  <c r="T55" i="4"/>
  <c r="U55" i="4"/>
  <c r="E56" i="4"/>
  <c r="P56" i="4"/>
  <c r="Q56" i="4"/>
  <c r="R56" i="4"/>
  <c r="S56" i="4"/>
  <c r="T56" i="4"/>
  <c r="U56" i="4"/>
  <c r="E57" i="4"/>
  <c r="P57" i="4"/>
  <c r="Q57" i="4"/>
  <c r="R57" i="4"/>
  <c r="S57" i="4"/>
  <c r="T57" i="4"/>
  <c r="U57" i="4"/>
  <c r="E58" i="4"/>
  <c r="P58" i="4"/>
  <c r="Q58" i="4"/>
  <c r="R58" i="4"/>
  <c r="S58" i="4"/>
  <c r="T58" i="4"/>
  <c r="U58" i="4"/>
  <c r="B59" i="4"/>
  <c r="E59" i="4" s="1"/>
  <c r="C59" i="4"/>
  <c r="F59" i="4"/>
  <c r="G59" i="4"/>
  <c r="H59" i="4"/>
  <c r="R59" i="4" s="1"/>
  <c r="I59" i="4"/>
  <c r="J59" i="4"/>
  <c r="K59" i="4"/>
  <c r="Q59" i="4" s="1"/>
  <c r="L59" i="4"/>
  <c r="M59" i="4"/>
  <c r="N59" i="4"/>
  <c r="O59" i="4"/>
  <c r="P59" i="4"/>
  <c r="S59" i="4"/>
  <c r="V59" i="4"/>
  <c r="E61" i="4"/>
  <c r="P61" i="4"/>
  <c r="Q61" i="4"/>
  <c r="R61" i="4"/>
  <c r="S61" i="4"/>
  <c r="T61" i="4"/>
  <c r="U61" i="4"/>
  <c r="E62" i="4"/>
  <c r="P62" i="4"/>
  <c r="Q62" i="4"/>
  <c r="R62" i="4"/>
  <c r="S62" i="4"/>
  <c r="T62" i="4"/>
  <c r="U62" i="4"/>
  <c r="E63" i="4"/>
  <c r="U66" i="4" s="1"/>
  <c r="P63" i="4"/>
  <c r="Q63" i="4"/>
  <c r="R63" i="4"/>
  <c r="S63" i="4"/>
  <c r="T63" i="4"/>
  <c r="U63" i="4"/>
  <c r="E64" i="4"/>
  <c r="P64" i="4"/>
  <c r="Q64" i="4"/>
  <c r="R64" i="4"/>
  <c r="S64" i="4"/>
  <c r="T64" i="4"/>
  <c r="U64" i="4"/>
  <c r="E65" i="4"/>
  <c r="U65" i="4" s="1"/>
  <c r="P65" i="4"/>
  <c r="Q65" i="4"/>
  <c r="R65" i="4"/>
  <c r="S65" i="4"/>
  <c r="T65" i="4"/>
  <c r="B66" i="4"/>
  <c r="E66" i="4" s="1"/>
  <c r="C66" i="4"/>
  <c r="F66" i="4"/>
  <c r="G66" i="4"/>
  <c r="H66" i="4"/>
  <c r="I66" i="4"/>
  <c r="S66" i="4" s="1"/>
  <c r="J66" i="4"/>
  <c r="P66" i="4" s="1"/>
  <c r="T66" i="4" s="1"/>
  <c r="K66" i="4"/>
  <c r="L66" i="4"/>
  <c r="M66" i="4"/>
  <c r="N66" i="4"/>
  <c r="O66" i="4"/>
  <c r="Q66" i="4"/>
  <c r="R66" i="4"/>
  <c r="V66" i="4"/>
  <c r="B67" i="4"/>
  <c r="C67" i="4"/>
  <c r="E67" i="4"/>
  <c r="F67" i="4"/>
  <c r="G67" i="4"/>
  <c r="H67" i="4"/>
  <c r="R67" i="4" s="1"/>
  <c r="I67" i="4"/>
  <c r="S67" i="4" s="1"/>
  <c r="J67" i="4"/>
  <c r="K67" i="4"/>
  <c r="L67" i="4"/>
  <c r="M67" i="4"/>
  <c r="Q67" i="4" s="1"/>
  <c r="U67" i="4" s="1"/>
  <c r="N67" i="4"/>
  <c r="O67" i="4"/>
  <c r="P67" i="4"/>
  <c r="V67" i="4"/>
  <c r="E69" i="4"/>
  <c r="T69" i="4" s="1"/>
  <c r="P69" i="4"/>
  <c r="Q69" i="4"/>
  <c r="R69" i="4"/>
  <c r="S69" i="4"/>
  <c r="U69" i="4"/>
  <c r="B70" i="4"/>
  <c r="C70" i="4"/>
  <c r="E70" i="4"/>
  <c r="F70" i="4"/>
  <c r="G70" i="4"/>
  <c r="H70" i="4"/>
  <c r="I70" i="4"/>
  <c r="J70" i="4"/>
  <c r="R70" i="4" s="1"/>
  <c r="K70" i="4"/>
  <c r="Q70" i="4" s="1"/>
  <c r="U70" i="4" s="1"/>
  <c r="L70" i="4"/>
  <c r="M70" i="4"/>
  <c r="N70" i="4"/>
  <c r="O70" i="4"/>
  <c r="S70" i="4"/>
  <c r="V70" i="4"/>
  <c r="B71" i="4"/>
  <c r="E71" i="4" s="1"/>
  <c r="C71" i="4"/>
  <c r="F71" i="4"/>
  <c r="G71" i="4"/>
  <c r="H71" i="4"/>
  <c r="P71" i="4" s="1"/>
  <c r="I71" i="4"/>
  <c r="S71" i="4" s="1"/>
  <c r="J71" i="4"/>
  <c r="K71" i="4"/>
  <c r="L71" i="4"/>
  <c r="M71" i="4"/>
  <c r="N71" i="4"/>
  <c r="O71" i="4"/>
  <c r="Q71" i="4"/>
  <c r="V71" i="4"/>
  <c r="B72" i="4"/>
  <c r="C72" i="4"/>
  <c r="E72" i="4"/>
  <c r="F72" i="4"/>
  <c r="G72" i="4"/>
  <c r="H72" i="4"/>
  <c r="I72" i="4"/>
  <c r="J72" i="4"/>
  <c r="R72" i="4" s="1"/>
  <c r="K72" i="4"/>
  <c r="Q72" i="4" s="1"/>
  <c r="U72" i="4" s="1"/>
  <c r="L72" i="4"/>
  <c r="M72" i="4"/>
  <c r="N72" i="4"/>
  <c r="O72" i="4"/>
  <c r="S72" i="4"/>
  <c r="V72" i="4"/>
  <c r="A76" i="4"/>
  <c r="B79" i="4"/>
  <c r="C79" i="4"/>
  <c r="D79" i="4"/>
  <c r="F79" i="4"/>
  <c r="G79" i="4"/>
  <c r="H79" i="4"/>
  <c r="I79" i="4"/>
  <c r="J79" i="4"/>
  <c r="K79" i="4"/>
  <c r="L79" i="4"/>
  <c r="M79" i="4"/>
  <c r="V79" i="4"/>
  <c r="W79" i="4"/>
  <c r="E80" i="4"/>
  <c r="E81" i="4"/>
  <c r="E79" i="4" s="1"/>
  <c r="E82" i="4"/>
  <c r="E83" i="4"/>
  <c r="E86" i="4"/>
  <c r="T86" i="4" s="1"/>
  <c r="P86" i="4"/>
  <c r="Q86" i="4"/>
  <c r="R86" i="4"/>
  <c r="S86" i="4"/>
  <c r="E87" i="4"/>
  <c r="P87" i="4"/>
  <c r="Q87" i="4"/>
  <c r="R87" i="4"/>
  <c r="S87" i="4"/>
  <c r="T87" i="4"/>
  <c r="U87" i="4"/>
  <c r="E88" i="4"/>
  <c r="P88" i="4"/>
  <c r="Q88" i="4"/>
  <c r="R88" i="4"/>
  <c r="S88" i="4"/>
  <c r="T88" i="4"/>
  <c r="U88" i="4"/>
  <c r="E89" i="4"/>
  <c r="P89" i="4"/>
  <c r="Q89" i="4"/>
  <c r="R89" i="4"/>
  <c r="S89" i="4"/>
  <c r="T89" i="4"/>
  <c r="U89" i="4"/>
  <c r="E90" i="4"/>
  <c r="P90" i="4"/>
  <c r="Q90" i="4"/>
  <c r="R90" i="4"/>
  <c r="S90" i="4"/>
  <c r="T90" i="4"/>
  <c r="U90" i="4"/>
  <c r="E91" i="4"/>
  <c r="U91" i="4" s="1"/>
  <c r="P91" i="4"/>
  <c r="Q91" i="4"/>
  <c r="R91" i="4"/>
  <c r="S91" i="4"/>
  <c r="E92" i="4"/>
  <c r="T92" i="4" s="1"/>
  <c r="P92" i="4"/>
  <c r="Q92" i="4"/>
  <c r="R92" i="4"/>
  <c r="S92" i="4"/>
  <c r="E93" i="4"/>
  <c r="T93" i="4" s="1"/>
  <c r="P93" i="4"/>
  <c r="Q93" i="4"/>
  <c r="R93" i="4"/>
  <c r="S93" i="4"/>
  <c r="B95" i="4"/>
  <c r="B112" i="4" s="1"/>
  <c r="C95" i="4"/>
  <c r="D95" i="4"/>
  <c r="F95" i="4"/>
  <c r="G95" i="4"/>
  <c r="G112" i="4" s="1"/>
  <c r="H95" i="4"/>
  <c r="I95" i="4"/>
  <c r="J95" i="4"/>
  <c r="J112" i="4" s="1"/>
  <c r="K95" i="4"/>
  <c r="L95" i="4"/>
  <c r="R95" i="4" s="1"/>
  <c r="M95" i="4"/>
  <c r="M112" i="4" s="1"/>
  <c r="S112" i="4" s="1"/>
  <c r="V95" i="4"/>
  <c r="V112" i="4" s="1"/>
  <c r="W95" i="4"/>
  <c r="W112" i="4" s="1"/>
  <c r="E96" i="4"/>
  <c r="T96" i="4" s="1"/>
  <c r="R96" i="4"/>
  <c r="S96" i="4"/>
  <c r="E97" i="4"/>
  <c r="R97" i="4"/>
  <c r="S97" i="4"/>
  <c r="T97" i="4"/>
  <c r="U97" i="4"/>
  <c r="E98" i="4"/>
  <c r="T98" i="4" s="1"/>
  <c r="R98" i="4"/>
  <c r="S98" i="4"/>
  <c r="U98" i="4"/>
  <c r="E99" i="4"/>
  <c r="T99" i="4" s="1"/>
  <c r="R99" i="4"/>
  <c r="S99" i="4"/>
  <c r="E100" i="4"/>
  <c r="R100" i="4"/>
  <c r="S100" i="4"/>
  <c r="T100" i="4"/>
  <c r="U100" i="4"/>
  <c r="E101" i="4"/>
  <c r="T101" i="4" s="1"/>
  <c r="R101" i="4"/>
  <c r="S101" i="4"/>
  <c r="E102" i="4"/>
  <c r="U102" i="4" s="1"/>
  <c r="R102" i="4"/>
  <c r="S102" i="4"/>
  <c r="T102" i="4"/>
  <c r="E103" i="4"/>
  <c r="R103" i="4"/>
  <c r="S103" i="4"/>
  <c r="T103" i="4"/>
  <c r="U103" i="4"/>
  <c r="E104" i="4"/>
  <c r="T104" i="4" s="1"/>
  <c r="R104" i="4"/>
  <c r="S104" i="4"/>
  <c r="E105" i="4"/>
  <c r="R105" i="4"/>
  <c r="S105" i="4"/>
  <c r="T105" i="4"/>
  <c r="U105" i="4"/>
  <c r="E106" i="4"/>
  <c r="T106" i="4" s="1"/>
  <c r="R106" i="4"/>
  <c r="S106" i="4"/>
  <c r="U106" i="4"/>
  <c r="E107" i="4"/>
  <c r="T107" i="4" s="1"/>
  <c r="R107" i="4"/>
  <c r="S107" i="4"/>
  <c r="E108" i="4"/>
  <c r="R108" i="4"/>
  <c r="S108" i="4"/>
  <c r="T108" i="4"/>
  <c r="U108" i="4"/>
  <c r="E109" i="4"/>
  <c r="T109" i="4" s="1"/>
  <c r="R109" i="4"/>
  <c r="S109" i="4"/>
  <c r="E110" i="4"/>
  <c r="U110" i="4" s="1"/>
  <c r="R110" i="4"/>
  <c r="S110" i="4"/>
  <c r="T110" i="4"/>
  <c r="R111" i="4"/>
  <c r="S111" i="4"/>
  <c r="T111" i="4"/>
  <c r="U111" i="4"/>
  <c r="C112" i="4"/>
  <c r="D112" i="4"/>
  <c r="F112" i="4"/>
  <c r="H112" i="4"/>
  <c r="I112" i="4"/>
  <c r="K112" i="4"/>
  <c r="L112" i="4"/>
  <c r="R112" i="4" s="1"/>
  <c r="N112" i="4"/>
  <c r="O112" i="4"/>
  <c r="P112" i="4"/>
  <c r="Q112" i="4"/>
  <c r="B113" i="4"/>
  <c r="C113" i="4"/>
  <c r="D113" i="4"/>
  <c r="E113" i="4"/>
  <c r="T113" i="4" s="1"/>
  <c r="F113" i="4"/>
  <c r="G113" i="4"/>
  <c r="H113" i="4"/>
  <c r="I113" i="4"/>
  <c r="J113" i="4"/>
  <c r="K113" i="4"/>
  <c r="L113" i="4"/>
  <c r="R113" i="4" s="1"/>
  <c r="M113" i="4"/>
  <c r="S113" i="4" s="1"/>
  <c r="N113" i="4"/>
  <c r="O113" i="4"/>
  <c r="P113" i="4"/>
  <c r="Q113" i="4"/>
  <c r="U113" i="4"/>
  <c r="V113" i="4"/>
  <c r="W113" i="4"/>
  <c r="T112" i="5" l="1"/>
  <c r="U112" i="5"/>
  <c r="T33" i="4"/>
  <c r="U33" i="4"/>
  <c r="T24" i="4"/>
  <c r="U24" i="4"/>
  <c r="T59" i="4"/>
  <c r="U59" i="4"/>
  <c r="T30" i="4"/>
  <c r="U30" i="4"/>
  <c r="T70" i="4"/>
  <c r="T53" i="4"/>
  <c r="T71" i="4"/>
  <c r="U71" i="4"/>
  <c r="E95" i="4"/>
  <c r="U92" i="4"/>
  <c r="Q40" i="4"/>
  <c r="U40" i="4" s="1"/>
  <c r="P33" i="4"/>
  <c r="U109" i="4"/>
  <c r="U101" i="4"/>
  <c r="U93" i="4"/>
  <c r="T67" i="4"/>
  <c r="U47" i="4"/>
  <c r="U29" i="4"/>
  <c r="U23" i="4"/>
  <c r="U9" i="4"/>
  <c r="P53" i="4"/>
  <c r="S30" i="4"/>
  <c r="U104" i="4"/>
  <c r="U96" i="4"/>
  <c r="U86" i="4"/>
  <c r="P72" i="4"/>
  <c r="T72" i="4" s="1"/>
  <c r="P70" i="4"/>
  <c r="U48" i="4"/>
  <c r="U10" i="4"/>
  <c r="T9" i="4"/>
  <c r="T91" i="4"/>
  <c r="U99" i="4"/>
  <c r="S95" i="4"/>
  <c r="U53" i="4"/>
  <c r="U15" i="4"/>
  <c r="U107" i="4"/>
  <c r="R71" i="4"/>
  <c r="E9" i="3"/>
  <c r="P9" i="3"/>
  <c r="Q9" i="3"/>
  <c r="R9" i="3"/>
  <c r="S9" i="3"/>
  <c r="T9" i="3"/>
  <c r="U9" i="3"/>
  <c r="E10" i="3"/>
  <c r="T72" i="3" s="1"/>
  <c r="P10" i="3"/>
  <c r="Q10" i="3"/>
  <c r="R10" i="3"/>
  <c r="S10" i="3"/>
  <c r="E11" i="3"/>
  <c r="T11" i="3" s="1"/>
  <c r="P11" i="3"/>
  <c r="Q11" i="3"/>
  <c r="R11" i="3"/>
  <c r="S11" i="3"/>
  <c r="E12" i="3"/>
  <c r="T12" i="3" s="1"/>
  <c r="P12" i="3"/>
  <c r="Q12" i="3"/>
  <c r="R12" i="3"/>
  <c r="S12" i="3"/>
  <c r="E13" i="3"/>
  <c r="T13" i="3" s="1"/>
  <c r="P13" i="3"/>
  <c r="Q13" i="3"/>
  <c r="U13" i="3" s="1"/>
  <c r="R13" i="3"/>
  <c r="S13" i="3"/>
  <c r="E14" i="3"/>
  <c r="T14" i="3" s="1"/>
  <c r="P14" i="3"/>
  <c r="Q14" i="3"/>
  <c r="R14" i="3"/>
  <c r="S14" i="3"/>
  <c r="B15" i="3"/>
  <c r="E15" i="3" s="1"/>
  <c r="C15" i="3"/>
  <c r="F15" i="3"/>
  <c r="G15" i="3"/>
  <c r="H15" i="3"/>
  <c r="R15" i="3" s="1"/>
  <c r="I15" i="3"/>
  <c r="J15" i="3"/>
  <c r="K15" i="3"/>
  <c r="Q15" i="3" s="1"/>
  <c r="L15" i="3"/>
  <c r="M15" i="3"/>
  <c r="N15" i="3"/>
  <c r="O15" i="3"/>
  <c r="S15" i="3"/>
  <c r="V15" i="3"/>
  <c r="E17" i="3"/>
  <c r="T17" i="3" s="1"/>
  <c r="P17" i="3"/>
  <c r="Q17" i="3"/>
  <c r="R17" i="3"/>
  <c r="S17" i="3"/>
  <c r="E18" i="3"/>
  <c r="T18" i="3" s="1"/>
  <c r="P18" i="3"/>
  <c r="Q18" i="3"/>
  <c r="R18" i="3"/>
  <c r="S18" i="3"/>
  <c r="E19" i="3"/>
  <c r="T19" i="3" s="1"/>
  <c r="P19" i="3"/>
  <c r="Q19" i="3"/>
  <c r="U19" i="3" s="1"/>
  <c r="R19" i="3"/>
  <c r="S19" i="3"/>
  <c r="E20" i="3"/>
  <c r="U20" i="3" s="1"/>
  <c r="P20" i="3"/>
  <c r="Q20" i="3"/>
  <c r="R20" i="3"/>
  <c r="S20" i="3"/>
  <c r="T20" i="3"/>
  <c r="E21" i="3"/>
  <c r="U21" i="3" s="1"/>
  <c r="P21" i="3"/>
  <c r="Q21" i="3"/>
  <c r="R21" i="3"/>
  <c r="S21" i="3"/>
  <c r="T21" i="3"/>
  <c r="E22" i="3"/>
  <c r="P22" i="3"/>
  <c r="Q22" i="3"/>
  <c r="R22" i="3"/>
  <c r="S22" i="3"/>
  <c r="T22" i="3"/>
  <c r="U22" i="3"/>
  <c r="E23" i="3"/>
  <c r="P23" i="3"/>
  <c r="Q23" i="3"/>
  <c r="R23" i="3"/>
  <c r="S23" i="3"/>
  <c r="T23" i="3"/>
  <c r="U23" i="3"/>
  <c r="B24" i="3"/>
  <c r="E24" i="3" s="1"/>
  <c r="C24" i="3"/>
  <c r="F24" i="3"/>
  <c r="G24" i="3"/>
  <c r="H24" i="3"/>
  <c r="I24" i="3"/>
  <c r="J24" i="3"/>
  <c r="P24" i="3" s="1"/>
  <c r="K24" i="3"/>
  <c r="Q24" i="3" s="1"/>
  <c r="L24" i="3"/>
  <c r="M24" i="3"/>
  <c r="N24" i="3"/>
  <c r="O24" i="3"/>
  <c r="R24" i="3"/>
  <c r="S24" i="3"/>
  <c r="V24" i="3"/>
  <c r="E26" i="3"/>
  <c r="T26" i="3" s="1"/>
  <c r="P26" i="3"/>
  <c r="Q26" i="3"/>
  <c r="R26" i="3"/>
  <c r="S26" i="3"/>
  <c r="E27" i="3"/>
  <c r="U27" i="3" s="1"/>
  <c r="P27" i="3"/>
  <c r="Q27" i="3"/>
  <c r="R27" i="3"/>
  <c r="S27" i="3"/>
  <c r="T27" i="3"/>
  <c r="E28" i="3"/>
  <c r="P28" i="3"/>
  <c r="Q28" i="3"/>
  <c r="R28" i="3"/>
  <c r="S28" i="3"/>
  <c r="T28" i="3"/>
  <c r="U28" i="3"/>
  <c r="E29" i="3"/>
  <c r="P29" i="3"/>
  <c r="Q29" i="3"/>
  <c r="R29" i="3"/>
  <c r="S29" i="3"/>
  <c r="T29" i="3"/>
  <c r="U29" i="3"/>
  <c r="B30" i="3"/>
  <c r="E30" i="3" s="1"/>
  <c r="C30" i="3"/>
  <c r="F30" i="3"/>
  <c r="G30" i="3"/>
  <c r="H30" i="3"/>
  <c r="I30" i="3"/>
  <c r="J30" i="3"/>
  <c r="P30" i="3" s="1"/>
  <c r="K30" i="3"/>
  <c r="Q30" i="3" s="1"/>
  <c r="L30" i="3"/>
  <c r="M30" i="3"/>
  <c r="N30" i="3"/>
  <c r="O30" i="3"/>
  <c r="R30" i="3"/>
  <c r="S30" i="3"/>
  <c r="V30" i="3"/>
  <c r="E32" i="3"/>
  <c r="T32" i="3" s="1"/>
  <c r="P32" i="3"/>
  <c r="Q32" i="3"/>
  <c r="R32" i="3"/>
  <c r="S32" i="3"/>
  <c r="B33" i="3"/>
  <c r="E33" i="3" s="1"/>
  <c r="C33" i="3"/>
  <c r="F33" i="3"/>
  <c r="G33" i="3"/>
  <c r="H33" i="3"/>
  <c r="R33" i="3" s="1"/>
  <c r="I33" i="3"/>
  <c r="J33" i="3"/>
  <c r="K33" i="3"/>
  <c r="Q33" i="3" s="1"/>
  <c r="L33" i="3"/>
  <c r="M33" i="3"/>
  <c r="N33" i="3"/>
  <c r="O33" i="3"/>
  <c r="P33" i="3"/>
  <c r="S33" i="3"/>
  <c r="V33" i="3"/>
  <c r="E35" i="3"/>
  <c r="T35" i="3" s="1"/>
  <c r="P35" i="3"/>
  <c r="Q35" i="3"/>
  <c r="R35" i="3"/>
  <c r="S35" i="3"/>
  <c r="E36" i="3"/>
  <c r="T36" i="3" s="1"/>
  <c r="P36" i="3"/>
  <c r="Q36" i="3"/>
  <c r="R36" i="3"/>
  <c r="S36" i="3"/>
  <c r="E37" i="3"/>
  <c r="P37" i="3"/>
  <c r="Q37" i="3"/>
  <c r="R37" i="3"/>
  <c r="S37" i="3"/>
  <c r="T37" i="3"/>
  <c r="U37" i="3"/>
  <c r="E38" i="3"/>
  <c r="T38" i="3" s="1"/>
  <c r="P38" i="3"/>
  <c r="Q38" i="3"/>
  <c r="R38" i="3"/>
  <c r="S38" i="3"/>
  <c r="E39" i="3"/>
  <c r="U39" i="3" s="1"/>
  <c r="P39" i="3"/>
  <c r="Q39" i="3"/>
  <c r="R39" i="3"/>
  <c r="S39" i="3"/>
  <c r="T39" i="3"/>
  <c r="B40" i="3"/>
  <c r="C40" i="3"/>
  <c r="E40" i="3" s="1"/>
  <c r="F40" i="3"/>
  <c r="G40" i="3"/>
  <c r="H40" i="3"/>
  <c r="R40" i="3" s="1"/>
  <c r="I40" i="3"/>
  <c r="S40" i="3" s="1"/>
  <c r="J40" i="3"/>
  <c r="K40" i="3"/>
  <c r="L40" i="3"/>
  <c r="M40" i="3"/>
  <c r="N40" i="3"/>
  <c r="O40" i="3"/>
  <c r="P40" i="3"/>
  <c r="T40" i="3" s="1"/>
  <c r="V40" i="3"/>
  <c r="E42" i="3"/>
  <c r="T42" i="3" s="1"/>
  <c r="P42" i="3"/>
  <c r="Q42" i="3"/>
  <c r="R42" i="3"/>
  <c r="S42" i="3"/>
  <c r="E43" i="3"/>
  <c r="T43" i="3" s="1"/>
  <c r="P43" i="3"/>
  <c r="Q43" i="3"/>
  <c r="U43" i="3" s="1"/>
  <c r="R43" i="3"/>
  <c r="S43" i="3"/>
  <c r="E44" i="3"/>
  <c r="T44" i="3" s="1"/>
  <c r="P44" i="3"/>
  <c r="Q44" i="3"/>
  <c r="R44" i="3"/>
  <c r="S44" i="3"/>
  <c r="E45" i="3"/>
  <c r="U45" i="3" s="1"/>
  <c r="P45" i="3"/>
  <c r="Q45" i="3"/>
  <c r="R45" i="3"/>
  <c r="S45" i="3"/>
  <c r="T45" i="3"/>
  <c r="E46" i="3"/>
  <c r="P46" i="3"/>
  <c r="Q46" i="3"/>
  <c r="R46" i="3"/>
  <c r="S46" i="3"/>
  <c r="T46" i="3"/>
  <c r="U46" i="3"/>
  <c r="E47" i="3"/>
  <c r="P47" i="3"/>
  <c r="Q47" i="3"/>
  <c r="R47" i="3"/>
  <c r="S47" i="3"/>
  <c r="T47" i="3"/>
  <c r="U47" i="3"/>
  <c r="E48" i="3"/>
  <c r="T48" i="3" s="1"/>
  <c r="P48" i="3"/>
  <c r="Q48" i="3"/>
  <c r="R48" i="3"/>
  <c r="S48" i="3"/>
  <c r="E49" i="3"/>
  <c r="T49" i="3" s="1"/>
  <c r="P49" i="3"/>
  <c r="Q49" i="3"/>
  <c r="R49" i="3"/>
  <c r="S49" i="3"/>
  <c r="E50" i="3"/>
  <c r="T50" i="3" s="1"/>
  <c r="P50" i="3"/>
  <c r="Q50" i="3"/>
  <c r="R50" i="3"/>
  <c r="S50" i="3"/>
  <c r="E51" i="3"/>
  <c r="P51" i="3"/>
  <c r="T51" i="3" s="1"/>
  <c r="Q51" i="3"/>
  <c r="U51" i="3" s="1"/>
  <c r="R51" i="3"/>
  <c r="S51" i="3"/>
  <c r="E52" i="3"/>
  <c r="U52" i="3" s="1"/>
  <c r="P52" i="3"/>
  <c r="Q52" i="3"/>
  <c r="R52" i="3"/>
  <c r="S52" i="3"/>
  <c r="T52" i="3"/>
  <c r="B53" i="3"/>
  <c r="E53" i="3" s="1"/>
  <c r="C53" i="3"/>
  <c r="F53" i="3"/>
  <c r="G53" i="3"/>
  <c r="H53" i="3"/>
  <c r="R53" i="3" s="1"/>
  <c r="I53" i="3"/>
  <c r="S53" i="3" s="1"/>
  <c r="J53" i="3"/>
  <c r="K53" i="3"/>
  <c r="L53" i="3"/>
  <c r="M53" i="3"/>
  <c r="N53" i="3"/>
  <c r="O53" i="3"/>
  <c r="Q53" i="3"/>
  <c r="V53" i="3"/>
  <c r="E55" i="3"/>
  <c r="T55" i="3" s="1"/>
  <c r="P55" i="3"/>
  <c r="Q55" i="3"/>
  <c r="R55" i="3"/>
  <c r="S55" i="3"/>
  <c r="E56" i="3"/>
  <c r="T56" i="3" s="1"/>
  <c r="P56" i="3"/>
  <c r="Q56" i="3"/>
  <c r="R56" i="3"/>
  <c r="S56" i="3"/>
  <c r="E57" i="3"/>
  <c r="T57" i="3" s="1"/>
  <c r="P57" i="3"/>
  <c r="Q57" i="3"/>
  <c r="R57" i="3"/>
  <c r="S57" i="3"/>
  <c r="U57" i="3"/>
  <c r="E58" i="3"/>
  <c r="U58" i="3" s="1"/>
  <c r="P58" i="3"/>
  <c r="Q58" i="3"/>
  <c r="R58" i="3"/>
  <c r="S58" i="3"/>
  <c r="T58" i="3"/>
  <c r="B59" i="3"/>
  <c r="E59" i="3" s="1"/>
  <c r="C59" i="3"/>
  <c r="F59" i="3"/>
  <c r="G59" i="3"/>
  <c r="H59" i="3"/>
  <c r="R59" i="3" s="1"/>
  <c r="I59" i="3"/>
  <c r="S59" i="3" s="1"/>
  <c r="J59" i="3"/>
  <c r="K59" i="3"/>
  <c r="L59" i="3"/>
  <c r="M59" i="3"/>
  <c r="N59" i="3"/>
  <c r="O59" i="3"/>
  <c r="Q59" i="3"/>
  <c r="V59" i="3"/>
  <c r="E61" i="3"/>
  <c r="P61" i="3"/>
  <c r="Q61" i="3"/>
  <c r="R61" i="3"/>
  <c r="S61" i="3"/>
  <c r="E62" i="3"/>
  <c r="T62" i="3" s="1"/>
  <c r="P62" i="3"/>
  <c r="Q62" i="3"/>
  <c r="R62" i="3"/>
  <c r="S62" i="3"/>
  <c r="E63" i="3"/>
  <c r="P63" i="3"/>
  <c r="Q63" i="3"/>
  <c r="R63" i="3"/>
  <c r="S63" i="3"/>
  <c r="T63" i="3"/>
  <c r="U63" i="3"/>
  <c r="E64" i="3"/>
  <c r="U64" i="3" s="1"/>
  <c r="P64" i="3"/>
  <c r="Q64" i="3"/>
  <c r="R64" i="3"/>
  <c r="S64" i="3"/>
  <c r="T64" i="3"/>
  <c r="E65" i="3"/>
  <c r="P65" i="3"/>
  <c r="Q65" i="3"/>
  <c r="R65" i="3"/>
  <c r="S65" i="3"/>
  <c r="T65" i="3"/>
  <c r="U65" i="3"/>
  <c r="B66" i="3"/>
  <c r="C66" i="3"/>
  <c r="E66" i="3" s="1"/>
  <c r="F66" i="3"/>
  <c r="G66" i="3"/>
  <c r="H66" i="3"/>
  <c r="I66" i="3"/>
  <c r="S66" i="3" s="1"/>
  <c r="J66" i="3"/>
  <c r="P66" i="3" s="1"/>
  <c r="K66" i="3"/>
  <c r="L66" i="3"/>
  <c r="M66" i="3"/>
  <c r="N66" i="3"/>
  <c r="O66" i="3"/>
  <c r="R66" i="3"/>
  <c r="V66" i="3"/>
  <c r="B67" i="3"/>
  <c r="C67" i="3"/>
  <c r="E67" i="3"/>
  <c r="F67" i="3"/>
  <c r="G67" i="3"/>
  <c r="H67" i="3"/>
  <c r="P67" i="3" s="1"/>
  <c r="I67" i="3"/>
  <c r="J67" i="3"/>
  <c r="K67" i="3"/>
  <c r="Q67" i="3" s="1"/>
  <c r="U67" i="3" s="1"/>
  <c r="L67" i="3"/>
  <c r="M67" i="3"/>
  <c r="N67" i="3"/>
  <c r="O67" i="3"/>
  <c r="S67" i="3"/>
  <c r="V67" i="3"/>
  <c r="E69" i="3"/>
  <c r="P69" i="3"/>
  <c r="Q69" i="3"/>
  <c r="R69" i="3"/>
  <c r="S69" i="3"/>
  <c r="T69" i="3"/>
  <c r="U69" i="3"/>
  <c r="B70" i="3"/>
  <c r="E70" i="3" s="1"/>
  <c r="C70" i="3"/>
  <c r="F70" i="3"/>
  <c r="G70" i="3"/>
  <c r="H70" i="3"/>
  <c r="P70" i="3" s="1"/>
  <c r="I70" i="3"/>
  <c r="J70" i="3"/>
  <c r="K70" i="3"/>
  <c r="Q70" i="3" s="1"/>
  <c r="L70" i="3"/>
  <c r="M70" i="3"/>
  <c r="N70" i="3"/>
  <c r="O70" i="3"/>
  <c r="R70" i="3"/>
  <c r="S70" i="3"/>
  <c r="V70" i="3"/>
  <c r="B71" i="3"/>
  <c r="C71" i="3"/>
  <c r="E71" i="3" s="1"/>
  <c r="F71" i="3"/>
  <c r="G71" i="3"/>
  <c r="H71" i="3"/>
  <c r="I71" i="3"/>
  <c r="S71" i="3" s="1"/>
  <c r="J71" i="3"/>
  <c r="P71" i="3" s="1"/>
  <c r="K71" i="3"/>
  <c r="L71" i="3"/>
  <c r="M71" i="3"/>
  <c r="Q71" i="3" s="1"/>
  <c r="N71" i="3"/>
  <c r="O71" i="3"/>
  <c r="R71" i="3"/>
  <c r="V71" i="3"/>
  <c r="B72" i="3"/>
  <c r="E72" i="3" s="1"/>
  <c r="C72" i="3"/>
  <c r="F72" i="3"/>
  <c r="G72" i="3"/>
  <c r="H72" i="3"/>
  <c r="P72" i="3" s="1"/>
  <c r="I72" i="3"/>
  <c r="J72" i="3"/>
  <c r="R72" i="3" s="1"/>
  <c r="K72" i="3"/>
  <c r="Q72" i="3" s="1"/>
  <c r="L72" i="3"/>
  <c r="M72" i="3"/>
  <c r="N72" i="3"/>
  <c r="O72" i="3"/>
  <c r="S72" i="3"/>
  <c r="V72" i="3"/>
  <c r="A76" i="3"/>
  <c r="B79" i="3"/>
  <c r="C79" i="3"/>
  <c r="D79" i="3"/>
  <c r="E79" i="3"/>
  <c r="F79" i="3"/>
  <c r="G79" i="3"/>
  <c r="H79" i="3"/>
  <c r="I79" i="3"/>
  <c r="J79" i="3"/>
  <c r="K79" i="3"/>
  <c r="L79" i="3"/>
  <c r="M79" i="3"/>
  <c r="V79" i="3"/>
  <c r="W79" i="3"/>
  <c r="E80" i="3"/>
  <c r="E81" i="3"/>
  <c r="E82" i="3"/>
  <c r="E83" i="3"/>
  <c r="E86" i="3"/>
  <c r="U86" i="3" s="1"/>
  <c r="P86" i="3"/>
  <c r="Q86" i="3"/>
  <c r="R86" i="3"/>
  <c r="S86" i="3"/>
  <c r="E87" i="3"/>
  <c r="T87" i="3" s="1"/>
  <c r="P87" i="3"/>
  <c r="Q87" i="3"/>
  <c r="R87" i="3"/>
  <c r="S87" i="3"/>
  <c r="E88" i="3"/>
  <c r="T88" i="3" s="1"/>
  <c r="P88" i="3"/>
  <c r="Q88" i="3"/>
  <c r="R88" i="3"/>
  <c r="S88" i="3"/>
  <c r="E89" i="3"/>
  <c r="T89" i="3" s="1"/>
  <c r="P89" i="3"/>
  <c r="Q89" i="3"/>
  <c r="R89" i="3"/>
  <c r="S89" i="3"/>
  <c r="U89" i="3"/>
  <c r="E90" i="3"/>
  <c r="U90" i="3" s="1"/>
  <c r="P90" i="3"/>
  <c r="Q90" i="3"/>
  <c r="R90" i="3"/>
  <c r="S90" i="3"/>
  <c r="T90" i="3"/>
  <c r="E91" i="3"/>
  <c r="P91" i="3"/>
  <c r="Q91" i="3"/>
  <c r="R91" i="3"/>
  <c r="S91" i="3"/>
  <c r="T91" i="3"/>
  <c r="U91" i="3"/>
  <c r="E92" i="3"/>
  <c r="P92" i="3"/>
  <c r="Q92" i="3"/>
  <c r="R92" i="3"/>
  <c r="S92" i="3"/>
  <c r="T92" i="3"/>
  <c r="U92" i="3"/>
  <c r="E93" i="3"/>
  <c r="T93" i="3" s="1"/>
  <c r="P93" i="3"/>
  <c r="Q93" i="3"/>
  <c r="R93" i="3"/>
  <c r="S93" i="3"/>
  <c r="B95" i="3"/>
  <c r="C95" i="3"/>
  <c r="C112" i="3" s="1"/>
  <c r="D95" i="3"/>
  <c r="F95" i="3"/>
  <c r="G95" i="3"/>
  <c r="H95" i="3"/>
  <c r="I95" i="3"/>
  <c r="J95" i="3"/>
  <c r="K95" i="3"/>
  <c r="K112" i="3" s="1"/>
  <c r="L95" i="3"/>
  <c r="M95" i="3"/>
  <c r="M112" i="3" s="1"/>
  <c r="S112" i="3" s="1"/>
  <c r="R95" i="3"/>
  <c r="V95" i="3"/>
  <c r="V112" i="3" s="1"/>
  <c r="W95" i="3"/>
  <c r="W112" i="3" s="1"/>
  <c r="E96" i="3"/>
  <c r="R96" i="3"/>
  <c r="S96" i="3"/>
  <c r="T96" i="3"/>
  <c r="U96" i="3"/>
  <c r="E97" i="3"/>
  <c r="T97" i="3" s="1"/>
  <c r="R97" i="3"/>
  <c r="S97" i="3"/>
  <c r="E98" i="3"/>
  <c r="R98" i="3"/>
  <c r="S98" i="3"/>
  <c r="T98" i="3"/>
  <c r="U98" i="3"/>
  <c r="E99" i="3"/>
  <c r="T99" i="3" s="1"/>
  <c r="R99" i="3"/>
  <c r="S99" i="3"/>
  <c r="E100" i="3"/>
  <c r="U100" i="3" s="1"/>
  <c r="R100" i="3"/>
  <c r="S100" i="3"/>
  <c r="T100" i="3"/>
  <c r="E101" i="3"/>
  <c r="R101" i="3"/>
  <c r="S101" i="3"/>
  <c r="T101" i="3"/>
  <c r="U101" i="3"/>
  <c r="E102" i="3"/>
  <c r="T102" i="3" s="1"/>
  <c r="R102" i="3"/>
  <c r="S102" i="3"/>
  <c r="E103" i="3"/>
  <c r="R103" i="3"/>
  <c r="S103" i="3"/>
  <c r="T103" i="3"/>
  <c r="U103" i="3"/>
  <c r="E104" i="3"/>
  <c r="R104" i="3"/>
  <c r="S104" i="3"/>
  <c r="T104" i="3"/>
  <c r="U104" i="3"/>
  <c r="E105" i="3"/>
  <c r="T105" i="3" s="1"/>
  <c r="R105" i="3"/>
  <c r="S105" i="3"/>
  <c r="E106" i="3"/>
  <c r="R106" i="3"/>
  <c r="S106" i="3"/>
  <c r="T106" i="3"/>
  <c r="U106" i="3"/>
  <c r="E107" i="3"/>
  <c r="T107" i="3" s="1"/>
  <c r="R107" i="3"/>
  <c r="S107" i="3"/>
  <c r="E108" i="3"/>
  <c r="U108" i="3" s="1"/>
  <c r="R108" i="3"/>
  <c r="S108" i="3"/>
  <c r="T108" i="3"/>
  <c r="E109" i="3"/>
  <c r="R109" i="3"/>
  <c r="S109" i="3"/>
  <c r="T109" i="3"/>
  <c r="U109" i="3"/>
  <c r="E110" i="3"/>
  <c r="T110" i="3" s="1"/>
  <c r="R110" i="3"/>
  <c r="S110" i="3"/>
  <c r="R111" i="3"/>
  <c r="S111" i="3"/>
  <c r="T111" i="3"/>
  <c r="U111" i="3"/>
  <c r="B112" i="3"/>
  <c r="D112" i="3"/>
  <c r="F112" i="3"/>
  <c r="G112" i="3"/>
  <c r="H112" i="3"/>
  <c r="I112" i="3"/>
  <c r="J112" i="3"/>
  <c r="L112" i="3"/>
  <c r="N112" i="3"/>
  <c r="O112" i="3"/>
  <c r="P112" i="3"/>
  <c r="Q112" i="3"/>
  <c r="R112" i="3"/>
  <c r="B113" i="3"/>
  <c r="C113" i="3"/>
  <c r="D113" i="3"/>
  <c r="E113" i="3"/>
  <c r="F113" i="3"/>
  <c r="G113" i="3"/>
  <c r="H113" i="3"/>
  <c r="I113" i="3"/>
  <c r="J113" i="3"/>
  <c r="K113" i="3"/>
  <c r="L113" i="3"/>
  <c r="R113" i="3" s="1"/>
  <c r="M113" i="3"/>
  <c r="N113" i="3"/>
  <c r="O113" i="3"/>
  <c r="P113" i="3"/>
  <c r="Q113" i="3"/>
  <c r="S113" i="3"/>
  <c r="T113" i="3"/>
  <c r="U113" i="3"/>
  <c r="V113" i="3"/>
  <c r="W113" i="3"/>
  <c r="E112" i="4" l="1"/>
  <c r="T95" i="4"/>
  <c r="U95" i="4"/>
  <c r="T30" i="3"/>
  <c r="U30" i="3"/>
  <c r="T24" i="3"/>
  <c r="U24" i="3"/>
  <c r="T71" i="3"/>
  <c r="U71" i="3"/>
  <c r="T70" i="3"/>
  <c r="U70" i="3"/>
  <c r="T59" i="3"/>
  <c r="U59" i="3"/>
  <c r="T66" i="3"/>
  <c r="T33" i="3"/>
  <c r="U33" i="3"/>
  <c r="U93" i="3"/>
  <c r="T67" i="3"/>
  <c r="P15" i="3"/>
  <c r="T15" i="3" s="1"/>
  <c r="U48" i="3"/>
  <c r="U107" i="3"/>
  <c r="U99" i="3"/>
  <c r="S95" i="3"/>
  <c r="U87" i="3"/>
  <c r="T86" i="3"/>
  <c r="R67" i="3"/>
  <c r="U61" i="3"/>
  <c r="U55" i="3"/>
  <c r="U53" i="3"/>
  <c r="U49" i="3"/>
  <c r="U35" i="3"/>
  <c r="U17" i="3"/>
  <c r="U15" i="3"/>
  <c r="U11" i="3"/>
  <c r="T10" i="3"/>
  <c r="U10" i="3"/>
  <c r="U110" i="3"/>
  <c r="U102" i="3"/>
  <c r="U88" i="3"/>
  <c r="U62" i="3"/>
  <c r="T61" i="3"/>
  <c r="U56" i="3"/>
  <c r="U50" i="3"/>
  <c r="U42" i="3"/>
  <c r="U36" i="3"/>
  <c r="U18" i="3"/>
  <c r="U12" i="3"/>
  <c r="E95" i="3"/>
  <c r="U72" i="3"/>
  <c r="Q66" i="3"/>
  <c r="U66" i="3" s="1"/>
  <c r="P59" i="3"/>
  <c r="P53" i="3"/>
  <c r="T53" i="3" s="1"/>
  <c r="Q40" i="3"/>
  <c r="U40" i="3" s="1"/>
  <c r="U105" i="3"/>
  <c r="U97" i="3"/>
  <c r="U44" i="3"/>
  <c r="U38" i="3"/>
  <c r="U32" i="3"/>
  <c r="U26" i="3"/>
  <c r="U14" i="3"/>
  <c r="E9" i="2"/>
  <c r="P9" i="2"/>
  <c r="Q9" i="2"/>
  <c r="R9" i="2"/>
  <c r="S9" i="2"/>
  <c r="T9" i="2"/>
  <c r="U9" i="2"/>
  <c r="E10" i="2"/>
  <c r="T72" i="2" s="1"/>
  <c r="P10" i="2"/>
  <c r="Q10" i="2"/>
  <c r="R10" i="2"/>
  <c r="S10" i="2"/>
  <c r="E11" i="2"/>
  <c r="U11" i="2" s="1"/>
  <c r="P11" i="2"/>
  <c r="T11" i="2" s="1"/>
  <c r="Q11" i="2"/>
  <c r="R11" i="2"/>
  <c r="S11" i="2"/>
  <c r="E12" i="2"/>
  <c r="T12" i="2" s="1"/>
  <c r="P12" i="2"/>
  <c r="Q12" i="2"/>
  <c r="R12" i="2"/>
  <c r="S12" i="2"/>
  <c r="U12" i="2"/>
  <c r="E13" i="2"/>
  <c r="T13" i="2" s="1"/>
  <c r="P13" i="2"/>
  <c r="Q13" i="2"/>
  <c r="U13" i="2" s="1"/>
  <c r="R13" i="2"/>
  <c r="S13" i="2"/>
  <c r="E14" i="2"/>
  <c r="T14" i="2" s="1"/>
  <c r="P14" i="2"/>
  <c r="Q14" i="2"/>
  <c r="R14" i="2"/>
  <c r="S14" i="2"/>
  <c r="B15" i="2"/>
  <c r="E15" i="2" s="1"/>
  <c r="C15" i="2"/>
  <c r="F15" i="2"/>
  <c r="G15" i="2"/>
  <c r="H15" i="2"/>
  <c r="R15" i="2" s="1"/>
  <c r="I15" i="2"/>
  <c r="J15" i="2"/>
  <c r="K15" i="2"/>
  <c r="Q15" i="2" s="1"/>
  <c r="L15" i="2"/>
  <c r="M15" i="2"/>
  <c r="N15" i="2"/>
  <c r="O15" i="2"/>
  <c r="S15" i="2"/>
  <c r="V15" i="2"/>
  <c r="E17" i="2"/>
  <c r="U17" i="2" s="1"/>
  <c r="P17" i="2"/>
  <c r="Q17" i="2"/>
  <c r="R17" i="2"/>
  <c r="S17" i="2"/>
  <c r="T17" i="2"/>
  <c r="E18" i="2"/>
  <c r="T18" i="2" s="1"/>
  <c r="P18" i="2"/>
  <c r="Q18" i="2"/>
  <c r="R18" i="2"/>
  <c r="S18" i="2"/>
  <c r="U18" i="2"/>
  <c r="E19" i="2"/>
  <c r="P19" i="2"/>
  <c r="T19" i="2" s="1"/>
  <c r="Q19" i="2"/>
  <c r="U19" i="2" s="1"/>
  <c r="R19" i="2"/>
  <c r="S19" i="2"/>
  <c r="E20" i="2"/>
  <c r="T20" i="2" s="1"/>
  <c r="P20" i="2"/>
  <c r="Q20" i="2"/>
  <c r="R20" i="2"/>
  <c r="S20" i="2"/>
  <c r="E21" i="2"/>
  <c r="U21" i="2" s="1"/>
  <c r="P21" i="2"/>
  <c r="Q21" i="2"/>
  <c r="R21" i="2"/>
  <c r="S21" i="2"/>
  <c r="T21" i="2"/>
  <c r="E22" i="2"/>
  <c r="P22" i="2"/>
  <c r="Q22" i="2"/>
  <c r="R22" i="2"/>
  <c r="S22" i="2"/>
  <c r="T22" i="2"/>
  <c r="U22" i="2"/>
  <c r="E23" i="2"/>
  <c r="P23" i="2"/>
  <c r="Q23" i="2"/>
  <c r="R23" i="2"/>
  <c r="S23" i="2"/>
  <c r="T23" i="2"/>
  <c r="U23" i="2"/>
  <c r="B24" i="2"/>
  <c r="E24" i="2" s="1"/>
  <c r="C24" i="2"/>
  <c r="F24" i="2"/>
  <c r="G24" i="2"/>
  <c r="H24" i="2"/>
  <c r="I24" i="2"/>
  <c r="J24" i="2"/>
  <c r="P24" i="2" s="1"/>
  <c r="K24" i="2"/>
  <c r="Q24" i="2" s="1"/>
  <c r="L24" i="2"/>
  <c r="M24" i="2"/>
  <c r="N24" i="2"/>
  <c r="O24" i="2"/>
  <c r="R24" i="2"/>
  <c r="S24" i="2"/>
  <c r="V24" i="2"/>
  <c r="E26" i="2"/>
  <c r="T26" i="2" s="1"/>
  <c r="P26" i="2"/>
  <c r="Q26" i="2"/>
  <c r="R26" i="2"/>
  <c r="S26" i="2"/>
  <c r="E27" i="2"/>
  <c r="U27" i="2" s="1"/>
  <c r="P27" i="2"/>
  <c r="Q27" i="2"/>
  <c r="R27" i="2"/>
  <c r="S27" i="2"/>
  <c r="T27" i="2"/>
  <c r="E28" i="2"/>
  <c r="P28" i="2"/>
  <c r="T28" i="2" s="1"/>
  <c r="Q28" i="2"/>
  <c r="R28" i="2"/>
  <c r="S28" i="2"/>
  <c r="U28" i="2"/>
  <c r="E29" i="2"/>
  <c r="P29" i="2"/>
  <c r="Q29" i="2"/>
  <c r="R29" i="2"/>
  <c r="S29" i="2"/>
  <c r="T29" i="2"/>
  <c r="U29" i="2"/>
  <c r="B30" i="2"/>
  <c r="E30" i="2" s="1"/>
  <c r="C30" i="2"/>
  <c r="F30" i="2"/>
  <c r="G30" i="2"/>
  <c r="H30" i="2"/>
  <c r="I30" i="2"/>
  <c r="J30" i="2"/>
  <c r="P30" i="2" s="1"/>
  <c r="K30" i="2"/>
  <c r="Q30" i="2" s="1"/>
  <c r="L30" i="2"/>
  <c r="M30" i="2"/>
  <c r="N30" i="2"/>
  <c r="O30" i="2"/>
  <c r="R30" i="2"/>
  <c r="V30" i="2"/>
  <c r="E32" i="2"/>
  <c r="T32" i="2" s="1"/>
  <c r="P32" i="2"/>
  <c r="Q32" i="2"/>
  <c r="R32" i="2"/>
  <c r="S32" i="2"/>
  <c r="B33" i="2"/>
  <c r="E33" i="2" s="1"/>
  <c r="C33" i="2"/>
  <c r="F33" i="2"/>
  <c r="G33" i="2"/>
  <c r="H33" i="2"/>
  <c r="R33" i="2" s="1"/>
  <c r="I33" i="2"/>
  <c r="J33" i="2"/>
  <c r="K33" i="2"/>
  <c r="Q33" i="2" s="1"/>
  <c r="L33" i="2"/>
  <c r="M33" i="2"/>
  <c r="N33" i="2"/>
  <c r="O33" i="2"/>
  <c r="S33" i="2"/>
  <c r="V33" i="2"/>
  <c r="E35" i="2"/>
  <c r="U35" i="2" s="1"/>
  <c r="P35" i="2"/>
  <c r="T35" i="2" s="1"/>
  <c r="Q35" i="2"/>
  <c r="R35" i="2"/>
  <c r="S35" i="2"/>
  <c r="E36" i="2"/>
  <c r="P36" i="2"/>
  <c r="Q36" i="2"/>
  <c r="U36" i="2" s="1"/>
  <c r="R36" i="2"/>
  <c r="S36" i="2"/>
  <c r="T36" i="2"/>
  <c r="E37" i="2"/>
  <c r="P37" i="2"/>
  <c r="Q37" i="2"/>
  <c r="R37" i="2"/>
  <c r="S37" i="2"/>
  <c r="T37" i="2"/>
  <c r="U37" i="2"/>
  <c r="E38" i="2"/>
  <c r="T38" i="2" s="1"/>
  <c r="P38" i="2"/>
  <c r="Q38" i="2"/>
  <c r="R38" i="2"/>
  <c r="S38" i="2"/>
  <c r="E39" i="2"/>
  <c r="U39" i="2" s="1"/>
  <c r="P39" i="2"/>
  <c r="Q39" i="2"/>
  <c r="R39" i="2"/>
  <c r="S39" i="2"/>
  <c r="T39" i="2"/>
  <c r="B40" i="2"/>
  <c r="C40" i="2"/>
  <c r="E40" i="2"/>
  <c r="F40" i="2"/>
  <c r="G40" i="2"/>
  <c r="H40" i="2"/>
  <c r="R40" i="2" s="1"/>
  <c r="I40" i="2"/>
  <c r="S40" i="2" s="1"/>
  <c r="J40" i="2"/>
  <c r="K40" i="2"/>
  <c r="L40" i="2"/>
  <c r="P40" i="2" s="1"/>
  <c r="M40" i="2"/>
  <c r="N40" i="2"/>
  <c r="O40" i="2"/>
  <c r="V40" i="2"/>
  <c r="E42" i="2"/>
  <c r="P42" i="2"/>
  <c r="Q42" i="2"/>
  <c r="R42" i="2"/>
  <c r="S42" i="2"/>
  <c r="T42" i="2"/>
  <c r="U42" i="2"/>
  <c r="E43" i="2"/>
  <c r="P43" i="2"/>
  <c r="Q43" i="2"/>
  <c r="R43" i="2"/>
  <c r="S43" i="2"/>
  <c r="T43" i="2"/>
  <c r="U43" i="2"/>
  <c r="E44" i="2"/>
  <c r="T44" i="2" s="1"/>
  <c r="P44" i="2"/>
  <c r="Q44" i="2"/>
  <c r="R44" i="2"/>
  <c r="S44" i="2"/>
  <c r="E45" i="2"/>
  <c r="U45" i="2" s="1"/>
  <c r="P45" i="2"/>
  <c r="Q45" i="2"/>
  <c r="R45" i="2"/>
  <c r="S45" i="2"/>
  <c r="T45" i="2"/>
  <c r="E46" i="2"/>
  <c r="T46" i="2" s="1"/>
  <c r="P46" i="2"/>
  <c r="Q46" i="2"/>
  <c r="R46" i="2"/>
  <c r="S46" i="2"/>
  <c r="U46" i="2"/>
  <c r="E47" i="2"/>
  <c r="P47" i="2"/>
  <c r="Q47" i="2"/>
  <c r="R47" i="2"/>
  <c r="S47" i="2"/>
  <c r="T47" i="2"/>
  <c r="U47" i="2"/>
  <c r="E48" i="2"/>
  <c r="T53" i="2" s="1"/>
  <c r="P48" i="2"/>
  <c r="Q48" i="2"/>
  <c r="R48" i="2"/>
  <c r="S48" i="2"/>
  <c r="E49" i="2"/>
  <c r="U49" i="2" s="1"/>
  <c r="P49" i="2"/>
  <c r="Q49" i="2"/>
  <c r="R49" i="2"/>
  <c r="S49" i="2"/>
  <c r="T49" i="2"/>
  <c r="E50" i="2"/>
  <c r="P50" i="2"/>
  <c r="Q50" i="2"/>
  <c r="R50" i="2"/>
  <c r="S50" i="2"/>
  <c r="T50" i="2"/>
  <c r="U50" i="2"/>
  <c r="E51" i="2"/>
  <c r="P51" i="2"/>
  <c r="Q51" i="2"/>
  <c r="R51" i="2"/>
  <c r="S51" i="2"/>
  <c r="T51" i="2"/>
  <c r="U51" i="2"/>
  <c r="E52" i="2"/>
  <c r="T52" i="2" s="1"/>
  <c r="P52" i="2"/>
  <c r="Q52" i="2"/>
  <c r="R52" i="2"/>
  <c r="S52" i="2"/>
  <c r="B53" i="2"/>
  <c r="E53" i="2" s="1"/>
  <c r="C53" i="2"/>
  <c r="F53" i="2"/>
  <c r="G53" i="2"/>
  <c r="H53" i="2"/>
  <c r="R53" i="2" s="1"/>
  <c r="I53" i="2"/>
  <c r="J53" i="2"/>
  <c r="K53" i="2"/>
  <c r="Q53" i="2" s="1"/>
  <c r="L53" i="2"/>
  <c r="M53" i="2"/>
  <c r="N53" i="2"/>
  <c r="O53" i="2"/>
  <c r="P53" i="2"/>
  <c r="S53" i="2"/>
  <c r="V53" i="2"/>
  <c r="E55" i="2"/>
  <c r="U55" i="2" s="1"/>
  <c r="P55" i="2"/>
  <c r="Q55" i="2"/>
  <c r="R55" i="2"/>
  <c r="S55" i="2"/>
  <c r="T55" i="2"/>
  <c r="E56" i="2"/>
  <c r="P56" i="2"/>
  <c r="Q56" i="2"/>
  <c r="R56" i="2"/>
  <c r="S56" i="2"/>
  <c r="T56" i="2"/>
  <c r="U56" i="2"/>
  <c r="E57" i="2"/>
  <c r="P57" i="2"/>
  <c r="Q57" i="2"/>
  <c r="R57" i="2"/>
  <c r="S57" i="2"/>
  <c r="T57" i="2"/>
  <c r="U57" i="2"/>
  <c r="E58" i="2"/>
  <c r="T58" i="2" s="1"/>
  <c r="P58" i="2"/>
  <c r="Q58" i="2"/>
  <c r="R58" i="2"/>
  <c r="S58" i="2"/>
  <c r="B59" i="2"/>
  <c r="E59" i="2" s="1"/>
  <c r="C59" i="2"/>
  <c r="F59" i="2"/>
  <c r="G59" i="2"/>
  <c r="H59" i="2"/>
  <c r="R59" i="2" s="1"/>
  <c r="I59" i="2"/>
  <c r="J59" i="2"/>
  <c r="K59" i="2"/>
  <c r="Q59" i="2" s="1"/>
  <c r="L59" i="2"/>
  <c r="M59" i="2"/>
  <c r="N59" i="2"/>
  <c r="O59" i="2"/>
  <c r="P59" i="2"/>
  <c r="S59" i="2"/>
  <c r="V59" i="2"/>
  <c r="E61" i="2"/>
  <c r="U61" i="2" s="1"/>
  <c r="P61" i="2"/>
  <c r="Q61" i="2"/>
  <c r="R61" i="2"/>
  <c r="S61" i="2"/>
  <c r="T61" i="2"/>
  <c r="E62" i="2"/>
  <c r="P62" i="2"/>
  <c r="Q62" i="2"/>
  <c r="R62" i="2"/>
  <c r="S62" i="2"/>
  <c r="T62" i="2"/>
  <c r="U62" i="2"/>
  <c r="E63" i="2"/>
  <c r="P63" i="2"/>
  <c r="Q63" i="2"/>
  <c r="R63" i="2"/>
  <c r="S63" i="2"/>
  <c r="T63" i="2"/>
  <c r="U63" i="2"/>
  <c r="E64" i="2"/>
  <c r="T64" i="2" s="1"/>
  <c r="P64" i="2"/>
  <c r="Q64" i="2"/>
  <c r="R64" i="2"/>
  <c r="S64" i="2"/>
  <c r="E65" i="2"/>
  <c r="U65" i="2" s="1"/>
  <c r="P65" i="2"/>
  <c r="Q65" i="2"/>
  <c r="R65" i="2"/>
  <c r="S65" i="2"/>
  <c r="T65" i="2"/>
  <c r="B66" i="2"/>
  <c r="C66" i="2"/>
  <c r="E66" i="2"/>
  <c r="F66" i="2"/>
  <c r="G66" i="2"/>
  <c r="H66" i="2"/>
  <c r="R66" i="2" s="1"/>
  <c r="I66" i="2"/>
  <c r="S66" i="2" s="1"/>
  <c r="J66" i="2"/>
  <c r="K66" i="2"/>
  <c r="L66" i="2"/>
  <c r="P66" i="2" s="1"/>
  <c r="M66" i="2"/>
  <c r="N66" i="2"/>
  <c r="O66" i="2"/>
  <c r="V66" i="2"/>
  <c r="B67" i="2"/>
  <c r="C67" i="2"/>
  <c r="E67" i="2"/>
  <c r="F67" i="2"/>
  <c r="G67" i="2"/>
  <c r="H67" i="2"/>
  <c r="R67" i="2" s="1"/>
  <c r="I67" i="2"/>
  <c r="S67" i="2" s="1"/>
  <c r="J67" i="2"/>
  <c r="K67" i="2"/>
  <c r="L67" i="2"/>
  <c r="P67" i="2" s="1"/>
  <c r="M67" i="2"/>
  <c r="Q67" i="2" s="1"/>
  <c r="U67" i="2" s="1"/>
  <c r="N67" i="2"/>
  <c r="O67" i="2"/>
  <c r="V67" i="2"/>
  <c r="E69" i="2"/>
  <c r="P69" i="2"/>
  <c r="Q69" i="2"/>
  <c r="R69" i="2"/>
  <c r="S69" i="2"/>
  <c r="T69" i="2"/>
  <c r="U69" i="2"/>
  <c r="B70" i="2"/>
  <c r="C70" i="2"/>
  <c r="E70" i="2" s="1"/>
  <c r="F70" i="2"/>
  <c r="G70" i="2"/>
  <c r="H70" i="2"/>
  <c r="I70" i="2"/>
  <c r="S70" i="2" s="1"/>
  <c r="J70" i="2"/>
  <c r="P70" i="2" s="1"/>
  <c r="K70" i="2"/>
  <c r="L70" i="2"/>
  <c r="M70" i="2"/>
  <c r="N70" i="2"/>
  <c r="O70" i="2"/>
  <c r="Q70" i="2"/>
  <c r="V70" i="2"/>
  <c r="B71" i="2"/>
  <c r="C71" i="2"/>
  <c r="E71" i="2"/>
  <c r="F71" i="2"/>
  <c r="G71" i="2"/>
  <c r="H71" i="2"/>
  <c r="I71" i="2"/>
  <c r="S71" i="2" s="1"/>
  <c r="J71" i="2"/>
  <c r="P71" i="2" s="1"/>
  <c r="K71" i="2"/>
  <c r="L71" i="2"/>
  <c r="M71" i="2"/>
  <c r="Q71" i="2" s="1"/>
  <c r="N71" i="2"/>
  <c r="O71" i="2"/>
  <c r="R71" i="2"/>
  <c r="V71" i="2"/>
  <c r="B72" i="2"/>
  <c r="C72" i="2"/>
  <c r="E72" i="2" s="1"/>
  <c r="F72" i="2"/>
  <c r="G72" i="2"/>
  <c r="H72" i="2"/>
  <c r="I72" i="2"/>
  <c r="S72" i="2" s="1"/>
  <c r="J72" i="2"/>
  <c r="P72" i="2" s="1"/>
  <c r="K72" i="2"/>
  <c r="L72" i="2"/>
  <c r="M72" i="2"/>
  <c r="N72" i="2"/>
  <c r="O72" i="2"/>
  <c r="Q72" i="2"/>
  <c r="V72" i="2"/>
  <c r="A76" i="2"/>
  <c r="B79" i="2"/>
  <c r="C79" i="2"/>
  <c r="D79" i="2"/>
  <c r="F79" i="2"/>
  <c r="G79" i="2"/>
  <c r="H79" i="2"/>
  <c r="I79" i="2"/>
  <c r="J79" i="2"/>
  <c r="K79" i="2"/>
  <c r="L79" i="2"/>
  <c r="M79" i="2"/>
  <c r="V79" i="2"/>
  <c r="W79" i="2"/>
  <c r="E80" i="2"/>
  <c r="E79" i="2" s="1"/>
  <c r="E81" i="2"/>
  <c r="E82" i="2"/>
  <c r="E83" i="2"/>
  <c r="E86" i="2"/>
  <c r="T86" i="2" s="1"/>
  <c r="P86" i="2"/>
  <c r="Q86" i="2"/>
  <c r="R86" i="2"/>
  <c r="S86" i="2"/>
  <c r="E87" i="2"/>
  <c r="T87" i="2" s="1"/>
  <c r="P87" i="2"/>
  <c r="Q87" i="2"/>
  <c r="R87" i="2"/>
  <c r="S87" i="2"/>
  <c r="E88" i="2"/>
  <c r="T88" i="2" s="1"/>
  <c r="P88" i="2"/>
  <c r="Q88" i="2"/>
  <c r="R88" i="2"/>
  <c r="S88" i="2"/>
  <c r="U88" i="2"/>
  <c r="E89" i="2"/>
  <c r="T89" i="2" s="1"/>
  <c r="P89" i="2"/>
  <c r="Q89" i="2"/>
  <c r="R89" i="2"/>
  <c r="S89" i="2"/>
  <c r="E90" i="2"/>
  <c r="T90" i="2" s="1"/>
  <c r="P90" i="2"/>
  <c r="Q90" i="2"/>
  <c r="R90" i="2"/>
  <c r="S90" i="2"/>
  <c r="E91" i="2"/>
  <c r="U91" i="2" s="1"/>
  <c r="P91" i="2"/>
  <c r="Q91" i="2"/>
  <c r="R91" i="2"/>
  <c r="S91" i="2"/>
  <c r="T91" i="2"/>
  <c r="E92" i="2"/>
  <c r="P92" i="2"/>
  <c r="Q92" i="2"/>
  <c r="R92" i="2"/>
  <c r="S92" i="2"/>
  <c r="T92" i="2"/>
  <c r="U92" i="2"/>
  <c r="E93" i="2"/>
  <c r="P93" i="2"/>
  <c r="Q93" i="2"/>
  <c r="R93" i="2"/>
  <c r="S93" i="2"/>
  <c r="T93" i="2"/>
  <c r="U93" i="2"/>
  <c r="B95" i="2"/>
  <c r="B112" i="2" s="1"/>
  <c r="C95" i="2"/>
  <c r="D95" i="2"/>
  <c r="F95" i="2"/>
  <c r="F112" i="2" s="1"/>
  <c r="G95" i="2"/>
  <c r="H95" i="2"/>
  <c r="I95" i="2"/>
  <c r="J95" i="2"/>
  <c r="J112" i="2" s="1"/>
  <c r="K95" i="2"/>
  <c r="L95" i="2"/>
  <c r="M95" i="2"/>
  <c r="R95" i="2"/>
  <c r="S95" i="2"/>
  <c r="V95" i="2"/>
  <c r="V112" i="2" s="1"/>
  <c r="W95" i="2"/>
  <c r="E96" i="2"/>
  <c r="E95" i="2" s="1"/>
  <c r="R96" i="2"/>
  <c r="S96" i="2"/>
  <c r="T96" i="2"/>
  <c r="U96" i="2"/>
  <c r="E97" i="2"/>
  <c r="T97" i="2" s="1"/>
  <c r="R97" i="2"/>
  <c r="S97" i="2"/>
  <c r="E98" i="2"/>
  <c r="R98" i="2"/>
  <c r="S98" i="2"/>
  <c r="T98" i="2"/>
  <c r="U98" i="2"/>
  <c r="E99" i="2"/>
  <c r="R99" i="2"/>
  <c r="S99" i="2"/>
  <c r="T99" i="2"/>
  <c r="U99" i="2"/>
  <c r="E100" i="2"/>
  <c r="T100" i="2" s="1"/>
  <c r="R100" i="2"/>
  <c r="S100" i="2"/>
  <c r="E101" i="2"/>
  <c r="R101" i="2"/>
  <c r="S101" i="2"/>
  <c r="T101" i="2"/>
  <c r="U101" i="2"/>
  <c r="E102" i="2"/>
  <c r="U102" i="2" s="1"/>
  <c r="R102" i="2"/>
  <c r="S102" i="2"/>
  <c r="E103" i="2"/>
  <c r="U103" i="2" s="1"/>
  <c r="R103" i="2"/>
  <c r="S103" i="2"/>
  <c r="T103" i="2"/>
  <c r="E104" i="2"/>
  <c r="R104" i="2"/>
  <c r="S104" i="2"/>
  <c r="T104" i="2"/>
  <c r="U104" i="2"/>
  <c r="E105" i="2"/>
  <c r="T105" i="2" s="1"/>
  <c r="R105" i="2"/>
  <c r="S105" i="2"/>
  <c r="E106" i="2"/>
  <c r="R106" i="2"/>
  <c r="S106" i="2"/>
  <c r="T106" i="2"/>
  <c r="U106" i="2"/>
  <c r="E107" i="2"/>
  <c r="R107" i="2"/>
  <c r="S107" i="2"/>
  <c r="T107" i="2"/>
  <c r="U107" i="2"/>
  <c r="E108" i="2"/>
  <c r="T108" i="2" s="1"/>
  <c r="R108" i="2"/>
  <c r="S108" i="2"/>
  <c r="E109" i="2"/>
  <c r="R109" i="2"/>
  <c r="S109" i="2"/>
  <c r="T109" i="2"/>
  <c r="U109" i="2"/>
  <c r="E110" i="2"/>
  <c r="T110" i="2" s="1"/>
  <c r="R110" i="2"/>
  <c r="S110" i="2"/>
  <c r="R111" i="2"/>
  <c r="S111" i="2"/>
  <c r="T111" i="2"/>
  <c r="U111" i="2"/>
  <c r="C112" i="2"/>
  <c r="D112" i="2"/>
  <c r="G112" i="2"/>
  <c r="H112" i="2"/>
  <c r="I112" i="2"/>
  <c r="K112" i="2"/>
  <c r="L112" i="2"/>
  <c r="R112" i="2" s="1"/>
  <c r="M112" i="2"/>
  <c r="S112" i="2" s="1"/>
  <c r="N112" i="2"/>
  <c r="O112" i="2"/>
  <c r="P112" i="2"/>
  <c r="Q112" i="2"/>
  <c r="W112" i="2"/>
  <c r="B113" i="2"/>
  <c r="C113" i="2"/>
  <c r="D113" i="2"/>
  <c r="E113" i="2"/>
  <c r="T113" i="2" s="1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U113" i="2"/>
  <c r="V113" i="2"/>
  <c r="W113" i="2"/>
  <c r="T112" i="4" l="1"/>
  <c r="U112" i="4"/>
  <c r="T95" i="3"/>
  <c r="E112" i="3"/>
  <c r="U95" i="3"/>
  <c r="U95" i="2"/>
  <c r="E112" i="2"/>
  <c r="T95" i="2"/>
  <c r="U33" i="2"/>
  <c r="T70" i="2"/>
  <c r="U70" i="2"/>
  <c r="U71" i="2"/>
  <c r="T24" i="2"/>
  <c r="U24" i="2"/>
  <c r="T59" i="2"/>
  <c r="U59" i="2"/>
  <c r="T30" i="2"/>
  <c r="U30" i="2"/>
  <c r="R72" i="2"/>
  <c r="P33" i="2"/>
  <c r="T33" i="2" s="1"/>
  <c r="P15" i="2"/>
  <c r="R70" i="2"/>
  <c r="S30" i="2"/>
  <c r="U86" i="2"/>
  <c r="T71" i="2"/>
  <c r="U48" i="2"/>
  <c r="U10" i="2"/>
  <c r="Q66" i="2"/>
  <c r="U66" i="2" s="1"/>
  <c r="Q40" i="2"/>
  <c r="U40" i="2" s="1"/>
  <c r="T67" i="2"/>
  <c r="U87" i="2"/>
  <c r="U53" i="2"/>
  <c r="T48" i="2"/>
  <c r="U15" i="2"/>
  <c r="T10" i="2"/>
  <c r="T15" i="2"/>
  <c r="U110" i="2"/>
  <c r="U105" i="2"/>
  <c r="T102" i="2"/>
  <c r="U97" i="2"/>
  <c r="U89" i="2"/>
  <c r="U72" i="2"/>
  <c r="T66" i="2"/>
  <c r="T40" i="2"/>
  <c r="U108" i="2"/>
  <c r="U100" i="2"/>
  <c r="U90" i="2"/>
  <c r="U64" i="2"/>
  <c r="U58" i="2"/>
  <c r="U52" i="2"/>
  <c r="U44" i="2"/>
  <c r="U38" i="2"/>
  <c r="U32" i="2"/>
  <c r="U26" i="2"/>
  <c r="U20" i="2"/>
  <c r="U14" i="2"/>
  <c r="W113" i="1"/>
  <c r="V113" i="1"/>
  <c r="R113" i="1"/>
  <c r="Q113" i="1"/>
  <c r="P113" i="1"/>
  <c r="O113" i="1"/>
  <c r="N113" i="1"/>
  <c r="M113" i="1"/>
  <c r="S113" i="1" s="1"/>
  <c r="L113" i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1"/>
  <c r="R93" i="1"/>
  <c r="Q93" i="1"/>
  <c r="P93" i="1"/>
  <c r="E93" i="1"/>
  <c r="U93" i="1" s="1"/>
  <c r="U92" i="1"/>
  <c r="S92" i="1"/>
  <c r="R92" i="1"/>
  <c r="Q92" i="1"/>
  <c r="P92" i="1"/>
  <c r="E92" i="1"/>
  <c r="T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U87" i="1"/>
  <c r="T87" i="1"/>
  <c r="S87" i="1"/>
  <c r="R87" i="1"/>
  <c r="Q87" i="1"/>
  <c r="P87" i="1"/>
  <c r="E87" i="1"/>
  <c r="S86" i="1"/>
  <c r="R86" i="1"/>
  <c r="Q86" i="1"/>
  <c r="P86" i="1"/>
  <c r="E86" i="1"/>
  <c r="U86" i="1" s="1"/>
  <c r="V72" i="1"/>
  <c r="O72" i="1"/>
  <c r="N72" i="1"/>
  <c r="M72" i="1"/>
  <c r="L72" i="1"/>
  <c r="K72" i="1"/>
  <c r="J72" i="1"/>
  <c r="I72" i="1"/>
  <c r="S72" i="1" s="1"/>
  <c r="H72" i="1"/>
  <c r="G72" i="1"/>
  <c r="F72" i="1"/>
  <c r="C72" i="1"/>
  <c r="B72" i="1"/>
  <c r="V71" i="1"/>
  <c r="O71" i="1"/>
  <c r="N71" i="1"/>
  <c r="M71" i="1"/>
  <c r="L71" i="1"/>
  <c r="K71" i="1"/>
  <c r="J71" i="1"/>
  <c r="I71" i="1"/>
  <c r="Q71" i="1" s="1"/>
  <c r="H71" i="1"/>
  <c r="G71" i="1"/>
  <c r="F71" i="1"/>
  <c r="C71" i="1"/>
  <c r="B71" i="1"/>
  <c r="E71" i="1" s="1"/>
  <c r="U71" i="1" s="1"/>
  <c r="V70" i="1"/>
  <c r="O70" i="1"/>
  <c r="N70" i="1"/>
  <c r="M70" i="1"/>
  <c r="L70" i="1"/>
  <c r="K70" i="1"/>
  <c r="J70" i="1"/>
  <c r="I70" i="1"/>
  <c r="S70" i="1" s="1"/>
  <c r="H70" i="1"/>
  <c r="P70" i="1" s="1"/>
  <c r="G70" i="1"/>
  <c r="F70" i="1"/>
  <c r="C70" i="1"/>
  <c r="B70" i="1"/>
  <c r="T69" i="1"/>
  <c r="S69" i="1"/>
  <c r="R69" i="1"/>
  <c r="Q69" i="1"/>
  <c r="U69" i="1" s="1"/>
  <c r="P69" i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J66" i="1"/>
  <c r="I66" i="1"/>
  <c r="Q66" i="1" s="1"/>
  <c r="H66" i="1"/>
  <c r="G66" i="1"/>
  <c r="F66" i="1"/>
  <c r="C66" i="1"/>
  <c r="B66" i="1"/>
  <c r="S65" i="1"/>
  <c r="R65" i="1"/>
  <c r="Q65" i="1"/>
  <c r="P65" i="1"/>
  <c r="E65" i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U62" i="1"/>
  <c r="T62" i="1"/>
  <c r="S62" i="1"/>
  <c r="R62" i="1"/>
  <c r="Q62" i="1"/>
  <c r="P62" i="1"/>
  <c r="E62" i="1"/>
  <c r="U61" i="1"/>
  <c r="T61" i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G59" i="1"/>
  <c r="F59" i="1"/>
  <c r="C59" i="1"/>
  <c r="B59" i="1"/>
  <c r="E59" i="1" s="1"/>
  <c r="S58" i="1"/>
  <c r="R58" i="1"/>
  <c r="Q58" i="1"/>
  <c r="P58" i="1"/>
  <c r="E58" i="1"/>
  <c r="U58" i="1" s="1"/>
  <c r="T57" i="1"/>
  <c r="S57" i="1"/>
  <c r="R57" i="1"/>
  <c r="Q57" i="1"/>
  <c r="P57" i="1"/>
  <c r="E57" i="1"/>
  <c r="U57" i="1" s="1"/>
  <c r="U56" i="1"/>
  <c r="T56" i="1"/>
  <c r="S56" i="1"/>
  <c r="R56" i="1"/>
  <c r="Q56" i="1"/>
  <c r="P56" i="1"/>
  <c r="E56" i="1"/>
  <c r="U55" i="1"/>
  <c r="T55" i="1"/>
  <c r="S55" i="1"/>
  <c r="R55" i="1"/>
  <c r="Q55" i="1"/>
  <c r="P55" i="1"/>
  <c r="E55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S52" i="1"/>
  <c r="R52" i="1"/>
  <c r="Q52" i="1"/>
  <c r="P52" i="1"/>
  <c r="E52" i="1"/>
  <c r="U52" i="1" s="1"/>
  <c r="T51" i="1"/>
  <c r="S51" i="1"/>
  <c r="R51" i="1"/>
  <c r="Q51" i="1"/>
  <c r="P51" i="1"/>
  <c r="E51" i="1"/>
  <c r="T50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U47" i="1"/>
  <c r="S47" i="1"/>
  <c r="R47" i="1"/>
  <c r="Q47" i="1"/>
  <c r="P47" i="1"/>
  <c r="E47" i="1"/>
  <c r="T47" i="1" s="1"/>
  <c r="T46" i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U44" i="1" s="1"/>
  <c r="T43" i="1"/>
  <c r="S43" i="1"/>
  <c r="R43" i="1"/>
  <c r="Q43" i="1"/>
  <c r="P43" i="1"/>
  <c r="E43" i="1"/>
  <c r="T42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H40" i="1"/>
  <c r="R40" i="1" s="1"/>
  <c r="G40" i="1"/>
  <c r="F40" i="1"/>
  <c r="E40" i="1"/>
  <c r="C40" i="1"/>
  <c r="B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U36" i="1" s="1"/>
  <c r="U35" i="1"/>
  <c r="S35" i="1"/>
  <c r="R35" i="1"/>
  <c r="Q35" i="1"/>
  <c r="P35" i="1"/>
  <c r="E35" i="1"/>
  <c r="T35" i="1" s="1"/>
  <c r="V33" i="1"/>
  <c r="S33" i="1"/>
  <c r="O33" i="1"/>
  <c r="N33" i="1"/>
  <c r="M33" i="1"/>
  <c r="L33" i="1"/>
  <c r="K33" i="1"/>
  <c r="J33" i="1"/>
  <c r="I33" i="1"/>
  <c r="Q33" i="1" s="1"/>
  <c r="H33" i="1"/>
  <c r="R33" i="1" s="1"/>
  <c r="G33" i="1"/>
  <c r="F33" i="1"/>
  <c r="C33" i="1"/>
  <c r="B33" i="1"/>
  <c r="S32" i="1"/>
  <c r="R32" i="1"/>
  <c r="Q32" i="1"/>
  <c r="P32" i="1"/>
  <c r="E32" i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S29" i="1"/>
  <c r="R29" i="1"/>
  <c r="Q29" i="1"/>
  <c r="P29" i="1"/>
  <c r="E29" i="1"/>
  <c r="S28" i="1"/>
  <c r="R28" i="1"/>
  <c r="Q28" i="1"/>
  <c r="P28" i="1"/>
  <c r="E28" i="1"/>
  <c r="U28" i="1" s="1"/>
  <c r="U27" i="1"/>
  <c r="S27" i="1"/>
  <c r="R27" i="1"/>
  <c r="Q27" i="1"/>
  <c r="P27" i="1"/>
  <c r="E27" i="1"/>
  <c r="T27" i="1" s="1"/>
  <c r="U26" i="1"/>
  <c r="T26" i="1"/>
  <c r="S26" i="1"/>
  <c r="R26" i="1"/>
  <c r="Q26" i="1"/>
  <c r="P26" i="1"/>
  <c r="E26" i="1"/>
  <c r="V24" i="1"/>
  <c r="S24" i="1"/>
  <c r="O24" i="1"/>
  <c r="N24" i="1"/>
  <c r="M24" i="1"/>
  <c r="L24" i="1"/>
  <c r="K24" i="1"/>
  <c r="J24" i="1"/>
  <c r="I24" i="1"/>
  <c r="H24" i="1"/>
  <c r="P24" i="1" s="1"/>
  <c r="G24" i="1"/>
  <c r="F24" i="1"/>
  <c r="C24" i="1"/>
  <c r="B24" i="1"/>
  <c r="E24" i="1" s="1"/>
  <c r="S23" i="1"/>
  <c r="R23" i="1"/>
  <c r="Q23" i="1"/>
  <c r="P23" i="1"/>
  <c r="E23" i="1"/>
  <c r="T23" i="1" s="1"/>
  <c r="S22" i="1"/>
  <c r="R22" i="1"/>
  <c r="Q22" i="1"/>
  <c r="P22" i="1"/>
  <c r="E22" i="1"/>
  <c r="U22" i="1" s="1"/>
  <c r="S21" i="1"/>
  <c r="R21" i="1"/>
  <c r="Q21" i="1"/>
  <c r="P21" i="1"/>
  <c r="E21" i="1"/>
  <c r="U21" i="1" s="1"/>
  <c r="U20" i="1"/>
  <c r="T20" i="1"/>
  <c r="S20" i="1"/>
  <c r="R20" i="1"/>
  <c r="Q20" i="1"/>
  <c r="P20" i="1"/>
  <c r="E20" i="1"/>
  <c r="T19" i="1"/>
  <c r="S19" i="1"/>
  <c r="R19" i="1"/>
  <c r="Q19" i="1"/>
  <c r="U19" i="1" s="1"/>
  <c r="P19" i="1"/>
  <c r="E19" i="1"/>
  <c r="U18" i="1"/>
  <c r="T18" i="1"/>
  <c r="S18" i="1"/>
  <c r="R18" i="1"/>
  <c r="Q18" i="1"/>
  <c r="P18" i="1"/>
  <c r="E18" i="1"/>
  <c r="S17" i="1"/>
  <c r="R17" i="1"/>
  <c r="Q17" i="1"/>
  <c r="P17" i="1"/>
  <c r="E17" i="1"/>
  <c r="U17" i="1" s="1"/>
  <c r="V15" i="1"/>
  <c r="O15" i="1"/>
  <c r="N15" i="1"/>
  <c r="M15" i="1"/>
  <c r="L15" i="1"/>
  <c r="K15" i="1"/>
  <c r="J15" i="1"/>
  <c r="I15" i="1"/>
  <c r="S15" i="1" s="1"/>
  <c r="H15" i="1"/>
  <c r="G15" i="1"/>
  <c r="F15" i="1"/>
  <c r="C15" i="1"/>
  <c r="B15" i="1"/>
  <c r="E15" i="1" s="1"/>
  <c r="S14" i="1"/>
  <c r="R14" i="1"/>
  <c r="Q14" i="1"/>
  <c r="P14" i="1"/>
  <c r="E14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U11" i="1" s="1"/>
  <c r="P11" i="1"/>
  <c r="E11" i="1"/>
  <c r="T11" i="1" s="1"/>
  <c r="S10" i="1"/>
  <c r="R10" i="1"/>
  <c r="Q10" i="1"/>
  <c r="P10" i="1"/>
  <c r="T10" i="1" s="1"/>
  <c r="E10" i="1"/>
  <c r="U10" i="1" s="1"/>
  <c r="S9" i="1"/>
  <c r="R9" i="1"/>
  <c r="Q9" i="1"/>
  <c r="P9" i="1"/>
  <c r="E9" i="1"/>
  <c r="U9" i="1" s="1"/>
  <c r="T112" i="3" l="1"/>
  <c r="U112" i="3"/>
  <c r="U112" i="2"/>
  <c r="T112" i="2"/>
  <c r="T101" i="1"/>
  <c r="R24" i="1"/>
  <c r="T38" i="1"/>
  <c r="T99" i="1"/>
  <c r="T9" i="1"/>
  <c r="U23" i="1"/>
  <c r="E33" i="1"/>
  <c r="T39" i="1"/>
  <c r="Q40" i="1"/>
  <c r="U40" i="1" s="1"/>
  <c r="U43" i="1"/>
  <c r="T45" i="1"/>
  <c r="R53" i="1"/>
  <c r="E66" i="1"/>
  <c r="E70" i="1"/>
  <c r="T90" i="1"/>
  <c r="T89" i="1"/>
  <c r="T107" i="1"/>
  <c r="T109" i="1"/>
  <c r="T113" i="1"/>
  <c r="R70" i="1"/>
  <c r="Q24" i="1"/>
  <c r="S66" i="1"/>
  <c r="E30" i="1"/>
  <c r="U14" i="1"/>
  <c r="T22" i="1"/>
  <c r="U29" i="1"/>
  <c r="T44" i="1"/>
  <c r="U51" i="1"/>
  <c r="U66" i="1"/>
  <c r="T14" i="1"/>
  <c r="T21" i="1"/>
  <c r="R30" i="1"/>
  <c r="T52" i="1"/>
  <c r="T58" i="1"/>
  <c r="U65" i="1"/>
  <c r="T88" i="1"/>
  <c r="R15" i="1"/>
  <c r="S30" i="1"/>
  <c r="U32" i="1"/>
  <c r="R66" i="1"/>
  <c r="R71" i="1"/>
  <c r="E72" i="1"/>
  <c r="Q53" i="1"/>
  <c r="P72" i="1"/>
  <c r="T72" i="1" s="1"/>
  <c r="Q67" i="1"/>
  <c r="U67" i="1" s="1"/>
  <c r="R67" i="1"/>
  <c r="P59" i="1"/>
  <c r="R59" i="1"/>
  <c r="P67" i="1"/>
  <c r="T67" i="1" s="1"/>
  <c r="S67" i="1"/>
  <c r="E67" i="1"/>
  <c r="E79" i="1"/>
  <c r="U24" i="1"/>
  <c r="T24" i="1"/>
  <c r="T70" i="1"/>
  <c r="U59" i="1"/>
  <c r="T59" i="1"/>
  <c r="U33" i="1"/>
  <c r="Q59" i="1"/>
  <c r="Q70" i="1"/>
  <c r="U70" i="1" s="1"/>
  <c r="P71" i="1"/>
  <c r="T71" i="1" s="1"/>
  <c r="P40" i="1"/>
  <c r="T40" i="1" s="1"/>
  <c r="Q15" i="1"/>
  <c r="U15" i="1" s="1"/>
  <c r="P30" i="1"/>
  <c r="T30" i="1" s="1"/>
  <c r="S53" i="1"/>
  <c r="P66" i="1"/>
  <c r="T66" i="1" s="1"/>
  <c r="S71" i="1"/>
  <c r="Q72" i="1"/>
  <c r="U72" i="1" s="1"/>
  <c r="M112" i="1"/>
  <c r="S112" i="1" s="1"/>
  <c r="P15" i="1"/>
  <c r="T15" i="1" s="1"/>
  <c r="T13" i="1"/>
  <c r="T17" i="1"/>
  <c r="T29" i="1"/>
  <c r="Q30" i="1"/>
  <c r="U30" i="1" s="1"/>
  <c r="P33" i="1"/>
  <c r="T33" i="1" s="1"/>
  <c r="T37" i="1"/>
  <c r="S40" i="1"/>
  <c r="T49" i="1"/>
  <c r="T65" i="1"/>
  <c r="R72" i="1"/>
  <c r="T86" i="1"/>
  <c r="T96" i="1"/>
  <c r="T98" i="1"/>
  <c r="T104" i="1"/>
  <c r="T106" i="1"/>
  <c r="T12" i="1"/>
  <c r="T28" i="1"/>
  <c r="T32" i="1"/>
  <c r="T36" i="1"/>
  <c r="T48" i="1"/>
  <c r="T64" i="1"/>
  <c r="T93" i="1"/>
  <c r="R95" i="1"/>
  <c r="U102" i="1"/>
  <c r="U110" i="1"/>
  <c r="P53" i="1"/>
  <c r="T53" i="1" s="1"/>
  <c r="U53" i="1"/>
  <c r="T103" i="1"/>
  <c r="T100" i="1"/>
  <c r="T108" i="1"/>
  <c r="T97" i="1"/>
  <c r="T105" i="1"/>
  <c r="E95" i="1"/>
  <c r="E112" i="1" l="1"/>
  <c r="U95" i="1"/>
  <c r="T95" i="1"/>
  <c r="U112" i="1" l="1"/>
  <c r="T112" i="1"/>
</calcChain>
</file>

<file path=xl/sharedStrings.xml><?xml version="1.0" encoding="utf-8"?>
<sst xmlns="http://schemas.openxmlformats.org/spreadsheetml/2006/main" count="2320" uniqueCount="134">
  <si>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</si>
  <si>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</si>
  <si>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</si>
  <si>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</si>
  <si>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</si>
  <si>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</si>
  <si>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</si>
  <si>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</si>
  <si>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</si>
  <si>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</si>
  <si>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</si>
  <si>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</si>
  <si>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</si>
  <si>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</si>
  <si>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</si>
  <si>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</si>
  <si>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</si>
  <si>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</si>
  <si>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</si>
  <si>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</si>
  <si>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</si>
  <si>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</si>
  <si>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</si>
  <si>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</si>
  <si>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</si>
  <si>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</si>
  <si>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</si>
  <si>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</si>
  <si>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</si>
  <si>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</si>
  <si>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</si>
  <si>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</si>
  <si>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</si>
  <si>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</si>
  <si>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</si>
  <si>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</si>
  <si>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</si>
  <si>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</si>
  <si>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</si>
  <si>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</si>
  <si>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</si>
  <si>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</si>
  <si>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</si>
  <si>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</si>
  <si>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</si>
  <si>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</si>
  <si>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</si>
  <si>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</si>
  <si>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</si>
  <si>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</si>
  <si>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</si>
  <si>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</si>
  <si>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</si>
  <si>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</si>
  <si>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</si>
  <si>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</si>
  <si>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</si>
  <si>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</si>
  <si>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</si>
  <si>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</si>
  <si>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</si>
  <si>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</si>
  <si>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</si>
  <si>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</si>
  <si>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</si>
  <si>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</si>
  <si>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</si>
  <si>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</si>
  <si>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</si>
  <si>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</si>
  <si>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</si>
  <si>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</si>
  <si>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</si>
  <si>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</si>
  <si>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</si>
  <si>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</si>
  <si>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</si>
  <si>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</si>
  <si>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</si>
  <si>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</si>
  <si>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</si>
  <si>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</si>
  <si>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</si>
  <si>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</si>
  <si>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</si>
  <si>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</si>
  <si>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</si>
  <si>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</si>
  <si>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</si>
  <si>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</si>
  <si>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</si>
  <si>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</si>
  <si>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</si>
  <si>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</si>
  <si>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</si>
  <si>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</si>
  <si>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</si>
  <si>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</si>
  <si>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</si>
  <si>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</si>
  <si>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</si>
  <si>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</si>
  <si>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</si>
  <si>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</si>
  <si>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</si>
  <si>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</si>
  <si>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</si>
  <si>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</si>
  <si>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</si>
  <si>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</si>
  <si>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</si>
  <si>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</si>
  <si>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</si>
  <si>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</si>
  <si>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</si>
  <si>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</si>
  <si>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</si>
  <si>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</si>
  <si>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</si>
  <si>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</si>
  <si>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</si>
  <si>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</si>
  <si>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</si>
  <si>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</si>
  <si>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</si>
  <si>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EASTERN CAPE</t>
  </si>
  <si>
    <t>FREE STATE</t>
  </si>
  <si>
    <t>GAUTENG</t>
  </si>
  <si>
    <t>KWAZULU-NATAL</t>
  </si>
  <si>
    <t>LIMPOPO</t>
  </si>
  <si>
    <t>MPUMALANGA</t>
  </si>
  <si>
    <t>NORTH WEST</t>
  </si>
  <si>
    <t>NORTHERN CAPE</t>
  </si>
  <si>
    <t>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</si>
</sst>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376792000</v>
      </c>
      <c r="C9" s="92"/>
      <c r="D9" s="92"/>
      <c r="E9" s="92">
        <f>$B9       +$C9       +$D9</f>
        <v>376792000</v>
      </c>
      <c r="F9" s="93">
        <v>376792000</v>
      </c>
      <c r="G9" s="94">
        <v>178415000</v>
      </c>
      <c r="H9" s="93">
        <v>38214000</v>
      </c>
      <c r="I9" s="94">
        <v>27997171</v>
      </c>
      <c r="J9" s="93">
        <v>57113000</v>
      </c>
      <c r="K9" s="94">
        <v>39900155</v>
      </c>
      <c r="L9" s="93"/>
      <c r="M9" s="94"/>
      <c r="N9" s="93"/>
      <c r="O9" s="94"/>
      <c r="P9" s="93">
        <f>$H9       +$J9       +$L9       +$N9</f>
        <v>95327000</v>
      </c>
      <c r="Q9" s="94">
        <f>$I9       +$K9       +$M9       +$O9</f>
        <v>67897326</v>
      </c>
      <c r="R9" s="48">
        <f>IF(($H9       =0),0,((($J9       -$H9       )/$H9       )*100))</f>
        <v>49.455696865023292</v>
      </c>
      <c r="S9" s="49">
        <f>IF(($I9       =0),0,((($K9       -$I9       )/$I9       )*100))</f>
        <v>42.514952671468123</v>
      </c>
      <c r="T9" s="48">
        <f>IF(($E9       =0),0,(($P9       /$E9       )*100))</f>
        <v>25.299634811779441</v>
      </c>
      <c r="U9" s="50">
        <f>IF(($E9       =0),0,(($Q9       /$E9       )*100))</f>
        <v>18.019842777978301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568571000</v>
      </c>
      <c r="C10" s="92"/>
      <c r="D10" s="92"/>
      <c r="E10" s="92">
        <f t="shared" ref="E10:E15" si="0">$B10      +$C10      +$D10</f>
        <v>568571000</v>
      </c>
      <c r="F10" s="93">
        <v>568571000</v>
      </c>
      <c r="G10" s="94">
        <v>568571000</v>
      </c>
      <c r="H10" s="93">
        <v>104219000</v>
      </c>
      <c r="I10" s="94">
        <v>56043217</v>
      </c>
      <c r="J10" s="93">
        <v>133818000</v>
      </c>
      <c r="K10" s="94">
        <v>72855612</v>
      </c>
      <c r="L10" s="93"/>
      <c r="M10" s="94"/>
      <c r="N10" s="93"/>
      <c r="O10" s="94"/>
      <c r="P10" s="93">
        <f t="shared" ref="P10:P15" si="1">$H10      +$J10      +$L10      +$N10</f>
        <v>238037000</v>
      </c>
      <c r="Q10" s="94">
        <f t="shared" ref="Q10:Q15" si="2">$I10      +$K10      +$M10      +$O10</f>
        <v>128898829</v>
      </c>
      <c r="R10" s="48">
        <f t="shared" ref="R10:R15" si="3">IF(($H10      =0),0,((($J10      -$H10      )/$H10      )*100))</f>
        <v>28.400771452422301</v>
      </c>
      <c r="S10" s="49">
        <f t="shared" ref="S10:S15" si="4">IF(($I10      =0),0,((($K10      -$I10      )/$I10      )*100))</f>
        <v>29.998982749330754</v>
      </c>
      <c r="T10" s="48">
        <f t="shared" ref="T10:T14" si="5">IF(($E10      =0),0,(($P10      /$E10      )*100))</f>
        <v>41.865835577262999</v>
      </c>
      <c r="U10" s="50">
        <f t="shared" ref="U10:U14" si="6">IF(($E10      =0),0,(($Q10      /$E10      )*100))</f>
        <v>22.670665405024174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159857000</v>
      </c>
      <c r="C11" s="92"/>
      <c r="D11" s="92"/>
      <c r="E11" s="92">
        <f t="shared" si="0"/>
        <v>159857000</v>
      </c>
      <c r="F11" s="93">
        <v>159857000</v>
      </c>
      <c r="G11" s="94">
        <v>87750000</v>
      </c>
      <c r="H11" s="93">
        <v>42784000</v>
      </c>
      <c r="I11" s="94">
        <v>40627122</v>
      </c>
      <c r="J11" s="93">
        <v>32341000</v>
      </c>
      <c r="K11" s="94">
        <v>23377700</v>
      </c>
      <c r="L11" s="93"/>
      <c r="M11" s="94"/>
      <c r="N11" s="93"/>
      <c r="O11" s="94"/>
      <c r="P11" s="93">
        <f t="shared" si="1"/>
        <v>75125000</v>
      </c>
      <c r="Q11" s="94">
        <f t="shared" si="2"/>
        <v>64004822</v>
      </c>
      <c r="R11" s="48">
        <f t="shared" si="3"/>
        <v>-24.408657442034407</v>
      </c>
      <c r="S11" s="49">
        <f t="shared" si="4"/>
        <v>-42.457897952997996</v>
      </c>
      <c r="T11" s="48">
        <f t="shared" si="5"/>
        <v>46.995126894662107</v>
      </c>
      <c r="U11" s="50">
        <f t="shared" si="6"/>
        <v>40.038798426093322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1474813000</v>
      </c>
      <c r="C13" s="92"/>
      <c r="D13" s="92"/>
      <c r="E13" s="92">
        <f t="shared" si="0"/>
        <v>1474813000</v>
      </c>
      <c r="F13" s="93">
        <v>1474813000</v>
      </c>
      <c r="G13" s="94">
        <v>1003053000</v>
      </c>
      <c r="H13" s="93">
        <v>199233000</v>
      </c>
      <c r="I13" s="94">
        <v>185362654</v>
      </c>
      <c r="J13" s="93">
        <v>285920000</v>
      </c>
      <c r="K13" s="94">
        <v>274347168</v>
      </c>
      <c r="L13" s="93"/>
      <c r="M13" s="94"/>
      <c r="N13" s="93"/>
      <c r="O13" s="94"/>
      <c r="P13" s="93">
        <f t="shared" si="1"/>
        <v>485153000</v>
      </c>
      <c r="Q13" s="94">
        <f t="shared" si="2"/>
        <v>459709822</v>
      </c>
      <c r="R13" s="48">
        <f t="shared" si="3"/>
        <v>43.51036223918728</v>
      </c>
      <c r="S13" s="49">
        <f t="shared" si="4"/>
        <v>48.005632245641024</v>
      </c>
      <c r="T13" s="48">
        <f t="shared" si="5"/>
        <v>32.895899344527066</v>
      </c>
      <c r="U13" s="50">
        <f t="shared" si="6"/>
        <v>31.170719406460346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100902000</v>
      </c>
      <c r="C14" s="92"/>
      <c r="D14" s="92"/>
      <c r="E14" s="92">
        <f t="shared" si="0"/>
        <v>100902000</v>
      </c>
      <c r="F14" s="93">
        <v>100902000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2680935000</v>
      </c>
      <c r="C15" s="95">
        <f>SUM(C9:C14)</f>
        <v>0</v>
      </c>
      <c r="D15" s="95"/>
      <c r="E15" s="95">
        <f t="shared" si="0"/>
        <v>2680935000</v>
      </c>
      <c r="F15" s="96">
        <f t="shared" ref="F15:O15" si="7">SUM(F9:F14)</f>
        <v>2680935000</v>
      </c>
      <c r="G15" s="97">
        <f t="shared" si="7"/>
        <v>1837789000</v>
      </c>
      <c r="H15" s="96">
        <f t="shared" si="7"/>
        <v>384450000</v>
      </c>
      <c r="I15" s="97">
        <f t="shared" si="7"/>
        <v>310030164</v>
      </c>
      <c r="J15" s="96">
        <f t="shared" si="7"/>
        <v>509192000</v>
      </c>
      <c r="K15" s="97">
        <f t="shared" si="7"/>
        <v>410480635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893642000</v>
      </c>
      <c r="Q15" s="97">
        <f t="shared" si="2"/>
        <v>720510799</v>
      </c>
      <c r="R15" s="52">
        <f t="shared" si="3"/>
        <v>32.446872155026661</v>
      </c>
      <c r="S15" s="53">
        <f t="shared" si="4"/>
        <v>32.400225095516831</v>
      </c>
      <c r="T15" s="52">
        <f>IF((SUM($E9:$E13))=0,0,(P15/(SUM($E9:$E13))*100))</f>
        <v>34.636843792308078</v>
      </c>
      <c r="U15" s="54">
        <f>IF((SUM($E9:$E13))=0,0,(Q15/(SUM($E9:$E13))*100))</f>
        <v>27.926417956669546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1172448000</v>
      </c>
      <c r="C17" s="92"/>
      <c r="D17" s="92"/>
      <c r="E17" s="92">
        <f t="shared" ref="E17:E24" si="8">$B17      +$C17      +$D17</f>
        <v>1172448000</v>
      </c>
      <c r="F17" s="93">
        <v>1172448000</v>
      </c>
      <c r="G17" s="94">
        <v>722825000</v>
      </c>
      <c r="H17" s="93">
        <v>189852000</v>
      </c>
      <c r="I17" s="94">
        <v>145269846</v>
      </c>
      <c r="J17" s="93">
        <v>357321000</v>
      </c>
      <c r="K17" s="94">
        <v>258349749</v>
      </c>
      <c r="L17" s="93"/>
      <c r="M17" s="94"/>
      <c r="N17" s="93"/>
      <c r="O17" s="94"/>
      <c r="P17" s="93">
        <f t="shared" ref="P17:P24" si="9">$H17      +$J17      +$L17      +$N17</f>
        <v>547173000</v>
      </c>
      <c r="Q17" s="94">
        <f t="shared" ref="Q17:Q24" si="10">$I17      +$K17      +$M17      +$O17</f>
        <v>403619595</v>
      </c>
      <c r="R17" s="48">
        <f t="shared" ref="R17:R24" si="11">IF(($H17      =0),0,((($J17      -$H17      )/$H17      )*100))</f>
        <v>88.210290120725617</v>
      </c>
      <c r="S17" s="49">
        <f t="shared" ref="S17:S24" si="12">IF(($I17      =0),0,((($K17      -$I17      )/$I17      )*100))</f>
        <v>77.84127684695143</v>
      </c>
      <c r="T17" s="48">
        <f t="shared" ref="T17:T23" si="13">IF(($E17      =0),0,(($P17      /$E17      )*100))</f>
        <v>46.669276590518301</v>
      </c>
      <c r="U17" s="50">
        <f t="shared" ref="U17:U23" si="14">IF(($E17      =0),0,(($Q17      /$E17      )*100))</f>
        <v>34.425372809710964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146516000</v>
      </c>
      <c r="C19" s="92"/>
      <c r="D19" s="92"/>
      <c r="E19" s="92">
        <f t="shared" si="8"/>
        <v>146516000</v>
      </c>
      <c r="F19" s="93">
        <v>146516000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343527000</v>
      </c>
      <c r="C20" s="92"/>
      <c r="D20" s="92"/>
      <c r="E20" s="92">
        <f t="shared" si="8"/>
        <v>343527000</v>
      </c>
      <c r="F20" s="93">
        <v>343527000</v>
      </c>
      <c r="G20" s="94">
        <v>343527000</v>
      </c>
      <c r="H20" s="93">
        <v>53974000</v>
      </c>
      <c r="I20" s="94">
        <v>15865337</v>
      </c>
      <c r="J20" s="93">
        <v>163024000</v>
      </c>
      <c r="K20" s="94">
        <v>46720976</v>
      </c>
      <c r="L20" s="93"/>
      <c r="M20" s="94"/>
      <c r="N20" s="93"/>
      <c r="O20" s="94"/>
      <c r="P20" s="93">
        <f t="shared" si="9"/>
        <v>216998000</v>
      </c>
      <c r="Q20" s="94">
        <f t="shared" si="10"/>
        <v>62586313</v>
      </c>
      <c r="R20" s="48">
        <f t="shared" si="11"/>
        <v>202.04172379293732</v>
      </c>
      <c r="S20" s="49">
        <f t="shared" si="12"/>
        <v>194.48461132593653</v>
      </c>
      <c r="T20" s="48">
        <f t="shared" si="13"/>
        <v>63.167669499049559</v>
      </c>
      <c r="U20" s="50">
        <f t="shared" si="14"/>
        <v>18.218746415856689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>
        <v>320915000</v>
      </c>
      <c r="C21" s="92"/>
      <c r="D21" s="92"/>
      <c r="E21" s="92">
        <f t="shared" si="8"/>
        <v>320915000</v>
      </c>
      <c r="F21" s="93">
        <v>320915000</v>
      </c>
      <c r="G21" s="94">
        <v>84834000</v>
      </c>
      <c r="H21" s="93"/>
      <c r="I21" s="94">
        <v>21831898</v>
      </c>
      <c r="J21" s="93">
        <v>40735000</v>
      </c>
      <c r="K21" s="94">
        <v>342928450</v>
      </c>
      <c r="L21" s="93"/>
      <c r="M21" s="94"/>
      <c r="N21" s="93"/>
      <c r="O21" s="94"/>
      <c r="P21" s="93">
        <f t="shared" si="9"/>
        <v>40735000</v>
      </c>
      <c r="Q21" s="94">
        <f t="shared" si="10"/>
        <v>364760348</v>
      </c>
      <c r="R21" s="48">
        <f t="shared" si="11"/>
        <v>0</v>
      </c>
      <c r="S21" s="49">
        <f t="shared" si="12"/>
        <v>1470.7679194910127</v>
      </c>
      <c r="T21" s="48">
        <f t="shared" si="13"/>
        <v>12.693392331302681</v>
      </c>
      <c r="U21" s="50">
        <f t="shared" si="14"/>
        <v>113.6626047395728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1983406000</v>
      </c>
      <c r="C24" s="95">
        <f>SUM(C17:C23)</f>
        <v>0</v>
      </c>
      <c r="D24" s="95"/>
      <c r="E24" s="95">
        <f t="shared" si="8"/>
        <v>1983406000</v>
      </c>
      <c r="F24" s="96">
        <f t="shared" ref="F24:O24" si="15">SUM(F17:F23)</f>
        <v>1983406000</v>
      </c>
      <c r="G24" s="97">
        <f t="shared" si="15"/>
        <v>1151186000</v>
      </c>
      <c r="H24" s="96">
        <f t="shared" si="15"/>
        <v>243826000</v>
      </c>
      <c r="I24" s="97">
        <f t="shared" si="15"/>
        <v>182967081</v>
      </c>
      <c r="J24" s="96">
        <f t="shared" si="15"/>
        <v>561080000</v>
      </c>
      <c r="K24" s="97">
        <f t="shared" si="15"/>
        <v>647999175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804906000</v>
      </c>
      <c r="Q24" s="97">
        <f t="shared" si="10"/>
        <v>830966256</v>
      </c>
      <c r="R24" s="52">
        <f t="shared" si="11"/>
        <v>130.11491801530599</v>
      </c>
      <c r="S24" s="53">
        <f t="shared" si="12"/>
        <v>254.16161828585984</v>
      </c>
      <c r="T24" s="52">
        <f>IF(($E24-$E19-$E23)   =0,0,($P24   /($E24-$E19-$E23)   )*100)</f>
        <v>43.818954863927615</v>
      </c>
      <c r="U24" s="54">
        <f>IF(($E24-$E19-$E23)   =0,0,($Q24   /($E24-$E19-$E23)   )*100)</f>
        <v>45.237671063591179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6794045000</v>
      </c>
      <c r="C28" s="92"/>
      <c r="D28" s="92"/>
      <c r="E28" s="92">
        <f>$B28      +$C28      +$D28</f>
        <v>6794045000</v>
      </c>
      <c r="F28" s="93">
        <v>6794045000</v>
      </c>
      <c r="G28" s="94">
        <v>3069689000</v>
      </c>
      <c r="H28" s="93">
        <v>551670000</v>
      </c>
      <c r="I28" s="94">
        <v>384546176</v>
      </c>
      <c r="J28" s="93">
        <v>1191122000</v>
      </c>
      <c r="K28" s="94">
        <v>928534735</v>
      </c>
      <c r="L28" s="93"/>
      <c r="M28" s="94"/>
      <c r="N28" s="93"/>
      <c r="O28" s="94"/>
      <c r="P28" s="93">
        <f>$H28      +$J28      +$L28      +$N28</f>
        <v>1742792000</v>
      </c>
      <c r="Q28" s="94">
        <f>$I28      +$K28      +$M28      +$O28</f>
        <v>1313080911</v>
      </c>
      <c r="R28" s="48">
        <f>IF(($H28      =0),0,((($J28      -$H28      )/$H28      )*100))</f>
        <v>115.91204886979536</v>
      </c>
      <c r="S28" s="49">
        <f>IF(($I28      =0),0,((($K28      -$I28      )/$I28      )*100))</f>
        <v>141.46248043824002</v>
      </c>
      <c r="T28" s="48">
        <f>IF(($E28      =0),0,(($P28      /$E28      )*100))</f>
        <v>25.651758267718272</v>
      </c>
      <c r="U28" s="50">
        <f>IF(($E28      =0),0,(($Q28      /$E28      )*100))</f>
        <v>19.326938679387613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115461000</v>
      </c>
      <c r="C29" s="92"/>
      <c r="D29" s="92"/>
      <c r="E29" s="92">
        <f>$B29      +$C29      +$D29</f>
        <v>115461000</v>
      </c>
      <c r="F29" s="93">
        <v>115461000</v>
      </c>
      <c r="G29" s="94">
        <v>79135000</v>
      </c>
      <c r="H29" s="93">
        <v>12789000</v>
      </c>
      <c r="I29" s="94">
        <v>4860494</v>
      </c>
      <c r="J29" s="93">
        <v>28012000</v>
      </c>
      <c r="K29" s="94">
        <v>17977924</v>
      </c>
      <c r="L29" s="93"/>
      <c r="M29" s="94"/>
      <c r="N29" s="93"/>
      <c r="O29" s="94"/>
      <c r="P29" s="93">
        <f>$H29      +$J29      +$L29      +$N29</f>
        <v>40801000</v>
      </c>
      <c r="Q29" s="94">
        <f>$I29      +$K29      +$M29      +$O29</f>
        <v>22838418</v>
      </c>
      <c r="R29" s="48">
        <f>IF(($H29      =0),0,((($J29      -$H29      )/$H29      )*100))</f>
        <v>119.03198060833529</v>
      </c>
      <c r="S29" s="49">
        <f>IF(($I29      =0),0,((($K29      -$I29      )/$I29      )*100))</f>
        <v>269.87853498018927</v>
      </c>
      <c r="T29" s="48">
        <f>IF(($E29      =0),0,(($P29      /$E29      )*100))</f>
        <v>35.337473259368963</v>
      </c>
      <c r="U29" s="50">
        <f>IF(($E29      =0),0,(($Q29      /$E29      )*100))</f>
        <v>19.780201106867253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6909506000</v>
      </c>
      <c r="C30" s="95">
        <f>SUM(C26:C29)</f>
        <v>0</v>
      </c>
      <c r="D30" s="95"/>
      <c r="E30" s="95">
        <f>$B30      +$C30      +$D30</f>
        <v>6909506000</v>
      </c>
      <c r="F30" s="96">
        <f t="shared" ref="F30:O30" si="16">SUM(F26:F29)</f>
        <v>6909506000</v>
      </c>
      <c r="G30" s="97">
        <f t="shared" si="16"/>
        <v>3148824000</v>
      </c>
      <c r="H30" s="96">
        <f t="shared" si="16"/>
        <v>564459000</v>
      </c>
      <c r="I30" s="97">
        <f t="shared" si="16"/>
        <v>389406670</v>
      </c>
      <c r="J30" s="96">
        <f t="shared" si="16"/>
        <v>1219134000</v>
      </c>
      <c r="K30" s="97">
        <f t="shared" si="16"/>
        <v>946512659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1783593000</v>
      </c>
      <c r="Q30" s="97">
        <f>$I30      +$K30      +$M30      +$O30</f>
        <v>1335919329</v>
      </c>
      <c r="R30" s="52">
        <f>IF(($H30      =0),0,((($J30      -$H30      )/$H30      )*100))</f>
        <v>115.98273745303025</v>
      </c>
      <c r="S30" s="53">
        <f>IF(($I30      =0),0,((($K30      -$I30      )/$I30      )*100))</f>
        <v>143.06534323102375</v>
      </c>
      <c r="T30" s="52">
        <f>IF($E30   =0,0,($P30   /$E30   )*100)</f>
        <v>25.813610987529355</v>
      </c>
      <c r="U30" s="54">
        <f>IF($E30   =0,0,($Q30   /$E30   )*100)</f>
        <v>19.334512901501206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781385000</v>
      </c>
      <c r="C32" s="92"/>
      <c r="D32" s="92"/>
      <c r="E32" s="92">
        <f>$B32      +$C32      +$D32</f>
        <v>781385000</v>
      </c>
      <c r="F32" s="93">
        <v>781385000</v>
      </c>
      <c r="G32" s="94">
        <v>506657000</v>
      </c>
      <c r="H32" s="93">
        <v>238289000</v>
      </c>
      <c r="I32" s="94">
        <v>150914165</v>
      </c>
      <c r="J32" s="93">
        <v>156305000</v>
      </c>
      <c r="K32" s="94">
        <v>200413350</v>
      </c>
      <c r="L32" s="93"/>
      <c r="M32" s="94"/>
      <c r="N32" s="93"/>
      <c r="O32" s="94"/>
      <c r="P32" s="93">
        <f>$H32      +$J32      +$L32      +$N32</f>
        <v>394594000</v>
      </c>
      <c r="Q32" s="94">
        <f>$I32      +$K32      +$M32      +$O32</f>
        <v>351327515</v>
      </c>
      <c r="R32" s="48">
        <f>IF(($H32      =0),0,((($J32      -$H32      )/$H32      )*100))</f>
        <v>-34.405280982336571</v>
      </c>
      <c r="S32" s="49">
        <f>IF(($I32      =0),0,((($K32      -$I32      )/$I32      )*100))</f>
        <v>32.799561923163409</v>
      </c>
      <c r="T32" s="48">
        <f>IF(($E32      =0),0,(($P32      /$E32      )*100))</f>
        <v>50.499305719971588</v>
      </c>
      <c r="U32" s="50">
        <f>IF(($E32      =0),0,(($Q32      /$E32      )*100))</f>
        <v>44.962152460054902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781385000</v>
      </c>
      <c r="C33" s="95">
        <f>C32</f>
        <v>0</v>
      </c>
      <c r="D33" s="95"/>
      <c r="E33" s="95">
        <f>$B33      +$C33      +$D33</f>
        <v>781385000</v>
      </c>
      <c r="F33" s="96">
        <f t="shared" ref="F33:O33" si="17">F32</f>
        <v>781385000</v>
      </c>
      <c r="G33" s="97">
        <f t="shared" si="17"/>
        <v>506657000</v>
      </c>
      <c r="H33" s="96">
        <f t="shared" si="17"/>
        <v>238289000</v>
      </c>
      <c r="I33" s="97">
        <f t="shared" si="17"/>
        <v>150914165</v>
      </c>
      <c r="J33" s="96">
        <f t="shared" si="17"/>
        <v>156305000</v>
      </c>
      <c r="K33" s="97">
        <f t="shared" si="17"/>
        <v>200413350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394594000</v>
      </c>
      <c r="Q33" s="97">
        <f>$I33      +$K33      +$M33      +$O33</f>
        <v>351327515</v>
      </c>
      <c r="R33" s="52">
        <f>IF(($H33      =0),0,((($J33      -$H33      )/$H33      )*100))</f>
        <v>-34.405280982336571</v>
      </c>
      <c r="S33" s="53">
        <f>IF(($I33      =0),0,((($K33      -$I33      )/$I33      )*100))</f>
        <v>32.799561923163409</v>
      </c>
      <c r="T33" s="52">
        <f>IF($E33   =0,0,($P33   /$E33   )*100)</f>
        <v>50.499305719971588</v>
      </c>
      <c r="U33" s="54">
        <f>IF($E33   =0,0,($Q33   /$E33   )*100)</f>
        <v>44.962152460054902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2212046000</v>
      </c>
      <c r="C35" s="92"/>
      <c r="D35" s="92"/>
      <c r="E35" s="92">
        <f t="shared" ref="E35:E40" si="18">$B35      +$C35      +$D35</f>
        <v>2212046000</v>
      </c>
      <c r="F35" s="93">
        <v>2212046000</v>
      </c>
      <c r="G35" s="94">
        <v>1142211000</v>
      </c>
      <c r="H35" s="93">
        <v>247788000</v>
      </c>
      <c r="I35" s="94">
        <v>185245618</v>
      </c>
      <c r="J35" s="93">
        <v>517114000</v>
      </c>
      <c r="K35" s="94">
        <v>495156847</v>
      </c>
      <c r="L35" s="93"/>
      <c r="M35" s="94"/>
      <c r="N35" s="93"/>
      <c r="O35" s="94"/>
      <c r="P35" s="93">
        <f t="shared" ref="P35:P40" si="19">$H35      +$J35      +$L35      +$N35</f>
        <v>764902000</v>
      </c>
      <c r="Q35" s="94">
        <f t="shared" ref="Q35:Q40" si="20">$I35      +$K35      +$M35      +$O35</f>
        <v>680402465</v>
      </c>
      <c r="R35" s="48">
        <f t="shared" ref="R35:R40" si="21">IF(($H35      =0),0,((($J35      -$H35      )/$H35      )*100))</f>
        <v>108.69210776954495</v>
      </c>
      <c r="S35" s="49">
        <f t="shared" ref="S35:S40" si="22">IF(($I35      =0),0,((($K35      -$I35      )/$I35      )*100))</f>
        <v>167.29746827263682</v>
      </c>
      <c r="T35" s="48">
        <f t="shared" ref="T35:T39" si="23">IF(($E35      =0),0,(($P35      /$E35      )*100))</f>
        <v>34.578937327704757</v>
      </c>
      <c r="U35" s="50">
        <f t="shared" ref="U35:U39" si="24">IF(($E35      =0),0,(($Q35      /$E35      )*100))</f>
        <v>30.758965455510417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3821156000</v>
      </c>
      <c r="C36" s="92"/>
      <c r="D36" s="92"/>
      <c r="E36" s="92">
        <f t="shared" si="18"/>
        <v>3821156000</v>
      </c>
      <c r="F36" s="93">
        <v>3821156000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224092000</v>
      </c>
      <c r="C38" s="92"/>
      <c r="D38" s="92"/>
      <c r="E38" s="92">
        <f t="shared" si="18"/>
        <v>224092000</v>
      </c>
      <c r="F38" s="93">
        <v>224092000</v>
      </c>
      <c r="G38" s="94">
        <v>155000000</v>
      </c>
      <c r="H38" s="93">
        <v>15202000</v>
      </c>
      <c r="I38" s="94">
        <v>14425613</v>
      </c>
      <c r="J38" s="93">
        <v>62761000</v>
      </c>
      <c r="K38" s="94">
        <v>30072331</v>
      </c>
      <c r="L38" s="93"/>
      <c r="M38" s="94"/>
      <c r="N38" s="93"/>
      <c r="O38" s="94"/>
      <c r="P38" s="93">
        <f t="shared" si="19"/>
        <v>77963000</v>
      </c>
      <c r="Q38" s="94">
        <f t="shared" si="20"/>
        <v>44497944</v>
      </c>
      <c r="R38" s="48">
        <f t="shared" si="21"/>
        <v>312.84699381660306</v>
      </c>
      <c r="S38" s="49">
        <f t="shared" si="22"/>
        <v>108.46483958775271</v>
      </c>
      <c r="T38" s="48">
        <f t="shared" si="23"/>
        <v>34.790621708940975</v>
      </c>
      <c r="U38" s="50">
        <f t="shared" si="24"/>
        <v>19.8569980186709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6257294000</v>
      </c>
      <c r="C40" s="95">
        <f>SUM(C35:C39)</f>
        <v>0</v>
      </c>
      <c r="D40" s="95"/>
      <c r="E40" s="95">
        <f t="shared" si="18"/>
        <v>6257294000</v>
      </c>
      <c r="F40" s="96">
        <f t="shared" ref="F40:O40" si="25">SUM(F35:F39)</f>
        <v>6257294000</v>
      </c>
      <c r="G40" s="97">
        <f t="shared" si="25"/>
        <v>1297211000</v>
      </c>
      <c r="H40" s="96">
        <f t="shared" si="25"/>
        <v>262990000</v>
      </c>
      <c r="I40" s="97">
        <f t="shared" si="25"/>
        <v>199671231</v>
      </c>
      <c r="J40" s="96">
        <f t="shared" si="25"/>
        <v>579875000</v>
      </c>
      <c r="K40" s="97">
        <f t="shared" si="25"/>
        <v>525229178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842865000</v>
      </c>
      <c r="Q40" s="97">
        <f t="shared" si="20"/>
        <v>724900409</v>
      </c>
      <c r="R40" s="52">
        <f t="shared" si="21"/>
        <v>120.49317464542378</v>
      </c>
      <c r="S40" s="53">
        <f t="shared" si="22"/>
        <v>163.04699749159158</v>
      </c>
      <c r="T40" s="52">
        <f>IF((+$E35+$E38) =0,0,(P40   /(+$E35+$E38) )*100)</f>
        <v>34.598409449710978</v>
      </c>
      <c r="U40" s="54">
        <f>IF((+$E35+$E38) =0,0,(Q40   /(+$E35+$E38) )*100)</f>
        <v>29.756130769274975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3495742000</v>
      </c>
      <c r="C43" s="92"/>
      <c r="D43" s="92"/>
      <c r="E43" s="92">
        <f t="shared" si="26"/>
        <v>3495742000</v>
      </c>
      <c r="F43" s="93">
        <v>3495742000</v>
      </c>
      <c r="G43" s="94">
        <v>1827050000</v>
      </c>
      <c r="H43" s="93">
        <v>400354000</v>
      </c>
      <c r="I43" s="94">
        <v>292287463</v>
      </c>
      <c r="J43" s="93">
        <v>845286000</v>
      </c>
      <c r="K43" s="94">
        <v>563961445</v>
      </c>
      <c r="L43" s="93"/>
      <c r="M43" s="94"/>
      <c r="N43" s="93"/>
      <c r="O43" s="94"/>
      <c r="P43" s="93">
        <f t="shared" si="27"/>
        <v>1245640000</v>
      </c>
      <c r="Q43" s="94">
        <f t="shared" si="28"/>
        <v>856248908</v>
      </c>
      <c r="R43" s="48">
        <f t="shared" si="29"/>
        <v>111.13464583843297</v>
      </c>
      <c r="S43" s="49">
        <f t="shared" si="30"/>
        <v>92.947531588106472</v>
      </c>
      <c r="T43" s="48">
        <f t="shared" si="31"/>
        <v>35.633064453841271</v>
      </c>
      <c r="U43" s="50">
        <f t="shared" si="32"/>
        <v>24.494053279675672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3607327000</v>
      </c>
      <c r="C44" s="92"/>
      <c r="D44" s="92"/>
      <c r="E44" s="92">
        <f t="shared" si="26"/>
        <v>3607327000</v>
      </c>
      <c r="F44" s="93">
        <v>3607327000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3864137000</v>
      </c>
      <c r="C51" s="92"/>
      <c r="D51" s="92"/>
      <c r="E51" s="92">
        <f t="shared" si="26"/>
        <v>3864137000</v>
      </c>
      <c r="F51" s="93">
        <v>3864137000</v>
      </c>
      <c r="G51" s="94">
        <v>2348318000</v>
      </c>
      <c r="H51" s="93">
        <v>523793000</v>
      </c>
      <c r="I51" s="94">
        <v>334317661</v>
      </c>
      <c r="J51" s="93">
        <v>801972000</v>
      </c>
      <c r="K51" s="94">
        <v>702102187</v>
      </c>
      <c r="L51" s="93"/>
      <c r="M51" s="94"/>
      <c r="N51" s="93"/>
      <c r="O51" s="94"/>
      <c r="P51" s="93">
        <f t="shared" si="27"/>
        <v>1325765000</v>
      </c>
      <c r="Q51" s="94">
        <f t="shared" si="28"/>
        <v>1036419848</v>
      </c>
      <c r="R51" s="48">
        <f t="shared" si="29"/>
        <v>53.10857533414918</v>
      </c>
      <c r="S51" s="49">
        <f t="shared" si="30"/>
        <v>110.01049866761301</v>
      </c>
      <c r="T51" s="48">
        <f t="shared" si="31"/>
        <v>34.309471946776213</v>
      </c>
      <c r="U51" s="50">
        <f t="shared" si="32"/>
        <v>26.821508864721928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805332000</v>
      </c>
      <c r="C52" s="92"/>
      <c r="D52" s="92"/>
      <c r="E52" s="92">
        <f t="shared" si="26"/>
        <v>805332000</v>
      </c>
      <c r="F52" s="93">
        <v>805332000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11772538000</v>
      </c>
      <c r="C53" s="95">
        <f>SUM(C42:C52)</f>
        <v>0</v>
      </c>
      <c r="D53" s="95"/>
      <c r="E53" s="95">
        <f t="shared" si="26"/>
        <v>11772538000</v>
      </c>
      <c r="F53" s="96">
        <f t="shared" ref="F53:O53" si="33">SUM(F42:F52)</f>
        <v>11772538000</v>
      </c>
      <c r="G53" s="97">
        <f t="shared" si="33"/>
        <v>4175368000</v>
      </c>
      <c r="H53" s="96">
        <f t="shared" si="33"/>
        <v>924147000</v>
      </c>
      <c r="I53" s="97">
        <f t="shared" si="33"/>
        <v>626605124</v>
      </c>
      <c r="J53" s="96">
        <f t="shared" si="33"/>
        <v>1647258000</v>
      </c>
      <c r="K53" s="97">
        <f t="shared" si="33"/>
        <v>1266063632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2571405000</v>
      </c>
      <c r="Q53" s="97">
        <f t="shared" si="28"/>
        <v>1892668756</v>
      </c>
      <c r="R53" s="52">
        <f t="shared" si="29"/>
        <v>78.246317955909618</v>
      </c>
      <c r="S53" s="53">
        <f t="shared" si="30"/>
        <v>102.0512733630311</v>
      </c>
      <c r="T53" s="52">
        <f>IF((+$E43+$E45+$E47+$E48+$E51) =0,0,(P53   /(+$E43+$E45+$E47+$E48+$E51) )*100)</f>
        <v>34.938142325437688</v>
      </c>
      <c r="U53" s="54">
        <f>IF((+$E43+$E45+$E47+$E48+$E51) =0,0,(Q53   /(+$E43+$E45+$E47+$E48+$E51) )*100)</f>
        <v>25.716030874964112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4364782000</v>
      </c>
      <c r="C65" s="92"/>
      <c r="D65" s="92"/>
      <c r="E65" s="92">
        <f t="shared" si="35"/>
        <v>4364782000</v>
      </c>
      <c r="F65" s="93">
        <v>4364782000</v>
      </c>
      <c r="G65" s="94">
        <v>3724758000</v>
      </c>
      <c r="H65" s="93">
        <v>602247000</v>
      </c>
      <c r="I65" s="94">
        <v>317370945</v>
      </c>
      <c r="J65" s="93">
        <v>990576000</v>
      </c>
      <c r="K65" s="94">
        <v>705212907</v>
      </c>
      <c r="L65" s="93"/>
      <c r="M65" s="94"/>
      <c r="N65" s="93"/>
      <c r="O65" s="94"/>
      <c r="P65" s="93">
        <f t="shared" si="36"/>
        <v>1592823000</v>
      </c>
      <c r="Q65" s="94">
        <f t="shared" si="37"/>
        <v>1022583852</v>
      </c>
      <c r="R65" s="48">
        <f t="shared" si="38"/>
        <v>64.480022316424993</v>
      </c>
      <c r="S65" s="49">
        <f t="shared" si="39"/>
        <v>122.20462147220188</v>
      </c>
      <c r="T65" s="48">
        <f t="shared" si="40"/>
        <v>36.492612918583333</v>
      </c>
      <c r="U65" s="50">
        <f t="shared" si="41"/>
        <v>23.428062432442214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4364782000</v>
      </c>
      <c r="C66" s="95">
        <f>SUM(C61:C65)</f>
        <v>0</v>
      </c>
      <c r="D66" s="95"/>
      <c r="E66" s="95">
        <f t="shared" si="35"/>
        <v>4364782000</v>
      </c>
      <c r="F66" s="96">
        <f t="shared" ref="F66:O66" si="42">SUM(F61:F65)</f>
        <v>4364782000</v>
      </c>
      <c r="G66" s="97">
        <f t="shared" si="42"/>
        <v>3724758000</v>
      </c>
      <c r="H66" s="96">
        <f t="shared" si="42"/>
        <v>602247000</v>
      </c>
      <c r="I66" s="97">
        <f t="shared" si="42"/>
        <v>317370945</v>
      </c>
      <c r="J66" s="96">
        <f t="shared" si="42"/>
        <v>990576000</v>
      </c>
      <c r="K66" s="97">
        <f t="shared" si="42"/>
        <v>705212907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1592823000</v>
      </c>
      <c r="Q66" s="97">
        <f t="shared" si="37"/>
        <v>1022583852</v>
      </c>
      <c r="R66" s="52">
        <f t="shared" si="38"/>
        <v>64.480022316424993</v>
      </c>
      <c r="S66" s="53">
        <f t="shared" si="39"/>
        <v>122.20462147220188</v>
      </c>
      <c r="T66" s="52">
        <f>IF((+$E61+$E63+$E64++$E65) =0,0,(P66   /(+$E61+$E63+$E64+$E65) )*100)</f>
        <v>36.492612918583333</v>
      </c>
      <c r="U66" s="54">
        <f>IF((+$E61+$E63+$E65) =0,0,(Q66  /(+$E61+$E63+$E65) )*100)</f>
        <v>23.428062432442214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34749846000</v>
      </c>
      <c r="C67" s="104">
        <f>SUM(C9:C14,C17:C23,C26:C29,C32,C35:C39,C42:C52,C55:C58,C61:C65)</f>
        <v>0</v>
      </c>
      <c r="D67" s="104"/>
      <c r="E67" s="104">
        <f t="shared" si="35"/>
        <v>34749846000</v>
      </c>
      <c r="F67" s="105">
        <f t="shared" ref="F67:O67" si="43">SUM(F9:F14,F17:F23,F26:F29,F32,F35:F39,F42:F52,F55:F58,F61:F65)</f>
        <v>34749846000</v>
      </c>
      <c r="G67" s="106">
        <f t="shared" si="43"/>
        <v>15841793000</v>
      </c>
      <c r="H67" s="105">
        <f t="shared" si="43"/>
        <v>3220408000</v>
      </c>
      <c r="I67" s="106">
        <f t="shared" si="43"/>
        <v>2176965380</v>
      </c>
      <c r="J67" s="105">
        <f t="shared" si="43"/>
        <v>5663420000</v>
      </c>
      <c r="K67" s="106">
        <f t="shared" si="43"/>
        <v>4701911536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8883828000</v>
      </c>
      <c r="Q67" s="106">
        <f t="shared" si="37"/>
        <v>6878876916</v>
      </c>
      <c r="R67" s="61">
        <f t="shared" si="38"/>
        <v>75.860325772386602</v>
      </c>
      <c r="S67" s="62">
        <f t="shared" si="39"/>
        <v>115.98467202082929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33.819174236568941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26.186677294305564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17545049000</v>
      </c>
      <c r="C69" s="92"/>
      <c r="D69" s="92"/>
      <c r="E69" s="92">
        <f>$B69      +$C69      +$D69</f>
        <v>17545049000</v>
      </c>
      <c r="F69" s="93">
        <v>17495765000</v>
      </c>
      <c r="G69" s="94">
        <v>11981817000</v>
      </c>
      <c r="H69" s="93">
        <v>3114110000</v>
      </c>
      <c r="I69" s="94">
        <v>2312517672</v>
      </c>
      <c r="J69" s="93">
        <v>5526317000</v>
      </c>
      <c r="K69" s="94">
        <v>4066159152</v>
      </c>
      <c r="L69" s="93"/>
      <c r="M69" s="94"/>
      <c r="N69" s="93"/>
      <c r="O69" s="94"/>
      <c r="P69" s="93">
        <f>$H69      +$J69      +$L69      +$N69</f>
        <v>8640427000</v>
      </c>
      <c r="Q69" s="94">
        <f>$I69      +$K69      +$M69      +$O69</f>
        <v>6378676824</v>
      </c>
      <c r="R69" s="48">
        <f>IF(($H69      =0),0,((($J69      -$H69      )/$H69      )*100))</f>
        <v>77.460558554450557</v>
      </c>
      <c r="S69" s="49">
        <f>IF(($I69      =0),0,((($K69      -$I69      )/$I69      )*100))</f>
        <v>75.832565572714032</v>
      </c>
      <c r="T69" s="48">
        <f>IF(($E69      =0),0,(($P69      /$E69      )*100))</f>
        <v>49.247095291668892</v>
      </c>
      <c r="U69" s="50">
        <f>IF(($E69      =0),0,(($Q69      /$E69      )*100))</f>
        <v>36.35599321495198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17545049000</v>
      </c>
      <c r="C70" s="101">
        <f>C69</f>
        <v>0</v>
      </c>
      <c r="D70" s="101"/>
      <c r="E70" s="101">
        <f>$B70      +$C70      +$D70</f>
        <v>17545049000</v>
      </c>
      <c r="F70" s="102">
        <f t="shared" ref="F70:O70" si="44">F69</f>
        <v>17495765000</v>
      </c>
      <c r="G70" s="103">
        <f t="shared" si="44"/>
        <v>11981817000</v>
      </c>
      <c r="H70" s="102">
        <f t="shared" si="44"/>
        <v>3114110000</v>
      </c>
      <c r="I70" s="103">
        <f t="shared" si="44"/>
        <v>2312517672</v>
      </c>
      <c r="J70" s="102">
        <f t="shared" si="44"/>
        <v>5526317000</v>
      </c>
      <c r="K70" s="103">
        <f t="shared" si="44"/>
        <v>4066159152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8640427000</v>
      </c>
      <c r="Q70" s="103">
        <f>$I70      +$K70      +$M70      +$O70</f>
        <v>6378676824</v>
      </c>
      <c r="R70" s="57">
        <f>IF(($H70      =0),0,((($J70      -$H70      )/$H70      )*100))</f>
        <v>77.460558554450557</v>
      </c>
      <c r="S70" s="58">
        <f>IF(($I70      =0),0,((($K70      -$I70      )/$I70      )*100))</f>
        <v>75.832565572714032</v>
      </c>
      <c r="T70" s="57">
        <f>IF($E70   =0,0,($P70   /$E70   )*100)</f>
        <v>49.247095291668892</v>
      </c>
      <c r="U70" s="59">
        <f>IF($E70   =0,0,($Q70   /$E70 )*100)</f>
        <v>36.35599321495198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17545049000</v>
      </c>
      <c r="C71" s="104">
        <f>C69</f>
        <v>0</v>
      </c>
      <c r="D71" s="104"/>
      <c r="E71" s="104">
        <f>$B71      +$C71      +$D71</f>
        <v>17545049000</v>
      </c>
      <c r="F71" s="105">
        <f t="shared" ref="F71:O71" si="45">F69</f>
        <v>17495765000</v>
      </c>
      <c r="G71" s="106">
        <f t="shared" si="45"/>
        <v>11981817000</v>
      </c>
      <c r="H71" s="105">
        <f t="shared" si="45"/>
        <v>3114110000</v>
      </c>
      <c r="I71" s="106">
        <f t="shared" si="45"/>
        <v>2312517672</v>
      </c>
      <c r="J71" s="105">
        <f t="shared" si="45"/>
        <v>5526317000</v>
      </c>
      <c r="K71" s="106">
        <f t="shared" si="45"/>
        <v>4066159152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8640427000</v>
      </c>
      <c r="Q71" s="106">
        <f>$I71      +$K71      +$M71      +$O71</f>
        <v>6378676824</v>
      </c>
      <c r="R71" s="61">
        <f>IF(($H71      =0),0,((($J71      -$H71      )/$H71      )*100))</f>
        <v>77.460558554450557</v>
      </c>
      <c r="S71" s="62">
        <f>IF(($I71      =0),0,((($K71      -$I71      )/$I71      )*100))</f>
        <v>75.832565572714032</v>
      </c>
      <c r="T71" s="61">
        <f>IF($E71   =0,0,($P71   /$E71   )*100)</f>
        <v>49.247095291668892</v>
      </c>
      <c r="U71" s="65">
        <f>IF($E71   =0,0,($Q71   /$E71   )*100)</f>
        <v>36.35599321495198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52294895000</v>
      </c>
      <c r="C72" s="104">
        <f>SUM(C9:C14,C17:C23,C26:C29,C32,C35:C39,C42:C52,C55:C58,C61:C65,C69)</f>
        <v>0</v>
      </c>
      <c r="D72" s="104"/>
      <c r="E72" s="104">
        <f>$B72      +$C72      +$D72</f>
        <v>52294895000</v>
      </c>
      <c r="F72" s="105">
        <f t="shared" ref="F72:O72" si="46">SUM(F9:F14,F17:F23,F26:F29,F32,F35:F39,F42:F52,F55:F58,F61:F65,F69)</f>
        <v>52245611000</v>
      </c>
      <c r="G72" s="106">
        <f t="shared" si="46"/>
        <v>27823610000</v>
      </c>
      <c r="H72" s="105">
        <f t="shared" si="46"/>
        <v>6334518000</v>
      </c>
      <c r="I72" s="106">
        <f t="shared" si="46"/>
        <v>4489483052</v>
      </c>
      <c r="J72" s="105">
        <f t="shared" si="46"/>
        <v>11189737000</v>
      </c>
      <c r="K72" s="106">
        <f t="shared" si="46"/>
        <v>8768070688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17524255000</v>
      </c>
      <c r="Q72" s="106">
        <f>$I72      +$K72      +$M72      +$O72</f>
        <v>13257553740</v>
      </c>
      <c r="R72" s="61">
        <f>IF(($H72      =0),0,((($J72      -$H72      )/$H72      )*100))</f>
        <v>76.647015605607251</v>
      </c>
      <c r="S72" s="62">
        <f>IF(($I72      =0),0,((($K72      -$I72      )/$I72      )*100))</f>
        <v>95.302456573345367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39.997238760823052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30.25894922912401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iMSq04hHAGmd4dXgYm+acHi7G+gQnHU4H+dkwOrtyGeAv6YM39/p1OrzK2V2W0u9WyVM07OZdcwWGyKKImexg==" saltValue="cUY4mYRd5RNwnriH53O+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B73B-AA4C-4EB3-A998-8ADAD440AE56}">
  <sheetPr>
    <pageSetUpPr fitToPage="1"/>
  </sheetPr>
  <dimension ref="A1:W125"/>
  <sheetViews>
    <sheetView showGridLines="0" workbookViewId="0">
      <selection activeCell="E11" sqref="E1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41326000</v>
      </c>
      <c r="H9" s="93">
        <v>20170000</v>
      </c>
      <c r="I9" s="94">
        <v>6713458</v>
      </c>
      <c r="J9" s="93">
        <v>14770000</v>
      </c>
      <c r="K9" s="94">
        <v>14010733</v>
      </c>
      <c r="L9" s="93"/>
      <c r="M9" s="94"/>
      <c r="N9" s="93"/>
      <c r="O9" s="94"/>
      <c r="P9" s="93">
        <f>$H9       +$J9       +$L9       +$N9</f>
        <v>34940000</v>
      </c>
      <c r="Q9" s="94">
        <f>$I9       +$K9       +$M9       +$O9</f>
        <v>20724191</v>
      </c>
      <c r="R9" s="48">
        <f>IF(($H9       =0),0,((($J9       -$H9       )/$H9       )*100))</f>
        <v>-26.772434308378777</v>
      </c>
      <c r="S9" s="49">
        <f>IF(($I9       =0),0,((($K9       -$I9       )/$I9       )*100))</f>
        <v>108.69621884876616</v>
      </c>
      <c r="T9" s="48">
        <f>IF(($E9       =0),0,(($P9       /$E9       )*100))</f>
        <v>50.728109528579935</v>
      </c>
      <c r="U9" s="50">
        <f>IF(($E9       =0),0,(($Q9       /$E9       )*100))</f>
        <v>30.088695791047808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48721000</v>
      </c>
      <c r="C10" s="92"/>
      <c r="D10" s="92"/>
      <c r="E10" s="92">
        <f>$B10      +$C10      +$D10</f>
        <v>48721000</v>
      </c>
      <c r="F10" s="93">
        <v>48721000</v>
      </c>
      <c r="G10" s="94">
        <v>48721000</v>
      </c>
      <c r="H10" s="93">
        <v>7451000</v>
      </c>
      <c r="I10" s="94">
        <v>5635138</v>
      </c>
      <c r="J10" s="93">
        <v>12057000</v>
      </c>
      <c r="K10" s="94">
        <v>11650691</v>
      </c>
      <c r="L10" s="93"/>
      <c r="M10" s="94"/>
      <c r="N10" s="93"/>
      <c r="O10" s="94"/>
      <c r="P10" s="93">
        <f>$H10      +$J10      +$L10      +$N10</f>
        <v>19508000</v>
      </c>
      <c r="Q10" s="94">
        <f>$I10      +$K10      +$M10      +$O10</f>
        <v>17285829</v>
      </c>
      <c r="R10" s="48">
        <f>IF(($H10      =0),0,((($J10      -$H10      )/$H10      )*100))</f>
        <v>61.817205744195412</v>
      </c>
      <c r="S10" s="49">
        <f>IF(($I10      =0),0,((($K10      -$I10      )/$I10      )*100))</f>
        <v>106.75076635212837</v>
      </c>
      <c r="T10" s="48">
        <f>IF(($E10      =0),0,(($P10      /$E10      )*100))</f>
        <v>40.040229059337861</v>
      </c>
      <c r="U10" s="50">
        <f>IF(($E10      =0),0,(($Q10      /$E10      )*100))</f>
        <v>35.479216354344125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15500000</v>
      </c>
      <c r="C11" s="92"/>
      <c r="D11" s="92"/>
      <c r="E11" s="92">
        <f>$B11      +$C11      +$D11</f>
        <v>15500000</v>
      </c>
      <c r="F11" s="93">
        <v>15500000</v>
      </c>
      <c r="G11" s="94">
        <v>8500000</v>
      </c>
      <c r="H11" s="93">
        <v>4669000</v>
      </c>
      <c r="I11" s="94">
        <v>4039200</v>
      </c>
      <c r="J11" s="93">
        <v>1903000</v>
      </c>
      <c r="K11" s="94">
        <v>3276521</v>
      </c>
      <c r="L11" s="93"/>
      <c r="M11" s="94"/>
      <c r="N11" s="93"/>
      <c r="O11" s="94"/>
      <c r="P11" s="93">
        <f>$H11      +$J11      +$L11      +$N11</f>
        <v>6572000</v>
      </c>
      <c r="Q11" s="94">
        <f>$I11      +$K11      +$M11      +$O11</f>
        <v>7315721</v>
      </c>
      <c r="R11" s="48">
        <f>IF(($H11      =0),0,((($J11      -$H11      )/$H11      )*100))</f>
        <v>-59.24180766759477</v>
      </c>
      <c r="S11" s="49">
        <f>IF(($I11      =0),0,((($K11      -$I11      )/$I11      )*100))</f>
        <v>-18.881932065755596</v>
      </c>
      <c r="T11" s="48">
        <f>IF(($E11      =0),0,(($P11      /$E11      )*100))</f>
        <v>42.4</v>
      </c>
      <c r="U11" s="50">
        <f>IF(($E11      =0),0,(($Q11      /$E11      )*100))</f>
        <v>47.1982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290162000</v>
      </c>
      <c r="C13" s="92"/>
      <c r="D13" s="92"/>
      <c r="E13" s="92">
        <f>$B13      +$C13      +$D13</f>
        <v>290162000</v>
      </c>
      <c r="F13" s="93">
        <v>290162000</v>
      </c>
      <c r="G13" s="94">
        <v>218596000</v>
      </c>
      <c r="H13" s="93">
        <v>29052000</v>
      </c>
      <c r="I13" s="94">
        <v>35159259</v>
      </c>
      <c r="J13" s="93">
        <v>51624000</v>
      </c>
      <c r="K13" s="94">
        <v>47947783</v>
      </c>
      <c r="L13" s="93"/>
      <c r="M13" s="94"/>
      <c r="N13" s="93"/>
      <c r="O13" s="94"/>
      <c r="P13" s="93">
        <f>$H13      +$J13      +$L13      +$N13</f>
        <v>80676000</v>
      </c>
      <c r="Q13" s="94">
        <f>$I13      +$K13      +$M13      +$O13</f>
        <v>83107042</v>
      </c>
      <c r="R13" s="48">
        <f>IF(($H13      =0),0,((($J13      -$H13      )/$H13      )*100))</f>
        <v>77.695167286245351</v>
      </c>
      <c r="S13" s="49">
        <f>IF(($I13      =0),0,((($K13      -$I13      )/$I13      )*100))</f>
        <v>36.373132892248947</v>
      </c>
      <c r="T13" s="48">
        <f>IF(($E13      =0),0,(($P13      /$E13      )*100))</f>
        <v>27.803778578862843</v>
      </c>
      <c r="U13" s="50">
        <f>IF(($E13      =0),0,(($Q13      /$E13      )*100))</f>
        <v>28.64160089880825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4000000</v>
      </c>
      <c r="C14" s="92"/>
      <c r="D14" s="92"/>
      <c r="E14" s="92">
        <f>$B14      +$C14      +$D14</f>
        <v>4000000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427260000</v>
      </c>
      <c r="C15" s="95">
        <f>SUM(C9:C14)</f>
        <v>0</v>
      </c>
      <c r="D15" s="95"/>
      <c r="E15" s="95">
        <f>$B15      +$C15      +$D15</f>
        <v>427260000</v>
      </c>
      <c r="F15" s="96">
        <f>SUM(F9:F14)</f>
        <v>427260000</v>
      </c>
      <c r="G15" s="97">
        <f>SUM(G9:G14)</f>
        <v>317143000</v>
      </c>
      <c r="H15" s="96">
        <f>SUM(H9:H14)</f>
        <v>61342000</v>
      </c>
      <c r="I15" s="97">
        <f>SUM(I9:I14)</f>
        <v>51547055</v>
      </c>
      <c r="J15" s="96">
        <f>SUM(J9:J14)</f>
        <v>80354000</v>
      </c>
      <c r="K15" s="97">
        <f>SUM(K9:K14)</f>
        <v>76885728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141696000</v>
      </c>
      <c r="Q15" s="97">
        <f>$I15      +$K15      +$M15      +$O15</f>
        <v>128432783</v>
      </c>
      <c r="R15" s="52">
        <f>IF(($H15      =0),0,((($J15      -$H15      )/$H15      )*100))</f>
        <v>30.993446578200906</v>
      </c>
      <c r="S15" s="53">
        <f>IF(($I15      =0),0,((($K15      -$I15      )/$I15      )*100))</f>
        <v>49.156393124689664</v>
      </c>
      <c r="T15" s="52">
        <f>IF((SUM($E9:$E13))=0,0,(P15/(SUM($E9:$E13))*100))</f>
        <v>33.477295279497241</v>
      </c>
      <c r="U15" s="54">
        <f>IF((SUM($E9:$E13))=0,0,(Q15/(SUM($E9:$E13))*100))</f>
        <v>30.343709067712517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185476000</v>
      </c>
      <c r="C17" s="92"/>
      <c r="D17" s="92"/>
      <c r="E17" s="92">
        <f>$B17      +$C17      +$D17</f>
        <v>185476000</v>
      </c>
      <c r="F17" s="93">
        <v>185476000</v>
      </c>
      <c r="G17" s="94">
        <v>114952000</v>
      </c>
      <c r="H17" s="93">
        <v>18329000</v>
      </c>
      <c r="I17" s="94">
        <v>12666698</v>
      </c>
      <c r="J17" s="93">
        <v>60026000</v>
      </c>
      <c r="K17" s="94">
        <v>54953718</v>
      </c>
      <c r="L17" s="93"/>
      <c r="M17" s="94"/>
      <c r="N17" s="93"/>
      <c r="O17" s="94"/>
      <c r="P17" s="93">
        <f>$H17      +$J17      +$L17      +$N17</f>
        <v>78355000</v>
      </c>
      <c r="Q17" s="94">
        <f>$I17      +$K17      +$M17      +$O17</f>
        <v>67620416</v>
      </c>
      <c r="R17" s="48">
        <f>IF(($H17      =0),0,((($J17      -$H17      )/$H17      )*100))</f>
        <v>227.49195264335205</v>
      </c>
      <c r="S17" s="49">
        <f>IF(($I17      =0),0,((($K17      -$I17      )/$I17      )*100))</f>
        <v>333.84406891204009</v>
      </c>
      <c r="T17" s="48">
        <f>IF(($E17      =0),0,(($P17      /$E17      )*100))</f>
        <v>42.24535788996959</v>
      </c>
      <c r="U17" s="50">
        <f>IF(($E17      =0),0,(($Q17      /$E17      )*100))</f>
        <v>36.457771355862754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>$B19      +$C19      +$D19</f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186476000</v>
      </c>
      <c r="C24" s="95">
        <f>SUM(C17:C23)</f>
        <v>0</v>
      </c>
      <c r="D24" s="95"/>
      <c r="E24" s="95">
        <f>$B24      +$C24      +$D24</f>
        <v>186476000</v>
      </c>
      <c r="F24" s="96">
        <f>SUM(F17:F23)</f>
        <v>186476000</v>
      </c>
      <c r="G24" s="97">
        <f>SUM(G17:G23)</f>
        <v>114952000</v>
      </c>
      <c r="H24" s="96">
        <f>SUM(H17:H23)</f>
        <v>18329000</v>
      </c>
      <c r="I24" s="97">
        <f>SUM(I17:I23)</f>
        <v>12666698</v>
      </c>
      <c r="J24" s="96">
        <f>SUM(J17:J23)</f>
        <v>60026000</v>
      </c>
      <c r="K24" s="97">
        <f>SUM(K17:K23)</f>
        <v>54953718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78355000</v>
      </c>
      <c r="Q24" s="97">
        <f>$I24      +$K24      +$M24      +$O24</f>
        <v>67620416</v>
      </c>
      <c r="R24" s="52">
        <f>IF(($H24      =0),0,((($J24      -$H24      )/$H24      )*100))</f>
        <v>227.49195264335205</v>
      </c>
      <c r="S24" s="53">
        <f>IF(($I24      =0),0,((($K24      -$I24      )/$I24      )*100))</f>
        <v>333.84406891204009</v>
      </c>
      <c r="T24" s="52">
        <f>IF(($E24-$E19-$E23)   =0,0,($P24   /($E24-$E19-$E23)   )*100)</f>
        <v>42.24535788996959</v>
      </c>
      <c r="U24" s="54">
        <f>IF(($E24-$E19-$E23)   =0,0,($Q24   /($E24-$E19-$E23)   )*100)</f>
        <v>36.457771355862754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1922668000</v>
      </c>
      <c r="C28" s="92"/>
      <c r="D28" s="92"/>
      <c r="E28" s="92">
        <f>$B28      +$C28      +$D28</f>
        <v>1922668000</v>
      </c>
      <c r="F28" s="93">
        <v>1922668000</v>
      </c>
      <c r="G28" s="94">
        <v>1007827000</v>
      </c>
      <c r="H28" s="93">
        <v>264916000</v>
      </c>
      <c r="I28" s="94">
        <v>278849645</v>
      </c>
      <c r="J28" s="93">
        <v>505027000</v>
      </c>
      <c r="K28" s="94">
        <v>500339394</v>
      </c>
      <c r="L28" s="93"/>
      <c r="M28" s="94"/>
      <c r="N28" s="93"/>
      <c r="O28" s="94"/>
      <c r="P28" s="93">
        <f>$H28      +$J28      +$L28      +$N28</f>
        <v>769943000</v>
      </c>
      <c r="Q28" s="94">
        <f>$I28      +$K28      +$M28      +$O28</f>
        <v>779189039</v>
      </c>
      <c r="R28" s="48">
        <f>IF(($H28      =0),0,((($J28      -$H28      )/$H28      )*100))</f>
        <v>90.636654637696481</v>
      </c>
      <c r="S28" s="49">
        <f>IF(($I28      =0),0,((($K28      -$I28      )/$I28      )*100))</f>
        <v>79.429812076683831</v>
      </c>
      <c r="T28" s="48">
        <f>IF(($E28      =0),0,(($P28      /$E28      )*100))</f>
        <v>40.045551286025457</v>
      </c>
      <c r="U28" s="50">
        <f>IF(($E28      =0),0,(($Q28      /$E28      )*100))</f>
        <v>40.526447571811666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13269000</v>
      </c>
      <c r="C29" s="92"/>
      <c r="D29" s="92"/>
      <c r="E29" s="92">
        <f>$B29      +$C29      +$D29</f>
        <v>13269000</v>
      </c>
      <c r="F29" s="93">
        <v>13269000</v>
      </c>
      <c r="G29" s="94">
        <v>9289000</v>
      </c>
      <c r="H29" s="93">
        <v>814000</v>
      </c>
      <c r="I29" s="94">
        <v>-679089</v>
      </c>
      <c r="J29" s="93">
        <v>2674000</v>
      </c>
      <c r="K29" s="94">
        <v>1196988</v>
      </c>
      <c r="L29" s="93"/>
      <c r="M29" s="94"/>
      <c r="N29" s="93"/>
      <c r="O29" s="94"/>
      <c r="P29" s="93">
        <f>$H29      +$J29      +$L29      +$N29</f>
        <v>3488000</v>
      </c>
      <c r="Q29" s="94">
        <f>$I29      +$K29      +$M29      +$O29</f>
        <v>517899</v>
      </c>
      <c r="R29" s="48">
        <f>IF(($H29      =0),0,((($J29      -$H29      )/$H29      )*100))</f>
        <v>228.5012285012285</v>
      </c>
      <c r="S29" s="49">
        <f>IF(($I29      =0),0,((($K29      -$I29      )/$I29      )*100))</f>
        <v>-276.26378869338185</v>
      </c>
      <c r="T29" s="48">
        <f>IF(($E29      =0),0,(($P29      /$E29      )*100))</f>
        <v>26.286833973924185</v>
      </c>
      <c r="U29" s="50">
        <f>IF(($E29      =0),0,(($Q29      /$E29      )*100))</f>
        <v>3.9030748360841057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1935937000</v>
      </c>
      <c r="C30" s="95">
        <f>SUM(C26:C29)</f>
        <v>0</v>
      </c>
      <c r="D30" s="95"/>
      <c r="E30" s="95">
        <f>$B30      +$C30      +$D30</f>
        <v>1935937000</v>
      </c>
      <c r="F30" s="96">
        <f>SUM(F26:F29)</f>
        <v>1935937000</v>
      </c>
      <c r="G30" s="97">
        <f>SUM(G26:G29)</f>
        <v>1017116000</v>
      </c>
      <c r="H30" s="96">
        <f>SUM(H26:H29)</f>
        <v>265730000</v>
      </c>
      <c r="I30" s="97">
        <f>SUM(I26:I29)</f>
        <v>278170556</v>
      </c>
      <c r="J30" s="96">
        <f>SUM(J26:J29)</f>
        <v>507701000</v>
      </c>
      <c r="K30" s="97">
        <f>SUM(K26:K29)</f>
        <v>501536382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773431000</v>
      </c>
      <c r="Q30" s="97">
        <f>$I30      +$K30      +$M30      +$O30</f>
        <v>779706938</v>
      </c>
      <c r="R30" s="52">
        <f>IF(($H30      =0),0,((($J30      -$H30      )/$H30      )*100))</f>
        <v>91.058969630828273</v>
      </c>
      <c r="S30" s="53">
        <f>IF(($I30      =0),0,((($K30      -$I30      )/$I30      )*100))</f>
        <v>80.298155639448765</v>
      </c>
      <c r="T30" s="52">
        <f>IF($E30   =0,0,($P30   /$E30   )*100)</f>
        <v>39.951248413558908</v>
      </c>
      <c r="U30" s="54">
        <f>IF($E30   =0,0,($Q30   /$E30   )*100)</f>
        <v>40.275429314073754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133426000</v>
      </c>
      <c r="C32" s="92"/>
      <c r="D32" s="92"/>
      <c r="E32" s="92">
        <f>$B32      +$C32      +$D32</f>
        <v>133426000</v>
      </c>
      <c r="F32" s="93">
        <v>133426000</v>
      </c>
      <c r="G32" s="94">
        <v>91799000</v>
      </c>
      <c r="H32" s="93">
        <v>40662000</v>
      </c>
      <c r="I32" s="94">
        <v>38975872</v>
      </c>
      <c r="J32" s="93">
        <v>30825000</v>
      </c>
      <c r="K32" s="94">
        <v>27325222</v>
      </c>
      <c r="L32" s="93"/>
      <c r="M32" s="94"/>
      <c r="N32" s="93"/>
      <c r="O32" s="94"/>
      <c r="P32" s="93">
        <f>$H32      +$J32      +$L32      +$N32</f>
        <v>71487000</v>
      </c>
      <c r="Q32" s="94">
        <f>$I32      +$K32      +$M32      +$O32</f>
        <v>66301094</v>
      </c>
      <c r="R32" s="48">
        <f>IF(($H32      =0),0,((($J32      -$H32      )/$H32      )*100))</f>
        <v>-24.19212040725985</v>
      </c>
      <c r="S32" s="49">
        <f>IF(($I32      =0),0,((($K32      -$I32      )/$I32      )*100))</f>
        <v>-29.891954694432492</v>
      </c>
      <c r="T32" s="48">
        <f>IF(($E32      =0),0,(($P32      /$E32      )*100))</f>
        <v>53.578013280769866</v>
      </c>
      <c r="U32" s="50">
        <f>IF(($E32      =0),0,(($Q32      /$E32      )*100))</f>
        <v>49.691285056885462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133426000</v>
      </c>
      <c r="C33" s="95">
        <f>C32</f>
        <v>0</v>
      </c>
      <c r="D33" s="95"/>
      <c r="E33" s="95">
        <f>$B33      +$C33      +$D33</f>
        <v>133426000</v>
      </c>
      <c r="F33" s="96">
        <f>F32</f>
        <v>133426000</v>
      </c>
      <c r="G33" s="97">
        <f>G32</f>
        <v>91799000</v>
      </c>
      <c r="H33" s="96">
        <f>H32</f>
        <v>40662000</v>
      </c>
      <c r="I33" s="97">
        <f>I32</f>
        <v>38975872</v>
      </c>
      <c r="J33" s="96">
        <f>J32</f>
        <v>30825000</v>
      </c>
      <c r="K33" s="97">
        <f>K32</f>
        <v>27325222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71487000</v>
      </c>
      <c r="Q33" s="97">
        <f>$I33      +$K33      +$M33      +$O33</f>
        <v>66301094</v>
      </c>
      <c r="R33" s="52">
        <f>IF(($H33      =0),0,((($J33      -$H33      )/$H33      )*100))</f>
        <v>-24.19212040725985</v>
      </c>
      <c r="S33" s="53">
        <f>IF(($I33      =0),0,((($K33      -$I33      )/$I33      )*100))</f>
        <v>-29.891954694432492</v>
      </c>
      <c r="T33" s="52">
        <f>IF($E33   =0,0,($P33   /$E33   )*100)</f>
        <v>53.578013280769866</v>
      </c>
      <c r="U33" s="54">
        <f>IF($E33   =0,0,($Q33   /$E33   )*100)</f>
        <v>49.691285056885462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236103000</v>
      </c>
      <c r="C35" s="92"/>
      <c r="D35" s="92"/>
      <c r="E35" s="92">
        <f>$B35      +$C35      +$D35</f>
        <v>236103000</v>
      </c>
      <c r="F35" s="93">
        <v>236103000</v>
      </c>
      <c r="G35" s="94">
        <v>132782000</v>
      </c>
      <c r="H35" s="93">
        <v>39556000</v>
      </c>
      <c r="I35" s="94">
        <v>8450634</v>
      </c>
      <c r="J35" s="93">
        <v>33826000</v>
      </c>
      <c r="K35" s="94">
        <v>37967763</v>
      </c>
      <c r="L35" s="93"/>
      <c r="M35" s="94"/>
      <c r="N35" s="93"/>
      <c r="O35" s="94"/>
      <c r="P35" s="93">
        <f>$H35      +$J35      +$L35      +$N35</f>
        <v>73382000</v>
      </c>
      <c r="Q35" s="94">
        <f>$I35      +$K35      +$M35      +$O35</f>
        <v>46418397</v>
      </c>
      <c r="R35" s="48">
        <f>IF(($H35      =0),0,((($J35      -$H35      )/$H35      )*100))</f>
        <v>-14.485792294468602</v>
      </c>
      <c r="S35" s="49">
        <f>IF(($I35      =0),0,((($K35      -$I35      )/$I35      )*100))</f>
        <v>349.28892909100074</v>
      </c>
      <c r="T35" s="48">
        <f>IF(($E35      =0),0,(($P35      /$E35      )*100))</f>
        <v>31.080503000808967</v>
      </c>
      <c r="U35" s="50">
        <f>IF(($E35      =0),0,(($Q35      /$E35      )*100))</f>
        <v>19.660231763255869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114553000</v>
      </c>
      <c r="C36" s="92"/>
      <c r="D36" s="92"/>
      <c r="E36" s="92">
        <f>$B36      +$C36      +$D36</f>
        <v>114553000</v>
      </c>
      <c r="F36" s="93">
        <v>114553000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33200000</v>
      </c>
      <c r="C38" s="92"/>
      <c r="D38" s="92"/>
      <c r="E38" s="92">
        <f>$B38      +$C38      +$D38</f>
        <v>33200000</v>
      </c>
      <c r="F38" s="93">
        <v>33200000</v>
      </c>
      <c r="G38" s="94">
        <v>22000000</v>
      </c>
      <c r="H38" s="93">
        <v>1197000</v>
      </c>
      <c r="I38" s="94">
        <v>-1</v>
      </c>
      <c r="J38" s="93">
        <v>7910000</v>
      </c>
      <c r="K38" s="94">
        <v>5650188</v>
      </c>
      <c r="L38" s="93"/>
      <c r="M38" s="94"/>
      <c r="N38" s="93"/>
      <c r="O38" s="94"/>
      <c r="P38" s="93">
        <f>$H38      +$J38      +$L38      +$N38</f>
        <v>9107000</v>
      </c>
      <c r="Q38" s="94">
        <f>$I38      +$K38      +$M38      +$O38</f>
        <v>5650187</v>
      </c>
      <c r="R38" s="48">
        <f>IF(($H38      =0),0,((($J38      -$H38      )/$H38      )*100))</f>
        <v>560.81871345029242</v>
      </c>
      <c r="S38" s="49">
        <f>IF(($I38      =0),0,((($K38      -$I38      )/$I38      )*100))</f>
        <v>-565018900</v>
      </c>
      <c r="T38" s="48">
        <f>IF(($E38      =0),0,(($P38      /$E38      )*100))</f>
        <v>27.430722891566266</v>
      </c>
      <c r="U38" s="50">
        <f>IF(($E38      =0),0,(($Q38      /$E38      )*100))</f>
        <v>17.018635542168674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383856000</v>
      </c>
      <c r="C40" s="95">
        <f>SUM(C35:C39)</f>
        <v>0</v>
      </c>
      <c r="D40" s="95"/>
      <c r="E40" s="95">
        <f>$B40      +$C40      +$D40</f>
        <v>383856000</v>
      </c>
      <c r="F40" s="96">
        <f>SUM(F35:F39)</f>
        <v>383856000</v>
      </c>
      <c r="G40" s="97">
        <f>SUM(G35:G39)</f>
        <v>154782000</v>
      </c>
      <c r="H40" s="96">
        <f>SUM(H35:H39)</f>
        <v>40753000</v>
      </c>
      <c r="I40" s="97">
        <f>SUM(I35:I39)</f>
        <v>8450633</v>
      </c>
      <c r="J40" s="96">
        <f>SUM(J35:J39)</f>
        <v>41736000</v>
      </c>
      <c r="K40" s="97">
        <f>SUM(K35:K39)</f>
        <v>43617951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82489000</v>
      </c>
      <c r="Q40" s="97">
        <f>$I40      +$K40      +$M40      +$O40</f>
        <v>52068584</v>
      </c>
      <c r="R40" s="52">
        <f>IF(($H40      =0),0,((($J40      -$H40      )/$H40      )*100))</f>
        <v>2.4120923612985545</v>
      </c>
      <c r="S40" s="53">
        <f>IF(($I40      =0),0,((($K40      -$I40      )/$I40      )*100))</f>
        <v>416.15010378512471</v>
      </c>
      <c r="T40" s="52">
        <f>IF((+$E35+$E38) =0,0,(P40   /(+$E35+$E38) )*100)</f>
        <v>30.63055368859612</v>
      </c>
      <c r="U40" s="54">
        <f>IF((+$E35+$E38) =0,0,(Q40   /(+$E35+$E38) )*100)</f>
        <v>19.334572581813049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680448000</v>
      </c>
      <c r="C43" s="92"/>
      <c r="D43" s="92"/>
      <c r="E43" s="92">
        <f>$B43      +$C43      +$D43</f>
        <v>680448000</v>
      </c>
      <c r="F43" s="93">
        <v>680448000</v>
      </c>
      <c r="G43" s="94">
        <v>364255000</v>
      </c>
      <c r="H43" s="93">
        <v>61656000</v>
      </c>
      <c r="I43" s="94">
        <v>51223220</v>
      </c>
      <c r="J43" s="93">
        <v>189954000</v>
      </c>
      <c r="K43" s="94">
        <v>184391956</v>
      </c>
      <c r="L43" s="93"/>
      <c r="M43" s="94"/>
      <c r="N43" s="93"/>
      <c r="O43" s="94"/>
      <c r="P43" s="93">
        <f>$H43      +$J43      +$L43      +$N43</f>
        <v>251610000</v>
      </c>
      <c r="Q43" s="94">
        <f>$I43      +$K43      +$M43      +$O43</f>
        <v>235615176</v>
      </c>
      <c r="R43" s="48">
        <f>IF(($H43      =0),0,((($J43      -$H43      )/$H43      )*100))</f>
        <v>208.08680420397044</v>
      </c>
      <c r="S43" s="49">
        <f>IF(($I43      =0),0,((($K43      -$I43      )/$I43      )*100))</f>
        <v>259.97728373967897</v>
      </c>
      <c r="T43" s="48">
        <f>IF(($E43      =0),0,(($P43      /$E43      )*100))</f>
        <v>36.9771091986456</v>
      </c>
      <c r="U43" s="50">
        <f>IF(($E43      =0),0,(($Q43      /$E43      )*100))</f>
        <v>34.626477849887131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15153000</v>
      </c>
      <c r="C44" s="92"/>
      <c r="D44" s="92"/>
      <c r="E44" s="92">
        <f>$B44      +$C44      +$D44</f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143246000</v>
      </c>
      <c r="C51" s="92"/>
      <c r="D51" s="92"/>
      <c r="E51" s="92">
        <f>$B51      +$C51      +$D51</f>
        <v>143246000</v>
      </c>
      <c r="F51" s="93">
        <v>143246000</v>
      </c>
      <c r="G51" s="94">
        <v>75598000</v>
      </c>
      <c r="H51" s="93">
        <v>14573000</v>
      </c>
      <c r="I51" s="94">
        <v>14103634</v>
      </c>
      <c r="J51" s="93">
        <v>24472000</v>
      </c>
      <c r="K51" s="94">
        <v>22720758</v>
      </c>
      <c r="L51" s="93"/>
      <c r="M51" s="94"/>
      <c r="N51" s="93"/>
      <c r="O51" s="94"/>
      <c r="P51" s="93">
        <f>$H51      +$J51      +$L51      +$N51</f>
        <v>39045000</v>
      </c>
      <c r="Q51" s="94">
        <f>$I51      +$K51      +$M51      +$O51</f>
        <v>36824392</v>
      </c>
      <c r="R51" s="48">
        <f>IF(($H51      =0),0,((($J51      -$H51      )/$H51      )*100))</f>
        <v>67.926988265971318</v>
      </c>
      <c r="S51" s="49">
        <f>IF(($I51      =0),0,((($K51      -$I51      )/$I51      )*100))</f>
        <v>61.098607635450556</v>
      </c>
      <c r="T51" s="48">
        <f>IF(($E51      =0),0,(($P51      /$E51      )*100))</f>
        <v>27.257305614118373</v>
      </c>
      <c r="U51" s="50">
        <f>IF(($E51      =0),0,(($Q51      /$E51      )*100))</f>
        <v>25.707099674685509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838847000</v>
      </c>
      <c r="C53" s="95">
        <f>SUM(C42:C52)</f>
        <v>0</v>
      </c>
      <c r="D53" s="95"/>
      <c r="E53" s="95">
        <f>$B53      +$C53      +$D53</f>
        <v>838847000</v>
      </c>
      <c r="F53" s="96">
        <f>SUM(F42:F52)</f>
        <v>838847000</v>
      </c>
      <c r="G53" s="97">
        <f>SUM(G42:G52)</f>
        <v>439853000</v>
      </c>
      <c r="H53" s="96">
        <f>SUM(H42:H52)</f>
        <v>76229000</v>
      </c>
      <c r="I53" s="97">
        <f>SUM(I42:I52)</f>
        <v>65326854</v>
      </c>
      <c r="J53" s="96">
        <f>SUM(J42:J52)</f>
        <v>214426000</v>
      </c>
      <c r="K53" s="97">
        <f>SUM(K42:K52)</f>
        <v>207112714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290655000</v>
      </c>
      <c r="Q53" s="97">
        <f>$I53      +$K53      +$M53      +$O53</f>
        <v>272439568</v>
      </c>
      <c r="R53" s="52">
        <f>IF(($H53      =0),0,((($J53      -$H53      )/$H53      )*100))</f>
        <v>181.29189678468825</v>
      </c>
      <c r="S53" s="53">
        <f>IF(($I53      =0),0,((($K53      -$I53      )/$I53      )*100))</f>
        <v>217.04069814842146</v>
      </c>
      <c r="T53" s="52">
        <f>IF((+$E43+$E45+$E47+$E48+$E51) =0,0,(P53   /(+$E43+$E45+$E47+$E48+$E51) )*100)</f>
        <v>35.286769115715302</v>
      </c>
      <c r="U53" s="54">
        <f>IF((+$E43+$E45+$E47+$E48+$E51) =0,0,(Q53   /(+$E43+$E45+$E47+$E48+$E51) )*100)</f>
        <v>33.075337200465221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573210000</v>
      </c>
      <c r="C65" s="92"/>
      <c r="D65" s="92"/>
      <c r="E65" s="92">
        <f>$B65      +$C65      +$D65</f>
        <v>573210000</v>
      </c>
      <c r="F65" s="93">
        <v>573210000</v>
      </c>
      <c r="G65" s="94">
        <v>399568000</v>
      </c>
      <c r="H65" s="93">
        <v>122611000</v>
      </c>
      <c r="I65" s="94">
        <v>71283739</v>
      </c>
      <c r="J65" s="93">
        <v>235671000</v>
      </c>
      <c r="K65" s="94">
        <v>229031069</v>
      </c>
      <c r="L65" s="93"/>
      <c r="M65" s="94"/>
      <c r="N65" s="93"/>
      <c r="O65" s="94"/>
      <c r="P65" s="93">
        <f>$H65      +$J65      +$L65      +$N65</f>
        <v>358282000</v>
      </c>
      <c r="Q65" s="94">
        <f>$I65      +$K65      +$M65      +$O65</f>
        <v>300314808</v>
      </c>
      <c r="R65" s="48">
        <f>IF(($H65      =0),0,((($J65      -$H65      )/$H65      )*100))</f>
        <v>92.210323706682104</v>
      </c>
      <c r="S65" s="49">
        <f>IF(($I65      =0),0,((($K65      -$I65      )/$I65      )*100))</f>
        <v>221.2949716344144</v>
      </c>
      <c r="T65" s="48">
        <f>IF(($E65      =0),0,(($P65      /$E65      )*100))</f>
        <v>62.504492245424892</v>
      </c>
      <c r="U65" s="50">
        <f>IF(($E65      =0),0,(($Q65      /$E65      )*100))</f>
        <v>52.391760087925888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0</v>
      </c>
      <c r="D66" s="95"/>
      <c r="E66" s="95">
        <f>$B66      +$C66      +$D66</f>
        <v>573210000</v>
      </c>
      <c r="F66" s="96">
        <f>SUM(F61:F65)</f>
        <v>573210000</v>
      </c>
      <c r="G66" s="97">
        <f>SUM(G61:G65)</f>
        <v>399568000</v>
      </c>
      <c r="H66" s="96">
        <f>SUM(H61:H65)</f>
        <v>122611000</v>
      </c>
      <c r="I66" s="97">
        <f>SUM(I61:I65)</f>
        <v>71283739</v>
      </c>
      <c r="J66" s="96">
        <f>SUM(J61:J65)</f>
        <v>235671000</v>
      </c>
      <c r="K66" s="97">
        <f>SUM(K61:K65)</f>
        <v>229031069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358282000</v>
      </c>
      <c r="Q66" s="97">
        <f>$I66      +$K66      +$M66      +$O66</f>
        <v>300314808</v>
      </c>
      <c r="R66" s="52">
        <f>IF(($H66      =0),0,((($J66      -$H66      )/$H66      )*100))</f>
        <v>92.210323706682104</v>
      </c>
      <c r="S66" s="53">
        <f>IF(($I66      =0),0,((($K66      -$I66      )/$I66      )*100))</f>
        <v>221.2949716344144</v>
      </c>
      <c r="T66" s="52">
        <f>IF((+$E61+$E63+$E64++$E65) =0,0,(P66   /(+$E61+$E63+$E64+$E65) )*100)</f>
        <v>62.504492245424892</v>
      </c>
      <c r="U66" s="54">
        <f>IF((+$E61+$E63+$E65) =0,0,(Q66  /(+$E61+$E63+$E65) )*100)</f>
        <v>52.391760087925888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4479012000</v>
      </c>
      <c r="C67" s="104">
        <f>SUM(C9:C14,C17:C23,C26:C29,C32,C35:C39,C42:C52,C55:C58,C61:C65)</f>
        <v>0</v>
      </c>
      <c r="D67" s="104"/>
      <c r="E67" s="104">
        <f>$B67      +$C67      +$D67</f>
        <v>4479012000</v>
      </c>
      <c r="F67" s="105">
        <f>SUM(F9:F14,F17:F23,F26:F29,F32,F35:F39,F42:F52,F55:F58,F61:F65)</f>
        <v>4479012000</v>
      </c>
      <c r="G67" s="106">
        <f>SUM(G9:G14,G17:G23,G26:G29,G32,G35:G39,G42:G52,G55:G58,G61:G65)</f>
        <v>2535213000</v>
      </c>
      <c r="H67" s="105">
        <f>SUM(H9:H14,H17:H23,H26:H29,H32,H35:H39,H42:H52,H55:H58,H61:H65)</f>
        <v>625656000</v>
      </c>
      <c r="I67" s="106">
        <f>SUM(I9:I14,I17:I23,I26:I29,I32,I35:I39,I42:I52,I55:I58,I61:I65)</f>
        <v>526421407</v>
      </c>
      <c r="J67" s="105">
        <f>SUM(J9:J14,J17:J23,J26:J29,J32,J35:J39,J42:J52,J55:J58,J61:J65)</f>
        <v>1170739000</v>
      </c>
      <c r="K67" s="106">
        <f>SUM(K9:K14,K17:K23,K26:K29,K32,K35:K39,K42:K52,K55:K58,K61:K65)</f>
        <v>1140462784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1796395000</v>
      </c>
      <c r="Q67" s="106">
        <f>$I67      +$K67      +$M67      +$O67</f>
        <v>1666884191</v>
      </c>
      <c r="R67" s="61">
        <f>IF(($H67      =0),0,((($J67      -$H67      )/$H67      )*100))</f>
        <v>87.1218369199688</v>
      </c>
      <c r="S67" s="62">
        <f>IF(($I67      =0),0,((($K67      -$I67      )/$I67      )*100))</f>
        <v>116.64445420244849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41.350563243012807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38.369401027459851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459109000</v>
      </c>
      <c r="C69" s="92"/>
      <c r="D69" s="92"/>
      <c r="E69" s="92">
        <f>$B69      +$C69      +$D69</f>
        <v>459109000</v>
      </c>
      <c r="F69" s="93">
        <v>456109000</v>
      </c>
      <c r="G69" s="94">
        <v>355566000</v>
      </c>
      <c r="H69" s="93">
        <v>84597000</v>
      </c>
      <c r="I69" s="94">
        <v>68962344</v>
      </c>
      <c r="J69" s="93">
        <v>132037000</v>
      </c>
      <c r="K69" s="94">
        <v>114497441</v>
      </c>
      <c r="L69" s="93"/>
      <c r="M69" s="94"/>
      <c r="N69" s="93"/>
      <c r="O69" s="94"/>
      <c r="P69" s="93">
        <f>$H69      +$J69      +$L69      +$N69</f>
        <v>216634000</v>
      </c>
      <c r="Q69" s="94">
        <f>$I69      +$K69      +$M69      +$O69</f>
        <v>183459785</v>
      </c>
      <c r="R69" s="48">
        <f>IF(($H69      =0),0,((($J69      -$H69      )/$H69      )*100))</f>
        <v>56.077638686951069</v>
      </c>
      <c r="S69" s="49">
        <f>IF(($I69      =0),0,((($K69      -$I69      )/$I69      )*100))</f>
        <v>66.028928773070703</v>
      </c>
      <c r="T69" s="48">
        <f>IF(($E69      =0),0,(($P69      /$E69      )*100))</f>
        <v>47.185744561748955</v>
      </c>
      <c r="U69" s="50">
        <f>IF(($E69      =0),0,(($Q69      /$E69      )*100))</f>
        <v>39.959962666817681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459109000</v>
      </c>
      <c r="C70" s="101">
        <f>C69</f>
        <v>0</v>
      </c>
      <c r="D70" s="101"/>
      <c r="E70" s="101">
        <f>$B70      +$C70      +$D70</f>
        <v>459109000</v>
      </c>
      <c r="F70" s="102">
        <f>F69</f>
        <v>456109000</v>
      </c>
      <c r="G70" s="103">
        <f>G69</f>
        <v>355566000</v>
      </c>
      <c r="H70" s="102">
        <f>H69</f>
        <v>84597000</v>
      </c>
      <c r="I70" s="103">
        <f>I69</f>
        <v>68962344</v>
      </c>
      <c r="J70" s="102">
        <f>J69</f>
        <v>132037000</v>
      </c>
      <c r="K70" s="103">
        <f>K69</f>
        <v>114497441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216634000</v>
      </c>
      <c r="Q70" s="103">
        <f>$I70      +$K70      +$M70      +$O70</f>
        <v>183459785</v>
      </c>
      <c r="R70" s="57">
        <f>IF(($H70      =0),0,((($J70      -$H70      )/$H70      )*100))</f>
        <v>56.077638686951069</v>
      </c>
      <c r="S70" s="58">
        <f>IF(($I70      =0),0,((($K70      -$I70      )/$I70      )*100))</f>
        <v>66.028928773070703</v>
      </c>
      <c r="T70" s="57">
        <f>IF($E70   =0,0,($P70   /$E70   )*100)</f>
        <v>47.185744561748955</v>
      </c>
      <c r="U70" s="59">
        <f>IF($E70   =0,0,($Q70   /$E70 )*100)</f>
        <v>39.959962666817681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459109000</v>
      </c>
      <c r="C71" s="104">
        <f>C69</f>
        <v>0</v>
      </c>
      <c r="D71" s="104"/>
      <c r="E71" s="104">
        <f>$B71      +$C71      +$D71</f>
        <v>459109000</v>
      </c>
      <c r="F71" s="105">
        <f>F69</f>
        <v>456109000</v>
      </c>
      <c r="G71" s="106">
        <f>G69</f>
        <v>355566000</v>
      </c>
      <c r="H71" s="105">
        <f>H69</f>
        <v>84597000</v>
      </c>
      <c r="I71" s="106">
        <f>I69</f>
        <v>68962344</v>
      </c>
      <c r="J71" s="105">
        <f>J69</f>
        <v>132037000</v>
      </c>
      <c r="K71" s="106">
        <f>K69</f>
        <v>114497441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216634000</v>
      </c>
      <c r="Q71" s="106">
        <f>$I71      +$K71      +$M71      +$O71</f>
        <v>183459785</v>
      </c>
      <c r="R71" s="61">
        <f>IF(($H71      =0),0,((($J71      -$H71      )/$H71      )*100))</f>
        <v>56.077638686951069</v>
      </c>
      <c r="S71" s="62">
        <f>IF(($I71      =0),0,((($K71      -$I71      )/$I71      )*100))</f>
        <v>66.028928773070703</v>
      </c>
      <c r="T71" s="61">
        <f>IF($E71   =0,0,($P71   /$E71   )*100)</f>
        <v>47.185744561748955</v>
      </c>
      <c r="U71" s="65">
        <f>IF($E71   =0,0,($Q71   /$E71   )*100)</f>
        <v>39.959962666817681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4938121000</v>
      </c>
      <c r="C72" s="104">
        <f>SUM(C9:C14,C17:C23,C26:C29,C32,C35:C39,C42:C52,C55:C58,C61:C65,C69)</f>
        <v>0</v>
      </c>
      <c r="D72" s="104"/>
      <c r="E72" s="104">
        <f>$B72      +$C72      +$D72</f>
        <v>4938121000</v>
      </c>
      <c r="F72" s="105">
        <f>SUM(F9:F14,F17:F23,F26:F29,F32,F35:F39,F42:F52,F55:F58,F61:F65,F69)</f>
        <v>4935121000</v>
      </c>
      <c r="G72" s="106">
        <f>SUM(G9:G14,G17:G23,G26:G29,G32,G35:G39,G42:G52,G55:G58,G61:G65,G69)</f>
        <v>2890779000</v>
      </c>
      <c r="H72" s="105">
        <f>SUM(H9:H14,H17:H23,H26:H29,H32,H35:H39,H42:H52,H55:H58,H61:H65,H69)</f>
        <v>710253000</v>
      </c>
      <c r="I72" s="106">
        <f>SUM(I9:I14,I17:I23,I26:I29,I32,I35:I39,I42:I52,I55:I58,I61:I65,I69)</f>
        <v>595383751</v>
      </c>
      <c r="J72" s="105">
        <f>SUM(J9:J14,J17:J23,J26:J29,J32,J35:J39,J42:J52,J55:J58,J61:J65,J69)</f>
        <v>1302776000</v>
      </c>
      <c r="K72" s="106">
        <f>SUM(K9:K14,K17:K23,K26:K29,K32,K35:K39,K42:K52,K55:K58,K61:K65,K69)</f>
        <v>1254960225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2013029000</v>
      </c>
      <c r="Q72" s="106">
        <f>$I72      +$K72      +$M72      +$O72</f>
        <v>1850343976</v>
      </c>
      <c r="R72" s="61">
        <f>IF(($H72      =0),0,((($J72      -$H72      )/$H72      )*100))</f>
        <v>83.424216441183631</v>
      </c>
      <c r="S72" s="62">
        <f>IF(($I72      =0),0,((($K72      -$I72      )/$I72      )*100))</f>
        <v>110.78173915431562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41.908288165815364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38.521426443478234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q9ytPOM3GcL3o6iL01RJT5/K4BSk6i/wHN/cg/rahWcDuHBWhALaR0eUNGxChgDXmW4Cb5RpcYfz2wzx0nYHg==" saltValue="2ZJpbCi2WGY6xXE8gAdSn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4FC7-DA60-4388-A97C-1DE9CEFE7F05}">
  <sheetPr>
    <pageSetUpPr fitToPage="1"/>
  </sheetPr>
  <dimension ref="A1:W125"/>
  <sheetViews>
    <sheetView showGridLines="0" workbookViewId="0">
      <selection activeCell="D12" sqref="D12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38908000</v>
      </c>
      <c r="C9" s="92"/>
      <c r="D9" s="92"/>
      <c r="E9" s="92">
        <f>$B9       +$C9       +$D9</f>
        <v>38908000</v>
      </c>
      <c r="F9" s="93">
        <v>38908000</v>
      </c>
      <c r="G9" s="94">
        <v>11095000</v>
      </c>
      <c r="H9" s="93">
        <v>112000</v>
      </c>
      <c r="I9" s="94"/>
      <c r="J9" s="93">
        <v>1025000</v>
      </c>
      <c r="K9" s="94"/>
      <c r="L9" s="93"/>
      <c r="M9" s="94"/>
      <c r="N9" s="93"/>
      <c r="O9" s="94"/>
      <c r="P9" s="93">
        <f>$H9       +$J9       +$L9       +$N9</f>
        <v>1137000</v>
      </c>
      <c r="Q9" s="94">
        <f>$I9       +$K9       +$M9       +$O9</f>
        <v>0</v>
      </c>
      <c r="R9" s="48">
        <f>IF(($H9       =0),0,((($J9       -$H9       )/$H9       )*100))</f>
        <v>815.17857142857133</v>
      </c>
      <c r="S9" s="49">
        <f>IF(($I9       =0),0,((($K9       -$I9       )/$I9       )*100))</f>
        <v>0</v>
      </c>
      <c r="T9" s="48">
        <f>IF(($E9       =0),0,(($P9       /$E9       )*100))</f>
        <v>2.9222781947157399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83460000</v>
      </c>
      <c r="C10" s="92"/>
      <c r="D10" s="92"/>
      <c r="E10" s="92">
        <f>$B10      +$C10      +$D10</f>
        <v>83460000</v>
      </c>
      <c r="F10" s="93">
        <v>83460000</v>
      </c>
      <c r="G10" s="94">
        <v>83460000</v>
      </c>
      <c r="H10" s="93">
        <v>18196000</v>
      </c>
      <c r="I10" s="94">
        <v>7709702</v>
      </c>
      <c r="J10" s="93">
        <v>24875000</v>
      </c>
      <c r="K10" s="94">
        <v>15120502</v>
      </c>
      <c r="L10" s="93"/>
      <c r="M10" s="94"/>
      <c r="N10" s="93"/>
      <c r="O10" s="94"/>
      <c r="P10" s="93">
        <f>$H10      +$J10      +$L10      +$N10</f>
        <v>43071000</v>
      </c>
      <c r="Q10" s="94">
        <f>$I10      +$K10      +$M10      +$O10</f>
        <v>22830204</v>
      </c>
      <c r="R10" s="48">
        <f>IF(($H10      =0),0,((($J10      -$H10      )/$H10      )*100))</f>
        <v>36.705869421850956</v>
      </c>
      <c r="S10" s="49">
        <f>IF(($I10      =0),0,((($K10      -$I10      )/$I10      )*100))</f>
        <v>96.123040812731801</v>
      </c>
      <c r="T10" s="48">
        <f>IF(($E10      =0),0,(($P10      /$E10      )*100))</f>
        <v>51.606757728253051</v>
      </c>
      <c r="U10" s="50">
        <f>IF(($E10      =0),0,(($Q10      /$E10      )*100))</f>
        <v>27.354665708123655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36250000</v>
      </c>
      <c r="C11" s="92"/>
      <c r="D11" s="92"/>
      <c r="E11" s="92">
        <f>$B11      +$C11      +$D11</f>
        <v>36250000</v>
      </c>
      <c r="F11" s="93">
        <v>36250000</v>
      </c>
      <c r="G11" s="94">
        <v>21000000</v>
      </c>
      <c r="H11" s="93">
        <v>10676000</v>
      </c>
      <c r="I11" s="94">
        <v>3102327</v>
      </c>
      <c r="J11" s="93">
        <v>5308000</v>
      </c>
      <c r="K11" s="94">
        <v>5259641</v>
      </c>
      <c r="L11" s="93"/>
      <c r="M11" s="94"/>
      <c r="N11" s="93"/>
      <c r="O11" s="94"/>
      <c r="P11" s="93">
        <f>$H11      +$J11      +$L11      +$N11</f>
        <v>15984000</v>
      </c>
      <c r="Q11" s="94">
        <f>$I11      +$K11      +$M11      +$O11</f>
        <v>8361968</v>
      </c>
      <c r="R11" s="48">
        <f>IF(($H11      =0),0,((($J11      -$H11      )/$H11      )*100))</f>
        <v>-50.281004121393778</v>
      </c>
      <c r="S11" s="49">
        <f>IF(($I11      =0),0,((($K11      -$I11      )/$I11      )*100))</f>
        <v>69.538575398402557</v>
      </c>
      <c r="T11" s="48">
        <f>IF(($E11      =0),0,(($P11      /$E11      )*100))</f>
        <v>44.093793103448277</v>
      </c>
      <c r="U11" s="50">
        <f>IF(($E11      =0),0,(($Q11      /$E11      )*100))</f>
        <v>23.067497931034485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72281000</v>
      </c>
      <c r="C13" s="92"/>
      <c r="D13" s="92"/>
      <c r="E13" s="92">
        <f>$B13      +$C13      +$D13</f>
        <v>72281000</v>
      </c>
      <c r="F13" s="93">
        <v>72281000</v>
      </c>
      <c r="G13" s="94">
        <v>44763000</v>
      </c>
      <c r="H13" s="93">
        <v>9542000</v>
      </c>
      <c r="I13" s="94">
        <v>2826959</v>
      </c>
      <c r="J13" s="93">
        <v>20421000</v>
      </c>
      <c r="K13" s="94">
        <v>11307713</v>
      </c>
      <c r="L13" s="93"/>
      <c r="M13" s="94"/>
      <c r="N13" s="93"/>
      <c r="O13" s="94"/>
      <c r="P13" s="93">
        <f>$H13      +$J13      +$L13      +$N13</f>
        <v>29963000</v>
      </c>
      <c r="Q13" s="94">
        <f>$I13      +$K13      +$M13      +$O13</f>
        <v>14134672</v>
      </c>
      <c r="R13" s="48">
        <f>IF(($H13      =0),0,((($J13      -$H13      )/$H13      )*100))</f>
        <v>114.01173758121988</v>
      </c>
      <c r="S13" s="49">
        <f>IF(($I13      =0),0,((($K13      -$I13      )/$I13      )*100))</f>
        <v>299.99564903488169</v>
      </c>
      <c r="T13" s="48">
        <f>IF(($E13      =0),0,(($P13      /$E13      )*100))</f>
        <v>41.453494002573287</v>
      </c>
      <c r="U13" s="50">
        <f>IF(($E13      =0),0,(($Q13      /$E13      )*100))</f>
        <v>19.555169408281568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4200000</v>
      </c>
      <c r="C14" s="92"/>
      <c r="D14" s="92"/>
      <c r="E14" s="92">
        <f>$B14      +$C14      +$D14</f>
        <v>4200000</v>
      </c>
      <c r="F14" s="93">
        <v>4200000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235099000</v>
      </c>
      <c r="C15" s="95">
        <f>SUM(C9:C14)</f>
        <v>0</v>
      </c>
      <c r="D15" s="95"/>
      <c r="E15" s="95">
        <f>$B15      +$C15      +$D15</f>
        <v>235099000</v>
      </c>
      <c r="F15" s="96">
        <f>SUM(F9:F14)</f>
        <v>235099000</v>
      </c>
      <c r="G15" s="97">
        <f>SUM(G9:G14)</f>
        <v>160318000</v>
      </c>
      <c r="H15" s="96">
        <f>SUM(H9:H14)</f>
        <v>38526000</v>
      </c>
      <c r="I15" s="97">
        <f>SUM(I9:I14)</f>
        <v>13638988</v>
      </c>
      <c r="J15" s="96">
        <f>SUM(J9:J14)</f>
        <v>51629000</v>
      </c>
      <c r="K15" s="97">
        <f>SUM(K9:K14)</f>
        <v>31687856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90155000</v>
      </c>
      <c r="Q15" s="97">
        <f>$I15      +$K15      +$M15      +$O15</f>
        <v>45326844</v>
      </c>
      <c r="R15" s="52">
        <f>IF(($H15      =0),0,((($J15      -$H15      )/$H15      )*100))</f>
        <v>34.010797902715048</v>
      </c>
      <c r="S15" s="53">
        <f>IF(($I15      =0),0,((($K15      -$I15      )/$I15      )*100))</f>
        <v>132.33289742611402</v>
      </c>
      <c r="T15" s="52">
        <f>IF((SUM($E9:$E13))=0,0,(P15/(SUM($E9:$E13))*100))</f>
        <v>39.045210243439769</v>
      </c>
      <c r="U15" s="54">
        <f>IF((SUM($E9:$E13))=0,0,(Q15/(SUM($E9:$E13))*100))</f>
        <v>19.630593462942674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27258000</v>
      </c>
      <c r="C19" s="92"/>
      <c r="D19" s="92"/>
      <c r="E19" s="92">
        <f>$B19      +$C19      +$D19</f>
        <v>27258000</v>
      </c>
      <c r="F19" s="93">
        <v>27258000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125960000</v>
      </c>
      <c r="C20" s="92"/>
      <c r="D20" s="92"/>
      <c r="E20" s="92">
        <f>$B20      +$C20      +$D20</f>
        <v>125960000</v>
      </c>
      <c r="F20" s="93">
        <v>125960000</v>
      </c>
      <c r="G20" s="94">
        <v>125960000</v>
      </c>
      <c r="H20" s="93">
        <v>26948000</v>
      </c>
      <c r="I20" s="94">
        <v>3820525</v>
      </c>
      <c r="J20" s="93">
        <v>69160000</v>
      </c>
      <c r="K20" s="94">
        <v>38230443</v>
      </c>
      <c r="L20" s="93"/>
      <c r="M20" s="94"/>
      <c r="N20" s="93"/>
      <c r="O20" s="94"/>
      <c r="P20" s="93">
        <f>$H20      +$J20      +$L20      +$N20</f>
        <v>96108000</v>
      </c>
      <c r="Q20" s="94">
        <f>$I20      +$K20      +$M20      +$O20</f>
        <v>42050968</v>
      </c>
      <c r="R20" s="48">
        <f>IF(($H20      =0),0,((($J20      -$H20      )/$H20      )*100))</f>
        <v>156.64242244322401</v>
      </c>
      <c r="S20" s="49">
        <f>IF(($I20      =0),0,((($K20      -$I20      )/$I20      )*100))</f>
        <v>900.65941199180736</v>
      </c>
      <c r="T20" s="48">
        <f>IF(($E20      =0),0,(($P20      /$E20      )*100))</f>
        <v>76.300412829469678</v>
      </c>
      <c r="U20" s="50">
        <f>IF(($E20      =0),0,(($Q20      /$E20      )*100))</f>
        <v>33.384382343601146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153218000</v>
      </c>
      <c r="C24" s="95">
        <f>SUM(C17:C23)</f>
        <v>0</v>
      </c>
      <c r="D24" s="95"/>
      <c r="E24" s="95">
        <f>$B24      +$C24      +$D24</f>
        <v>153218000</v>
      </c>
      <c r="F24" s="96">
        <f>SUM(F17:F23)</f>
        <v>153218000</v>
      </c>
      <c r="G24" s="97">
        <f>SUM(G17:G23)</f>
        <v>125960000</v>
      </c>
      <c r="H24" s="96">
        <f>SUM(H17:H23)</f>
        <v>26948000</v>
      </c>
      <c r="I24" s="97">
        <f>SUM(I17:I23)</f>
        <v>3820525</v>
      </c>
      <c r="J24" s="96">
        <f>SUM(J17:J23)</f>
        <v>69160000</v>
      </c>
      <c r="K24" s="97">
        <f>SUM(K17:K23)</f>
        <v>38230443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96108000</v>
      </c>
      <c r="Q24" s="97">
        <f>$I24      +$K24      +$M24      +$O24</f>
        <v>42050968</v>
      </c>
      <c r="R24" s="52">
        <f>IF(($H24      =0),0,((($J24      -$H24      )/$H24      )*100))</f>
        <v>156.64242244322401</v>
      </c>
      <c r="S24" s="53">
        <f>IF(($I24      =0),0,((($K24      -$I24      )/$I24      )*100))</f>
        <v>900.65941199180736</v>
      </c>
      <c r="T24" s="52">
        <f>IF(($E24-$E19-$E23)   =0,0,($P24   /($E24-$E19-$E23)   )*100)</f>
        <v>76.300412829469678</v>
      </c>
      <c r="U24" s="54">
        <f>IF(($E24-$E19-$E23)   =0,0,($Q24   /($E24-$E19-$E23)   )*100)</f>
        <v>33.384382343601146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346376000</v>
      </c>
      <c r="C28" s="92"/>
      <c r="D28" s="92"/>
      <c r="E28" s="92">
        <f>$B28      +$C28      +$D28</f>
        <v>346376000</v>
      </c>
      <c r="F28" s="93">
        <v>346376000</v>
      </c>
      <c r="G28" s="94">
        <v>49131000</v>
      </c>
      <c r="H28" s="93">
        <v>18239000</v>
      </c>
      <c r="I28" s="94"/>
      <c r="J28" s="93">
        <v>13368000</v>
      </c>
      <c r="K28" s="94"/>
      <c r="L28" s="93"/>
      <c r="M28" s="94"/>
      <c r="N28" s="93"/>
      <c r="O28" s="94"/>
      <c r="P28" s="93">
        <f>$H28      +$J28      +$L28      +$N28</f>
        <v>31607000</v>
      </c>
      <c r="Q28" s="94">
        <f>$I28      +$K28      +$M28      +$O28</f>
        <v>0</v>
      </c>
      <c r="R28" s="48">
        <f>IF(($H28      =0),0,((($J28      -$H28      )/$H28      )*100))</f>
        <v>-26.706508032238606</v>
      </c>
      <c r="S28" s="49">
        <f>IF(($I28      =0),0,((($K28      -$I28      )/$I28      )*100))</f>
        <v>0</v>
      </c>
      <c r="T28" s="48">
        <f>IF(($E28      =0),0,(($P28      /$E28      )*100))</f>
        <v>9.1250548536850129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16941000</v>
      </c>
      <c r="C29" s="92"/>
      <c r="D29" s="92"/>
      <c r="E29" s="92">
        <f>$B29      +$C29      +$D29</f>
        <v>16941000</v>
      </c>
      <c r="F29" s="93">
        <v>16941000</v>
      </c>
      <c r="G29" s="94">
        <v>10217000</v>
      </c>
      <c r="H29" s="93">
        <v>409000</v>
      </c>
      <c r="I29" s="94">
        <v>1198462</v>
      </c>
      <c r="J29" s="93">
        <v>4345000</v>
      </c>
      <c r="K29" s="94">
        <v>2198802</v>
      </c>
      <c r="L29" s="93"/>
      <c r="M29" s="94"/>
      <c r="N29" s="93"/>
      <c r="O29" s="94"/>
      <c r="P29" s="93">
        <f>$H29      +$J29      +$L29      +$N29</f>
        <v>4754000</v>
      </c>
      <c r="Q29" s="94">
        <f>$I29      +$K29      +$M29      +$O29</f>
        <v>3397264</v>
      </c>
      <c r="R29" s="48">
        <f>IF(($H29      =0),0,((($J29      -$H29      )/$H29      )*100))</f>
        <v>962.34718826405867</v>
      </c>
      <c r="S29" s="49">
        <f>IF(($I29      =0),0,((($K29      -$I29      )/$I29      )*100))</f>
        <v>83.468645647504886</v>
      </c>
      <c r="T29" s="48">
        <f>IF(($E29      =0),0,(($P29      /$E29      )*100))</f>
        <v>28.062097869075025</v>
      </c>
      <c r="U29" s="50">
        <f>IF(($E29      =0),0,(($Q29      /$E29      )*100))</f>
        <v>20.053503335104185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363317000</v>
      </c>
      <c r="C30" s="95">
        <f>SUM(C26:C29)</f>
        <v>0</v>
      </c>
      <c r="D30" s="95"/>
      <c r="E30" s="95">
        <f>$B30      +$C30      +$D30</f>
        <v>363317000</v>
      </c>
      <c r="F30" s="96">
        <f>SUM(F26:F29)</f>
        <v>363317000</v>
      </c>
      <c r="G30" s="97">
        <f>SUM(G26:G29)</f>
        <v>59348000</v>
      </c>
      <c r="H30" s="96">
        <f>SUM(H26:H29)</f>
        <v>18648000</v>
      </c>
      <c r="I30" s="97">
        <f>SUM(I26:I29)</f>
        <v>1198462</v>
      </c>
      <c r="J30" s="96">
        <f>SUM(J26:J29)</f>
        <v>17713000</v>
      </c>
      <c r="K30" s="97">
        <f>SUM(K26:K29)</f>
        <v>2198802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36361000</v>
      </c>
      <c r="Q30" s="97">
        <f>$I30      +$K30      +$M30      +$O30</f>
        <v>3397264</v>
      </c>
      <c r="R30" s="52">
        <f>IF(($H30      =0),0,((($J30      -$H30      )/$H30      )*100))</f>
        <v>-5.0139425139425136</v>
      </c>
      <c r="S30" s="53">
        <f>IF(($I30      =0),0,((($K30      -$I30      )/$I30      )*100))</f>
        <v>83.468645647504886</v>
      </c>
      <c r="T30" s="52">
        <f>IF($E30   =0,0,($P30   /$E30   )*100)</f>
        <v>10.008064582719774</v>
      </c>
      <c r="U30" s="54">
        <f>IF($E30   =0,0,($Q30   /$E30   )*100)</f>
        <v>0.93506882419484916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98103000</v>
      </c>
      <c r="C32" s="92"/>
      <c r="D32" s="92"/>
      <c r="E32" s="92">
        <f>$B32      +$C32      +$D32</f>
        <v>98103000</v>
      </c>
      <c r="F32" s="93">
        <v>98103000</v>
      </c>
      <c r="G32" s="94">
        <v>55897000</v>
      </c>
      <c r="H32" s="93">
        <v>21770000</v>
      </c>
      <c r="I32" s="94">
        <v>17553533</v>
      </c>
      <c r="J32" s="93">
        <v>19274000</v>
      </c>
      <c r="K32" s="94">
        <v>25095476</v>
      </c>
      <c r="L32" s="93"/>
      <c r="M32" s="94"/>
      <c r="N32" s="93"/>
      <c r="O32" s="94"/>
      <c r="P32" s="93">
        <f>$H32      +$J32      +$L32      +$N32</f>
        <v>41044000</v>
      </c>
      <c r="Q32" s="94">
        <f>$I32      +$K32      +$M32      +$O32</f>
        <v>42649009</v>
      </c>
      <c r="R32" s="48">
        <f>IF(($H32      =0),0,((($J32      -$H32      )/$H32      )*100))</f>
        <v>-11.465319246669729</v>
      </c>
      <c r="S32" s="49">
        <f>IF(($I32      =0),0,((($K32      -$I32      )/$I32      )*100))</f>
        <v>42.965384803161847</v>
      </c>
      <c r="T32" s="48">
        <f>IF(($E32      =0),0,(($P32      /$E32      )*100))</f>
        <v>41.837660418131961</v>
      </c>
      <c r="U32" s="50">
        <f>IF(($E32      =0),0,(($Q32      /$E32      )*100))</f>
        <v>43.473705187405074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98103000</v>
      </c>
      <c r="C33" s="95">
        <f>C32</f>
        <v>0</v>
      </c>
      <c r="D33" s="95"/>
      <c r="E33" s="95">
        <f>$B33      +$C33      +$D33</f>
        <v>98103000</v>
      </c>
      <c r="F33" s="96">
        <f>F32</f>
        <v>98103000</v>
      </c>
      <c r="G33" s="97">
        <f>G32</f>
        <v>55897000</v>
      </c>
      <c r="H33" s="96">
        <f>H32</f>
        <v>21770000</v>
      </c>
      <c r="I33" s="97">
        <f>I32</f>
        <v>17553533</v>
      </c>
      <c r="J33" s="96">
        <f>J32</f>
        <v>19274000</v>
      </c>
      <c r="K33" s="97">
        <f>K32</f>
        <v>25095476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41044000</v>
      </c>
      <c r="Q33" s="97">
        <f>$I33      +$K33      +$M33      +$O33</f>
        <v>42649009</v>
      </c>
      <c r="R33" s="52">
        <f>IF(($H33      =0),0,((($J33      -$H33      )/$H33      )*100))</f>
        <v>-11.465319246669729</v>
      </c>
      <c r="S33" s="53">
        <f>IF(($I33      =0),0,((($K33      -$I33      )/$I33      )*100))</f>
        <v>42.965384803161847</v>
      </c>
      <c r="T33" s="52">
        <f>IF($E33   =0,0,($P33   /$E33   )*100)</f>
        <v>41.837660418131961</v>
      </c>
      <c r="U33" s="54">
        <f>IF($E33   =0,0,($Q33   /$E33   )*100)</f>
        <v>43.473705187405074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287054000</v>
      </c>
      <c r="C35" s="92"/>
      <c r="D35" s="92"/>
      <c r="E35" s="92">
        <f>$B35      +$C35      +$D35</f>
        <v>287054000</v>
      </c>
      <c r="F35" s="93">
        <v>287054000</v>
      </c>
      <c r="G35" s="94">
        <v>162148000</v>
      </c>
      <c r="H35" s="93">
        <v>14024000</v>
      </c>
      <c r="I35" s="94">
        <v>21934790</v>
      </c>
      <c r="J35" s="93">
        <v>125091000</v>
      </c>
      <c r="K35" s="94">
        <v>61635136</v>
      </c>
      <c r="L35" s="93"/>
      <c r="M35" s="94"/>
      <c r="N35" s="93"/>
      <c r="O35" s="94"/>
      <c r="P35" s="93">
        <f>$H35      +$J35      +$L35      +$N35</f>
        <v>139115000</v>
      </c>
      <c r="Q35" s="94">
        <f>$I35      +$K35      +$M35      +$O35</f>
        <v>83569926</v>
      </c>
      <c r="R35" s="48">
        <f>IF(($H35      =0),0,((($J35      -$H35      )/$H35      )*100))</f>
        <v>791.97803764974321</v>
      </c>
      <c r="S35" s="49">
        <f>IF(($I35      =0),0,((($K35      -$I35      )/$I35      )*100))</f>
        <v>180.99259669228655</v>
      </c>
      <c r="T35" s="48">
        <f>IF(($E35      =0),0,(($P35      /$E35      )*100))</f>
        <v>48.463006960362861</v>
      </c>
      <c r="U35" s="50">
        <f>IF(($E35      =0),0,(($Q35      /$E35      )*100))</f>
        <v>29.112963414549181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924094000</v>
      </c>
      <c r="C36" s="92"/>
      <c r="D36" s="92"/>
      <c r="E36" s="92">
        <f>$B36      +$C36      +$D36</f>
        <v>924094000</v>
      </c>
      <c r="F36" s="93">
        <v>924094000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31000000</v>
      </c>
      <c r="C38" s="92"/>
      <c r="D38" s="92"/>
      <c r="E38" s="92">
        <f>$B38      +$C38      +$D38</f>
        <v>31000000</v>
      </c>
      <c r="F38" s="93">
        <v>31000000</v>
      </c>
      <c r="G38" s="94">
        <v>21000000</v>
      </c>
      <c r="H38" s="93">
        <v>2198000</v>
      </c>
      <c r="I38" s="94"/>
      <c r="J38" s="93">
        <v>7643000</v>
      </c>
      <c r="K38" s="94">
        <v>-2000000</v>
      </c>
      <c r="L38" s="93"/>
      <c r="M38" s="94"/>
      <c r="N38" s="93"/>
      <c r="O38" s="94"/>
      <c r="P38" s="93">
        <f>$H38      +$J38      +$L38      +$N38</f>
        <v>9841000</v>
      </c>
      <c r="Q38" s="94">
        <f>$I38      +$K38      +$M38      +$O38</f>
        <v>-2000000</v>
      </c>
      <c r="R38" s="48">
        <f>IF(($H38      =0),0,((($J38      -$H38      )/$H38      )*100))</f>
        <v>247.72520473157417</v>
      </c>
      <c r="S38" s="49">
        <f>IF(($I38      =0),0,((($K38      -$I38      )/$I38      )*100))</f>
        <v>0</v>
      </c>
      <c r="T38" s="48">
        <f>IF(($E38      =0),0,(($P38      /$E38      )*100))</f>
        <v>31.745161290322581</v>
      </c>
      <c r="U38" s="50">
        <f>IF(($E38      =0),0,(($Q38      /$E38      )*100))</f>
        <v>-6.4516129032258061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1242148000</v>
      </c>
      <c r="C40" s="95">
        <f>SUM(C35:C39)</f>
        <v>0</v>
      </c>
      <c r="D40" s="95"/>
      <c r="E40" s="95">
        <f>$B40      +$C40      +$D40</f>
        <v>1242148000</v>
      </c>
      <c r="F40" s="96">
        <f>SUM(F35:F39)</f>
        <v>1242148000</v>
      </c>
      <c r="G40" s="97">
        <f>SUM(G35:G39)</f>
        <v>183148000</v>
      </c>
      <c r="H40" s="96">
        <f>SUM(H35:H39)</f>
        <v>16222000</v>
      </c>
      <c r="I40" s="97">
        <f>SUM(I35:I39)</f>
        <v>21934790</v>
      </c>
      <c r="J40" s="96">
        <f>SUM(J35:J39)</f>
        <v>132734000</v>
      </c>
      <c r="K40" s="97">
        <f>SUM(K35:K39)</f>
        <v>59635136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148956000</v>
      </c>
      <c r="Q40" s="97">
        <f>$I40      +$K40      +$M40      +$O40</f>
        <v>81569926</v>
      </c>
      <c r="R40" s="52">
        <f>IF(($H40      =0),0,((($J40      -$H40      )/$H40      )*100))</f>
        <v>718.23449636296391</v>
      </c>
      <c r="S40" s="53">
        <f>IF(($I40      =0),0,((($K40      -$I40      )/$I40      )*100))</f>
        <v>171.87466121170979</v>
      </c>
      <c r="T40" s="52">
        <f>IF((+$E35+$E38) =0,0,(P40   /(+$E35+$E38) )*100)</f>
        <v>46.833556565866175</v>
      </c>
      <c r="U40" s="54">
        <f>IF((+$E35+$E38) =0,0,(Q40   /(+$E35+$E38) )*100)</f>
        <v>25.646565048702424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731849000</v>
      </c>
      <c r="C43" s="92"/>
      <c r="D43" s="92"/>
      <c r="E43" s="92">
        <f>$B43      +$C43      +$D43</f>
        <v>731849000</v>
      </c>
      <c r="F43" s="93">
        <v>731849000</v>
      </c>
      <c r="G43" s="94">
        <v>251490000</v>
      </c>
      <c r="H43" s="93">
        <v>43225000</v>
      </c>
      <c r="I43" s="94">
        <v>39799809</v>
      </c>
      <c r="J43" s="93">
        <v>141229000</v>
      </c>
      <c r="K43" s="94">
        <v>92687560</v>
      </c>
      <c r="L43" s="93"/>
      <c r="M43" s="94"/>
      <c r="N43" s="93"/>
      <c r="O43" s="94"/>
      <c r="P43" s="93">
        <f>$H43      +$J43      +$L43      +$N43</f>
        <v>184454000</v>
      </c>
      <c r="Q43" s="94">
        <f>$I43      +$K43      +$M43      +$O43</f>
        <v>132487369</v>
      </c>
      <c r="R43" s="48">
        <f>IF(($H43      =0),0,((($J43      -$H43      )/$H43      )*100))</f>
        <v>226.72990167727011</v>
      </c>
      <c r="S43" s="49">
        <f>IF(($I43      =0),0,((($K43      -$I43      )/$I43      )*100))</f>
        <v>132.88443419414401</v>
      </c>
      <c r="T43" s="48">
        <f>IF(($E43      =0),0,(($P43      /$E43      )*100))</f>
        <v>25.203833031130742</v>
      </c>
      <c r="U43" s="50">
        <f>IF(($E43      =0),0,(($Q43      /$E43      )*100))</f>
        <v>18.103101732734487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303600000</v>
      </c>
      <c r="C44" s="92"/>
      <c r="D44" s="92"/>
      <c r="E44" s="92">
        <f>$B44      +$C44      +$D44</f>
        <v>303600000</v>
      </c>
      <c r="F44" s="93">
        <v>303600000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516864000</v>
      </c>
      <c r="C51" s="92"/>
      <c r="D51" s="92"/>
      <c r="E51" s="92">
        <f>$B51      +$C51      +$D51</f>
        <v>516864000</v>
      </c>
      <c r="F51" s="93">
        <v>516864000</v>
      </c>
      <c r="G51" s="94">
        <v>275618000</v>
      </c>
      <c r="H51" s="93">
        <v>62046000</v>
      </c>
      <c r="I51" s="94">
        <v>35006227</v>
      </c>
      <c r="J51" s="93">
        <v>86260000</v>
      </c>
      <c r="K51" s="94">
        <v>68346664</v>
      </c>
      <c r="L51" s="93"/>
      <c r="M51" s="94"/>
      <c r="N51" s="93"/>
      <c r="O51" s="94"/>
      <c r="P51" s="93">
        <f>$H51      +$J51      +$L51      +$N51</f>
        <v>148306000</v>
      </c>
      <c r="Q51" s="94">
        <f>$I51      +$K51      +$M51      +$O51</f>
        <v>103352891</v>
      </c>
      <c r="R51" s="48">
        <f>IF(($H51      =0),0,((($J51      -$H51      )/$H51      )*100))</f>
        <v>39.025884021532406</v>
      </c>
      <c r="S51" s="49">
        <f>IF(($I51      =0),0,((($K51      -$I51      )/$I51      )*100))</f>
        <v>95.241446614626597</v>
      </c>
      <c r="T51" s="48">
        <f>IF(($E51      =0),0,(($P51      /$E51      )*100))</f>
        <v>28.693428058444777</v>
      </c>
      <c r="U51" s="50">
        <f>IF(($E51      =0),0,(($Q51      /$E51      )*100))</f>
        <v>19.996148116332343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1552313000</v>
      </c>
      <c r="C53" s="95">
        <f>SUM(C42:C52)</f>
        <v>0</v>
      </c>
      <c r="D53" s="95"/>
      <c r="E53" s="95">
        <f>$B53      +$C53      +$D53</f>
        <v>1552313000</v>
      </c>
      <c r="F53" s="96">
        <f>SUM(F42:F52)</f>
        <v>1552313000</v>
      </c>
      <c r="G53" s="97">
        <f>SUM(G42:G52)</f>
        <v>527108000</v>
      </c>
      <c r="H53" s="96">
        <f>SUM(H42:H52)</f>
        <v>105271000</v>
      </c>
      <c r="I53" s="97">
        <f>SUM(I42:I52)</f>
        <v>74806036</v>
      </c>
      <c r="J53" s="96">
        <f>SUM(J42:J52)</f>
        <v>227489000</v>
      </c>
      <c r="K53" s="97">
        <f>SUM(K42:K52)</f>
        <v>161034224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332760000</v>
      </c>
      <c r="Q53" s="97">
        <f>$I53      +$K53      +$M53      +$O53</f>
        <v>235840260</v>
      </c>
      <c r="R53" s="52">
        <f>IF(($H53      =0),0,((($J53      -$H53      )/$H53      )*100))</f>
        <v>116.09845066542543</v>
      </c>
      <c r="S53" s="53">
        <f>IF(($I53      =0),0,((($K53      -$I53      )/$I53      )*100))</f>
        <v>115.26902454769828</v>
      </c>
      <c r="T53" s="52">
        <f>IF((+$E43+$E45+$E47+$E48+$E51) =0,0,(P53   /(+$E43+$E45+$E47+$E48+$E51) )*100)</f>
        <v>26.648237024840775</v>
      </c>
      <c r="U53" s="54">
        <f>IF((+$E43+$E45+$E47+$E48+$E51) =0,0,(Q53   /(+$E43+$E45+$E47+$E48+$E51) )*100)</f>
        <v>18.886666511840591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644191000</v>
      </c>
      <c r="C65" s="92"/>
      <c r="D65" s="92"/>
      <c r="E65" s="92">
        <f>$B65      +$C65      +$D65</f>
        <v>644191000</v>
      </c>
      <c r="F65" s="93">
        <v>644191000</v>
      </c>
      <c r="G65" s="94">
        <v>541807000</v>
      </c>
      <c r="H65" s="93">
        <v>34864000</v>
      </c>
      <c r="I65" s="94">
        <v>5005275</v>
      </c>
      <c r="J65" s="93">
        <v>134019000</v>
      </c>
      <c r="K65" s="94">
        <v>49924597</v>
      </c>
      <c r="L65" s="93"/>
      <c r="M65" s="94"/>
      <c r="N65" s="93"/>
      <c r="O65" s="94"/>
      <c r="P65" s="93">
        <f>$H65      +$J65      +$L65      +$N65</f>
        <v>168883000</v>
      </c>
      <c r="Q65" s="94">
        <f>$I65      +$K65      +$M65      +$O65</f>
        <v>54929872</v>
      </c>
      <c r="R65" s="48">
        <f>IF(($H65      =0),0,((($J65      -$H65      )/$H65      )*100))</f>
        <v>284.40511702615879</v>
      </c>
      <c r="S65" s="49">
        <f>IF(($I65      =0),0,((($K65      -$I65      )/$I65      )*100))</f>
        <v>897.4396411785566</v>
      </c>
      <c r="T65" s="48">
        <f>IF(($E65      =0),0,(($P65      /$E65      )*100))</f>
        <v>26.2162929938481</v>
      </c>
      <c r="U65" s="50">
        <f>IF(($E65      =0),0,(($Q65      /$E65      )*100))</f>
        <v>8.5269542728786973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644191000</v>
      </c>
      <c r="C66" s="95">
        <f>SUM(C61:C65)</f>
        <v>0</v>
      </c>
      <c r="D66" s="95"/>
      <c r="E66" s="95">
        <f>$B66      +$C66      +$D66</f>
        <v>644191000</v>
      </c>
      <c r="F66" s="96">
        <f>SUM(F61:F65)</f>
        <v>644191000</v>
      </c>
      <c r="G66" s="97">
        <f>SUM(G61:G65)</f>
        <v>541807000</v>
      </c>
      <c r="H66" s="96">
        <f>SUM(H61:H65)</f>
        <v>34864000</v>
      </c>
      <c r="I66" s="97">
        <f>SUM(I61:I65)</f>
        <v>5005275</v>
      </c>
      <c r="J66" s="96">
        <f>SUM(J61:J65)</f>
        <v>134019000</v>
      </c>
      <c r="K66" s="97">
        <f>SUM(K61:K65)</f>
        <v>49924597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168883000</v>
      </c>
      <c r="Q66" s="97">
        <f>$I66      +$K66      +$M66      +$O66</f>
        <v>54929872</v>
      </c>
      <c r="R66" s="52">
        <f>IF(($H66      =0),0,((($J66      -$H66      )/$H66      )*100))</f>
        <v>284.40511702615879</v>
      </c>
      <c r="S66" s="53">
        <f>IF(($I66      =0),0,((($K66      -$I66      )/$I66      )*100))</f>
        <v>897.4396411785566</v>
      </c>
      <c r="T66" s="52">
        <f>IF((+$E61+$E63+$E64++$E65) =0,0,(P66   /(+$E61+$E63+$E64+$E65) )*100)</f>
        <v>26.2162929938481</v>
      </c>
      <c r="U66" s="54">
        <f>IF((+$E61+$E63+$E65) =0,0,(Q66  /(+$E61+$E63+$E65) )*100)</f>
        <v>8.5269542728786973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4288389000</v>
      </c>
      <c r="C67" s="104">
        <f>SUM(C9:C14,C17:C23,C26:C29,C32,C35:C39,C42:C52,C55:C58,C61:C65)</f>
        <v>0</v>
      </c>
      <c r="D67" s="104"/>
      <c r="E67" s="104">
        <f>$B67      +$C67      +$D67</f>
        <v>4288389000</v>
      </c>
      <c r="F67" s="105">
        <f>SUM(F9:F14,F17:F23,F26:F29,F32,F35:F39,F42:F52,F55:F58,F61:F65)</f>
        <v>4288389000</v>
      </c>
      <c r="G67" s="106">
        <f>SUM(G9:G14,G17:G23,G26:G29,G32,G35:G39,G42:G52,G55:G58,G61:G65)</f>
        <v>1653586000</v>
      </c>
      <c r="H67" s="105">
        <f>SUM(H9:H14,H17:H23,H26:H29,H32,H35:H39,H42:H52,H55:H58,H61:H65)</f>
        <v>262249000</v>
      </c>
      <c r="I67" s="106">
        <f>SUM(I9:I14,I17:I23,I26:I29,I32,I35:I39,I42:I52,I55:I58,I61:I65)</f>
        <v>137957609</v>
      </c>
      <c r="J67" s="105">
        <f>SUM(J9:J14,J17:J23,J26:J29,J32,J35:J39,J42:J52,J55:J58,J61:J65)</f>
        <v>652018000</v>
      </c>
      <c r="K67" s="106">
        <f>SUM(K9:K14,K17:K23,K26:K29,K32,K35:K39,K42:K52,K55:K58,K61:K65)</f>
        <v>367806534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914267000</v>
      </c>
      <c r="Q67" s="106">
        <f>$I67      +$K67      +$M67      +$O67</f>
        <v>505764143</v>
      </c>
      <c r="R67" s="61">
        <f>IF(($H67      =0),0,((($J67      -$H67      )/$H67      )*100))</f>
        <v>148.62554290006827</v>
      </c>
      <c r="S67" s="62">
        <f>IF(($I67      =0),0,((($K67      -$I67      )/$I67      )*100))</f>
        <v>166.60837098155275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30.181428524740717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16.696090236584325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3649469000</v>
      </c>
      <c r="C69" s="92"/>
      <c r="D69" s="92"/>
      <c r="E69" s="92">
        <f>$B69      +$C69      +$D69</f>
        <v>3649469000</v>
      </c>
      <c r="F69" s="93">
        <v>3600574000</v>
      </c>
      <c r="G69" s="94">
        <v>2742764000</v>
      </c>
      <c r="H69" s="93">
        <v>657722000</v>
      </c>
      <c r="I69" s="94">
        <v>420367489</v>
      </c>
      <c r="J69" s="93">
        <v>1411245000</v>
      </c>
      <c r="K69" s="94">
        <v>1047195546</v>
      </c>
      <c r="L69" s="93"/>
      <c r="M69" s="94"/>
      <c r="N69" s="93"/>
      <c r="O69" s="94"/>
      <c r="P69" s="93">
        <f>$H69      +$J69      +$L69      +$N69</f>
        <v>2068967000</v>
      </c>
      <c r="Q69" s="94">
        <f>$I69      +$K69      +$M69      +$O69</f>
        <v>1467563035</v>
      </c>
      <c r="R69" s="48">
        <f>IF(($H69      =0),0,((($J69      -$H69      )/$H69      )*100))</f>
        <v>114.56557633772324</v>
      </c>
      <c r="S69" s="49">
        <f>IF(($I69      =0),0,((($K69      -$I69      )/$I69      )*100))</f>
        <v>149.11430436524554</v>
      </c>
      <c r="T69" s="48">
        <f>IF(($E69      =0),0,(($P69      /$E69      )*100))</f>
        <v>56.692274958356961</v>
      </c>
      <c r="U69" s="50">
        <f>IF(($E69      =0),0,(($Q69      /$E69      )*100))</f>
        <v>40.213056611797498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3649469000</v>
      </c>
      <c r="C70" s="101">
        <f>C69</f>
        <v>0</v>
      </c>
      <c r="D70" s="101"/>
      <c r="E70" s="101">
        <f>$B70      +$C70      +$D70</f>
        <v>3649469000</v>
      </c>
      <c r="F70" s="102">
        <f>F69</f>
        <v>3600574000</v>
      </c>
      <c r="G70" s="103">
        <f>G69</f>
        <v>2742764000</v>
      </c>
      <c r="H70" s="102">
        <f>H69</f>
        <v>657722000</v>
      </c>
      <c r="I70" s="103">
        <f>I69</f>
        <v>420367489</v>
      </c>
      <c r="J70" s="102">
        <f>J69</f>
        <v>1411245000</v>
      </c>
      <c r="K70" s="103">
        <f>K69</f>
        <v>1047195546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2068967000</v>
      </c>
      <c r="Q70" s="103">
        <f>$I70      +$K70      +$M70      +$O70</f>
        <v>1467563035</v>
      </c>
      <c r="R70" s="57">
        <f>IF(($H70      =0),0,((($J70      -$H70      )/$H70      )*100))</f>
        <v>114.56557633772324</v>
      </c>
      <c r="S70" s="58">
        <f>IF(($I70      =0),0,((($K70      -$I70      )/$I70      )*100))</f>
        <v>149.11430436524554</v>
      </c>
      <c r="T70" s="57">
        <f>IF($E70   =0,0,($P70   /$E70   )*100)</f>
        <v>56.692274958356961</v>
      </c>
      <c r="U70" s="59">
        <f>IF($E70   =0,0,($Q70   /$E70 )*100)</f>
        <v>40.213056611797498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3649469000</v>
      </c>
      <c r="C71" s="104">
        <f>C69</f>
        <v>0</v>
      </c>
      <c r="D71" s="104"/>
      <c r="E71" s="104">
        <f>$B71      +$C71      +$D71</f>
        <v>3649469000</v>
      </c>
      <c r="F71" s="105">
        <f>F69</f>
        <v>3600574000</v>
      </c>
      <c r="G71" s="106">
        <f>G69</f>
        <v>2742764000</v>
      </c>
      <c r="H71" s="105">
        <f>H69</f>
        <v>657722000</v>
      </c>
      <c r="I71" s="106">
        <f>I69</f>
        <v>420367489</v>
      </c>
      <c r="J71" s="105">
        <f>J69</f>
        <v>1411245000</v>
      </c>
      <c r="K71" s="106">
        <f>K69</f>
        <v>1047195546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2068967000</v>
      </c>
      <c r="Q71" s="106">
        <f>$I71      +$K71      +$M71      +$O71</f>
        <v>1467563035</v>
      </c>
      <c r="R71" s="61">
        <f>IF(($H71      =0),0,((($J71      -$H71      )/$H71      )*100))</f>
        <v>114.56557633772324</v>
      </c>
      <c r="S71" s="62">
        <f>IF(($I71      =0),0,((($K71      -$I71      )/$I71      )*100))</f>
        <v>149.11430436524554</v>
      </c>
      <c r="T71" s="61">
        <f>IF($E71   =0,0,($P71   /$E71   )*100)</f>
        <v>56.692274958356961</v>
      </c>
      <c r="U71" s="65">
        <f>IF($E71   =0,0,($Q71   /$E71   )*100)</f>
        <v>40.213056611797498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7937858000</v>
      </c>
      <c r="C72" s="104">
        <f>SUM(C9:C14,C17:C23,C26:C29,C32,C35:C39,C42:C52,C55:C58,C61:C65,C69)</f>
        <v>0</v>
      </c>
      <c r="D72" s="104"/>
      <c r="E72" s="104">
        <f>$B72      +$C72      +$D72</f>
        <v>7937858000</v>
      </c>
      <c r="F72" s="105">
        <f>SUM(F9:F14,F17:F23,F26:F29,F32,F35:F39,F42:F52,F55:F58,F61:F65,F69)</f>
        <v>7888963000</v>
      </c>
      <c r="G72" s="106">
        <f>SUM(G9:G14,G17:G23,G26:G29,G32,G35:G39,G42:G52,G55:G58,G61:G65,G69)</f>
        <v>4396350000</v>
      </c>
      <c r="H72" s="105">
        <f>SUM(H9:H14,H17:H23,H26:H29,H32,H35:H39,H42:H52,H55:H58,H61:H65,H69)</f>
        <v>919971000</v>
      </c>
      <c r="I72" s="106">
        <f>SUM(I9:I14,I17:I23,I26:I29,I32,I35:I39,I42:I52,I55:I58,I61:I65,I69)</f>
        <v>558325098</v>
      </c>
      <c r="J72" s="105">
        <f>SUM(J9:J14,J17:J23,J26:J29,J32,J35:J39,J42:J52,J55:J58,J61:J65,J69)</f>
        <v>2063263000</v>
      </c>
      <c r="K72" s="106">
        <f>SUM(K9:K14,K17:K23,K26:K29,K32,K35:K39,K42:K52,K55:K58,K61:K65,K69)</f>
        <v>1415002080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2983234000</v>
      </c>
      <c r="Q72" s="106">
        <f>$I72      +$K72      +$M72      +$O72</f>
        <v>1973327178</v>
      </c>
      <c r="R72" s="61">
        <f>IF(($H72      =0),0,((($J72      -$H72      )/$H72      )*100))</f>
        <v>124.27478692263125</v>
      </c>
      <c r="S72" s="62">
        <f>IF(($I72      =0),0,((($K72      -$I72      )/$I72      )*100))</f>
        <v>153.43694651534366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44.667844339906566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29.546549556156538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I/Sn+SvKSHP+EhWJpUWi5cx2i9O4bHfTPoAIGXb8A+zB2P14WMvblo3TXh82XPefvlrzAUfLDi5i+JeR/NRcw==" saltValue="Gwn+DZFXQHX7QMzklY90G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B5A5-2803-4396-BB44-D73BC95631C6}">
  <sheetPr>
    <pageSetUpPr fitToPage="1"/>
  </sheetPr>
  <dimension ref="A1:W125"/>
  <sheetViews>
    <sheetView showGridLines="0" workbookViewId="0">
      <selection activeCell="A9" sqref="A9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/>
      <c r="D9" s="92"/>
      <c r="E9" s="92">
        <f>$B9       +$C9       +$D9</f>
        <v>14276000</v>
      </c>
      <c r="F9" s="93">
        <v>14276000</v>
      </c>
      <c r="G9" s="94">
        <v>7138000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59120000</v>
      </c>
      <c r="C10" s="92"/>
      <c r="D10" s="92"/>
      <c r="E10" s="92">
        <f>$B10      +$C10      +$D10</f>
        <v>59120000</v>
      </c>
      <c r="F10" s="93">
        <v>59120000</v>
      </c>
      <c r="G10" s="94">
        <v>59120000</v>
      </c>
      <c r="H10" s="93">
        <v>10389000</v>
      </c>
      <c r="I10" s="94">
        <v>-1929770</v>
      </c>
      <c r="J10" s="93">
        <v>13975000</v>
      </c>
      <c r="K10" s="94">
        <v>3659887</v>
      </c>
      <c r="L10" s="93"/>
      <c r="M10" s="94"/>
      <c r="N10" s="93"/>
      <c r="O10" s="94"/>
      <c r="P10" s="93">
        <f>$H10      +$J10      +$L10      +$N10</f>
        <v>24364000</v>
      </c>
      <c r="Q10" s="94">
        <f>$I10      +$K10      +$M10      +$O10</f>
        <v>1730117</v>
      </c>
      <c r="R10" s="48">
        <f>IF(($H10      =0),0,((($J10      -$H10      )/$H10      )*100))</f>
        <v>34.517277890076045</v>
      </c>
      <c r="S10" s="49">
        <f>IF(($I10      =0),0,((($K10      -$I10      )/$I10      )*100))</f>
        <v>-289.65405203728938</v>
      </c>
      <c r="T10" s="48">
        <f>IF(($E10      =0),0,(($P10      /$E10      )*100))</f>
        <v>41.21109607577808</v>
      </c>
      <c r="U10" s="50">
        <f>IF(($E10      =0),0,(($Q10      /$E10      )*100))</f>
        <v>2.9264495940460082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3500000</v>
      </c>
      <c r="C11" s="92"/>
      <c r="D11" s="92"/>
      <c r="E11" s="92">
        <f>$B11      +$C11      +$D11</f>
        <v>3500000</v>
      </c>
      <c r="F11" s="93">
        <v>3500000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IF(($H11      =0),0,((($J11      -$H11      )/$H11      )*100))</f>
        <v>0</v>
      </c>
      <c r="S11" s="49">
        <f>IF(($I11      =0),0,((($K11      -$I11      )/$I11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21739000</v>
      </c>
      <c r="C13" s="92"/>
      <c r="D13" s="92"/>
      <c r="E13" s="92">
        <f>$B13      +$C13      +$D13</f>
        <v>21739000</v>
      </c>
      <c r="F13" s="93">
        <v>21739000</v>
      </c>
      <c r="G13" s="94">
        <v>15435000</v>
      </c>
      <c r="H13" s="93"/>
      <c r="I13" s="94">
        <v>45066</v>
      </c>
      <c r="J13" s="93">
        <v>3865000</v>
      </c>
      <c r="K13" s="94">
        <v>3810804</v>
      </c>
      <c r="L13" s="93"/>
      <c r="M13" s="94"/>
      <c r="N13" s="93"/>
      <c r="O13" s="94"/>
      <c r="P13" s="93">
        <f>$H13      +$J13      +$L13      +$N13</f>
        <v>3865000</v>
      </c>
      <c r="Q13" s="94">
        <f>$I13      +$K13      +$M13      +$O13</f>
        <v>3855870</v>
      </c>
      <c r="R13" s="48">
        <f>IF(($H13      =0),0,((($J13      -$H13      )/$H13      )*100))</f>
        <v>0</v>
      </c>
      <c r="S13" s="49">
        <f>IF(($I13      =0),0,((($K13      -$I13      )/$I13      )*100))</f>
        <v>8356.0511250166419</v>
      </c>
      <c r="T13" s="48">
        <f>IF(($E13      =0),0,(($P13      /$E13      )*100))</f>
        <v>17.779106674640047</v>
      </c>
      <c r="U13" s="50">
        <f>IF(($E13      =0),0,(($Q13      /$E13      )*100))</f>
        <v>17.737108422650536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>$B14      +$C14      +$D14</f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100635000</v>
      </c>
      <c r="C15" s="95">
        <f>SUM(C9:C14)</f>
        <v>0</v>
      </c>
      <c r="D15" s="95"/>
      <c r="E15" s="95">
        <f>$B15      +$C15      +$D15</f>
        <v>100635000</v>
      </c>
      <c r="F15" s="96">
        <f>SUM(F9:F14)</f>
        <v>100635000</v>
      </c>
      <c r="G15" s="97">
        <f>SUM(G9:G14)</f>
        <v>81693000</v>
      </c>
      <c r="H15" s="96">
        <f>SUM(H9:H14)</f>
        <v>10389000</v>
      </c>
      <c r="I15" s="97">
        <f>SUM(I9:I14)</f>
        <v>-1884704</v>
      </c>
      <c r="J15" s="96">
        <f>SUM(J9:J14)</f>
        <v>17840000</v>
      </c>
      <c r="K15" s="97">
        <f>SUM(K9:K14)</f>
        <v>7470691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28229000</v>
      </c>
      <c r="Q15" s="97">
        <f>$I15      +$K15      +$M15      +$O15</f>
        <v>5585987</v>
      </c>
      <c r="R15" s="52">
        <f>IF(($H15      =0),0,((($J15      -$H15      )/$H15      )*100))</f>
        <v>71.720088555202622</v>
      </c>
      <c r="S15" s="53">
        <f>IF(($I15      =0),0,((($K15      -$I15      )/$I15      )*100))</f>
        <v>-496.3853740428205</v>
      </c>
      <c r="T15" s="52">
        <f>IF((SUM($E9:$E13))=0,0,(P15/(SUM($E9:$E13))*100))</f>
        <v>28.619658336290364</v>
      </c>
      <c r="U15" s="54">
        <f>IF((SUM($E9:$E13))=0,0,(Q15/(SUM($E9:$E13))*100))</f>
        <v>5.6632909210726421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12263000</v>
      </c>
      <c r="C19" s="92"/>
      <c r="D19" s="92"/>
      <c r="E19" s="92">
        <f>$B19      +$C19      +$D19</f>
        <v>12263000</v>
      </c>
      <c r="F19" s="93">
        <v>12263000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12263000</v>
      </c>
      <c r="C24" s="95">
        <f>SUM(C17:C23)</f>
        <v>0</v>
      </c>
      <c r="D24" s="95"/>
      <c r="E24" s="95">
        <f>$B24      +$C24      +$D24</f>
        <v>12263000</v>
      </c>
      <c r="F24" s="96">
        <f>SUM(F17:F23)</f>
        <v>12263000</v>
      </c>
      <c r="G24" s="97">
        <f>SUM(G17:G23)</f>
        <v>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=0),0,((($J24      -$H24      )/$H24      )*100))</f>
        <v>0</v>
      </c>
      <c r="S24" s="53">
        <f>IF(($I24      =0),0,((($K24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270028000</v>
      </c>
      <c r="C28" s="92"/>
      <c r="D28" s="92"/>
      <c r="E28" s="92">
        <f>$B28      +$C28      +$D28</f>
        <v>270028000</v>
      </c>
      <c r="F28" s="93">
        <v>270028000</v>
      </c>
      <c r="G28" s="94">
        <v>91809000</v>
      </c>
      <c r="H28" s="93">
        <v>4019000</v>
      </c>
      <c r="I28" s="94">
        <v>5312701</v>
      </c>
      <c r="J28" s="93">
        <v>4661000</v>
      </c>
      <c r="K28" s="94">
        <v>6174769</v>
      </c>
      <c r="L28" s="93"/>
      <c r="M28" s="94"/>
      <c r="N28" s="93"/>
      <c r="O28" s="94"/>
      <c r="P28" s="93">
        <f>$H28      +$J28      +$L28      +$N28</f>
        <v>8680000</v>
      </c>
      <c r="Q28" s="94">
        <f>$I28      +$K28      +$M28      +$O28</f>
        <v>11487470</v>
      </c>
      <c r="R28" s="48">
        <f>IF(($H28      =0),0,((($J28      -$H28      )/$H28      )*100))</f>
        <v>15.974122916148294</v>
      </c>
      <c r="S28" s="49">
        <f>IF(($I28      =0),0,((($K28      -$I28      )/$I28      )*100))</f>
        <v>16.226548416709317</v>
      </c>
      <c r="T28" s="48">
        <f>IF(($E28      =0),0,(($P28      /$E28      )*100))</f>
        <v>3.2144814611818036</v>
      </c>
      <c r="U28" s="50">
        <f>IF(($E28      =0),0,(($Q28      /$E28      )*100))</f>
        <v>4.2541773445716737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9692000</v>
      </c>
      <c r="C29" s="92"/>
      <c r="D29" s="92"/>
      <c r="E29" s="92">
        <f>$B29      +$C29      +$D29</f>
        <v>9692000</v>
      </c>
      <c r="F29" s="93">
        <v>9692000</v>
      </c>
      <c r="G29" s="94">
        <v>6785000</v>
      </c>
      <c r="H29" s="93">
        <v>875000</v>
      </c>
      <c r="I29" s="94"/>
      <c r="J29" s="93">
        <v>1680000</v>
      </c>
      <c r="K29" s="94">
        <v>1933167</v>
      </c>
      <c r="L29" s="93"/>
      <c r="M29" s="94"/>
      <c r="N29" s="93"/>
      <c r="O29" s="94"/>
      <c r="P29" s="93">
        <f>$H29      +$J29      +$L29      +$N29</f>
        <v>2555000</v>
      </c>
      <c r="Q29" s="94">
        <f>$I29      +$K29      +$M29      +$O29</f>
        <v>1933167</v>
      </c>
      <c r="R29" s="48">
        <f>IF(($H29      =0),0,((($J29      -$H29      )/$H29      )*100))</f>
        <v>92</v>
      </c>
      <c r="S29" s="49">
        <f>IF(($I29      =0),0,((($K29      -$I29      )/$I29      )*100))</f>
        <v>0</v>
      </c>
      <c r="T29" s="48">
        <f>IF(($E29      =0),0,(($P29      /$E29      )*100))</f>
        <v>26.361947998349155</v>
      </c>
      <c r="U29" s="50">
        <f>IF(($E29      =0),0,(($Q29      /$E29      )*100))</f>
        <v>19.946007016095749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279720000</v>
      </c>
      <c r="C30" s="95">
        <f>SUM(C26:C29)</f>
        <v>0</v>
      </c>
      <c r="D30" s="95"/>
      <c r="E30" s="95">
        <f>$B30      +$C30      +$D30</f>
        <v>279720000</v>
      </c>
      <c r="F30" s="96">
        <f>SUM(F26:F29)</f>
        <v>279720000</v>
      </c>
      <c r="G30" s="97">
        <f>SUM(G26:G29)</f>
        <v>98594000</v>
      </c>
      <c r="H30" s="96">
        <f>SUM(H26:H29)</f>
        <v>4894000</v>
      </c>
      <c r="I30" s="97">
        <f>SUM(I26:I29)</f>
        <v>5312701</v>
      </c>
      <c r="J30" s="96">
        <f>SUM(J26:J29)</f>
        <v>6341000</v>
      </c>
      <c r="K30" s="97">
        <f>SUM(K26:K29)</f>
        <v>8107936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11235000</v>
      </c>
      <c r="Q30" s="97">
        <f>$I30      +$K30      +$M30      +$O30</f>
        <v>13420637</v>
      </c>
      <c r="R30" s="52">
        <f>IF(($H30      =0),0,((($J30      -$H30      )/$H30      )*100))</f>
        <v>29.566816510012263</v>
      </c>
      <c r="S30" s="53">
        <f>IF(($I30      =0),0,((($K30      -$I30      )/$I30      )*100))</f>
        <v>52.614197561654606</v>
      </c>
      <c r="T30" s="52">
        <f>IF($E30   =0,0,($P30   /$E30   )*100)</f>
        <v>4.016516516516516</v>
      </c>
      <c r="U30" s="54">
        <f>IF($E30   =0,0,($Q30   /$E30   )*100)</f>
        <v>4.7978825253825255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37963000</v>
      </c>
      <c r="C32" s="92"/>
      <c r="D32" s="92"/>
      <c r="E32" s="92">
        <f>$B32      +$C32      +$D32</f>
        <v>37963000</v>
      </c>
      <c r="F32" s="93">
        <v>37963000</v>
      </c>
      <c r="G32" s="94">
        <v>19759000</v>
      </c>
      <c r="H32" s="93">
        <v>8579000</v>
      </c>
      <c r="I32" s="94">
        <v>1720276</v>
      </c>
      <c r="J32" s="93">
        <v>4142000</v>
      </c>
      <c r="K32" s="94">
        <v>16382314</v>
      </c>
      <c r="L32" s="93"/>
      <c r="M32" s="94"/>
      <c r="N32" s="93"/>
      <c r="O32" s="94"/>
      <c r="P32" s="93">
        <f>$H32      +$J32      +$L32      +$N32</f>
        <v>12721000</v>
      </c>
      <c r="Q32" s="94">
        <f>$I32      +$K32      +$M32      +$O32</f>
        <v>18102590</v>
      </c>
      <c r="R32" s="48">
        <f>IF(($H32      =0),0,((($J32      -$H32      )/$H32      )*100))</f>
        <v>-51.719314605431862</v>
      </c>
      <c r="S32" s="49">
        <f>IF(($I32      =0),0,((($K32      -$I32      )/$I32      )*100))</f>
        <v>852.30730417677159</v>
      </c>
      <c r="T32" s="48">
        <f>IF(($E32      =0),0,(($P32      /$E32      )*100))</f>
        <v>33.508942918104474</v>
      </c>
      <c r="U32" s="50">
        <f>IF(($E32      =0),0,(($Q32      /$E32      )*100))</f>
        <v>47.684824697732004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37963000</v>
      </c>
      <c r="C33" s="95">
        <f>C32</f>
        <v>0</v>
      </c>
      <c r="D33" s="95"/>
      <c r="E33" s="95">
        <f>$B33      +$C33      +$D33</f>
        <v>37963000</v>
      </c>
      <c r="F33" s="96">
        <f>F32</f>
        <v>37963000</v>
      </c>
      <c r="G33" s="97">
        <f>G32</f>
        <v>19759000</v>
      </c>
      <c r="H33" s="96">
        <f>H32</f>
        <v>8579000</v>
      </c>
      <c r="I33" s="97">
        <f>I32</f>
        <v>1720276</v>
      </c>
      <c r="J33" s="96">
        <f>J32</f>
        <v>4142000</v>
      </c>
      <c r="K33" s="97">
        <f>K32</f>
        <v>16382314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12721000</v>
      </c>
      <c r="Q33" s="97">
        <f>$I33      +$K33      +$M33      +$O33</f>
        <v>18102590</v>
      </c>
      <c r="R33" s="52">
        <f>IF(($H33      =0),0,((($J33      -$H33      )/$H33      )*100))</f>
        <v>-51.719314605431862</v>
      </c>
      <c r="S33" s="53">
        <f>IF(($I33      =0),0,((($K33      -$I33      )/$I33      )*100))</f>
        <v>852.30730417677159</v>
      </c>
      <c r="T33" s="52">
        <f>IF($E33   =0,0,($P33   /$E33   )*100)</f>
        <v>33.508942918104474</v>
      </c>
      <c r="U33" s="54">
        <f>IF($E33   =0,0,($Q33   /$E33   )*100)</f>
        <v>47.684824697732004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143903000</v>
      </c>
      <c r="C35" s="92"/>
      <c r="D35" s="92"/>
      <c r="E35" s="92">
        <f>$B35      +$C35      +$D35</f>
        <v>143903000</v>
      </c>
      <c r="F35" s="93">
        <v>143903000</v>
      </c>
      <c r="G35" s="94">
        <v>57389000</v>
      </c>
      <c r="H35" s="93">
        <v>5312000</v>
      </c>
      <c r="I35" s="94">
        <v>250162</v>
      </c>
      <c r="J35" s="93">
        <v>22589000</v>
      </c>
      <c r="K35" s="94">
        <v>5932442</v>
      </c>
      <c r="L35" s="93"/>
      <c r="M35" s="94"/>
      <c r="N35" s="93"/>
      <c r="O35" s="94"/>
      <c r="P35" s="93">
        <f>$H35      +$J35      +$L35      +$N35</f>
        <v>27901000</v>
      </c>
      <c r="Q35" s="94">
        <f>$I35      +$K35      +$M35      +$O35</f>
        <v>6182604</v>
      </c>
      <c r="R35" s="48">
        <f>IF(($H35      =0),0,((($J35      -$H35      )/$H35      )*100))</f>
        <v>325.24472891566262</v>
      </c>
      <c r="S35" s="49">
        <f>IF(($I35      =0),0,((($K35      -$I35      )/$I35      )*100))</f>
        <v>2271.4401068107863</v>
      </c>
      <c r="T35" s="48">
        <f>IF(($E35      =0),0,(($P35      /$E35      )*100))</f>
        <v>19.388754925192664</v>
      </c>
      <c r="U35" s="50">
        <f>IF(($E35      =0),0,(($Q35      /$E35      )*100))</f>
        <v>4.2963690819510365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100447000</v>
      </c>
      <c r="C36" s="92"/>
      <c r="D36" s="92"/>
      <c r="E36" s="92">
        <f>$B36      +$C36      +$D36</f>
        <v>100447000</v>
      </c>
      <c r="F36" s="93">
        <v>100447000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16000000</v>
      </c>
      <c r="C38" s="92"/>
      <c r="D38" s="92"/>
      <c r="E38" s="92">
        <f>$B38      +$C38      +$D38</f>
        <v>16000000</v>
      </c>
      <c r="F38" s="93">
        <v>16000000</v>
      </c>
      <c r="G38" s="94">
        <v>12000000</v>
      </c>
      <c r="H38" s="93">
        <v>627000</v>
      </c>
      <c r="I38" s="94"/>
      <c r="J38" s="93">
        <v>2045000</v>
      </c>
      <c r="K38" s="94">
        <v>2002498</v>
      </c>
      <c r="L38" s="93"/>
      <c r="M38" s="94"/>
      <c r="N38" s="93"/>
      <c r="O38" s="94"/>
      <c r="P38" s="93">
        <f>$H38      +$J38      +$L38      +$N38</f>
        <v>2672000</v>
      </c>
      <c r="Q38" s="94">
        <f>$I38      +$K38      +$M38      +$O38</f>
        <v>2002498</v>
      </c>
      <c r="R38" s="48">
        <f>IF(($H38      =0),0,((($J38      -$H38      )/$H38      )*100))</f>
        <v>226.15629984051034</v>
      </c>
      <c r="S38" s="49">
        <f>IF(($I38      =0),0,((($K38      -$I38      )/$I38      )*100))</f>
        <v>0</v>
      </c>
      <c r="T38" s="48">
        <f>IF(($E38      =0),0,(($P38      /$E38      )*100))</f>
        <v>16.7</v>
      </c>
      <c r="U38" s="50">
        <f>IF(($E38      =0),0,(($Q38      /$E38      )*100))</f>
        <v>12.515612500000001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260350000</v>
      </c>
      <c r="C40" s="95">
        <f>SUM(C35:C39)</f>
        <v>0</v>
      </c>
      <c r="D40" s="95"/>
      <c r="E40" s="95">
        <f>$B40      +$C40      +$D40</f>
        <v>260350000</v>
      </c>
      <c r="F40" s="96">
        <f>SUM(F35:F39)</f>
        <v>260350000</v>
      </c>
      <c r="G40" s="97">
        <f>SUM(G35:G39)</f>
        <v>69389000</v>
      </c>
      <c r="H40" s="96">
        <f>SUM(H35:H39)</f>
        <v>5939000</v>
      </c>
      <c r="I40" s="97">
        <f>SUM(I35:I39)</f>
        <v>250162</v>
      </c>
      <c r="J40" s="96">
        <f>SUM(J35:J39)</f>
        <v>24634000</v>
      </c>
      <c r="K40" s="97">
        <f>SUM(K35:K39)</f>
        <v>7934940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30573000</v>
      </c>
      <c r="Q40" s="97">
        <f>$I40      +$K40      +$M40      +$O40</f>
        <v>8185102</v>
      </c>
      <c r="R40" s="52">
        <f>IF(($H40      =0),0,((($J40      -$H40      )/$H40      )*100))</f>
        <v>314.78363360835158</v>
      </c>
      <c r="S40" s="53">
        <f>IF(($I40      =0),0,((($K40      -$I40      )/$I40      )*100))</f>
        <v>3071.9205954541458</v>
      </c>
      <c r="T40" s="52">
        <f>IF((+$E35+$E38) =0,0,(P40   /(+$E35+$E38) )*100)</f>
        <v>19.119716328023863</v>
      </c>
      <c r="U40" s="54">
        <f>IF((+$E35+$E38) =0,0,(Q40   /(+$E35+$E38) )*100)</f>
        <v>5.1187920176607067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208896000</v>
      </c>
      <c r="C43" s="92"/>
      <c r="D43" s="92"/>
      <c r="E43" s="92">
        <f>$B43      +$C43      +$D43</f>
        <v>208896000</v>
      </c>
      <c r="F43" s="93">
        <v>208896000</v>
      </c>
      <c r="G43" s="94">
        <v>126966000</v>
      </c>
      <c r="H43" s="93">
        <v>20525000</v>
      </c>
      <c r="I43" s="94">
        <v>6013718</v>
      </c>
      <c r="J43" s="93">
        <v>41700000</v>
      </c>
      <c r="K43" s="94">
        <v>16476559</v>
      </c>
      <c r="L43" s="93"/>
      <c r="M43" s="94"/>
      <c r="N43" s="93"/>
      <c r="O43" s="94"/>
      <c r="P43" s="93">
        <f>$H43      +$J43      +$L43      +$N43</f>
        <v>62225000</v>
      </c>
      <c r="Q43" s="94">
        <f>$I43      +$K43      +$M43      +$O43</f>
        <v>22490277</v>
      </c>
      <c r="R43" s="48">
        <f>IF(($H43      =0),0,((($J43      -$H43      )/$H43      )*100))</f>
        <v>103.16686967113276</v>
      </c>
      <c r="S43" s="49">
        <f>IF(($I43      =0),0,((($K43      -$I43      )/$I43      )*100))</f>
        <v>173.98290042865329</v>
      </c>
      <c r="T43" s="48">
        <f>IF(($E43      =0),0,(($P43      /$E43      )*100))</f>
        <v>29.787549785539213</v>
      </c>
      <c r="U43" s="50">
        <f>IF(($E43      =0),0,(($Q43      /$E43      )*100))</f>
        <v>10.76625545726103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714899000</v>
      </c>
      <c r="C44" s="92"/>
      <c r="D44" s="92"/>
      <c r="E44" s="92">
        <f>$B44      +$C44      +$D44</f>
        <v>714899000</v>
      </c>
      <c r="F44" s="93">
        <v>714899000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374442000</v>
      </c>
      <c r="C51" s="92"/>
      <c r="D51" s="92"/>
      <c r="E51" s="92">
        <f>$B51      +$C51      +$D51</f>
        <v>374442000</v>
      </c>
      <c r="F51" s="93">
        <v>374442000</v>
      </c>
      <c r="G51" s="94">
        <v>194346000</v>
      </c>
      <c r="H51" s="93">
        <v>30474000</v>
      </c>
      <c r="I51" s="94">
        <v>32739433</v>
      </c>
      <c r="J51" s="93">
        <v>48136000</v>
      </c>
      <c r="K51" s="94">
        <v>41516900</v>
      </c>
      <c r="L51" s="93"/>
      <c r="M51" s="94"/>
      <c r="N51" s="93"/>
      <c r="O51" s="94"/>
      <c r="P51" s="93">
        <f>$H51      +$J51      +$L51      +$N51</f>
        <v>78610000</v>
      </c>
      <c r="Q51" s="94">
        <f>$I51      +$K51      +$M51      +$O51</f>
        <v>74256333</v>
      </c>
      <c r="R51" s="48">
        <f>IF(($H51      =0),0,((($J51      -$H51      )/$H51      )*100))</f>
        <v>57.957603202730198</v>
      </c>
      <c r="S51" s="49">
        <f>IF(($I51      =0),0,((($K51      -$I51      )/$I51      )*100))</f>
        <v>26.810076399307221</v>
      </c>
      <c r="T51" s="48">
        <f>IF(($E51      =0),0,(($P51      /$E51      )*100))</f>
        <v>20.993905598196783</v>
      </c>
      <c r="U51" s="50">
        <f>IF(($E51      =0),0,(($Q51      /$E51      )*100))</f>
        <v>19.831197622061627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>
        <v>52150000</v>
      </c>
      <c r="C52" s="92"/>
      <c r="D52" s="92"/>
      <c r="E52" s="92">
        <f>$B52      +$C52      +$D52</f>
        <v>52150000</v>
      </c>
      <c r="F52" s="93">
        <v>52150000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1350387000</v>
      </c>
      <c r="C53" s="95">
        <f>SUM(C42:C52)</f>
        <v>0</v>
      </c>
      <c r="D53" s="95"/>
      <c r="E53" s="95">
        <f>$B53      +$C53      +$D53</f>
        <v>1350387000</v>
      </c>
      <c r="F53" s="96">
        <f>SUM(F42:F52)</f>
        <v>1350387000</v>
      </c>
      <c r="G53" s="97">
        <f>SUM(G42:G52)</f>
        <v>321312000</v>
      </c>
      <c r="H53" s="96">
        <f>SUM(H42:H52)</f>
        <v>50999000</v>
      </c>
      <c r="I53" s="97">
        <f>SUM(I42:I52)</f>
        <v>38753151</v>
      </c>
      <c r="J53" s="96">
        <f>SUM(J42:J52)</f>
        <v>89836000</v>
      </c>
      <c r="K53" s="97">
        <f>SUM(K42:K52)</f>
        <v>57993459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140835000</v>
      </c>
      <c r="Q53" s="97">
        <f>$I53      +$K53      +$M53      +$O53</f>
        <v>96746610</v>
      </c>
      <c r="R53" s="52">
        <f>IF(($H53      =0),0,((($J53      -$H53      )/$H53      )*100))</f>
        <v>76.152473577913298</v>
      </c>
      <c r="S53" s="53">
        <f>IF(($I53      =0),0,((($K53      -$I53      )/$I53      )*100))</f>
        <v>49.648370528631332</v>
      </c>
      <c r="T53" s="52">
        <f>IF((+$E43+$E45+$E47+$E48+$E51) =0,0,(P53   /(+$E43+$E45+$E47+$E48+$E51) )*100)</f>
        <v>24.142949713545146</v>
      </c>
      <c r="U53" s="54">
        <f>IF((+$E43+$E45+$E47+$E48+$E51) =0,0,(Q53   /(+$E43+$E45+$E47+$E48+$E51) )*100)</f>
        <v>16.58500046285344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291940000</v>
      </c>
      <c r="C65" s="92"/>
      <c r="D65" s="92"/>
      <c r="E65" s="92">
        <f>$B65      +$C65      +$D65</f>
        <v>291940000</v>
      </c>
      <c r="F65" s="93">
        <v>291940000</v>
      </c>
      <c r="G65" s="94">
        <v>222985000</v>
      </c>
      <c r="H65" s="93"/>
      <c r="I65" s="94">
        <v>14963033</v>
      </c>
      <c r="J65" s="93">
        <v>18759000</v>
      </c>
      <c r="K65" s="94">
        <v>13070223</v>
      </c>
      <c r="L65" s="93"/>
      <c r="M65" s="94"/>
      <c r="N65" s="93"/>
      <c r="O65" s="94"/>
      <c r="P65" s="93">
        <f>$H65      +$J65      +$L65      +$N65</f>
        <v>18759000</v>
      </c>
      <c r="Q65" s="94">
        <f>$I65      +$K65      +$M65      +$O65</f>
        <v>28033256</v>
      </c>
      <c r="R65" s="48">
        <f>IF(($H65      =0),0,((($J65      -$H65      )/$H65      )*100))</f>
        <v>0</v>
      </c>
      <c r="S65" s="49">
        <f>IF(($I65      =0),0,((($K65      -$I65      )/$I65      )*100))</f>
        <v>-12.649908611442614</v>
      </c>
      <c r="T65" s="48">
        <f>IF(($E65      =0),0,(($P65      /$E65      )*100))</f>
        <v>6.4256354045351776</v>
      </c>
      <c r="U65" s="50">
        <f>IF(($E65      =0),0,(($Q65      /$E65      )*100))</f>
        <v>9.6024032335411391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0</v>
      </c>
      <c r="D66" s="95"/>
      <c r="E66" s="95">
        <f>$B66      +$C66      +$D66</f>
        <v>291940000</v>
      </c>
      <c r="F66" s="96">
        <f>SUM(F61:F65)</f>
        <v>291940000</v>
      </c>
      <c r="G66" s="97">
        <f>SUM(G61:G65)</f>
        <v>222985000</v>
      </c>
      <c r="H66" s="96">
        <f>SUM(H61:H65)</f>
        <v>0</v>
      </c>
      <c r="I66" s="97">
        <f>SUM(I61:I65)</f>
        <v>14963033</v>
      </c>
      <c r="J66" s="96">
        <f>SUM(J61:J65)</f>
        <v>18759000</v>
      </c>
      <c r="K66" s="97">
        <f>SUM(K61:K65)</f>
        <v>13070223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18759000</v>
      </c>
      <c r="Q66" s="97">
        <f>$I66      +$K66      +$M66      +$O66</f>
        <v>28033256</v>
      </c>
      <c r="R66" s="52">
        <f>IF(($H66      =0),0,((($J66      -$H66      )/$H66      )*100))</f>
        <v>0</v>
      </c>
      <c r="S66" s="53">
        <f>IF(($I66      =0),0,((($K66      -$I66      )/$I66      )*100))</f>
        <v>-12.649908611442614</v>
      </c>
      <c r="T66" s="52">
        <f>IF((+$E61+$E63+$E64++$E65) =0,0,(P66   /(+$E61+$E63+$E64+$E65) )*100)</f>
        <v>6.4256354045351776</v>
      </c>
      <c r="U66" s="54">
        <f>IF((+$E61+$E63+$E65) =0,0,(Q66  /(+$E61+$E63+$E65) )*100)</f>
        <v>9.6024032335411391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2333258000</v>
      </c>
      <c r="C67" s="104">
        <f>SUM(C9:C14,C17:C23,C26:C29,C32,C35:C39,C42:C52,C55:C58,C61:C65)</f>
        <v>0</v>
      </c>
      <c r="D67" s="104"/>
      <c r="E67" s="104">
        <f>$B67      +$C67      +$D67</f>
        <v>2333258000</v>
      </c>
      <c r="F67" s="105">
        <f>SUM(F9:F14,F17:F23,F26:F29,F32,F35:F39,F42:F52,F55:F58,F61:F65)</f>
        <v>2333258000</v>
      </c>
      <c r="G67" s="106">
        <f>SUM(G9:G14,G17:G23,G26:G29,G32,G35:G39,G42:G52,G55:G58,G61:G65)</f>
        <v>813732000</v>
      </c>
      <c r="H67" s="105">
        <f>SUM(H9:H14,H17:H23,H26:H29,H32,H35:H39,H42:H52,H55:H58,H61:H65)</f>
        <v>80800000</v>
      </c>
      <c r="I67" s="106">
        <f>SUM(I9:I14,I17:I23,I26:I29,I32,I35:I39,I42:I52,I55:I58,I61:I65)</f>
        <v>59114619</v>
      </c>
      <c r="J67" s="105">
        <f>SUM(J9:J14,J17:J23,J26:J29,J32,J35:J39,J42:J52,J55:J58,J61:J65)</f>
        <v>161552000</v>
      </c>
      <c r="K67" s="106">
        <f>SUM(K9:K14,K17:K23,K26:K29,K32,K35:K39,K42:K52,K55:K58,K61:K65)</f>
        <v>110959563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242352000</v>
      </c>
      <c r="Q67" s="106">
        <f>$I67      +$K67      +$M67      +$O67</f>
        <v>170074182</v>
      </c>
      <c r="R67" s="61">
        <f>IF(($H67      =0),0,((($J67      -$H67      )/$H67      )*100))</f>
        <v>99.940594059405939</v>
      </c>
      <c r="S67" s="62">
        <f>IF(($I67      =0),0,((($K67      -$I67      )/$I67      )*100))</f>
        <v>87.702407419728104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16.696670132049697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11.717140831650589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857868000</v>
      </c>
      <c r="C69" s="92"/>
      <c r="D69" s="92"/>
      <c r="E69" s="92">
        <f>$B69      +$C69      +$D69</f>
        <v>857868000</v>
      </c>
      <c r="F69" s="93">
        <v>860479000</v>
      </c>
      <c r="G69" s="94">
        <v>451884000</v>
      </c>
      <c r="H69" s="93">
        <v>113129000</v>
      </c>
      <c r="I69" s="94">
        <v>27358393</v>
      </c>
      <c r="J69" s="93">
        <v>184241000</v>
      </c>
      <c r="K69" s="94">
        <v>167011492</v>
      </c>
      <c r="L69" s="93"/>
      <c r="M69" s="94"/>
      <c r="N69" s="93"/>
      <c r="O69" s="94"/>
      <c r="P69" s="93">
        <f>$H69      +$J69      +$L69      +$N69</f>
        <v>297370000</v>
      </c>
      <c r="Q69" s="94">
        <f>$I69      +$K69      +$M69      +$O69</f>
        <v>194369885</v>
      </c>
      <c r="R69" s="48">
        <f>IF(($H69      =0),0,((($J69      -$H69      )/$H69      )*100))</f>
        <v>62.859213817853956</v>
      </c>
      <c r="S69" s="49">
        <f>IF(($I69      =0),0,((($K69      -$I69      )/$I69      )*100))</f>
        <v>510.45797536426943</v>
      </c>
      <c r="T69" s="48">
        <f>IF(($E69      =0),0,(($P69      /$E69      )*100))</f>
        <v>34.663841057132331</v>
      </c>
      <c r="U69" s="50">
        <f>IF(($E69      =0),0,(($Q69      /$E69      )*100))</f>
        <v>22.657318491889196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857868000</v>
      </c>
      <c r="C70" s="101">
        <f>C69</f>
        <v>0</v>
      </c>
      <c r="D70" s="101"/>
      <c r="E70" s="101">
        <f>$B70      +$C70      +$D70</f>
        <v>857868000</v>
      </c>
      <c r="F70" s="102">
        <f>F69</f>
        <v>860479000</v>
      </c>
      <c r="G70" s="103">
        <f>G69</f>
        <v>451884000</v>
      </c>
      <c r="H70" s="102">
        <f>H69</f>
        <v>113129000</v>
      </c>
      <c r="I70" s="103">
        <f>I69</f>
        <v>27358393</v>
      </c>
      <c r="J70" s="102">
        <f>J69</f>
        <v>184241000</v>
      </c>
      <c r="K70" s="103">
        <f>K69</f>
        <v>167011492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297370000</v>
      </c>
      <c r="Q70" s="103">
        <f>$I70      +$K70      +$M70      +$O70</f>
        <v>194369885</v>
      </c>
      <c r="R70" s="57">
        <f>IF(($H70      =0),0,((($J70      -$H70      )/$H70      )*100))</f>
        <v>62.859213817853956</v>
      </c>
      <c r="S70" s="58">
        <f>IF(($I70      =0),0,((($K70      -$I70      )/$I70      )*100))</f>
        <v>510.45797536426943</v>
      </c>
      <c r="T70" s="57">
        <f>IF($E70   =0,0,($P70   /$E70   )*100)</f>
        <v>34.663841057132331</v>
      </c>
      <c r="U70" s="59">
        <f>IF($E70   =0,0,($Q70   /$E70 )*100)</f>
        <v>22.657318491889196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857868000</v>
      </c>
      <c r="C71" s="104">
        <f>C69</f>
        <v>0</v>
      </c>
      <c r="D71" s="104"/>
      <c r="E71" s="104">
        <f>$B71      +$C71      +$D71</f>
        <v>857868000</v>
      </c>
      <c r="F71" s="105">
        <f>F69</f>
        <v>860479000</v>
      </c>
      <c r="G71" s="106">
        <f>G69</f>
        <v>451884000</v>
      </c>
      <c r="H71" s="105">
        <f>H69</f>
        <v>113129000</v>
      </c>
      <c r="I71" s="106">
        <f>I69</f>
        <v>27358393</v>
      </c>
      <c r="J71" s="105">
        <f>J69</f>
        <v>184241000</v>
      </c>
      <c r="K71" s="106">
        <f>K69</f>
        <v>167011492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297370000</v>
      </c>
      <c r="Q71" s="106">
        <f>$I71      +$K71      +$M71      +$O71</f>
        <v>194369885</v>
      </c>
      <c r="R71" s="61">
        <f>IF(($H71      =0),0,((($J71      -$H71      )/$H71      )*100))</f>
        <v>62.859213817853956</v>
      </c>
      <c r="S71" s="62">
        <f>IF(($I71      =0),0,((($K71      -$I71      )/$I71      )*100))</f>
        <v>510.45797536426943</v>
      </c>
      <c r="T71" s="61">
        <f>IF($E71   =0,0,($P71   /$E71   )*100)</f>
        <v>34.663841057132331</v>
      </c>
      <c r="U71" s="65">
        <f>IF($E71   =0,0,($Q71   /$E71   )*100)</f>
        <v>22.657318491889196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3191126000</v>
      </c>
      <c r="C72" s="104">
        <f>SUM(C9:C14,C17:C23,C26:C29,C32,C35:C39,C42:C52,C55:C58,C61:C65,C69)</f>
        <v>0</v>
      </c>
      <c r="D72" s="104"/>
      <c r="E72" s="104">
        <f>$B72      +$C72      +$D72</f>
        <v>3191126000</v>
      </c>
      <c r="F72" s="105">
        <f>SUM(F9:F14,F17:F23,F26:F29,F32,F35:F39,F42:F52,F55:F58,F61:F65,F69)</f>
        <v>3193737000</v>
      </c>
      <c r="G72" s="106">
        <f>SUM(G9:G14,G17:G23,G26:G29,G32,G35:G39,G42:G52,G55:G58,G61:G65,G69)</f>
        <v>1265616000</v>
      </c>
      <c r="H72" s="105">
        <f>SUM(H9:H14,H17:H23,H26:H29,H32,H35:H39,H42:H52,H55:H58,H61:H65,H69)</f>
        <v>193929000</v>
      </c>
      <c r="I72" s="106">
        <f>SUM(I9:I14,I17:I23,I26:I29,I32,I35:I39,I42:I52,I55:I58,I61:I65,I69)</f>
        <v>86473012</v>
      </c>
      <c r="J72" s="105">
        <f>SUM(J9:J14,J17:J23,J26:J29,J32,J35:J39,J42:J52,J55:J58,J61:J65,J69)</f>
        <v>345793000</v>
      </c>
      <c r="K72" s="106">
        <f>SUM(K9:K14,K17:K23,K26:K29,K32,K35:K39,K42:K52,K55:K58,K61:K65,K69)</f>
        <v>277971055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539722000</v>
      </c>
      <c r="Q72" s="106">
        <f>$I72      +$K72      +$M72      +$O72</f>
        <v>364444067</v>
      </c>
      <c r="R72" s="61">
        <f>IF(($H72      =0),0,((($J72      -$H72      )/$H72      )*100))</f>
        <v>78.309071876820894</v>
      </c>
      <c r="S72" s="62">
        <f>IF(($I72      =0),0,((($K72      -$I72      )/$I72      )*100))</f>
        <v>221.45411449297035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23.370993003710542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15.781123875070527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FTcz1XcFAvrzmQHME37BPEvYyn2LCf3AW94QdQoLB0VKPIwpvuT6u3UBKUGf6SswVyceO4acHBek1OHz8vAHw==" saltValue="qc/Uf9dmABCwoXhayBxtH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C544-7A0F-40C4-B4F1-3AE0B7656A92}">
  <sheetPr>
    <pageSetUpPr fitToPage="1"/>
  </sheetPr>
  <dimension ref="A1:W125"/>
  <sheetViews>
    <sheetView showGridLines="0" workbookViewId="0">
      <selection activeCell="A29" sqref="A29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204782000</v>
      </c>
      <c r="C9" s="92"/>
      <c r="D9" s="92"/>
      <c r="E9" s="92">
        <f>$B9       +$C9       +$D9</f>
        <v>204782000</v>
      </c>
      <c r="F9" s="93">
        <v>204782000</v>
      </c>
      <c r="G9" s="94">
        <v>109770000</v>
      </c>
      <c r="H9" s="93">
        <v>17932000</v>
      </c>
      <c r="I9" s="94">
        <v>17931682</v>
      </c>
      <c r="J9" s="93">
        <v>36547000</v>
      </c>
      <c r="K9" s="94">
        <v>22209239</v>
      </c>
      <c r="L9" s="93"/>
      <c r="M9" s="94"/>
      <c r="N9" s="93"/>
      <c r="O9" s="94"/>
      <c r="P9" s="93">
        <f>$H9       +$J9       +$L9       +$N9</f>
        <v>54479000</v>
      </c>
      <c r="Q9" s="94">
        <f>$I9       +$K9       +$M9       +$O9</f>
        <v>40140921</v>
      </c>
      <c r="R9" s="48">
        <f>IF(($H9       =0),0,((($J9       -$H9       )/$H9       )*100))</f>
        <v>103.80883337051081</v>
      </c>
      <c r="S9" s="49">
        <f>IF(($I9       =0),0,((($K9       -$I9       )/$I9       )*100))</f>
        <v>23.854744914615374</v>
      </c>
      <c r="T9" s="48">
        <f>IF(($E9       =0),0,(($P9       /$E9       )*100))</f>
        <v>26.603412409293785</v>
      </c>
      <c r="U9" s="50">
        <f>IF(($E9       =0),0,(($Q9       /$E9       )*100))</f>
        <v>19.601781894893104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19350000</v>
      </c>
      <c r="C10" s="92"/>
      <c r="D10" s="92"/>
      <c r="E10" s="92">
        <f>$B10      +$C10      +$D10</f>
        <v>19350000</v>
      </c>
      <c r="F10" s="93">
        <v>19350000</v>
      </c>
      <c r="G10" s="94">
        <v>19350000</v>
      </c>
      <c r="H10" s="93">
        <v>4075000</v>
      </c>
      <c r="I10" s="94">
        <v>1254707</v>
      </c>
      <c r="J10" s="93">
        <v>4660000</v>
      </c>
      <c r="K10" s="94">
        <v>1429261</v>
      </c>
      <c r="L10" s="93"/>
      <c r="M10" s="94"/>
      <c r="N10" s="93"/>
      <c r="O10" s="94"/>
      <c r="P10" s="93">
        <f>$H10      +$J10      +$L10      +$N10</f>
        <v>8735000</v>
      </c>
      <c r="Q10" s="94">
        <f>$I10      +$K10      +$M10      +$O10</f>
        <v>2683968</v>
      </c>
      <c r="R10" s="48">
        <f>IF(($H10      =0),0,((($J10      -$H10      )/$H10      )*100))</f>
        <v>14.355828220858896</v>
      </c>
      <c r="S10" s="49">
        <f>IF(($I10      =0),0,((($K10      -$I10      )/$I10      )*100))</f>
        <v>13.911933224250761</v>
      </c>
      <c r="T10" s="48">
        <f>IF(($E10      =0),0,(($P10      /$E10      )*100))</f>
        <v>45.142118863049099</v>
      </c>
      <c r="U10" s="50">
        <f>IF(($E10      =0),0,(($Q10      /$E10      )*100))</f>
        <v>13.870635658914729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>$B11      +$C11      +$D11</f>
        <v>6000000</v>
      </c>
      <c r="F11" s="93">
        <v>6000000</v>
      </c>
      <c r="G11" s="94">
        <v>3000000</v>
      </c>
      <c r="H11" s="93">
        <v>1739000</v>
      </c>
      <c r="I11" s="94">
        <v>885684</v>
      </c>
      <c r="J11" s="93">
        <v>1244000</v>
      </c>
      <c r="K11" s="94">
        <v>1245813</v>
      </c>
      <c r="L11" s="93"/>
      <c r="M11" s="94"/>
      <c r="N11" s="93"/>
      <c r="O11" s="94"/>
      <c r="P11" s="93">
        <f>$H11      +$J11      +$L11      +$N11</f>
        <v>2983000</v>
      </c>
      <c r="Q11" s="94">
        <f>$I11      +$K11      +$M11      +$O11</f>
        <v>2131497</v>
      </c>
      <c r="R11" s="48">
        <f>IF(($H11      =0),0,((($J11      -$H11      )/$H11      )*100))</f>
        <v>-28.464634847613574</v>
      </c>
      <c r="S11" s="49">
        <f>IF(($I11      =0),0,((($K11      -$I11      )/$I11      )*100))</f>
        <v>40.661116154294305</v>
      </c>
      <c r="T11" s="48">
        <f>IF(($E11      =0),0,(($P11      /$E11      )*100))</f>
        <v>49.716666666666661</v>
      </c>
      <c r="U11" s="50">
        <f>IF(($E11      =0),0,(($Q11      /$E11      )*100))</f>
        <v>35.524949999999997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632204000</v>
      </c>
      <c r="C13" s="92"/>
      <c r="D13" s="92"/>
      <c r="E13" s="92">
        <f>$B13      +$C13      +$D13</f>
        <v>632204000</v>
      </c>
      <c r="F13" s="93">
        <v>632204000</v>
      </c>
      <c r="G13" s="94">
        <v>440201000</v>
      </c>
      <c r="H13" s="93">
        <v>54853000</v>
      </c>
      <c r="I13" s="94">
        <v>18060815</v>
      </c>
      <c r="J13" s="93">
        <v>120016000</v>
      </c>
      <c r="K13" s="94">
        <v>86568417</v>
      </c>
      <c r="L13" s="93"/>
      <c r="M13" s="94"/>
      <c r="N13" s="93"/>
      <c r="O13" s="94"/>
      <c r="P13" s="93">
        <f>$H13      +$J13      +$L13      +$N13</f>
        <v>174869000</v>
      </c>
      <c r="Q13" s="94">
        <f>$I13      +$K13      +$M13      +$O13</f>
        <v>104629232</v>
      </c>
      <c r="R13" s="48">
        <f>IF(($H13      =0),0,((($J13      -$H13      )/$H13      )*100))</f>
        <v>118.79569029952783</v>
      </c>
      <c r="S13" s="49">
        <f>IF(($I13      =0),0,((($K13      -$I13      )/$I13      )*100))</f>
        <v>379.31622687016062</v>
      </c>
      <c r="T13" s="48">
        <f>IF(($E13      =0),0,(($P13      /$E13      )*100))</f>
        <v>27.660217271640171</v>
      </c>
      <c r="U13" s="50">
        <f>IF(($E13      =0),0,(($Q13      /$E13      )*100))</f>
        <v>16.549916166300751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6200000</v>
      </c>
      <c r="C14" s="92"/>
      <c r="D14" s="92"/>
      <c r="E14" s="92">
        <f>$B14      +$C14      +$D14</f>
        <v>6200000</v>
      </c>
      <c r="F14" s="93">
        <v>6200000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868536000</v>
      </c>
      <c r="C15" s="95">
        <f>SUM(C9:C14)</f>
        <v>0</v>
      </c>
      <c r="D15" s="95"/>
      <c r="E15" s="95">
        <f>$B15      +$C15      +$D15</f>
        <v>868536000</v>
      </c>
      <c r="F15" s="96">
        <f>SUM(F9:F14)</f>
        <v>868536000</v>
      </c>
      <c r="G15" s="97">
        <f>SUM(G9:G14)</f>
        <v>572321000</v>
      </c>
      <c r="H15" s="96">
        <f>SUM(H9:H14)</f>
        <v>78599000</v>
      </c>
      <c r="I15" s="97">
        <f>SUM(I9:I14)</f>
        <v>38132888</v>
      </c>
      <c r="J15" s="96">
        <f>SUM(J9:J14)</f>
        <v>162467000</v>
      </c>
      <c r="K15" s="97">
        <f>SUM(K9:K14)</f>
        <v>111452730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241066000</v>
      </c>
      <c r="Q15" s="97">
        <f>$I15      +$K15      +$M15      +$O15</f>
        <v>149585618</v>
      </c>
      <c r="R15" s="52">
        <f>IF(($H15      =0),0,((($J15      -$H15      )/$H15      )*100))</f>
        <v>106.70364762910469</v>
      </c>
      <c r="S15" s="53">
        <f>IF(($I15      =0),0,((($K15      -$I15      )/$I15      )*100))</f>
        <v>192.27455838120625</v>
      </c>
      <c r="T15" s="52">
        <f>IF((SUM($E9:$E13))=0,0,(P15/(SUM($E9:$E13))*100))</f>
        <v>27.954996660234528</v>
      </c>
      <c r="U15" s="54">
        <f>IF((SUM($E9:$E13))=0,0,(Q15/(SUM($E9:$E13))*100))</f>
        <v>17.346558418064419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>$B17      +$C17      +$D17</f>
        <v>158007000</v>
      </c>
      <c r="F17" s="93">
        <v>158007000</v>
      </c>
      <c r="G17" s="94">
        <v>94804000</v>
      </c>
      <c r="H17" s="93">
        <v>6579000</v>
      </c>
      <c r="I17" s="94"/>
      <c r="J17" s="93">
        <v>67526000</v>
      </c>
      <c r="K17" s="94"/>
      <c r="L17" s="93"/>
      <c r="M17" s="94"/>
      <c r="N17" s="93"/>
      <c r="O17" s="94"/>
      <c r="P17" s="93">
        <f>$H17      +$J17      +$L17      +$N17</f>
        <v>74105000</v>
      </c>
      <c r="Q17" s="94">
        <f>$I17      +$K17      +$M17      +$O17</f>
        <v>0</v>
      </c>
      <c r="R17" s="48">
        <f>IF(($H17      =0),0,((($J17      -$H17      )/$H17      )*100))</f>
        <v>926.38698890408864</v>
      </c>
      <c r="S17" s="49">
        <f>IF(($I17      =0),0,((($K17      -$I17      )/$I17      )*100))</f>
        <v>0</v>
      </c>
      <c r="T17" s="48">
        <f>IF(($E17      =0),0,(($P17      /$E17      )*100))</f>
        <v>46.899820894011022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>$B19      +$C19      +$D19</f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>$B20      +$C20      +$D20</f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213207000</v>
      </c>
      <c r="C24" s="95">
        <f>SUM(C17:C23)</f>
        <v>0</v>
      </c>
      <c r="D24" s="95"/>
      <c r="E24" s="95">
        <f>$B24      +$C24      +$D24</f>
        <v>213207000</v>
      </c>
      <c r="F24" s="96">
        <f>SUM(F17:F23)</f>
        <v>213207000</v>
      </c>
      <c r="G24" s="97">
        <f>SUM(G17:G23)</f>
        <v>150004000</v>
      </c>
      <c r="H24" s="96">
        <f>SUM(H17:H23)</f>
        <v>6579000</v>
      </c>
      <c r="I24" s="97">
        <f>SUM(I17:I23)</f>
        <v>0</v>
      </c>
      <c r="J24" s="96">
        <f>SUM(J17:J23)</f>
        <v>67526000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74105000</v>
      </c>
      <c r="Q24" s="97">
        <f>$I24      +$K24      +$M24      +$O24</f>
        <v>0</v>
      </c>
      <c r="R24" s="52">
        <f>IF(($H24      =0),0,((($J24      -$H24      )/$H24      )*100))</f>
        <v>926.38698890408864</v>
      </c>
      <c r="S24" s="53">
        <f>IF(($I24      =0),0,((($K24      -$I24      )/$I24      )*100))</f>
        <v>0</v>
      </c>
      <c r="T24" s="52">
        <f>IF(($E24-$E19-$E23)   =0,0,($P24   /($E24-$E19-$E23)   )*100)</f>
        <v>34.757301589535047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2831055000</v>
      </c>
      <c r="C28" s="92"/>
      <c r="D28" s="92"/>
      <c r="E28" s="92">
        <f>$B28      +$C28      +$D28</f>
        <v>2831055000</v>
      </c>
      <c r="F28" s="93">
        <v>2831055000</v>
      </c>
      <c r="G28" s="94">
        <v>1385271000</v>
      </c>
      <c r="H28" s="93">
        <v>132554000</v>
      </c>
      <c r="I28" s="94">
        <v>57680241</v>
      </c>
      <c r="J28" s="93">
        <v>432747000</v>
      </c>
      <c r="K28" s="94">
        <v>126118325</v>
      </c>
      <c r="L28" s="93"/>
      <c r="M28" s="94"/>
      <c r="N28" s="93"/>
      <c r="O28" s="94"/>
      <c r="P28" s="93">
        <f>$H28      +$J28      +$L28      +$N28</f>
        <v>565301000</v>
      </c>
      <c r="Q28" s="94">
        <f>$I28      +$K28      +$M28      +$O28</f>
        <v>183798566</v>
      </c>
      <c r="R28" s="48">
        <f>IF(($H28      =0),0,((($J28      -$H28      )/$H28      )*100))</f>
        <v>226.46845813781553</v>
      </c>
      <c r="S28" s="49">
        <f>IF(($I28      =0),0,((($K28      -$I28      )/$I28      )*100))</f>
        <v>118.65082879941504</v>
      </c>
      <c r="T28" s="48">
        <f>IF(($E28      =0),0,(($P28      /$E28      )*100))</f>
        <v>19.967856505790245</v>
      </c>
      <c r="U28" s="50">
        <f>IF(($E28      =0),0,(($Q28      /$E28      )*100))</f>
        <v>6.4922287274531936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5402000</v>
      </c>
      <c r="C29" s="92"/>
      <c r="D29" s="92"/>
      <c r="E29" s="92">
        <f>$B29      +$C29      +$D29</f>
        <v>5402000</v>
      </c>
      <c r="F29" s="93">
        <v>5402000</v>
      </c>
      <c r="G29" s="94">
        <v>3781000</v>
      </c>
      <c r="H29" s="93">
        <v>925000</v>
      </c>
      <c r="I29" s="94">
        <v>406975</v>
      </c>
      <c r="J29" s="93">
        <v>1813000</v>
      </c>
      <c r="K29" s="94">
        <v>945356</v>
      </c>
      <c r="L29" s="93"/>
      <c r="M29" s="94"/>
      <c r="N29" s="93"/>
      <c r="O29" s="94"/>
      <c r="P29" s="93">
        <f>$H29      +$J29      +$L29      +$N29</f>
        <v>2738000</v>
      </c>
      <c r="Q29" s="94">
        <f>$I29      +$K29      +$M29      +$O29</f>
        <v>1352331</v>
      </c>
      <c r="R29" s="48">
        <f>IF(($H29      =0),0,((($J29      -$H29      )/$H29      )*100))</f>
        <v>96</v>
      </c>
      <c r="S29" s="49">
        <f>IF(($I29      =0),0,((($K29      -$I29      )/$I29      )*100))</f>
        <v>132.28846980772775</v>
      </c>
      <c r="T29" s="48">
        <f>IF(($E29      =0),0,(($P29      /$E29      )*100))</f>
        <v>50.684931506849317</v>
      </c>
      <c r="U29" s="50">
        <f>IF(($E29      =0),0,(($Q29      /$E29      )*100))</f>
        <v>25.033894853757864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2836457000</v>
      </c>
      <c r="C30" s="95">
        <f>SUM(C26:C29)</f>
        <v>0</v>
      </c>
      <c r="D30" s="95"/>
      <c r="E30" s="95">
        <f>$B30      +$C30      +$D30</f>
        <v>2836457000</v>
      </c>
      <c r="F30" s="96">
        <f>SUM(F26:F29)</f>
        <v>2836457000</v>
      </c>
      <c r="G30" s="97">
        <f>SUM(G26:G29)</f>
        <v>1389052000</v>
      </c>
      <c r="H30" s="96">
        <f>SUM(H26:H29)</f>
        <v>133479000</v>
      </c>
      <c r="I30" s="97">
        <f>SUM(I26:I29)</f>
        <v>58087216</v>
      </c>
      <c r="J30" s="96">
        <f>SUM(J26:J29)</f>
        <v>434560000</v>
      </c>
      <c r="K30" s="97">
        <f>SUM(K26:K29)</f>
        <v>127063681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568039000</v>
      </c>
      <c r="Q30" s="97">
        <f>$I30      +$K30      +$M30      +$O30</f>
        <v>185150897</v>
      </c>
      <c r="R30" s="52">
        <f>IF(($H30      =0),0,((($J30      -$H30      )/$H30      )*100))</f>
        <v>225.56432097933009</v>
      </c>
      <c r="S30" s="53">
        <f>IF(($I30      =0),0,((($K30      -$I30      )/$I30      )*100))</f>
        <v>118.74637786049172</v>
      </c>
      <c r="T30" s="52">
        <f>IF($E30   =0,0,($P30   /$E30   )*100)</f>
        <v>20.026356824728879</v>
      </c>
      <c r="U30" s="54">
        <f>IF($E30   =0,0,($Q30   /$E30   )*100)</f>
        <v>6.5275411190791885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82481000</v>
      </c>
      <c r="C32" s="92"/>
      <c r="D32" s="92"/>
      <c r="E32" s="92">
        <f>$B32      +$C32      +$D32</f>
        <v>82481000</v>
      </c>
      <c r="F32" s="93">
        <v>82481000</v>
      </c>
      <c r="G32" s="94">
        <v>56690000</v>
      </c>
      <c r="H32" s="93">
        <v>15835000</v>
      </c>
      <c r="I32" s="94">
        <v>5070788</v>
      </c>
      <c r="J32" s="93">
        <v>20622000</v>
      </c>
      <c r="K32" s="94">
        <v>13080867</v>
      </c>
      <c r="L32" s="93"/>
      <c r="M32" s="94"/>
      <c r="N32" s="93"/>
      <c r="O32" s="94"/>
      <c r="P32" s="93">
        <f>$H32      +$J32      +$L32      +$N32</f>
        <v>36457000</v>
      </c>
      <c r="Q32" s="94">
        <f>$I32      +$K32      +$M32      +$O32</f>
        <v>18151655</v>
      </c>
      <c r="R32" s="48">
        <f>IF(($H32      =0),0,((($J32      -$H32      )/$H32      )*100))</f>
        <v>30.230502052415538</v>
      </c>
      <c r="S32" s="49">
        <f>IF(($I32      =0),0,((($K32      -$I32      )/$I32      )*100))</f>
        <v>157.96517227697154</v>
      </c>
      <c r="T32" s="48">
        <f>IF(($E32      =0),0,(($P32      /$E32      )*100))</f>
        <v>44.200482535371783</v>
      </c>
      <c r="U32" s="50">
        <f>IF(($E32      =0),0,(($Q32      /$E32      )*100))</f>
        <v>22.007074356518473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82481000</v>
      </c>
      <c r="C33" s="95">
        <f>C32</f>
        <v>0</v>
      </c>
      <c r="D33" s="95"/>
      <c r="E33" s="95">
        <f>$B33      +$C33      +$D33</f>
        <v>82481000</v>
      </c>
      <c r="F33" s="96">
        <f>F32</f>
        <v>82481000</v>
      </c>
      <c r="G33" s="97">
        <f>G32</f>
        <v>56690000</v>
      </c>
      <c r="H33" s="96">
        <f>H32</f>
        <v>15835000</v>
      </c>
      <c r="I33" s="97">
        <f>I32</f>
        <v>5070788</v>
      </c>
      <c r="J33" s="96">
        <f>J32</f>
        <v>20622000</v>
      </c>
      <c r="K33" s="97">
        <f>K32</f>
        <v>13080867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36457000</v>
      </c>
      <c r="Q33" s="97">
        <f>$I33      +$K33      +$M33      +$O33</f>
        <v>18151655</v>
      </c>
      <c r="R33" s="52">
        <f>IF(($H33      =0),0,((($J33      -$H33      )/$H33      )*100))</f>
        <v>30.230502052415538</v>
      </c>
      <c r="S33" s="53">
        <f>IF(($I33      =0),0,((($K33      -$I33      )/$I33      )*100))</f>
        <v>157.96517227697154</v>
      </c>
      <c r="T33" s="52">
        <f>IF($E33   =0,0,($P33   /$E33   )*100)</f>
        <v>44.200482535371783</v>
      </c>
      <c r="U33" s="54">
        <f>IF($E33   =0,0,($Q33   /$E33   )*100)</f>
        <v>22.007074356518473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158872000</v>
      </c>
      <c r="C35" s="92"/>
      <c r="D35" s="92"/>
      <c r="E35" s="92">
        <f>$B35      +$C35      +$D35</f>
        <v>158872000</v>
      </c>
      <c r="F35" s="93">
        <v>158872000</v>
      </c>
      <c r="G35" s="94">
        <v>102597000</v>
      </c>
      <c r="H35" s="93">
        <v>13500000</v>
      </c>
      <c r="I35" s="94">
        <v>15155895</v>
      </c>
      <c r="J35" s="93">
        <v>25435000</v>
      </c>
      <c r="K35" s="94">
        <v>42288649</v>
      </c>
      <c r="L35" s="93"/>
      <c r="M35" s="94"/>
      <c r="N35" s="93"/>
      <c r="O35" s="94"/>
      <c r="P35" s="93">
        <f>$H35      +$J35      +$L35      +$N35</f>
        <v>38935000</v>
      </c>
      <c r="Q35" s="94">
        <f>$I35      +$K35      +$M35      +$O35</f>
        <v>57444544</v>
      </c>
      <c r="R35" s="48">
        <f>IF(($H35      =0),0,((($J35      -$H35      )/$H35      )*100))</f>
        <v>88.407407407407419</v>
      </c>
      <c r="S35" s="49">
        <f>IF(($I35      =0),0,((($K35      -$I35      )/$I35      )*100))</f>
        <v>179.02442580923133</v>
      </c>
      <c r="T35" s="48">
        <f>IF(($E35      =0),0,(($P35      /$E35      )*100))</f>
        <v>24.507150410393272</v>
      </c>
      <c r="U35" s="50">
        <f>IF(($E35      =0),0,(($Q35      /$E35      )*100))</f>
        <v>36.157752152676373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137089000</v>
      </c>
      <c r="C36" s="92"/>
      <c r="D36" s="92"/>
      <c r="E36" s="92">
        <f>$B36      +$C36      +$D36</f>
        <v>137089000</v>
      </c>
      <c r="F36" s="93">
        <v>137089000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20000000</v>
      </c>
      <c r="C38" s="92"/>
      <c r="D38" s="92"/>
      <c r="E38" s="92">
        <f>$B38      +$C38      +$D38</f>
        <v>20000000</v>
      </c>
      <c r="F38" s="93">
        <v>20000000</v>
      </c>
      <c r="G38" s="94">
        <v>10000000</v>
      </c>
      <c r="H38" s="93">
        <v>52000</v>
      </c>
      <c r="I38" s="94">
        <v>53164</v>
      </c>
      <c r="J38" s="93">
        <v>2700000</v>
      </c>
      <c r="K38" s="94">
        <v>2429860</v>
      </c>
      <c r="L38" s="93"/>
      <c r="M38" s="94"/>
      <c r="N38" s="93"/>
      <c r="O38" s="94"/>
      <c r="P38" s="93">
        <f>$H38      +$J38      +$L38      +$N38</f>
        <v>2752000</v>
      </c>
      <c r="Q38" s="94">
        <f>$I38      +$K38      +$M38      +$O38</f>
        <v>2483024</v>
      </c>
      <c r="R38" s="48">
        <f>IF(($H38      =0),0,((($J38      -$H38      )/$H38      )*100))</f>
        <v>5092.3076923076924</v>
      </c>
      <c r="S38" s="49">
        <f>IF(($I38      =0),0,((($K38      -$I38      )/$I38      )*100))</f>
        <v>4470.4988337973064</v>
      </c>
      <c r="T38" s="48">
        <f>IF(($E38      =0),0,(($P38      /$E38      )*100))</f>
        <v>13.76</v>
      </c>
      <c r="U38" s="50">
        <f>IF(($E38      =0),0,(($Q38      /$E38      )*100))</f>
        <v>12.41512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315961000</v>
      </c>
      <c r="C40" s="95">
        <f>SUM(C35:C39)</f>
        <v>0</v>
      </c>
      <c r="D40" s="95"/>
      <c r="E40" s="95">
        <f>$B40      +$C40      +$D40</f>
        <v>315961000</v>
      </c>
      <c r="F40" s="96">
        <f>SUM(F35:F39)</f>
        <v>315961000</v>
      </c>
      <c r="G40" s="97">
        <f>SUM(G35:G39)</f>
        <v>112597000</v>
      </c>
      <c r="H40" s="96">
        <f>SUM(H35:H39)</f>
        <v>13552000</v>
      </c>
      <c r="I40" s="97">
        <f>SUM(I35:I39)</f>
        <v>15209059</v>
      </c>
      <c r="J40" s="96">
        <f>SUM(J35:J39)</f>
        <v>28135000</v>
      </c>
      <c r="K40" s="97">
        <f>SUM(K35:K39)</f>
        <v>44718509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41687000</v>
      </c>
      <c r="Q40" s="97">
        <f>$I40      +$K40      +$M40      +$O40</f>
        <v>59927568</v>
      </c>
      <c r="R40" s="52">
        <f>IF(($H40      =0),0,((($J40      -$H40      )/$H40      )*100))</f>
        <v>107.60773317591499</v>
      </c>
      <c r="S40" s="53">
        <f>IF(($I40      =0),0,((($K40      -$I40      )/$I40      )*100))</f>
        <v>194.02548178687451</v>
      </c>
      <c r="T40" s="52">
        <f>IF((+$E35+$E38) =0,0,(P40   /(+$E35+$E38) )*100)</f>
        <v>23.305492195536473</v>
      </c>
      <c r="U40" s="54">
        <f>IF((+$E35+$E38) =0,0,(Q40   /(+$E35+$E38) )*100)</f>
        <v>33.503045753387902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751944000</v>
      </c>
      <c r="C44" s="92"/>
      <c r="D44" s="92"/>
      <c r="E44" s="92">
        <f>$B44      +$C44      +$D44</f>
        <v>751944000</v>
      </c>
      <c r="F44" s="93">
        <v>751944000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194766000</v>
      </c>
      <c r="C51" s="92"/>
      <c r="D51" s="92"/>
      <c r="E51" s="92">
        <f>$B51      +$C51      +$D51</f>
        <v>194766000</v>
      </c>
      <c r="F51" s="93">
        <v>194766000</v>
      </c>
      <c r="G51" s="94">
        <v>74766000</v>
      </c>
      <c r="H51" s="93">
        <v>1447000</v>
      </c>
      <c r="I51" s="94">
        <v>236692</v>
      </c>
      <c r="J51" s="93">
        <v>32286000</v>
      </c>
      <c r="K51" s="94">
        <v>29364515</v>
      </c>
      <c r="L51" s="93"/>
      <c r="M51" s="94"/>
      <c r="N51" s="93"/>
      <c r="O51" s="94"/>
      <c r="P51" s="93">
        <f>$H51      +$J51      +$L51      +$N51</f>
        <v>33733000</v>
      </c>
      <c r="Q51" s="94">
        <f>$I51      +$K51      +$M51      +$O51</f>
        <v>29601207</v>
      </c>
      <c r="R51" s="48">
        <f>IF(($H51      =0),0,((($J51      -$H51      )/$H51      )*100))</f>
        <v>2131.237042156185</v>
      </c>
      <c r="S51" s="49">
        <f>IF(($I51      =0),0,((($K51      -$I51      )/$I51      )*100))</f>
        <v>12306.213560238622</v>
      </c>
      <c r="T51" s="48">
        <f>IF(($E51      =0),0,(($P51      /$E51      )*100))</f>
        <v>17.319758068656746</v>
      </c>
      <c r="U51" s="50">
        <f>IF(($E51      =0),0,(($Q51      /$E51      )*100))</f>
        <v>15.19834416684637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946710000</v>
      </c>
      <c r="C53" s="95">
        <f>SUM(C42:C52)</f>
        <v>0</v>
      </c>
      <c r="D53" s="95"/>
      <c r="E53" s="95">
        <f>$B53      +$C53      +$D53</f>
        <v>946710000</v>
      </c>
      <c r="F53" s="96">
        <f>SUM(F42:F52)</f>
        <v>946710000</v>
      </c>
      <c r="G53" s="97">
        <f>SUM(G42:G52)</f>
        <v>74766000</v>
      </c>
      <c r="H53" s="96">
        <f>SUM(H42:H52)</f>
        <v>1447000</v>
      </c>
      <c r="I53" s="97">
        <f>SUM(I42:I52)</f>
        <v>236692</v>
      </c>
      <c r="J53" s="96">
        <f>SUM(J42:J52)</f>
        <v>32286000</v>
      </c>
      <c r="K53" s="97">
        <f>SUM(K42:K52)</f>
        <v>29364515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33733000</v>
      </c>
      <c r="Q53" s="97">
        <f>$I53      +$K53      +$M53      +$O53</f>
        <v>29601207</v>
      </c>
      <c r="R53" s="52">
        <f>IF(($H53      =0),0,((($J53      -$H53      )/$H53      )*100))</f>
        <v>2131.237042156185</v>
      </c>
      <c r="S53" s="53">
        <f>IF(($I53      =0),0,((($K53      -$I53      )/$I53      )*100))</f>
        <v>12306.213560238622</v>
      </c>
      <c r="T53" s="52">
        <f>IF((+$E43+$E45+$E47+$E48+$E51) =0,0,(P53   /(+$E43+$E45+$E47+$E48+$E51) )*100)</f>
        <v>17.319758068656746</v>
      </c>
      <c r="U53" s="54">
        <f>IF((+$E43+$E45+$E47+$E48+$E51) =0,0,(Q53   /(+$E43+$E45+$E47+$E48+$E51) )*100)</f>
        <v>15.19834416684637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2096123000</v>
      </c>
      <c r="C65" s="92"/>
      <c r="D65" s="92"/>
      <c r="E65" s="92">
        <f>$B65      +$C65      +$D65</f>
        <v>2096123000</v>
      </c>
      <c r="F65" s="93">
        <v>2096123000</v>
      </c>
      <c r="G65" s="94">
        <v>1816754000</v>
      </c>
      <c r="H65" s="93">
        <v>293952000</v>
      </c>
      <c r="I65" s="94">
        <v>129490898</v>
      </c>
      <c r="J65" s="93">
        <v>392915000</v>
      </c>
      <c r="K65" s="94">
        <v>239451018</v>
      </c>
      <c r="L65" s="93"/>
      <c r="M65" s="94"/>
      <c r="N65" s="93"/>
      <c r="O65" s="94"/>
      <c r="P65" s="93">
        <f>$H65      +$J65      +$L65      +$N65</f>
        <v>686867000</v>
      </c>
      <c r="Q65" s="94">
        <f>$I65      +$K65      +$M65      +$O65</f>
        <v>368941916</v>
      </c>
      <c r="R65" s="48">
        <f>IF(($H65      =0),0,((($J65      -$H65      )/$H65      )*100))</f>
        <v>33.666380905726108</v>
      </c>
      <c r="S65" s="49">
        <f>IF(($I65      =0),0,((($K65      -$I65      )/$I65      )*100))</f>
        <v>84.917258045426479</v>
      </c>
      <c r="T65" s="48">
        <f>IF(($E65      =0),0,(($P65      /$E65      )*100))</f>
        <v>32.768449179747563</v>
      </c>
      <c r="U65" s="50">
        <f>IF(($E65      =0),0,(($Q65      /$E65      )*100))</f>
        <v>17.601157756486618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2096123000</v>
      </c>
      <c r="C66" s="95">
        <f>SUM(C61:C65)</f>
        <v>0</v>
      </c>
      <c r="D66" s="95"/>
      <c r="E66" s="95">
        <f>$B66      +$C66      +$D66</f>
        <v>2096123000</v>
      </c>
      <c r="F66" s="96">
        <f>SUM(F61:F65)</f>
        <v>2096123000</v>
      </c>
      <c r="G66" s="97">
        <f>SUM(G61:G65)</f>
        <v>1816754000</v>
      </c>
      <c r="H66" s="96">
        <f>SUM(H61:H65)</f>
        <v>293952000</v>
      </c>
      <c r="I66" s="97">
        <f>SUM(I61:I65)</f>
        <v>129490898</v>
      </c>
      <c r="J66" s="96">
        <f>SUM(J61:J65)</f>
        <v>392915000</v>
      </c>
      <c r="K66" s="97">
        <f>SUM(K61:K65)</f>
        <v>239451018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686867000</v>
      </c>
      <c r="Q66" s="97">
        <f>$I66      +$K66      +$M66      +$O66</f>
        <v>368941916</v>
      </c>
      <c r="R66" s="52">
        <f>IF(($H66      =0),0,((($J66      -$H66      )/$H66      )*100))</f>
        <v>33.666380905726108</v>
      </c>
      <c r="S66" s="53">
        <f>IF(($I66      =0),0,((($K66      -$I66      )/$I66      )*100))</f>
        <v>84.917258045426479</v>
      </c>
      <c r="T66" s="52">
        <f>IF((+$E61+$E63+$E64++$E65) =0,0,(P66   /(+$E61+$E63+$E64+$E65) )*100)</f>
        <v>32.768449179747563</v>
      </c>
      <c r="U66" s="54">
        <f>IF((+$E61+$E63+$E65) =0,0,(Q66  /(+$E61+$E63+$E65) )*100)</f>
        <v>17.601157756486618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7359475000</v>
      </c>
      <c r="C67" s="104">
        <f>SUM(C9:C14,C17:C23,C26:C29,C32,C35:C39,C42:C52,C55:C58,C61:C65)</f>
        <v>0</v>
      </c>
      <c r="D67" s="104"/>
      <c r="E67" s="104">
        <f>$B67      +$C67      +$D67</f>
        <v>7359475000</v>
      </c>
      <c r="F67" s="105">
        <f>SUM(F9:F14,F17:F23,F26:F29,F32,F35:F39,F42:F52,F55:F58,F61:F65)</f>
        <v>7359475000</v>
      </c>
      <c r="G67" s="106">
        <f>SUM(G9:G14,G17:G23,G26:G29,G32,G35:G39,G42:G52,G55:G58,G61:G65)</f>
        <v>4172184000</v>
      </c>
      <c r="H67" s="105">
        <f>SUM(H9:H14,H17:H23,H26:H29,H32,H35:H39,H42:H52,H55:H58,H61:H65)</f>
        <v>543443000</v>
      </c>
      <c r="I67" s="106">
        <f>SUM(I9:I14,I17:I23,I26:I29,I32,I35:I39,I42:I52,I55:I58,I61:I65)</f>
        <v>246227541</v>
      </c>
      <c r="J67" s="105">
        <f>SUM(J9:J14,J17:J23,J26:J29,J32,J35:J39,J42:J52,J55:J58,J61:J65)</f>
        <v>1138511000</v>
      </c>
      <c r="K67" s="106">
        <f>SUM(K9:K14,K17:K23,K26:K29,K32,K35:K39,K42:K52,K55:K58,K61:K65)</f>
        <v>565131320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1681954000</v>
      </c>
      <c r="Q67" s="106">
        <f>$I67      +$K67      +$M67      +$O67</f>
        <v>811358861</v>
      </c>
      <c r="R67" s="61">
        <f>IF(($H67      =0),0,((($J67      -$H67      )/$H67      )*100))</f>
        <v>109.49961633510783</v>
      </c>
      <c r="S67" s="62">
        <f>IF(($I67      =0),0,((($K67      -$I67      )/$I67      )*100))</f>
        <v>129.51588506502608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26.019353854636012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12.551492673077524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459753000</v>
      </c>
      <c r="C69" s="92"/>
      <c r="D69" s="92"/>
      <c r="E69" s="92">
        <f>$B69      +$C69      +$D69</f>
        <v>459753000</v>
      </c>
      <c r="F69" s="93">
        <v>459753000</v>
      </c>
      <c r="G69" s="94">
        <v>213118000</v>
      </c>
      <c r="H69" s="93">
        <v>89302000</v>
      </c>
      <c r="I69" s="94">
        <v>44242777</v>
      </c>
      <c r="J69" s="93">
        <v>72839000</v>
      </c>
      <c r="K69" s="94">
        <v>69530270</v>
      </c>
      <c r="L69" s="93"/>
      <c r="M69" s="94"/>
      <c r="N69" s="93"/>
      <c r="O69" s="94"/>
      <c r="P69" s="93">
        <f>$H69      +$J69      +$L69      +$N69</f>
        <v>162141000</v>
      </c>
      <c r="Q69" s="94">
        <f>$I69      +$K69      +$M69      +$O69</f>
        <v>113773047</v>
      </c>
      <c r="R69" s="48">
        <f>IF(($H69      =0),0,((($J69      -$H69      )/$H69      )*100))</f>
        <v>-18.435197419990594</v>
      </c>
      <c r="S69" s="49">
        <f>IF(($I69      =0),0,((($K69      -$I69      )/$I69      )*100))</f>
        <v>57.156206537397061</v>
      </c>
      <c r="T69" s="48">
        <f>IF(($E69      =0),0,(($P69      /$E69      )*100))</f>
        <v>35.266980313342167</v>
      </c>
      <c r="U69" s="50">
        <f>IF(($E69      =0),0,(($Q69      /$E69      )*100))</f>
        <v>24.746558913155543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459753000</v>
      </c>
      <c r="C70" s="101">
        <f>C69</f>
        <v>0</v>
      </c>
      <c r="D70" s="101"/>
      <c r="E70" s="101">
        <f>$B70      +$C70      +$D70</f>
        <v>459753000</v>
      </c>
      <c r="F70" s="102">
        <f>F69</f>
        <v>459753000</v>
      </c>
      <c r="G70" s="103">
        <f>G69</f>
        <v>213118000</v>
      </c>
      <c r="H70" s="102">
        <f>H69</f>
        <v>89302000</v>
      </c>
      <c r="I70" s="103">
        <f>I69</f>
        <v>44242777</v>
      </c>
      <c r="J70" s="102">
        <f>J69</f>
        <v>72839000</v>
      </c>
      <c r="K70" s="103">
        <f>K69</f>
        <v>69530270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162141000</v>
      </c>
      <c r="Q70" s="103">
        <f>$I70      +$K70      +$M70      +$O70</f>
        <v>113773047</v>
      </c>
      <c r="R70" s="57">
        <f>IF(($H70      =0),0,((($J70      -$H70      )/$H70      )*100))</f>
        <v>-18.435197419990594</v>
      </c>
      <c r="S70" s="58">
        <f>IF(($I70      =0),0,((($K70      -$I70      )/$I70      )*100))</f>
        <v>57.156206537397061</v>
      </c>
      <c r="T70" s="57">
        <f>IF($E70   =0,0,($P70   /$E70   )*100)</f>
        <v>35.266980313342167</v>
      </c>
      <c r="U70" s="59">
        <f>IF($E70   =0,0,($Q70   /$E70 )*100)</f>
        <v>24.746558913155543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459753000</v>
      </c>
      <c r="C71" s="104">
        <f>C69</f>
        <v>0</v>
      </c>
      <c r="D71" s="104"/>
      <c r="E71" s="104">
        <f>$B71      +$C71      +$D71</f>
        <v>459753000</v>
      </c>
      <c r="F71" s="105">
        <f>F69</f>
        <v>459753000</v>
      </c>
      <c r="G71" s="106">
        <f>G69</f>
        <v>213118000</v>
      </c>
      <c r="H71" s="105">
        <f>H69</f>
        <v>89302000</v>
      </c>
      <c r="I71" s="106">
        <f>I69</f>
        <v>44242777</v>
      </c>
      <c r="J71" s="105">
        <f>J69</f>
        <v>72839000</v>
      </c>
      <c r="K71" s="106">
        <f>K69</f>
        <v>69530270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162141000</v>
      </c>
      <c r="Q71" s="106">
        <f>$I71      +$K71      +$M71      +$O71</f>
        <v>113773047</v>
      </c>
      <c r="R71" s="61">
        <f>IF(($H71      =0),0,((($J71      -$H71      )/$H71      )*100))</f>
        <v>-18.435197419990594</v>
      </c>
      <c r="S71" s="62">
        <f>IF(($I71      =0),0,((($K71      -$I71      )/$I71      )*100))</f>
        <v>57.156206537397061</v>
      </c>
      <c r="T71" s="61">
        <f>IF($E71   =0,0,($P71   /$E71   )*100)</f>
        <v>35.266980313342167</v>
      </c>
      <c r="U71" s="65">
        <f>IF($E71   =0,0,($Q71   /$E71   )*100)</f>
        <v>24.746558913155543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7819228000</v>
      </c>
      <c r="C72" s="104">
        <f>SUM(C9:C14,C17:C23,C26:C29,C32,C35:C39,C42:C52,C55:C58,C61:C65,C69)</f>
        <v>0</v>
      </c>
      <c r="D72" s="104"/>
      <c r="E72" s="104">
        <f>$B72      +$C72      +$D72</f>
        <v>7819228000</v>
      </c>
      <c r="F72" s="105">
        <f>SUM(F9:F14,F17:F23,F26:F29,F32,F35:F39,F42:F52,F55:F58,F61:F65,F69)</f>
        <v>7819228000</v>
      </c>
      <c r="G72" s="106">
        <f>SUM(G9:G14,G17:G23,G26:G29,G32,G35:G39,G42:G52,G55:G58,G61:G65,G69)</f>
        <v>4385302000</v>
      </c>
      <c r="H72" s="105">
        <f>SUM(H9:H14,H17:H23,H26:H29,H32,H35:H39,H42:H52,H55:H58,H61:H65,H69)</f>
        <v>632745000</v>
      </c>
      <c r="I72" s="106">
        <f>SUM(I9:I14,I17:I23,I26:I29,I32,I35:I39,I42:I52,I55:I58,I61:I65,I69)</f>
        <v>290470318</v>
      </c>
      <c r="J72" s="105">
        <f>SUM(J9:J14,J17:J23,J26:J29,J32,J35:J39,J42:J52,J55:J58,J61:J65,J69)</f>
        <v>1211350000</v>
      </c>
      <c r="K72" s="106">
        <f>SUM(K9:K14,K17:K23,K26:K29,K32,K35:K39,K42:K52,K55:K58,K61:K65,K69)</f>
        <v>634661590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1844095000</v>
      </c>
      <c r="Q72" s="106">
        <f>$I72      +$K72      +$M72      +$O72</f>
        <v>925131908</v>
      </c>
      <c r="R72" s="61">
        <f>IF(($H72      =0),0,((($J72      -$H72      )/$H72      )*100))</f>
        <v>91.443630530466464</v>
      </c>
      <c r="S72" s="62">
        <f>IF(($I72      =0),0,((($K72      -$I72      )/$I72      )*100))</f>
        <v>118.4944728156355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26.633395893555672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13.361244599396734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OsyC7Bz9PAGmxQUdCGGiNW+IAgmfXwAZXApBd+d2sd2Fnc2n/sPL5gVcku6ryWZ5fSKh6GKlyzVK8pjyWrErg==" saltValue="2x+wBp0N5kqJpnG/BQ0I2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FAD9B-60A7-4065-8252-3E2A7171439F}">
  <sheetPr>
    <pageSetUpPr fitToPage="1"/>
  </sheetPr>
  <dimension ref="A1:W125"/>
  <sheetViews>
    <sheetView showGridLines="0" tabSelected="1" workbookViewId="0">
      <selection activeCell="F17" sqref="F17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204782000</v>
      </c>
      <c r="C9" s="92"/>
      <c r="D9" s="92"/>
      <c r="E9" s="92">
        <f>$B9       +$C9       +$D9</f>
        <v>204782000</v>
      </c>
      <c r="F9" s="93">
        <v>204782000</v>
      </c>
      <c r="G9" s="94">
        <v>109770000</v>
      </c>
      <c r="H9" s="93">
        <v>17932000</v>
      </c>
      <c r="I9" s="94">
        <v>17931682</v>
      </c>
      <c r="J9" s="93">
        <v>36547000</v>
      </c>
      <c r="K9" s="94">
        <v>22209239</v>
      </c>
      <c r="L9" s="93"/>
      <c r="M9" s="94"/>
      <c r="N9" s="93"/>
      <c r="O9" s="94"/>
      <c r="P9" s="93">
        <f>$H9       +$J9       +$L9       +$N9</f>
        <v>54479000</v>
      </c>
      <c r="Q9" s="94">
        <f>$I9       +$K9       +$M9       +$O9</f>
        <v>40140921</v>
      </c>
      <c r="R9" s="48">
        <f>IF(($H9       =0),0,((($J9       -$H9       )/$H9       )*100))</f>
        <v>103.80883337051081</v>
      </c>
      <c r="S9" s="49">
        <f>IF(($I9       =0),0,((($K9       -$I9       )/$I9       )*100))</f>
        <v>23.854744914615374</v>
      </c>
      <c r="T9" s="48">
        <f>IF(($E9       =0),0,(($P9       /$E9       )*100))</f>
        <v>26.603412409293785</v>
      </c>
      <c r="U9" s="50">
        <f>IF(($E9       =0),0,(($Q9       /$E9       )*100))</f>
        <v>19.601781894893104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19350000</v>
      </c>
      <c r="C10" s="92"/>
      <c r="D10" s="92"/>
      <c r="E10" s="92">
        <f>$B10      +$C10      +$D10</f>
        <v>19350000</v>
      </c>
      <c r="F10" s="93">
        <v>19350000</v>
      </c>
      <c r="G10" s="94">
        <v>19350000</v>
      </c>
      <c r="H10" s="93">
        <v>4075000</v>
      </c>
      <c r="I10" s="94">
        <v>1254707</v>
      </c>
      <c r="J10" s="93">
        <v>4660000</v>
      </c>
      <c r="K10" s="94">
        <v>1429261</v>
      </c>
      <c r="L10" s="93"/>
      <c r="M10" s="94"/>
      <c r="N10" s="93"/>
      <c r="O10" s="94"/>
      <c r="P10" s="93">
        <f>$H10      +$J10      +$L10      +$N10</f>
        <v>8735000</v>
      </c>
      <c r="Q10" s="94">
        <f>$I10      +$K10      +$M10      +$O10</f>
        <v>2683968</v>
      </c>
      <c r="R10" s="48">
        <f>IF(($H10      =0),0,((($J10      -$H10      )/$H10      )*100))</f>
        <v>14.355828220858896</v>
      </c>
      <c r="S10" s="49">
        <f>IF(($I10      =0),0,((($K10      -$I10      )/$I10      )*100))</f>
        <v>13.911933224250761</v>
      </c>
      <c r="T10" s="48">
        <f>IF(($E10      =0),0,(($P10      /$E10      )*100))</f>
        <v>45.142118863049099</v>
      </c>
      <c r="U10" s="50">
        <f>IF(($E10      =0),0,(($Q10      /$E10      )*100))</f>
        <v>13.870635658914729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>$B11      +$C11      +$D11</f>
        <v>6000000</v>
      </c>
      <c r="F11" s="93">
        <v>6000000</v>
      </c>
      <c r="G11" s="94">
        <v>3000000</v>
      </c>
      <c r="H11" s="93">
        <v>1739000</v>
      </c>
      <c r="I11" s="94">
        <v>885684</v>
      </c>
      <c r="J11" s="93">
        <v>1244000</v>
      </c>
      <c r="K11" s="94">
        <v>1245813</v>
      </c>
      <c r="L11" s="93"/>
      <c r="M11" s="94"/>
      <c r="N11" s="93"/>
      <c r="O11" s="94"/>
      <c r="P11" s="93">
        <f>$H11      +$J11      +$L11      +$N11</f>
        <v>2983000</v>
      </c>
      <c r="Q11" s="94">
        <f>$I11      +$K11      +$M11      +$O11</f>
        <v>2131497</v>
      </c>
      <c r="R11" s="48">
        <f>IF(($H11      =0),0,((($J11      -$H11      )/$H11      )*100))</f>
        <v>-28.464634847613574</v>
      </c>
      <c r="S11" s="49">
        <f>IF(($I11      =0),0,((($K11      -$I11      )/$I11      )*100))</f>
        <v>40.661116154294305</v>
      </c>
      <c r="T11" s="48">
        <f>IF(($E11      =0),0,(($P11      /$E11      )*100))</f>
        <v>49.716666666666661</v>
      </c>
      <c r="U11" s="50">
        <f>IF(($E11      =0),0,(($Q11      /$E11      )*100))</f>
        <v>35.524949999999997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632204000</v>
      </c>
      <c r="C13" s="92"/>
      <c r="D13" s="92"/>
      <c r="E13" s="92">
        <f>$B13      +$C13      +$D13</f>
        <v>632204000</v>
      </c>
      <c r="F13" s="93">
        <v>632204000</v>
      </c>
      <c r="G13" s="94">
        <v>440201000</v>
      </c>
      <c r="H13" s="93">
        <v>54853000</v>
      </c>
      <c r="I13" s="94">
        <v>18060815</v>
      </c>
      <c r="J13" s="93">
        <v>120016000</v>
      </c>
      <c r="K13" s="94">
        <v>86568417</v>
      </c>
      <c r="L13" s="93"/>
      <c r="M13" s="94"/>
      <c r="N13" s="93"/>
      <c r="O13" s="94"/>
      <c r="P13" s="93">
        <f>$H13      +$J13      +$L13      +$N13</f>
        <v>174869000</v>
      </c>
      <c r="Q13" s="94">
        <f>$I13      +$K13      +$M13      +$O13</f>
        <v>104629232</v>
      </c>
      <c r="R13" s="48">
        <f>IF(($H13      =0),0,((($J13      -$H13      )/$H13      )*100))</f>
        <v>118.79569029952783</v>
      </c>
      <c r="S13" s="49">
        <f>IF(($I13      =0),0,((($K13      -$I13      )/$I13      )*100))</f>
        <v>379.31622687016062</v>
      </c>
      <c r="T13" s="48">
        <f>IF(($E13      =0),0,(($P13      /$E13      )*100))</f>
        <v>27.660217271640171</v>
      </c>
      <c r="U13" s="50">
        <f>IF(($E13      =0),0,(($Q13      /$E13      )*100))</f>
        <v>16.549916166300751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6200000</v>
      </c>
      <c r="C14" s="92"/>
      <c r="D14" s="92"/>
      <c r="E14" s="92">
        <f>$B14      +$C14      +$D14</f>
        <v>6200000</v>
      </c>
      <c r="F14" s="93">
        <v>6200000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868536000</v>
      </c>
      <c r="C15" s="95">
        <f>SUM(C9:C14)</f>
        <v>0</v>
      </c>
      <c r="D15" s="95"/>
      <c r="E15" s="95">
        <f>$B15      +$C15      +$D15</f>
        <v>868536000</v>
      </c>
      <c r="F15" s="96">
        <f>SUM(F9:F14)</f>
        <v>868536000</v>
      </c>
      <c r="G15" s="97">
        <f>SUM(G9:G14)</f>
        <v>572321000</v>
      </c>
      <c r="H15" s="96">
        <f>SUM(H9:H14)</f>
        <v>78599000</v>
      </c>
      <c r="I15" s="97">
        <f>SUM(I9:I14)</f>
        <v>38132888</v>
      </c>
      <c r="J15" s="96">
        <f>SUM(J9:J14)</f>
        <v>162467000</v>
      </c>
      <c r="K15" s="97">
        <f>SUM(K9:K14)</f>
        <v>111452730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241066000</v>
      </c>
      <c r="Q15" s="97">
        <f>$I15      +$K15      +$M15      +$O15</f>
        <v>149585618</v>
      </c>
      <c r="R15" s="52">
        <f>IF(($H15      =0),0,((($J15      -$H15      )/$H15      )*100))</f>
        <v>106.70364762910469</v>
      </c>
      <c r="S15" s="53">
        <f>IF(($I15      =0),0,((($K15      -$I15      )/$I15      )*100))</f>
        <v>192.27455838120625</v>
      </c>
      <c r="T15" s="52">
        <f>IF((SUM($E9:$E13))=0,0,(P15/(SUM($E9:$E13))*100))</f>
        <v>27.954996660234528</v>
      </c>
      <c r="U15" s="54">
        <f>IF((SUM($E9:$E13))=0,0,(Q15/(SUM($E9:$E13))*100))</f>
        <v>17.346558418064419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>$B17      +$C17      +$D17</f>
        <v>158007000</v>
      </c>
      <c r="F17" s="93">
        <v>158007000</v>
      </c>
      <c r="G17" s="94">
        <v>94804000</v>
      </c>
      <c r="H17" s="93">
        <v>6579000</v>
      </c>
      <c r="I17" s="94"/>
      <c r="J17" s="93">
        <v>67526000</v>
      </c>
      <c r="K17" s="94"/>
      <c r="L17" s="93"/>
      <c r="M17" s="94"/>
      <c r="N17" s="93"/>
      <c r="O17" s="94"/>
      <c r="P17" s="93">
        <f>$H17      +$J17      +$L17      +$N17</f>
        <v>74105000</v>
      </c>
      <c r="Q17" s="94">
        <f>$I17      +$K17      +$M17      +$O17</f>
        <v>0</v>
      </c>
      <c r="R17" s="48">
        <f>IF(($H17      =0),0,((($J17      -$H17      )/$H17      )*100))</f>
        <v>926.38698890408864</v>
      </c>
      <c r="S17" s="49">
        <f>IF(($I17      =0),0,((($K17      -$I17      )/$I17      )*100))</f>
        <v>0</v>
      </c>
      <c r="T17" s="48">
        <f>IF(($E17      =0),0,(($P17      /$E17      )*100))</f>
        <v>46.899820894011022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>$B19      +$C19      +$D19</f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>$B20      +$C20      +$D20</f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213207000</v>
      </c>
      <c r="C24" s="95">
        <f>SUM(C17:C23)</f>
        <v>0</v>
      </c>
      <c r="D24" s="95"/>
      <c r="E24" s="95">
        <f>$B24      +$C24      +$D24</f>
        <v>213207000</v>
      </c>
      <c r="F24" s="96">
        <f>SUM(F17:F23)</f>
        <v>213207000</v>
      </c>
      <c r="G24" s="97">
        <f>SUM(G17:G23)</f>
        <v>150004000</v>
      </c>
      <c r="H24" s="96">
        <f>SUM(H17:H23)</f>
        <v>6579000</v>
      </c>
      <c r="I24" s="97">
        <f>SUM(I17:I23)</f>
        <v>0</v>
      </c>
      <c r="J24" s="96">
        <f>SUM(J17:J23)</f>
        <v>67526000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74105000</v>
      </c>
      <c r="Q24" s="97">
        <f>$I24      +$K24      +$M24      +$O24</f>
        <v>0</v>
      </c>
      <c r="R24" s="52">
        <f>IF(($H24      =0),0,((($J24      -$H24      )/$H24      )*100))</f>
        <v>926.38698890408864</v>
      </c>
      <c r="S24" s="53">
        <f>IF(($I24      =0),0,((($K24      -$I24      )/$I24      )*100))</f>
        <v>0</v>
      </c>
      <c r="T24" s="52">
        <f>IF(($E24-$E19-$E23)   =0,0,($P24   /($E24-$E19-$E23)   )*100)</f>
        <v>34.757301589535047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2831055000</v>
      </c>
      <c r="C28" s="92"/>
      <c r="D28" s="92"/>
      <c r="E28" s="92">
        <f>$B28      +$C28      +$D28</f>
        <v>2831055000</v>
      </c>
      <c r="F28" s="93">
        <v>2831055000</v>
      </c>
      <c r="G28" s="94">
        <v>1385271000</v>
      </c>
      <c r="H28" s="93">
        <v>132554000</v>
      </c>
      <c r="I28" s="94">
        <v>57680241</v>
      </c>
      <c r="J28" s="93">
        <v>432747000</v>
      </c>
      <c r="K28" s="94">
        <v>126118325</v>
      </c>
      <c r="L28" s="93"/>
      <c r="M28" s="94"/>
      <c r="N28" s="93"/>
      <c r="O28" s="94"/>
      <c r="P28" s="93">
        <f>$H28      +$J28      +$L28      +$N28</f>
        <v>565301000</v>
      </c>
      <c r="Q28" s="94">
        <f>$I28      +$K28      +$M28      +$O28</f>
        <v>183798566</v>
      </c>
      <c r="R28" s="48">
        <f>IF(($H28      =0),0,((($J28      -$H28      )/$H28      )*100))</f>
        <v>226.46845813781553</v>
      </c>
      <c r="S28" s="49">
        <f>IF(($I28      =0),0,((($K28      -$I28      )/$I28      )*100))</f>
        <v>118.65082879941504</v>
      </c>
      <c r="T28" s="48">
        <f>IF(($E28      =0),0,(($P28      /$E28      )*100))</f>
        <v>19.967856505790245</v>
      </c>
      <c r="U28" s="50">
        <f>IF(($E28      =0),0,(($Q28      /$E28      )*100))</f>
        <v>6.4922287274531936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5402000</v>
      </c>
      <c r="C29" s="92"/>
      <c r="D29" s="92"/>
      <c r="E29" s="92">
        <f>$B29      +$C29      +$D29</f>
        <v>5402000</v>
      </c>
      <c r="F29" s="93">
        <v>5402000</v>
      </c>
      <c r="G29" s="94">
        <v>3781000</v>
      </c>
      <c r="H29" s="93">
        <v>925000</v>
      </c>
      <c r="I29" s="94">
        <v>406975</v>
      </c>
      <c r="J29" s="93">
        <v>1813000</v>
      </c>
      <c r="K29" s="94">
        <v>945356</v>
      </c>
      <c r="L29" s="93"/>
      <c r="M29" s="94"/>
      <c r="N29" s="93"/>
      <c r="O29" s="94"/>
      <c r="P29" s="93">
        <f>$H29      +$J29      +$L29      +$N29</f>
        <v>2738000</v>
      </c>
      <c r="Q29" s="94">
        <f>$I29      +$K29      +$M29      +$O29</f>
        <v>1352331</v>
      </c>
      <c r="R29" s="48">
        <f>IF(($H29      =0),0,((($J29      -$H29      )/$H29      )*100))</f>
        <v>96</v>
      </c>
      <c r="S29" s="49">
        <f>IF(($I29      =0),0,((($K29      -$I29      )/$I29      )*100))</f>
        <v>132.28846980772775</v>
      </c>
      <c r="T29" s="48">
        <f>IF(($E29      =0),0,(($P29      /$E29      )*100))</f>
        <v>50.684931506849317</v>
      </c>
      <c r="U29" s="50">
        <f>IF(($E29      =0),0,(($Q29      /$E29      )*100))</f>
        <v>25.033894853757864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2836457000</v>
      </c>
      <c r="C30" s="95">
        <f>SUM(C26:C29)</f>
        <v>0</v>
      </c>
      <c r="D30" s="95"/>
      <c r="E30" s="95">
        <f>$B30      +$C30      +$D30</f>
        <v>2836457000</v>
      </c>
      <c r="F30" s="96">
        <f>SUM(F26:F29)</f>
        <v>2836457000</v>
      </c>
      <c r="G30" s="97">
        <f>SUM(G26:G29)</f>
        <v>1389052000</v>
      </c>
      <c r="H30" s="96">
        <f>SUM(H26:H29)</f>
        <v>133479000</v>
      </c>
      <c r="I30" s="97">
        <f>SUM(I26:I29)</f>
        <v>58087216</v>
      </c>
      <c r="J30" s="96">
        <f>SUM(J26:J29)</f>
        <v>434560000</v>
      </c>
      <c r="K30" s="97">
        <f>SUM(K26:K29)</f>
        <v>127063681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568039000</v>
      </c>
      <c r="Q30" s="97">
        <f>$I30      +$K30      +$M30      +$O30</f>
        <v>185150897</v>
      </c>
      <c r="R30" s="52">
        <f>IF(($H30      =0),0,((($J30      -$H30      )/$H30      )*100))</f>
        <v>225.56432097933009</v>
      </c>
      <c r="S30" s="53">
        <f>IF(($I30      =0),0,((($K30      -$I30      )/$I30      )*100))</f>
        <v>118.74637786049172</v>
      </c>
      <c r="T30" s="52">
        <f>IF($E30   =0,0,($P30   /$E30   )*100)</f>
        <v>20.026356824728879</v>
      </c>
      <c r="U30" s="54">
        <f>IF($E30   =0,0,($Q30   /$E30   )*100)</f>
        <v>6.5275411190791885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82481000</v>
      </c>
      <c r="C32" s="92"/>
      <c r="D32" s="92"/>
      <c r="E32" s="92">
        <f>$B32      +$C32      +$D32</f>
        <v>82481000</v>
      </c>
      <c r="F32" s="93">
        <v>82481000</v>
      </c>
      <c r="G32" s="94">
        <v>56690000</v>
      </c>
      <c r="H32" s="93">
        <v>15835000</v>
      </c>
      <c r="I32" s="94">
        <v>5070788</v>
      </c>
      <c r="J32" s="93">
        <v>20622000</v>
      </c>
      <c r="K32" s="94">
        <v>13080867</v>
      </c>
      <c r="L32" s="93"/>
      <c r="M32" s="94"/>
      <c r="N32" s="93"/>
      <c r="O32" s="94"/>
      <c r="P32" s="93">
        <f>$H32      +$J32      +$L32      +$N32</f>
        <v>36457000</v>
      </c>
      <c r="Q32" s="94">
        <f>$I32      +$K32      +$M32      +$O32</f>
        <v>18151655</v>
      </c>
      <c r="R32" s="48">
        <f>IF(($H32      =0),0,((($J32      -$H32      )/$H32      )*100))</f>
        <v>30.230502052415538</v>
      </c>
      <c r="S32" s="49">
        <f>IF(($I32      =0),0,((($K32      -$I32      )/$I32      )*100))</f>
        <v>157.96517227697154</v>
      </c>
      <c r="T32" s="48">
        <f>IF(($E32      =0),0,(($P32      /$E32      )*100))</f>
        <v>44.200482535371783</v>
      </c>
      <c r="U32" s="50">
        <f>IF(($E32      =0),0,(($Q32      /$E32      )*100))</f>
        <v>22.007074356518473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82481000</v>
      </c>
      <c r="C33" s="95">
        <f>C32</f>
        <v>0</v>
      </c>
      <c r="D33" s="95"/>
      <c r="E33" s="95">
        <f>$B33      +$C33      +$D33</f>
        <v>82481000</v>
      </c>
      <c r="F33" s="96">
        <f>F32</f>
        <v>82481000</v>
      </c>
      <c r="G33" s="97">
        <f>G32</f>
        <v>56690000</v>
      </c>
      <c r="H33" s="96">
        <f>H32</f>
        <v>15835000</v>
      </c>
      <c r="I33" s="97">
        <f>I32</f>
        <v>5070788</v>
      </c>
      <c r="J33" s="96">
        <f>J32</f>
        <v>20622000</v>
      </c>
      <c r="K33" s="97">
        <f>K32</f>
        <v>13080867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36457000</v>
      </c>
      <c r="Q33" s="97">
        <f>$I33      +$K33      +$M33      +$O33</f>
        <v>18151655</v>
      </c>
      <c r="R33" s="52">
        <f>IF(($H33      =0),0,((($J33      -$H33      )/$H33      )*100))</f>
        <v>30.230502052415538</v>
      </c>
      <c r="S33" s="53">
        <f>IF(($I33      =0),0,((($K33      -$I33      )/$I33      )*100))</f>
        <v>157.96517227697154</v>
      </c>
      <c r="T33" s="52">
        <f>IF($E33   =0,0,($P33   /$E33   )*100)</f>
        <v>44.200482535371783</v>
      </c>
      <c r="U33" s="54">
        <f>IF($E33   =0,0,($Q33   /$E33   )*100)</f>
        <v>22.007074356518473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158872000</v>
      </c>
      <c r="C35" s="92"/>
      <c r="D35" s="92"/>
      <c r="E35" s="92">
        <f>$B35      +$C35      +$D35</f>
        <v>158872000</v>
      </c>
      <c r="F35" s="93">
        <v>158872000</v>
      </c>
      <c r="G35" s="94">
        <v>102597000</v>
      </c>
      <c r="H35" s="93">
        <v>13500000</v>
      </c>
      <c r="I35" s="94">
        <v>15155895</v>
      </c>
      <c r="J35" s="93">
        <v>25435000</v>
      </c>
      <c r="K35" s="94">
        <v>42288649</v>
      </c>
      <c r="L35" s="93"/>
      <c r="M35" s="94"/>
      <c r="N35" s="93"/>
      <c r="O35" s="94"/>
      <c r="P35" s="93">
        <f>$H35      +$J35      +$L35      +$N35</f>
        <v>38935000</v>
      </c>
      <c r="Q35" s="94">
        <f>$I35      +$K35      +$M35      +$O35</f>
        <v>57444544</v>
      </c>
      <c r="R35" s="48">
        <f>IF(($H35      =0),0,((($J35      -$H35      )/$H35      )*100))</f>
        <v>88.407407407407419</v>
      </c>
      <c r="S35" s="49">
        <f>IF(($I35      =0),0,((($K35      -$I35      )/$I35      )*100))</f>
        <v>179.02442580923133</v>
      </c>
      <c r="T35" s="48">
        <f>IF(($E35      =0),0,(($P35      /$E35      )*100))</f>
        <v>24.507150410393272</v>
      </c>
      <c r="U35" s="50">
        <f>IF(($E35      =0),0,(($Q35      /$E35      )*100))</f>
        <v>36.157752152676373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137089000</v>
      </c>
      <c r="C36" s="92"/>
      <c r="D36" s="92"/>
      <c r="E36" s="92">
        <f>$B36      +$C36      +$D36</f>
        <v>137089000</v>
      </c>
      <c r="F36" s="93">
        <v>137089000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20000000</v>
      </c>
      <c r="C38" s="92"/>
      <c r="D38" s="92"/>
      <c r="E38" s="92">
        <f>$B38      +$C38      +$D38</f>
        <v>20000000</v>
      </c>
      <c r="F38" s="93">
        <v>20000000</v>
      </c>
      <c r="G38" s="94">
        <v>10000000</v>
      </c>
      <c r="H38" s="93">
        <v>52000</v>
      </c>
      <c r="I38" s="94">
        <v>53164</v>
      </c>
      <c r="J38" s="93">
        <v>2700000</v>
      </c>
      <c r="K38" s="94">
        <v>2429860</v>
      </c>
      <c r="L38" s="93"/>
      <c r="M38" s="94"/>
      <c r="N38" s="93"/>
      <c r="O38" s="94"/>
      <c r="P38" s="93">
        <f>$H38      +$J38      +$L38      +$N38</f>
        <v>2752000</v>
      </c>
      <c r="Q38" s="94">
        <f>$I38      +$K38      +$M38      +$O38</f>
        <v>2483024</v>
      </c>
      <c r="R38" s="48">
        <f>IF(($H38      =0),0,((($J38      -$H38      )/$H38      )*100))</f>
        <v>5092.3076923076924</v>
      </c>
      <c r="S38" s="49">
        <f>IF(($I38      =0),0,((($K38      -$I38      )/$I38      )*100))</f>
        <v>4470.4988337973064</v>
      </c>
      <c r="T38" s="48">
        <f>IF(($E38      =0),0,(($P38      /$E38      )*100))</f>
        <v>13.76</v>
      </c>
      <c r="U38" s="50">
        <f>IF(($E38      =0),0,(($Q38      /$E38      )*100))</f>
        <v>12.41512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315961000</v>
      </c>
      <c r="C40" s="95">
        <f>SUM(C35:C39)</f>
        <v>0</v>
      </c>
      <c r="D40" s="95"/>
      <c r="E40" s="95">
        <f>$B40      +$C40      +$D40</f>
        <v>315961000</v>
      </c>
      <c r="F40" s="96">
        <f>SUM(F35:F39)</f>
        <v>315961000</v>
      </c>
      <c r="G40" s="97">
        <f>SUM(G35:G39)</f>
        <v>112597000</v>
      </c>
      <c r="H40" s="96">
        <f>SUM(H35:H39)</f>
        <v>13552000</v>
      </c>
      <c r="I40" s="97">
        <f>SUM(I35:I39)</f>
        <v>15209059</v>
      </c>
      <c r="J40" s="96">
        <f>SUM(J35:J39)</f>
        <v>28135000</v>
      </c>
      <c r="K40" s="97">
        <f>SUM(K35:K39)</f>
        <v>44718509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41687000</v>
      </c>
      <c r="Q40" s="97">
        <f>$I40      +$K40      +$M40      +$O40</f>
        <v>59927568</v>
      </c>
      <c r="R40" s="52">
        <f>IF(($H40      =0),0,((($J40      -$H40      )/$H40      )*100))</f>
        <v>107.60773317591499</v>
      </c>
      <c r="S40" s="53">
        <f>IF(($I40      =0),0,((($K40      -$I40      )/$I40      )*100))</f>
        <v>194.02548178687451</v>
      </c>
      <c r="T40" s="52">
        <f>IF((+$E35+$E38) =0,0,(P40   /(+$E35+$E38) )*100)</f>
        <v>23.305492195536473</v>
      </c>
      <c r="U40" s="54">
        <f>IF((+$E35+$E38) =0,0,(Q40   /(+$E35+$E38) )*100)</f>
        <v>33.503045753387902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751944000</v>
      </c>
      <c r="C44" s="92"/>
      <c r="D44" s="92"/>
      <c r="E44" s="92">
        <f>$B44      +$C44      +$D44</f>
        <v>751944000</v>
      </c>
      <c r="F44" s="93">
        <v>751944000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194766000</v>
      </c>
      <c r="C51" s="92"/>
      <c r="D51" s="92"/>
      <c r="E51" s="92">
        <f>$B51      +$C51      +$D51</f>
        <v>194766000</v>
      </c>
      <c r="F51" s="93">
        <v>194766000</v>
      </c>
      <c r="G51" s="94">
        <v>74766000</v>
      </c>
      <c r="H51" s="93">
        <v>1447000</v>
      </c>
      <c r="I51" s="94">
        <v>236692</v>
      </c>
      <c r="J51" s="93">
        <v>32286000</v>
      </c>
      <c r="K51" s="94">
        <v>29364515</v>
      </c>
      <c r="L51" s="93"/>
      <c r="M51" s="94"/>
      <c r="N51" s="93"/>
      <c r="O51" s="94"/>
      <c r="P51" s="93">
        <f>$H51      +$J51      +$L51      +$N51</f>
        <v>33733000</v>
      </c>
      <c r="Q51" s="94">
        <f>$I51      +$K51      +$M51      +$O51</f>
        <v>29601207</v>
      </c>
      <c r="R51" s="48">
        <f>IF(($H51      =0),0,((($J51      -$H51      )/$H51      )*100))</f>
        <v>2131.237042156185</v>
      </c>
      <c r="S51" s="49">
        <f>IF(($I51      =0),0,((($K51      -$I51      )/$I51      )*100))</f>
        <v>12306.213560238622</v>
      </c>
      <c r="T51" s="48">
        <f>IF(($E51      =0),0,(($P51      /$E51      )*100))</f>
        <v>17.319758068656746</v>
      </c>
      <c r="U51" s="50">
        <f>IF(($E51      =0),0,(($Q51      /$E51      )*100))</f>
        <v>15.19834416684637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946710000</v>
      </c>
      <c r="C53" s="95">
        <f>SUM(C42:C52)</f>
        <v>0</v>
      </c>
      <c r="D53" s="95"/>
      <c r="E53" s="95">
        <f>$B53      +$C53      +$D53</f>
        <v>946710000</v>
      </c>
      <c r="F53" s="96">
        <f>SUM(F42:F52)</f>
        <v>946710000</v>
      </c>
      <c r="G53" s="97">
        <f>SUM(G42:G52)</f>
        <v>74766000</v>
      </c>
      <c r="H53" s="96">
        <f>SUM(H42:H52)</f>
        <v>1447000</v>
      </c>
      <c r="I53" s="97">
        <f>SUM(I42:I52)</f>
        <v>236692</v>
      </c>
      <c r="J53" s="96">
        <f>SUM(J42:J52)</f>
        <v>32286000</v>
      </c>
      <c r="K53" s="97">
        <f>SUM(K42:K52)</f>
        <v>29364515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33733000</v>
      </c>
      <c r="Q53" s="97">
        <f>$I53      +$K53      +$M53      +$O53</f>
        <v>29601207</v>
      </c>
      <c r="R53" s="52">
        <f>IF(($H53      =0),0,((($J53      -$H53      )/$H53      )*100))</f>
        <v>2131.237042156185</v>
      </c>
      <c r="S53" s="53">
        <f>IF(($I53      =0),0,((($K53      -$I53      )/$I53      )*100))</f>
        <v>12306.213560238622</v>
      </c>
      <c r="T53" s="52">
        <f>IF((+$E43+$E45+$E47+$E48+$E51) =0,0,(P53   /(+$E43+$E45+$E47+$E48+$E51) )*100)</f>
        <v>17.319758068656746</v>
      </c>
      <c r="U53" s="54">
        <f>IF((+$E43+$E45+$E47+$E48+$E51) =0,0,(Q53   /(+$E43+$E45+$E47+$E48+$E51) )*100)</f>
        <v>15.19834416684637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2096123000</v>
      </c>
      <c r="C65" s="92"/>
      <c r="D65" s="92"/>
      <c r="E65" s="92">
        <f>$B65      +$C65      +$D65</f>
        <v>2096123000</v>
      </c>
      <c r="F65" s="93">
        <v>2096123000</v>
      </c>
      <c r="G65" s="94">
        <v>1816754000</v>
      </c>
      <c r="H65" s="93">
        <v>293952000</v>
      </c>
      <c r="I65" s="94">
        <v>129490898</v>
      </c>
      <c r="J65" s="93">
        <v>392915000</v>
      </c>
      <c r="K65" s="94">
        <v>239451018</v>
      </c>
      <c r="L65" s="93"/>
      <c r="M65" s="94"/>
      <c r="N65" s="93"/>
      <c r="O65" s="94"/>
      <c r="P65" s="93">
        <f>$H65      +$J65      +$L65      +$N65</f>
        <v>686867000</v>
      </c>
      <c r="Q65" s="94">
        <f>$I65      +$K65      +$M65      +$O65</f>
        <v>368941916</v>
      </c>
      <c r="R65" s="48">
        <f>IF(($H65      =0),0,((($J65      -$H65      )/$H65      )*100))</f>
        <v>33.666380905726108</v>
      </c>
      <c r="S65" s="49">
        <f>IF(($I65      =0),0,((($K65      -$I65      )/$I65      )*100))</f>
        <v>84.917258045426479</v>
      </c>
      <c r="T65" s="48">
        <f>IF(($E65      =0),0,(($P65      /$E65      )*100))</f>
        <v>32.768449179747563</v>
      </c>
      <c r="U65" s="50">
        <f>IF(($E65      =0),0,(($Q65      /$E65      )*100))</f>
        <v>17.601157756486618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2096123000</v>
      </c>
      <c r="C66" s="95">
        <f>SUM(C61:C65)</f>
        <v>0</v>
      </c>
      <c r="D66" s="95"/>
      <c r="E66" s="95">
        <f>$B66      +$C66      +$D66</f>
        <v>2096123000</v>
      </c>
      <c r="F66" s="96">
        <f>SUM(F61:F65)</f>
        <v>2096123000</v>
      </c>
      <c r="G66" s="97">
        <f>SUM(G61:G65)</f>
        <v>1816754000</v>
      </c>
      <c r="H66" s="96">
        <f>SUM(H61:H65)</f>
        <v>293952000</v>
      </c>
      <c r="I66" s="97">
        <f>SUM(I61:I65)</f>
        <v>129490898</v>
      </c>
      <c r="J66" s="96">
        <f>SUM(J61:J65)</f>
        <v>392915000</v>
      </c>
      <c r="K66" s="97">
        <f>SUM(K61:K65)</f>
        <v>239451018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686867000</v>
      </c>
      <c r="Q66" s="97">
        <f>$I66      +$K66      +$M66      +$O66</f>
        <v>368941916</v>
      </c>
      <c r="R66" s="52">
        <f>IF(($H66      =0),0,((($J66      -$H66      )/$H66      )*100))</f>
        <v>33.666380905726108</v>
      </c>
      <c r="S66" s="53">
        <f>IF(($I66      =0),0,((($K66      -$I66      )/$I66      )*100))</f>
        <v>84.917258045426479</v>
      </c>
      <c r="T66" s="52">
        <f>IF((+$E61+$E63+$E64++$E65) =0,0,(P66   /(+$E61+$E63+$E64+$E65) )*100)</f>
        <v>32.768449179747563</v>
      </c>
      <c r="U66" s="54">
        <f>IF((+$E61+$E63+$E65) =0,0,(Q66  /(+$E61+$E63+$E65) )*100)</f>
        <v>17.601157756486618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7359475000</v>
      </c>
      <c r="C67" s="104">
        <f>SUM(C9:C14,C17:C23,C26:C29,C32,C35:C39,C42:C52,C55:C58,C61:C65)</f>
        <v>0</v>
      </c>
      <c r="D67" s="104"/>
      <c r="E67" s="104">
        <f>$B67      +$C67      +$D67</f>
        <v>7359475000</v>
      </c>
      <c r="F67" s="105">
        <f>SUM(F9:F14,F17:F23,F26:F29,F32,F35:F39,F42:F52,F55:F58,F61:F65)</f>
        <v>7359475000</v>
      </c>
      <c r="G67" s="106">
        <f>SUM(G9:G14,G17:G23,G26:G29,G32,G35:G39,G42:G52,G55:G58,G61:G65)</f>
        <v>4172184000</v>
      </c>
      <c r="H67" s="105">
        <f>SUM(H9:H14,H17:H23,H26:H29,H32,H35:H39,H42:H52,H55:H58,H61:H65)</f>
        <v>543443000</v>
      </c>
      <c r="I67" s="106">
        <f>SUM(I9:I14,I17:I23,I26:I29,I32,I35:I39,I42:I52,I55:I58,I61:I65)</f>
        <v>246227541</v>
      </c>
      <c r="J67" s="105">
        <f>SUM(J9:J14,J17:J23,J26:J29,J32,J35:J39,J42:J52,J55:J58,J61:J65)</f>
        <v>1138511000</v>
      </c>
      <c r="K67" s="106">
        <f>SUM(K9:K14,K17:K23,K26:K29,K32,K35:K39,K42:K52,K55:K58,K61:K65)</f>
        <v>565131320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1681954000</v>
      </c>
      <c r="Q67" s="106">
        <f>$I67      +$K67      +$M67      +$O67</f>
        <v>811358861</v>
      </c>
      <c r="R67" s="61">
        <f>IF(($H67      =0),0,((($J67      -$H67      )/$H67      )*100))</f>
        <v>109.49961633510783</v>
      </c>
      <c r="S67" s="62">
        <f>IF(($I67      =0),0,((($K67      -$I67      )/$I67      )*100))</f>
        <v>129.51588506502608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26.019353854636012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12.551492673077524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459753000</v>
      </c>
      <c r="C69" s="92"/>
      <c r="D69" s="92"/>
      <c r="E69" s="92">
        <f>$B69      +$C69      +$D69</f>
        <v>459753000</v>
      </c>
      <c r="F69" s="93">
        <v>459753000</v>
      </c>
      <c r="G69" s="94">
        <v>213118000</v>
      </c>
      <c r="H69" s="93">
        <v>89302000</v>
      </c>
      <c r="I69" s="94">
        <v>44242777</v>
      </c>
      <c r="J69" s="93">
        <v>72839000</v>
      </c>
      <c r="K69" s="94">
        <v>69530270</v>
      </c>
      <c r="L69" s="93"/>
      <c r="M69" s="94"/>
      <c r="N69" s="93"/>
      <c r="O69" s="94"/>
      <c r="P69" s="93">
        <f>$H69      +$J69      +$L69      +$N69</f>
        <v>162141000</v>
      </c>
      <c r="Q69" s="94">
        <f>$I69      +$K69      +$M69      +$O69</f>
        <v>113773047</v>
      </c>
      <c r="R69" s="48">
        <f>IF(($H69      =0),0,((($J69      -$H69      )/$H69      )*100))</f>
        <v>-18.435197419990594</v>
      </c>
      <c r="S69" s="49">
        <f>IF(($I69      =0),0,((($K69      -$I69      )/$I69      )*100))</f>
        <v>57.156206537397061</v>
      </c>
      <c r="T69" s="48">
        <f>IF(($E69      =0),0,(($P69      /$E69      )*100))</f>
        <v>35.266980313342167</v>
      </c>
      <c r="U69" s="50">
        <f>IF(($E69      =0),0,(($Q69      /$E69      )*100))</f>
        <v>24.746558913155543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459753000</v>
      </c>
      <c r="C70" s="101">
        <f>C69</f>
        <v>0</v>
      </c>
      <c r="D70" s="101"/>
      <c r="E70" s="101">
        <f>$B70      +$C70      +$D70</f>
        <v>459753000</v>
      </c>
      <c r="F70" s="102">
        <f>F69</f>
        <v>459753000</v>
      </c>
      <c r="G70" s="103">
        <f>G69</f>
        <v>213118000</v>
      </c>
      <c r="H70" s="102">
        <f>H69</f>
        <v>89302000</v>
      </c>
      <c r="I70" s="103">
        <f>I69</f>
        <v>44242777</v>
      </c>
      <c r="J70" s="102">
        <f>J69</f>
        <v>72839000</v>
      </c>
      <c r="K70" s="103">
        <f>K69</f>
        <v>69530270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162141000</v>
      </c>
      <c r="Q70" s="103">
        <f>$I70      +$K70      +$M70      +$O70</f>
        <v>113773047</v>
      </c>
      <c r="R70" s="57">
        <f>IF(($H70      =0),0,((($J70      -$H70      )/$H70      )*100))</f>
        <v>-18.435197419990594</v>
      </c>
      <c r="S70" s="58">
        <f>IF(($I70      =0),0,((($K70      -$I70      )/$I70      )*100))</f>
        <v>57.156206537397061</v>
      </c>
      <c r="T70" s="57">
        <f>IF($E70   =0,0,($P70   /$E70   )*100)</f>
        <v>35.266980313342167</v>
      </c>
      <c r="U70" s="59">
        <f>IF($E70   =0,0,($Q70   /$E70 )*100)</f>
        <v>24.746558913155543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459753000</v>
      </c>
      <c r="C71" s="104">
        <f>C69</f>
        <v>0</v>
      </c>
      <c r="D71" s="104"/>
      <c r="E71" s="104">
        <f>$B71      +$C71      +$D71</f>
        <v>459753000</v>
      </c>
      <c r="F71" s="105">
        <f>F69</f>
        <v>459753000</v>
      </c>
      <c r="G71" s="106">
        <f>G69</f>
        <v>213118000</v>
      </c>
      <c r="H71" s="105">
        <f>H69</f>
        <v>89302000</v>
      </c>
      <c r="I71" s="106">
        <f>I69</f>
        <v>44242777</v>
      </c>
      <c r="J71" s="105">
        <f>J69</f>
        <v>72839000</v>
      </c>
      <c r="K71" s="106">
        <f>K69</f>
        <v>69530270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162141000</v>
      </c>
      <c r="Q71" s="106">
        <f>$I71      +$K71      +$M71      +$O71</f>
        <v>113773047</v>
      </c>
      <c r="R71" s="61">
        <f>IF(($H71      =0),0,((($J71      -$H71      )/$H71      )*100))</f>
        <v>-18.435197419990594</v>
      </c>
      <c r="S71" s="62">
        <f>IF(($I71      =0),0,((($K71      -$I71      )/$I71      )*100))</f>
        <v>57.156206537397061</v>
      </c>
      <c r="T71" s="61">
        <f>IF($E71   =0,0,($P71   /$E71   )*100)</f>
        <v>35.266980313342167</v>
      </c>
      <c r="U71" s="65">
        <f>IF($E71   =0,0,($Q71   /$E71   )*100)</f>
        <v>24.746558913155543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7819228000</v>
      </c>
      <c r="C72" s="104">
        <f>SUM(C9:C14,C17:C23,C26:C29,C32,C35:C39,C42:C52,C55:C58,C61:C65,C69)</f>
        <v>0</v>
      </c>
      <c r="D72" s="104"/>
      <c r="E72" s="104">
        <f>$B72      +$C72      +$D72</f>
        <v>7819228000</v>
      </c>
      <c r="F72" s="105">
        <f>SUM(F9:F14,F17:F23,F26:F29,F32,F35:F39,F42:F52,F55:F58,F61:F65,F69)</f>
        <v>7819228000</v>
      </c>
      <c r="G72" s="106">
        <f>SUM(G9:G14,G17:G23,G26:G29,G32,G35:G39,G42:G52,G55:G58,G61:G65,G69)</f>
        <v>4385302000</v>
      </c>
      <c r="H72" s="105">
        <f>SUM(H9:H14,H17:H23,H26:H29,H32,H35:H39,H42:H52,H55:H58,H61:H65,H69)</f>
        <v>632745000</v>
      </c>
      <c r="I72" s="106">
        <f>SUM(I9:I14,I17:I23,I26:I29,I32,I35:I39,I42:I52,I55:I58,I61:I65,I69)</f>
        <v>290470318</v>
      </c>
      <c r="J72" s="105">
        <f>SUM(J9:J14,J17:J23,J26:J29,J32,J35:J39,J42:J52,J55:J58,J61:J65,J69)</f>
        <v>1211350000</v>
      </c>
      <c r="K72" s="106">
        <f>SUM(K9:K14,K17:K23,K26:K29,K32,K35:K39,K42:K52,K55:K58,K61:K65,K69)</f>
        <v>634661590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1844095000</v>
      </c>
      <c r="Q72" s="106">
        <f>$I72      +$K72      +$M72      +$O72</f>
        <v>925131908</v>
      </c>
      <c r="R72" s="61">
        <f>IF(($H72      =0),0,((($J72      -$H72      )/$H72      )*100))</f>
        <v>91.443630530466464</v>
      </c>
      <c r="S72" s="62">
        <f>IF(($I72      =0),0,((($K72      -$I72      )/$I72      )*100))</f>
        <v>118.4944728156355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26.633395893555672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13.361244599396734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MOFCIm24/SLr4EoPDdKpNdBN/mVoRGycHP9T/gmBMSlahw63P8q4RJ/3Rg5zYjYk6M6b02H5IklrCymO5eIgA==" saltValue="2vE2nFJ1krL3gLzbbEsWY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BEC52-C843-47FF-8135-BEC064EDE09C}">
  <sheetPr>
    <pageSetUpPr fitToPage="1"/>
  </sheetPr>
  <dimension ref="A1:W125"/>
  <sheetViews>
    <sheetView showGridLines="0" workbookViewId="0">
      <selection activeCell="C7" sqref="C7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61520000</v>
      </c>
      <c r="C10" s="92"/>
      <c r="D10" s="92"/>
      <c r="E10" s="92">
        <f>$B10      +$C10      +$D10</f>
        <v>61520000</v>
      </c>
      <c r="F10" s="93">
        <v>61520000</v>
      </c>
      <c r="G10" s="94">
        <v>61520000</v>
      </c>
      <c r="H10" s="93">
        <v>9905000</v>
      </c>
      <c r="I10" s="94">
        <v>8257962</v>
      </c>
      <c r="J10" s="93">
        <v>15401000</v>
      </c>
      <c r="K10" s="94">
        <v>15189323</v>
      </c>
      <c r="L10" s="93"/>
      <c r="M10" s="94"/>
      <c r="N10" s="93"/>
      <c r="O10" s="94"/>
      <c r="P10" s="93">
        <f>$H10      +$J10      +$L10      +$N10</f>
        <v>25306000</v>
      </c>
      <c r="Q10" s="94">
        <f>$I10      +$K10      +$M10      +$O10</f>
        <v>23447285</v>
      </c>
      <c r="R10" s="48">
        <f>IF(($H10      =0),0,((($J10      -$H10      )/$H10      )*100))</f>
        <v>55.487127713276116</v>
      </c>
      <c r="S10" s="49">
        <f>IF(($I10      =0),0,((($K10      -$I10      )/$I10      )*100))</f>
        <v>83.935491589813566</v>
      </c>
      <c r="T10" s="48">
        <f>IF(($E10      =0),0,(($P10      /$E10      )*100))</f>
        <v>41.134590377113135</v>
      </c>
      <c r="U10" s="50">
        <f>IF(($E10      =0),0,(($Q10      /$E10      )*100))</f>
        <v>38.113272106631989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14000000</v>
      </c>
      <c r="C11" s="92"/>
      <c r="D11" s="92"/>
      <c r="E11" s="92">
        <f>$B11      +$C11      +$D11</f>
        <v>14000000</v>
      </c>
      <c r="F11" s="93">
        <v>14000000</v>
      </c>
      <c r="G11" s="94">
        <v>8000000</v>
      </c>
      <c r="H11" s="93">
        <v>2770000</v>
      </c>
      <c r="I11" s="94">
        <v>1031110</v>
      </c>
      <c r="J11" s="93">
        <v>2964000</v>
      </c>
      <c r="K11" s="94">
        <v>3334510</v>
      </c>
      <c r="L11" s="93"/>
      <c r="M11" s="94"/>
      <c r="N11" s="93"/>
      <c r="O11" s="94"/>
      <c r="P11" s="93">
        <f>$H11      +$J11      +$L11      +$N11</f>
        <v>5734000</v>
      </c>
      <c r="Q11" s="94">
        <f>$I11      +$K11      +$M11      +$O11</f>
        <v>4365620</v>
      </c>
      <c r="R11" s="48">
        <f>IF(($H11      =0),0,((($J11      -$H11      )/$H11      )*100))</f>
        <v>7.0036101083032491</v>
      </c>
      <c r="S11" s="49">
        <f>IF(($I11      =0),0,((($K11      -$I11      )/$I11      )*100))</f>
        <v>223.39032692923161</v>
      </c>
      <c r="T11" s="48">
        <f>IF(($E11      =0),0,(($P11      /$E11      )*100))</f>
        <v>40.957142857142856</v>
      </c>
      <c r="U11" s="50">
        <f>IF(($E11      =0),0,(($Q11      /$E11      )*100))</f>
        <v>31.183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57168000</v>
      </c>
      <c r="C13" s="92"/>
      <c r="D13" s="92"/>
      <c r="E13" s="92">
        <f>$B13      +$C13      +$D13</f>
        <v>57168000</v>
      </c>
      <c r="F13" s="93">
        <v>57168000</v>
      </c>
      <c r="G13" s="94">
        <v>41168000</v>
      </c>
      <c r="H13" s="93">
        <v>9430000</v>
      </c>
      <c r="I13" s="94">
        <v>3071693</v>
      </c>
      <c r="J13" s="93">
        <v>2440000</v>
      </c>
      <c r="K13" s="94">
        <v>14946443</v>
      </c>
      <c r="L13" s="93"/>
      <c r="M13" s="94"/>
      <c r="N13" s="93"/>
      <c r="O13" s="94"/>
      <c r="P13" s="93">
        <f>$H13      +$J13      +$L13      +$N13</f>
        <v>11870000</v>
      </c>
      <c r="Q13" s="94">
        <f>$I13      +$K13      +$M13      +$O13</f>
        <v>18018136</v>
      </c>
      <c r="R13" s="48">
        <f>IF(($H13      =0),0,((($J13      -$H13      )/$H13      )*100))</f>
        <v>-74.125132555673375</v>
      </c>
      <c r="S13" s="49">
        <f>IF(($I13      =0),0,((($K13      -$I13      )/$I13      )*100))</f>
        <v>386.58648504261333</v>
      </c>
      <c r="T13" s="48">
        <f>IF(($E13      =0),0,(($P13      /$E13      )*100))</f>
        <v>20.763364119787294</v>
      </c>
      <c r="U13" s="50">
        <f>IF(($E13      =0),0,(($Q13      /$E13      )*100))</f>
        <v>31.51787013713966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3600000</v>
      </c>
      <c r="C14" s="92"/>
      <c r="D14" s="92"/>
      <c r="E14" s="92">
        <f>$B14      +$C14      +$D14</f>
        <v>3600000</v>
      </c>
      <c r="F14" s="93">
        <v>3600000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136288000</v>
      </c>
      <c r="C15" s="95">
        <f>SUM(C9:C14)</f>
        <v>0</v>
      </c>
      <c r="D15" s="95"/>
      <c r="E15" s="95">
        <f>$B15      +$C15      +$D15</f>
        <v>136288000</v>
      </c>
      <c r="F15" s="96">
        <f>SUM(F9:F14)</f>
        <v>136288000</v>
      </c>
      <c r="G15" s="97">
        <f>SUM(G9:G14)</f>
        <v>110688000</v>
      </c>
      <c r="H15" s="96">
        <f>SUM(H9:H14)</f>
        <v>22105000</v>
      </c>
      <c r="I15" s="97">
        <f>SUM(I9:I14)</f>
        <v>12360765</v>
      </c>
      <c r="J15" s="96">
        <f>SUM(J9:J14)</f>
        <v>20805000</v>
      </c>
      <c r="K15" s="97">
        <f>SUM(K9:K14)</f>
        <v>33470276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42910000</v>
      </c>
      <c r="Q15" s="97">
        <f>$I15      +$K15      +$M15      +$O15</f>
        <v>45831041</v>
      </c>
      <c r="R15" s="52">
        <f>IF(($H15      =0),0,((($J15      -$H15      )/$H15      )*100))</f>
        <v>-5.881022393123728</v>
      </c>
      <c r="S15" s="53">
        <f>IF(($I15      =0),0,((($K15      -$I15      )/$I15      )*100))</f>
        <v>170.77835392874147</v>
      </c>
      <c r="T15" s="52">
        <f>IF((SUM($E9:$E13))=0,0,(P15/(SUM($E9:$E13))*100))</f>
        <v>32.339020860967082</v>
      </c>
      <c r="U15" s="54">
        <f>IF((SUM($E9:$E13))=0,0,(Q15/(SUM($E9:$E13))*100))</f>
        <v>34.540456559749188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>$B17      +$C17      +$D17</f>
        <v>435949000</v>
      </c>
      <c r="F17" s="93">
        <v>435949000</v>
      </c>
      <c r="G17" s="94">
        <v>261569000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/>
      <c r="M17" s="94"/>
      <c r="N17" s="93"/>
      <c r="O17" s="94"/>
      <c r="P17" s="93">
        <f>$H17      +$J17      +$L17      +$N17</f>
        <v>211589000</v>
      </c>
      <c r="Q17" s="94">
        <f>$I17      +$K17      +$M17      +$O17</f>
        <v>205254544</v>
      </c>
      <c r="R17" s="48">
        <f>IF(($H17      =0),0,((($J17      -$H17      )/$H17      )*100))</f>
        <v>71.787131828749793</v>
      </c>
      <c r="S17" s="49">
        <f>IF(($I17      =0),0,((($K17      -$I17      )/$I17      )*100))</f>
        <v>61.705861899197366</v>
      </c>
      <c r="T17" s="48">
        <f>IF(($E17      =0),0,(($P17      /$E17      )*100))</f>
        <v>48.535264446070528</v>
      </c>
      <c r="U17" s="50">
        <f>IF(($E17      =0),0,(($Q17      /$E17      )*100))</f>
        <v>47.082237601187295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30966000</v>
      </c>
      <c r="C19" s="92"/>
      <c r="D19" s="92"/>
      <c r="E19" s="92">
        <f>$B19      +$C19      +$D19</f>
        <v>30966000</v>
      </c>
      <c r="F19" s="93">
        <v>30966000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40404000</v>
      </c>
      <c r="C20" s="92"/>
      <c r="D20" s="92"/>
      <c r="E20" s="92">
        <f>$B20      +$C20      +$D20</f>
        <v>40404000</v>
      </c>
      <c r="F20" s="93">
        <v>40404000</v>
      </c>
      <c r="G20" s="94">
        <v>40404000</v>
      </c>
      <c r="H20" s="93">
        <v>7117000</v>
      </c>
      <c r="I20" s="94">
        <v>2971756</v>
      </c>
      <c r="J20" s="93">
        <v>21956000</v>
      </c>
      <c r="K20" s="94">
        <v>7840454</v>
      </c>
      <c r="L20" s="93"/>
      <c r="M20" s="94"/>
      <c r="N20" s="93"/>
      <c r="O20" s="94"/>
      <c r="P20" s="93">
        <f>$H20      +$J20      +$L20      +$N20</f>
        <v>29073000</v>
      </c>
      <c r="Q20" s="94">
        <f>$I20      +$K20      +$M20      +$O20</f>
        <v>10812210</v>
      </c>
      <c r="R20" s="48">
        <f>IF(($H20      =0),0,((($J20      -$H20      )/$H20      )*100))</f>
        <v>208.50077279752702</v>
      </c>
      <c r="S20" s="49">
        <f>IF(($I20      =0),0,((($K20      -$I20      )/$I20      )*100))</f>
        <v>163.8323603956718</v>
      </c>
      <c r="T20" s="48">
        <f>IF(($E20      =0),0,(($P20      /$E20      )*100))</f>
        <v>71.95574695574696</v>
      </c>
      <c r="U20" s="50">
        <f>IF(($E20      =0),0,(($Q20      /$E20      )*100))</f>
        <v>26.76024651024651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507319000</v>
      </c>
      <c r="C24" s="95">
        <f>SUM(C17:C23)</f>
        <v>0</v>
      </c>
      <c r="D24" s="95"/>
      <c r="E24" s="95">
        <f>$B24      +$C24      +$D24</f>
        <v>507319000</v>
      </c>
      <c r="F24" s="96">
        <f>SUM(F17:F23)</f>
        <v>507319000</v>
      </c>
      <c r="G24" s="97">
        <f>SUM(G17:G23)</f>
        <v>301973000</v>
      </c>
      <c r="H24" s="96">
        <f>SUM(H17:H23)</f>
        <v>84968000</v>
      </c>
      <c r="I24" s="97">
        <f>SUM(I17:I23)</f>
        <v>81401235</v>
      </c>
      <c r="J24" s="96">
        <f>SUM(J17:J23)</f>
        <v>155694000</v>
      </c>
      <c r="K24" s="97">
        <f>SUM(K17:K23)</f>
        <v>134665519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240662000</v>
      </c>
      <c r="Q24" s="97">
        <f>$I24      +$K24      +$M24      +$O24</f>
        <v>216066754</v>
      </c>
      <c r="R24" s="52">
        <f>IF(($H24      =0),0,((($J24      -$H24      )/$H24      )*100))</f>
        <v>83.238395631296498</v>
      </c>
      <c r="S24" s="53">
        <f>IF(($I24      =0),0,((($K24      -$I24      )/$I24      )*100))</f>
        <v>65.434245561507751</v>
      </c>
      <c r="T24" s="52">
        <f>IF(($E24-$E19-$E23)   =0,0,($P24   /($E24-$E19-$E23)   )*100)</f>
        <v>50.521776917538041</v>
      </c>
      <c r="U24" s="54">
        <f>IF(($E24-$E19-$E23)   =0,0,($Q24   /($E24-$E19-$E23)   )*100)</f>
        <v>45.358537471161092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213978000</v>
      </c>
      <c r="C28" s="92"/>
      <c r="D28" s="92"/>
      <c r="E28" s="92">
        <f>$B28      +$C28      +$D28</f>
        <v>213978000</v>
      </c>
      <c r="F28" s="93">
        <v>213978000</v>
      </c>
      <c r="G28" s="94">
        <v>72752000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/>
      <c r="M28" s="94"/>
      <c r="N28" s="93"/>
      <c r="O28" s="94"/>
      <c r="P28" s="93">
        <f>$H28      +$J28      +$L28      +$N28</f>
        <v>59781000</v>
      </c>
      <c r="Q28" s="94">
        <f>$I28      +$K28      +$M28      +$O28</f>
        <v>59802851</v>
      </c>
      <c r="R28" s="48">
        <f>IF(($H28      =0),0,((($J28      -$H28      )/$H28      )*100))</f>
        <v>336.82650862068965</v>
      </c>
      <c r="S28" s="49">
        <f>IF(($I28      =0),0,((($K28      -$I28      )/$I28      )*100))</f>
        <v>320.77361848306396</v>
      </c>
      <c r="T28" s="48">
        <f>IF(($E28      =0),0,(($P28      /$E28      )*100))</f>
        <v>27.937918851470712</v>
      </c>
      <c r="U28" s="50">
        <f>IF(($E28      =0),0,(($Q28      /$E28      )*100))</f>
        <v>27.94813064894522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12137000</v>
      </c>
      <c r="C29" s="92"/>
      <c r="D29" s="92"/>
      <c r="E29" s="92">
        <f>$B29      +$C29      +$D29</f>
        <v>12137000</v>
      </c>
      <c r="F29" s="93">
        <v>12137000</v>
      </c>
      <c r="G29" s="94">
        <v>8500000</v>
      </c>
      <c r="H29" s="93">
        <v>2685000</v>
      </c>
      <c r="I29" s="94">
        <v>1749624</v>
      </c>
      <c r="J29" s="93">
        <v>3023000</v>
      </c>
      <c r="K29" s="94">
        <v>1325706</v>
      </c>
      <c r="L29" s="93"/>
      <c r="M29" s="94"/>
      <c r="N29" s="93"/>
      <c r="O29" s="94"/>
      <c r="P29" s="93">
        <f>$H29      +$J29      +$L29      +$N29</f>
        <v>5708000</v>
      </c>
      <c r="Q29" s="94">
        <f>$I29      +$K29      +$M29      +$O29</f>
        <v>3075330</v>
      </c>
      <c r="R29" s="48">
        <f>IF(($H29      =0),0,((($J29      -$H29      )/$H29      )*100))</f>
        <v>12.588454376163874</v>
      </c>
      <c r="S29" s="49">
        <f>IF(($I29      =0),0,((($K29      -$I29      )/$I29      )*100))</f>
        <v>-24.229091507661074</v>
      </c>
      <c r="T29" s="48">
        <f>IF(($E29      =0),0,(($P29      /$E29      )*100))</f>
        <v>47.029743758754222</v>
      </c>
      <c r="U29" s="50">
        <f>IF(($E29      =0),0,(($Q29      /$E29      )*100))</f>
        <v>25.338469143940017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226115000</v>
      </c>
      <c r="C30" s="95">
        <f>SUM(C26:C29)</f>
        <v>0</v>
      </c>
      <c r="D30" s="95"/>
      <c r="E30" s="95">
        <f>$B30      +$C30      +$D30</f>
        <v>226115000</v>
      </c>
      <c r="F30" s="96">
        <f>SUM(F26:F29)</f>
        <v>226115000</v>
      </c>
      <c r="G30" s="97">
        <f>SUM(G26:G29)</f>
        <v>81252000</v>
      </c>
      <c r="H30" s="96">
        <f>SUM(H26:H29)</f>
        <v>13821000</v>
      </c>
      <c r="I30" s="97">
        <f>SUM(I26:I29)</f>
        <v>13233088</v>
      </c>
      <c r="J30" s="96">
        <f>SUM(J26:J29)</f>
        <v>51668000</v>
      </c>
      <c r="K30" s="97">
        <f>SUM(K26:K29)</f>
        <v>49645093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65489000</v>
      </c>
      <c r="Q30" s="97">
        <f>$I30      +$K30      +$M30      +$O30</f>
        <v>62878181</v>
      </c>
      <c r="R30" s="52">
        <f>IF(($H30      =0),0,((($J30      -$H30      )/$H30      )*100))</f>
        <v>273.83691483973666</v>
      </c>
      <c r="S30" s="53">
        <f>IF(($I30      =0),0,((($K30      -$I30      )/$I30      )*100))</f>
        <v>275.15879135693797</v>
      </c>
      <c r="T30" s="52">
        <f>IF($E30   =0,0,($P30   /$E30   )*100)</f>
        <v>28.962695973287929</v>
      </c>
      <c r="U30" s="54">
        <f>IF($E30   =0,0,($Q30   /$E30   )*100)</f>
        <v>27.808053866395415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88446000</v>
      </c>
      <c r="C32" s="92"/>
      <c r="D32" s="92"/>
      <c r="E32" s="92">
        <f>$B32      +$C32      +$D32</f>
        <v>88446000</v>
      </c>
      <c r="F32" s="93">
        <v>88446000</v>
      </c>
      <c r="G32" s="94">
        <v>60137000</v>
      </c>
      <c r="H32" s="93">
        <v>23496000</v>
      </c>
      <c r="I32" s="94">
        <v>18644383</v>
      </c>
      <c r="J32" s="93">
        <v>23064000</v>
      </c>
      <c r="K32" s="94">
        <v>30355851</v>
      </c>
      <c r="L32" s="93"/>
      <c r="M32" s="94"/>
      <c r="N32" s="93"/>
      <c r="O32" s="94"/>
      <c r="P32" s="93">
        <f>$H32      +$J32      +$L32      +$N32</f>
        <v>46560000</v>
      </c>
      <c r="Q32" s="94">
        <f>$I32      +$K32      +$M32      +$O32</f>
        <v>49000234</v>
      </c>
      <c r="R32" s="48">
        <f>IF(($H32      =0),0,((($J32      -$H32      )/$H32      )*100))</f>
        <v>-1.8386108273748722</v>
      </c>
      <c r="S32" s="49">
        <f>IF(($I32      =0),0,((($K32      -$I32      )/$I32      )*100))</f>
        <v>62.814993663238951</v>
      </c>
      <c r="T32" s="48">
        <f>IF(($E32      =0),0,(($P32      /$E32      )*100))</f>
        <v>52.642290210976185</v>
      </c>
      <c r="U32" s="50">
        <f>IF(($E32      =0),0,(($Q32      /$E32      )*100))</f>
        <v>55.401300228387939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88446000</v>
      </c>
      <c r="C33" s="95">
        <f>C32</f>
        <v>0</v>
      </c>
      <c r="D33" s="95"/>
      <c r="E33" s="95">
        <f>$B33      +$C33      +$D33</f>
        <v>88446000</v>
      </c>
      <c r="F33" s="96">
        <f>F32</f>
        <v>88446000</v>
      </c>
      <c r="G33" s="97">
        <f>G32</f>
        <v>60137000</v>
      </c>
      <c r="H33" s="96">
        <f>H32</f>
        <v>23496000</v>
      </c>
      <c r="I33" s="97">
        <f>I32</f>
        <v>18644383</v>
      </c>
      <c r="J33" s="96">
        <f>J32</f>
        <v>23064000</v>
      </c>
      <c r="K33" s="97">
        <f>K32</f>
        <v>30355851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46560000</v>
      </c>
      <c r="Q33" s="97">
        <f>$I33      +$K33      +$M33      +$O33</f>
        <v>49000234</v>
      </c>
      <c r="R33" s="52">
        <f>IF(($H33      =0),0,((($J33      -$H33      )/$H33      )*100))</f>
        <v>-1.8386108273748722</v>
      </c>
      <c r="S33" s="53">
        <f>IF(($I33      =0),0,((($K33      -$I33      )/$I33      )*100))</f>
        <v>62.814993663238951</v>
      </c>
      <c r="T33" s="52">
        <f>IF($E33   =0,0,($P33   /$E33   )*100)</f>
        <v>52.642290210976185</v>
      </c>
      <c r="U33" s="54">
        <f>IF($E33   =0,0,($Q33   /$E33   )*100)</f>
        <v>55.401300228387939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344014000</v>
      </c>
      <c r="C35" s="92"/>
      <c r="D35" s="92"/>
      <c r="E35" s="92">
        <f>$B35      +$C35      +$D35</f>
        <v>344014000</v>
      </c>
      <c r="F35" s="93">
        <v>344014000</v>
      </c>
      <c r="G35" s="94">
        <v>138212000</v>
      </c>
      <c r="H35" s="93">
        <v>15537000</v>
      </c>
      <c r="I35" s="94">
        <v>44036279</v>
      </c>
      <c r="J35" s="93">
        <v>106853000</v>
      </c>
      <c r="K35" s="94">
        <v>96587339</v>
      </c>
      <c r="L35" s="93"/>
      <c r="M35" s="94"/>
      <c r="N35" s="93"/>
      <c r="O35" s="94"/>
      <c r="P35" s="93">
        <f>$H35      +$J35      +$L35      +$N35</f>
        <v>122390000</v>
      </c>
      <c r="Q35" s="94">
        <f>$I35      +$K35      +$M35      +$O35</f>
        <v>140623618</v>
      </c>
      <c r="R35" s="48">
        <f>IF(($H35      =0),0,((($J35      -$H35      )/$H35      )*100))</f>
        <v>587.73250949346721</v>
      </c>
      <c r="S35" s="49">
        <f>IF(($I35      =0),0,((($K35      -$I35      )/$I35      )*100))</f>
        <v>119.33583216692764</v>
      </c>
      <c r="T35" s="48">
        <f>IF(($E35      =0),0,(($P35      /$E35      )*100))</f>
        <v>35.577040469283226</v>
      </c>
      <c r="U35" s="50">
        <f>IF(($E35      =0),0,(($Q35      /$E35      )*100))</f>
        <v>40.877295110082727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503223000</v>
      </c>
      <c r="C36" s="92"/>
      <c r="D36" s="92"/>
      <c r="E36" s="92">
        <f>$B36      +$C36      +$D36</f>
        <v>503223000</v>
      </c>
      <c r="F36" s="93">
        <v>503223000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27600000</v>
      </c>
      <c r="C38" s="92"/>
      <c r="D38" s="92"/>
      <c r="E38" s="92">
        <f>$B38      +$C38      +$D38</f>
        <v>27600000</v>
      </c>
      <c r="F38" s="93">
        <v>27600000</v>
      </c>
      <c r="G38" s="94">
        <v>20000000</v>
      </c>
      <c r="H38" s="93"/>
      <c r="I38" s="94">
        <v>1464538</v>
      </c>
      <c r="J38" s="93">
        <v>9425000</v>
      </c>
      <c r="K38" s="94">
        <v>4746934</v>
      </c>
      <c r="L38" s="93"/>
      <c r="M38" s="94"/>
      <c r="N38" s="93"/>
      <c r="O38" s="94"/>
      <c r="P38" s="93">
        <f>$H38      +$J38      +$L38      +$N38</f>
        <v>9425000</v>
      </c>
      <c r="Q38" s="94">
        <f>$I38      +$K38      +$M38      +$O38</f>
        <v>6211472</v>
      </c>
      <c r="R38" s="48">
        <f>IF(($H38      =0),0,((($J38      -$H38      )/$H38      )*100))</f>
        <v>0</v>
      </c>
      <c r="S38" s="49">
        <f>IF(($I38      =0),0,((($K38      -$I38      )/$I38      )*100))</f>
        <v>224.12501416829062</v>
      </c>
      <c r="T38" s="48">
        <f>IF(($E38      =0),0,(($P38      /$E38      )*100))</f>
        <v>34.14855072463768</v>
      </c>
      <c r="U38" s="50">
        <f>IF(($E38      =0),0,(($Q38      /$E38      )*100))</f>
        <v>22.505333333333333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874837000</v>
      </c>
      <c r="C40" s="95">
        <f>SUM(C35:C39)</f>
        <v>0</v>
      </c>
      <c r="D40" s="95"/>
      <c r="E40" s="95">
        <f>$B40      +$C40      +$D40</f>
        <v>874837000</v>
      </c>
      <c r="F40" s="96">
        <f>SUM(F35:F39)</f>
        <v>874837000</v>
      </c>
      <c r="G40" s="97">
        <f>SUM(G35:G39)</f>
        <v>158212000</v>
      </c>
      <c r="H40" s="96">
        <f>SUM(H35:H39)</f>
        <v>15537000</v>
      </c>
      <c r="I40" s="97">
        <f>SUM(I35:I39)</f>
        <v>45500817</v>
      </c>
      <c r="J40" s="96">
        <f>SUM(J35:J39)</f>
        <v>116278000</v>
      </c>
      <c r="K40" s="97">
        <f>SUM(K35:K39)</f>
        <v>101334273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131815000</v>
      </c>
      <c r="Q40" s="97">
        <f>$I40      +$K40      +$M40      +$O40</f>
        <v>146835090</v>
      </c>
      <c r="R40" s="52">
        <f>IF(($H40      =0),0,((($J40      -$H40      )/$H40      )*100))</f>
        <v>648.39415588594966</v>
      </c>
      <c r="S40" s="53">
        <f>IF(($I40      =0),0,((($K40      -$I40      )/$I40      )*100))</f>
        <v>122.70868894507983</v>
      </c>
      <c r="T40" s="52">
        <f>IF((+$E35+$E38) =0,0,(P40   /(+$E35+$E38) )*100)</f>
        <v>35.470945658667326</v>
      </c>
      <c r="U40" s="54">
        <f>IF((+$E35+$E38) =0,0,(Q40   /(+$E35+$E38) )*100)</f>
        <v>39.512798226116345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161539000</v>
      </c>
      <c r="C43" s="92"/>
      <c r="D43" s="92"/>
      <c r="E43" s="92">
        <f>$B43      +$C43      +$D43</f>
        <v>161539000</v>
      </c>
      <c r="F43" s="93">
        <v>161539000</v>
      </c>
      <c r="G43" s="94">
        <v>106539000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/>
      <c r="M43" s="94"/>
      <c r="N43" s="93"/>
      <c r="O43" s="94"/>
      <c r="P43" s="93">
        <f>$H43      +$J43      +$L43      +$N43</f>
        <v>122779000</v>
      </c>
      <c r="Q43" s="94">
        <f>$I43      +$K43      +$M43      +$O43</f>
        <v>136698574</v>
      </c>
      <c r="R43" s="48">
        <f>IF(($H43      =0),0,((($J43      -$H43      )/$H43      )*100))</f>
        <v>23.234545454545454</v>
      </c>
      <c r="S43" s="49">
        <f>IF(($I43      =0),0,((($K43      -$I43      )/$I43      )*100))</f>
        <v>-59.885385459684301</v>
      </c>
      <c r="T43" s="48">
        <f>IF(($E43      =0),0,(($P43      /$E43      )*100))</f>
        <v>76.005794266400059</v>
      </c>
      <c r="U43" s="50">
        <f>IF(($E43      =0),0,(($Q43      /$E43      )*100))</f>
        <v>84.622644686422476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700000000</v>
      </c>
      <c r="C44" s="92"/>
      <c r="D44" s="92"/>
      <c r="E44" s="92">
        <f>$B44      +$C44      +$D44</f>
        <v>700000000</v>
      </c>
      <c r="F44" s="93">
        <v>700000000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470808000</v>
      </c>
      <c r="C51" s="92"/>
      <c r="D51" s="92"/>
      <c r="E51" s="92">
        <f>$B51      +$C51      +$D51</f>
        <v>470808000</v>
      </c>
      <c r="F51" s="93">
        <v>470808000</v>
      </c>
      <c r="G51" s="94">
        <v>289000000</v>
      </c>
      <c r="H51" s="93">
        <v>72530000</v>
      </c>
      <c r="I51" s="94">
        <v>57729549</v>
      </c>
      <c r="J51" s="93">
        <v>139720000</v>
      </c>
      <c r="K51" s="94">
        <v>145446206</v>
      </c>
      <c r="L51" s="93"/>
      <c r="M51" s="94"/>
      <c r="N51" s="93"/>
      <c r="O51" s="94"/>
      <c r="P51" s="93">
        <f>$H51      +$J51      +$L51      +$N51</f>
        <v>212250000</v>
      </c>
      <c r="Q51" s="94">
        <f>$I51      +$K51      +$M51      +$O51</f>
        <v>203175755</v>
      </c>
      <c r="R51" s="48">
        <f>IF(($H51      =0),0,((($J51      -$H51      )/$H51      )*100))</f>
        <v>92.637529298221423</v>
      </c>
      <c r="S51" s="49">
        <f>IF(($I51      =0),0,((($K51      -$I51      )/$I51      )*100))</f>
        <v>151.944123104097</v>
      </c>
      <c r="T51" s="48">
        <f>IF(($E51      =0),0,(($P51      /$E51      )*100))</f>
        <v>45.082071672528926</v>
      </c>
      <c r="U51" s="50">
        <f>IF(($E51      =0),0,(($Q51      /$E51      )*100))</f>
        <v>43.154694695077403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>
        <v>478474000</v>
      </c>
      <c r="C52" s="92"/>
      <c r="D52" s="92"/>
      <c r="E52" s="92">
        <f>$B52      +$C52      +$D52</f>
        <v>478474000</v>
      </c>
      <c r="F52" s="93">
        <v>478474000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1810821000</v>
      </c>
      <c r="C53" s="95">
        <f>SUM(C42:C52)</f>
        <v>0</v>
      </c>
      <c r="D53" s="95"/>
      <c r="E53" s="95">
        <f>$B53      +$C53      +$D53</f>
        <v>1810821000</v>
      </c>
      <c r="F53" s="96">
        <f>SUM(F42:F52)</f>
        <v>1810821000</v>
      </c>
      <c r="G53" s="97">
        <f>SUM(G42:G52)</f>
        <v>395539000</v>
      </c>
      <c r="H53" s="96">
        <f>SUM(H42:H52)</f>
        <v>127530000</v>
      </c>
      <c r="I53" s="97">
        <f>SUM(I42:I52)</f>
        <v>155291516</v>
      </c>
      <c r="J53" s="96">
        <f>SUM(J42:J52)</f>
        <v>207499000</v>
      </c>
      <c r="K53" s="97">
        <f>SUM(K42:K52)</f>
        <v>184582813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335029000</v>
      </c>
      <c r="Q53" s="97">
        <f>$I53      +$K53      +$M53      +$O53</f>
        <v>339874329</v>
      </c>
      <c r="R53" s="52">
        <f>IF(($H53      =0),0,((($J53      -$H53      )/$H53      )*100))</f>
        <v>62.706029953736376</v>
      </c>
      <c r="S53" s="53">
        <f>IF(($I53      =0),0,((($K53      -$I53      )/$I53      )*100))</f>
        <v>18.862136035815375</v>
      </c>
      <c r="T53" s="52">
        <f>IF((+$E43+$E45+$E47+$E48+$E51) =0,0,(P53   /(+$E43+$E45+$E47+$E48+$E51) )*100)</f>
        <v>52.981828015314377</v>
      </c>
      <c r="U53" s="54">
        <f>IF((+$E43+$E45+$E47+$E48+$E51) =0,0,(Q53   /(+$E43+$E45+$E47+$E48+$E51) )*100)</f>
        <v>53.748073288874622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IF(($H66      =0),0,((($J66      -$H66      )/$H66      )*100))</f>
        <v>0</v>
      </c>
      <c r="S66" s="53">
        <f>IF(($I66      =0),0,((($K66      -$I66      )/$I66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3643826000</v>
      </c>
      <c r="C67" s="104">
        <f>SUM(C9:C14,C17:C23,C26:C29,C32,C35:C39,C42:C52,C55:C58,C61:C65)</f>
        <v>0</v>
      </c>
      <c r="D67" s="104"/>
      <c r="E67" s="104">
        <f>$B67      +$C67      +$D67</f>
        <v>3643826000</v>
      </c>
      <c r="F67" s="105">
        <f>SUM(F9:F14,F17:F23,F26:F29,F32,F35:F39,F42:F52,F55:F58,F61:F65)</f>
        <v>3643826000</v>
      </c>
      <c r="G67" s="106">
        <f>SUM(G9:G14,G17:G23,G26:G29,G32,G35:G39,G42:G52,G55:G58,G61:G65)</f>
        <v>1107801000</v>
      </c>
      <c r="H67" s="105">
        <f>SUM(H9:H14,H17:H23,H26:H29,H32,H35:H39,H42:H52,H55:H58,H61:H65)</f>
        <v>287457000</v>
      </c>
      <c r="I67" s="106">
        <f>SUM(I9:I14,I17:I23,I26:I29,I32,I35:I39,I42:I52,I55:I58,I61:I65)</f>
        <v>326431804</v>
      </c>
      <c r="J67" s="105">
        <f>SUM(J9:J14,J17:J23,J26:J29,J32,J35:J39,J42:J52,J55:J58,J61:J65)</f>
        <v>575008000</v>
      </c>
      <c r="K67" s="106">
        <f>SUM(K9:K14,K17:K23,K26:K29,K32,K35:K39,K42:K52,K55:K58,K61:K65)</f>
        <v>534053825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862465000</v>
      </c>
      <c r="Q67" s="106">
        <f>$I67      +$K67      +$M67      +$O67</f>
        <v>860485629</v>
      </c>
      <c r="R67" s="61">
        <f>IF(($H67      =0),0,((($J67      -$H67      )/$H67      )*100))</f>
        <v>100.03270054303775</v>
      </c>
      <c r="S67" s="62">
        <f>IF(($I67      =0),0,((($K67      -$I67      )/$I67      )*100))</f>
        <v>63.603490363334814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44.743803445075464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44.641115698942137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3519856000</v>
      </c>
      <c r="C69" s="92"/>
      <c r="D69" s="92"/>
      <c r="E69" s="92">
        <f>$B69      +$C69      +$D69</f>
        <v>3519856000</v>
      </c>
      <c r="F69" s="93">
        <v>3519856000</v>
      </c>
      <c r="G69" s="94">
        <v>2349516000</v>
      </c>
      <c r="H69" s="93">
        <v>664887000</v>
      </c>
      <c r="I69" s="94">
        <v>617056007</v>
      </c>
      <c r="J69" s="93">
        <v>1046709000</v>
      </c>
      <c r="K69" s="94">
        <v>987439728</v>
      </c>
      <c r="L69" s="93"/>
      <c r="M69" s="94"/>
      <c r="N69" s="93"/>
      <c r="O69" s="94"/>
      <c r="P69" s="93">
        <f>$H69      +$J69      +$L69      +$N69</f>
        <v>1711596000</v>
      </c>
      <c r="Q69" s="94">
        <f>$I69      +$K69      +$M69      +$O69</f>
        <v>1604495735</v>
      </c>
      <c r="R69" s="48">
        <f>IF(($H69      =0),0,((($J69      -$H69      )/$H69      )*100))</f>
        <v>57.426600309526279</v>
      </c>
      <c r="S69" s="49">
        <f>IF(($I69      =0),0,((($K69      -$I69      )/$I69      )*100))</f>
        <v>60.024327905132921</v>
      </c>
      <c r="T69" s="48">
        <f>IF(($E69      =0),0,(($P69      /$E69      )*100))</f>
        <v>48.626875644912751</v>
      </c>
      <c r="U69" s="50">
        <f>IF(($E69      =0),0,(($Q69      /$E69      )*100))</f>
        <v>45.584130004181986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3519856000</v>
      </c>
      <c r="C70" s="101">
        <f>C69</f>
        <v>0</v>
      </c>
      <c r="D70" s="101"/>
      <c r="E70" s="101">
        <f>$B70      +$C70      +$D70</f>
        <v>3519856000</v>
      </c>
      <c r="F70" s="102">
        <f>F69</f>
        <v>3519856000</v>
      </c>
      <c r="G70" s="103">
        <f>G69</f>
        <v>2349516000</v>
      </c>
      <c r="H70" s="102">
        <f>H69</f>
        <v>664887000</v>
      </c>
      <c r="I70" s="103">
        <f>I69</f>
        <v>617056007</v>
      </c>
      <c r="J70" s="102">
        <f>J69</f>
        <v>1046709000</v>
      </c>
      <c r="K70" s="103">
        <f>K69</f>
        <v>987439728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1711596000</v>
      </c>
      <c r="Q70" s="103">
        <f>$I70      +$K70      +$M70      +$O70</f>
        <v>1604495735</v>
      </c>
      <c r="R70" s="57">
        <f>IF(($H70      =0),0,((($J70      -$H70      )/$H70      )*100))</f>
        <v>57.426600309526279</v>
      </c>
      <c r="S70" s="58">
        <f>IF(($I70      =0),0,((($K70      -$I70      )/$I70      )*100))</f>
        <v>60.024327905132921</v>
      </c>
      <c r="T70" s="57">
        <f>IF($E70   =0,0,($P70   /$E70   )*100)</f>
        <v>48.626875644912751</v>
      </c>
      <c r="U70" s="59">
        <f>IF($E70   =0,0,($Q70   /$E70 )*100)</f>
        <v>45.584130004181986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3519856000</v>
      </c>
      <c r="C71" s="104">
        <f>C69</f>
        <v>0</v>
      </c>
      <c r="D71" s="104"/>
      <c r="E71" s="104">
        <f>$B71      +$C71      +$D71</f>
        <v>3519856000</v>
      </c>
      <c r="F71" s="105">
        <f>F69</f>
        <v>3519856000</v>
      </c>
      <c r="G71" s="106">
        <f>G69</f>
        <v>2349516000</v>
      </c>
      <c r="H71" s="105">
        <f>H69</f>
        <v>664887000</v>
      </c>
      <c r="I71" s="106">
        <f>I69</f>
        <v>617056007</v>
      </c>
      <c r="J71" s="105">
        <f>J69</f>
        <v>1046709000</v>
      </c>
      <c r="K71" s="106">
        <f>K69</f>
        <v>987439728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1711596000</v>
      </c>
      <c r="Q71" s="106">
        <f>$I71      +$K71      +$M71      +$O71</f>
        <v>1604495735</v>
      </c>
      <c r="R71" s="61">
        <f>IF(($H71      =0),0,((($J71      -$H71      )/$H71      )*100))</f>
        <v>57.426600309526279</v>
      </c>
      <c r="S71" s="62">
        <f>IF(($I71      =0),0,((($K71      -$I71      )/$I71      )*100))</f>
        <v>60.024327905132921</v>
      </c>
      <c r="T71" s="61">
        <f>IF($E71   =0,0,($P71   /$E71   )*100)</f>
        <v>48.626875644912751</v>
      </c>
      <c r="U71" s="65">
        <f>IF($E71   =0,0,($Q71   /$E71   )*100)</f>
        <v>45.584130004181986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7163682000</v>
      </c>
      <c r="C72" s="104">
        <f>SUM(C9:C14,C17:C23,C26:C29,C32,C35:C39,C42:C52,C55:C58,C61:C65,C69)</f>
        <v>0</v>
      </c>
      <c r="D72" s="104"/>
      <c r="E72" s="104">
        <f>$B72      +$C72      +$D72</f>
        <v>7163682000</v>
      </c>
      <c r="F72" s="105">
        <f>SUM(F9:F14,F17:F23,F26:F29,F32,F35:F39,F42:F52,F55:F58,F61:F65,F69)</f>
        <v>7163682000</v>
      </c>
      <c r="G72" s="106">
        <f>SUM(G9:G14,G17:G23,G26:G29,G32,G35:G39,G42:G52,G55:G58,G61:G65,G69)</f>
        <v>3457317000</v>
      </c>
      <c r="H72" s="105">
        <f>SUM(H9:H14,H17:H23,H26:H29,H32,H35:H39,H42:H52,H55:H58,H61:H65,H69)</f>
        <v>952344000</v>
      </c>
      <c r="I72" s="106">
        <f>SUM(I9:I14,I17:I23,I26:I29,I32,I35:I39,I42:I52,I55:I58,I61:I65,I69)</f>
        <v>943487811</v>
      </c>
      <c r="J72" s="105">
        <f>SUM(J9:J14,J17:J23,J26:J29,J32,J35:J39,J42:J52,J55:J58,J61:J65,J69)</f>
        <v>1621717000</v>
      </c>
      <c r="K72" s="106">
        <f>SUM(K9:K14,K17:K23,K26:K29,K32,K35:K39,K42:K52,K55:K58,K61:K65,K69)</f>
        <v>1521493553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2574061000</v>
      </c>
      <c r="Q72" s="106">
        <f>$I72      +$K72      +$M72      +$O72</f>
        <v>2464981364</v>
      </c>
      <c r="R72" s="61">
        <f>IF(($H72      =0),0,((($J72      -$H72      )/$H72      )*100))</f>
        <v>70.286892131414703</v>
      </c>
      <c r="S72" s="62">
        <f>IF(($I72      =0),0,((($K72      -$I72      )/$I72      )*100))</f>
        <v>61.262661293670917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47.252854975906935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45.2504454678445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7koForjgp3GIqww0SuWu6A9aWzkdr2Xnp/EgNzT3vP4ghjEqZuAhVpW7fLZIu67//12l7fXeTfkAER5LsymJQ==" saltValue="VoNNyVGKPlBey1bhQgYGe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830A-7B4F-4DC6-B4D3-FF5312534A2B}">
  <sheetPr>
    <pageSetUpPr fitToPage="1"/>
  </sheetPr>
  <dimension ref="A1:W125"/>
  <sheetViews>
    <sheetView showGridLines="0" workbookViewId="0">
      <selection activeCell="A7" sqref="A7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45090000</v>
      </c>
      <c r="C10" s="92"/>
      <c r="D10" s="92"/>
      <c r="E10" s="92">
        <f>$B10      +$C10      +$D10</f>
        <v>45090000</v>
      </c>
      <c r="F10" s="93">
        <v>45090000</v>
      </c>
      <c r="G10" s="94">
        <v>45090000</v>
      </c>
      <c r="H10" s="93">
        <v>4964000</v>
      </c>
      <c r="I10" s="94">
        <v>178074</v>
      </c>
      <c r="J10" s="93">
        <v>12759000</v>
      </c>
      <c r="K10" s="94">
        <v>2927574</v>
      </c>
      <c r="L10" s="93"/>
      <c r="M10" s="94"/>
      <c r="N10" s="93"/>
      <c r="O10" s="94"/>
      <c r="P10" s="93">
        <f>$H10      +$J10      +$L10      +$N10</f>
        <v>17723000</v>
      </c>
      <c r="Q10" s="94">
        <f>$I10      +$K10      +$M10      +$O10</f>
        <v>3105648</v>
      </c>
      <c r="R10" s="48">
        <f>IF(($H10      =0),0,((($J10      -$H10      )/$H10      )*100))</f>
        <v>157.03062046736503</v>
      </c>
      <c r="S10" s="49">
        <f>IF(($I10      =0),0,((($K10      -$I10      )/$I10      )*100))</f>
        <v>1544.0210249671486</v>
      </c>
      <c r="T10" s="48">
        <f>IF(($E10      =0),0,(($P10      /$E10      )*100))</f>
        <v>39.305832778886675</v>
      </c>
      <c r="U10" s="50">
        <f>IF(($E10      =0),0,(($Q10      /$E10      )*100))</f>
        <v>6.8876646706586833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37107000</v>
      </c>
      <c r="C11" s="92"/>
      <c r="D11" s="92"/>
      <c r="E11" s="92">
        <f>$B11      +$C11      +$D11</f>
        <v>37107000</v>
      </c>
      <c r="F11" s="93">
        <v>37107000</v>
      </c>
      <c r="G11" s="94">
        <v>21000000</v>
      </c>
      <c r="H11" s="93">
        <v>11179000</v>
      </c>
      <c r="I11" s="94">
        <v>17059337</v>
      </c>
      <c r="J11" s="93">
        <v>8287000</v>
      </c>
      <c r="K11" s="94">
        <v>3502521</v>
      </c>
      <c r="L11" s="93"/>
      <c r="M11" s="94"/>
      <c r="N11" s="93"/>
      <c r="O11" s="94"/>
      <c r="P11" s="93">
        <f>$H11      +$J11      +$L11      +$N11</f>
        <v>19466000</v>
      </c>
      <c r="Q11" s="94">
        <f>$I11      +$K11      +$M11      +$O11</f>
        <v>20561858</v>
      </c>
      <c r="R11" s="48">
        <f>IF(($H11      =0),0,((($J11      -$H11      )/$H11      )*100))</f>
        <v>-25.869934698989177</v>
      </c>
      <c r="S11" s="49">
        <f>IF(($I11      =0),0,((($K11      -$I11      )/$I11      )*100))</f>
        <v>-79.46859834001755</v>
      </c>
      <c r="T11" s="48">
        <f>IF(($E11      =0),0,(($P11      /$E11      )*100))</f>
        <v>52.459104751125132</v>
      </c>
      <c r="U11" s="50">
        <f>IF(($E11      =0),0,(($Q11      /$E11      )*100))</f>
        <v>55.412342684668658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25000000</v>
      </c>
      <c r="C13" s="92"/>
      <c r="D13" s="92"/>
      <c r="E13" s="92">
        <f>$B13      +$C13      +$D13</f>
        <v>25000000</v>
      </c>
      <c r="F13" s="93">
        <v>25000000</v>
      </c>
      <c r="G13" s="94">
        <v>10000000</v>
      </c>
      <c r="H13" s="93"/>
      <c r="I13" s="94"/>
      <c r="J13" s="93">
        <v>4924000</v>
      </c>
      <c r="K13" s="94"/>
      <c r="L13" s="93"/>
      <c r="M13" s="94"/>
      <c r="N13" s="93"/>
      <c r="O13" s="94"/>
      <c r="P13" s="93">
        <f>$H13      +$J13      +$L13      +$N13</f>
        <v>4924000</v>
      </c>
      <c r="Q13" s="94">
        <f>$I13      +$K13      +$M13      +$O13</f>
        <v>0</v>
      </c>
      <c r="R13" s="48">
        <f>IF(($H13      =0),0,((($J13      -$H13      )/$H13      )*100))</f>
        <v>0</v>
      </c>
      <c r="S13" s="49">
        <f>IF(($I13      =0),0,((($K13      -$I13      )/$I13      )*100))</f>
        <v>0</v>
      </c>
      <c r="T13" s="48">
        <f>IF(($E13      =0),0,(($P13      /$E13      )*100))</f>
        <v>19.695999999999998</v>
      </c>
      <c r="U13" s="50">
        <f>IF(($E13      =0),0,(($Q13      /$E13      )*100))</f>
        <v>0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3100000</v>
      </c>
      <c r="C14" s="92"/>
      <c r="D14" s="92"/>
      <c r="E14" s="92">
        <f>$B14      +$C14      +$D14</f>
        <v>3100000</v>
      </c>
      <c r="F14" s="93">
        <v>3100000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110297000</v>
      </c>
      <c r="C15" s="95">
        <f>SUM(C9:C14)</f>
        <v>0</v>
      </c>
      <c r="D15" s="95"/>
      <c r="E15" s="95">
        <f>$B15      +$C15      +$D15</f>
        <v>110297000</v>
      </c>
      <c r="F15" s="96">
        <f>SUM(F9:F14)</f>
        <v>110297000</v>
      </c>
      <c r="G15" s="97">
        <f>SUM(G9:G14)</f>
        <v>76090000</v>
      </c>
      <c r="H15" s="96">
        <f>SUM(H9:H14)</f>
        <v>16143000</v>
      </c>
      <c r="I15" s="97">
        <f>SUM(I9:I14)</f>
        <v>17237411</v>
      </c>
      <c r="J15" s="96">
        <f>SUM(J9:J14)</f>
        <v>25970000</v>
      </c>
      <c r="K15" s="97">
        <f>SUM(K9:K14)</f>
        <v>6430095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42113000</v>
      </c>
      <c r="Q15" s="97">
        <f>$I15      +$K15      +$M15      +$O15</f>
        <v>23667506</v>
      </c>
      <c r="R15" s="52">
        <f>IF(($H15      =0),0,((($J15      -$H15      )/$H15      )*100))</f>
        <v>60.874682524933412</v>
      </c>
      <c r="S15" s="53">
        <f>IF(($I15      =0),0,((($K15      -$I15      )/$I15      )*100))</f>
        <v>-62.696863235435998</v>
      </c>
      <c r="T15" s="52">
        <f>IF((SUM($E9:$E13))=0,0,(P15/(SUM($E9:$E13))*100))</f>
        <v>39.285614336222096</v>
      </c>
      <c r="U15" s="54">
        <f>IF((SUM($E9:$E13))=0,0,(Q15/(SUM($E9:$E13))*100))</f>
        <v>22.07851525695682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>$B17      +$C17      +$D17</f>
        <v>76765000</v>
      </c>
      <c r="F17" s="93">
        <v>76765000</v>
      </c>
      <c r="G17" s="94">
        <v>56000000</v>
      </c>
      <c r="H17" s="93">
        <v>1453000</v>
      </c>
      <c r="I17" s="94"/>
      <c r="J17" s="93">
        <v>25354000</v>
      </c>
      <c r="K17" s="94"/>
      <c r="L17" s="93"/>
      <c r="M17" s="94"/>
      <c r="N17" s="93"/>
      <c r="O17" s="94"/>
      <c r="P17" s="93">
        <f>$H17      +$J17      +$L17      +$N17</f>
        <v>26807000</v>
      </c>
      <c r="Q17" s="94">
        <f>$I17      +$K17      +$M17      +$O17</f>
        <v>0</v>
      </c>
      <c r="R17" s="48">
        <f>IF(($H17      =0),0,((($J17      -$H17      )/$H17      )*100))</f>
        <v>1644.9415003441156</v>
      </c>
      <c r="S17" s="49">
        <f>IF(($I17      =0),0,((($K17      -$I17      )/$I17      )*100))</f>
        <v>0</v>
      </c>
      <c r="T17" s="48">
        <f>IF(($E17      =0),0,(($P17      /$E17      )*100))</f>
        <v>34.920862372174824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10200000</v>
      </c>
      <c r="C19" s="92"/>
      <c r="D19" s="92"/>
      <c r="E19" s="92">
        <f>$B19      +$C19      +$D19</f>
        <v>10200000</v>
      </c>
      <c r="F19" s="93">
        <v>10200000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104360000</v>
      </c>
      <c r="C20" s="92"/>
      <c r="D20" s="92"/>
      <c r="E20" s="92">
        <f>$B20      +$C20      +$D20</f>
        <v>104360000</v>
      </c>
      <c r="F20" s="93">
        <v>104360000</v>
      </c>
      <c r="G20" s="94">
        <v>104360000</v>
      </c>
      <c r="H20" s="93">
        <v>17496000</v>
      </c>
      <c r="I20" s="94">
        <v>9073056</v>
      </c>
      <c r="J20" s="93">
        <v>63611000</v>
      </c>
      <c r="K20" s="94">
        <v>650079</v>
      </c>
      <c r="L20" s="93"/>
      <c r="M20" s="94"/>
      <c r="N20" s="93"/>
      <c r="O20" s="94"/>
      <c r="P20" s="93">
        <f>$H20      +$J20      +$L20      +$N20</f>
        <v>81107000</v>
      </c>
      <c r="Q20" s="94">
        <f>$I20      +$K20      +$M20      +$O20</f>
        <v>9723135</v>
      </c>
      <c r="R20" s="48">
        <f>IF(($H20      =0),0,((($J20      -$H20      )/$H20      )*100))</f>
        <v>263.57453132144491</v>
      </c>
      <c r="S20" s="49">
        <f>IF(($I20      =0),0,((($K20      -$I20      )/$I20      )*100))</f>
        <v>-92.835060204632271</v>
      </c>
      <c r="T20" s="48">
        <f>IF(($E20      =0),0,(($P20      /$E20      )*100))</f>
        <v>77.718474511307008</v>
      </c>
      <c r="U20" s="50">
        <f>IF(($E20      =0),0,(($Q20      /$E20      )*100))</f>
        <v>9.3169174013031828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191325000</v>
      </c>
      <c r="C24" s="95">
        <f>SUM(C17:C23)</f>
        <v>0</v>
      </c>
      <c r="D24" s="95"/>
      <c r="E24" s="95">
        <f>$B24      +$C24      +$D24</f>
        <v>191325000</v>
      </c>
      <c r="F24" s="96">
        <f>SUM(F17:F23)</f>
        <v>191325000</v>
      </c>
      <c r="G24" s="97">
        <f>SUM(G17:G23)</f>
        <v>160360000</v>
      </c>
      <c r="H24" s="96">
        <f>SUM(H17:H23)</f>
        <v>18949000</v>
      </c>
      <c r="I24" s="97">
        <f>SUM(I17:I23)</f>
        <v>9073056</v>
      </c>
      <c r="J24" s="96">
        <f>SUM(J17:J23)</f>
        <v>88965000</v>
      </c>
      <c r="K24" s="97">
        <f>SUM(K17:K23)</f>
        <v>650079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107914000</v>
      </c>
      <c r="Q24" s="97">
        <f>$I24      +$K24      +$M24      +$O24</f>
        <v>9723135</v>
      </c>
      <c r="R24" s="52">
        <f>IF(($H24      =0),0,((($J24      -$H24      )/$H24      )*100))</f>
        <v>369.49707108554543</v>
      </c>
      <c r="S24" s="53">
        <f>IF(($I24      =0),0,((($K24      -$I24      )/$I24      )*100))</f>
        <v>-92.835060204632271</v>
      </c>
      <c r="T24" s="52">
        <f>IF(($E24-$E19-$E23)   =0,0,($P24   /($E24-$E19-$E23)   )*100)</f>
        <v>59.57984817115252</v>
      </c>
      <c r="U24" s="54">
        <f>IF(($E24-$E19-$E23)   =0,0,($Q24   /($E24-$E19-$E23)   )*100)</f>
        <v>5.3681904761904766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7351000</v>
      </c>
      <c r="C29" s="92"/>
      <c r="D29" s="92"/>
      <c r="E29" s="92">
        <f>$B29      +$C29      +$D29</f>
        <v>7351000</v>
      </c>
      <c r="F29" s="93">
        <v>7351000</v>
      </c>
      <c r="G29" s="94">
        <v>5146000</v>
      </c>
      <c r="H29" s="93">
        <v>1033000</v>
      </c>
      <c r="I29" s="94">
        <v>1014662</v>
      </c>
      <c r="J29" s="93">
        <v>2056000</v>
      </c>
      <c r="K29" s="94">
        <v>2102207</v>
      </c>
      <c r="L29" s="93"/>
      <c r="M29" s="94"/>
      <c r="N29" s="93"/>
      <c r="O29" s="94"/>
      <c r="P29" s="93">
        <f>$H29      +$J29      +$L29      +$N29</f>
        <v>3089000</v>
      </c>
      <c r="Q29" s="94">
        <f>$I29      +$K29      +$M29      +$O29</f>
        <v>3116869</v>
      </c>
      <c r="R29" s="48">
        <f>IF(($H29      =0),0,((($J29      -$H29      )/$H29      )*100))</f>
        <v>99.03194578896418</v>
      </c>
      <c r="S29" s="49">
        <f>IF(($I29      =0),0,((($K29      -$I29      )/$I29      )*100))</f>
        <v>107.18298310176198</v>
      </c>
      <c r="T29" s="48">
        <f>IF(($E29      =0),0,(($P29      /$E29      )*100))</f>
        <v>42.021493674330024</v>
      </c>
      <c r="U29" s="50">
        <f>IF(($E29      =0),0,(($Q29      /$E29      )*100))</f>
        <v>42.400612161610667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7351000</v>
      </c>
      <c r="C30" s="95">
        <f>SUM(C26:C29)</f>
        <v>0</v>
      </c>
      <c r="D30" s="95"/>
      <c r="E30" s="95">
        <f>$B30      +$C30      +$D30</f>
        <v>7351000</v>
      </c>
      <c r="F30" s="96">
        <f>SUM(F26:F29)</f>
        <v>7351000</v>
      </c>
      <c r="G30" s="97">
        <f>SUM(G26:G29)</f>
        <v>5146000</v>
      </c>
      <c r="H30" s="96">
        <f>SUM(H26:H29)</f>
        <v>1033000</v>
      </c>
      <c r="I30" s="97">
        <f>SUM(I26:I29)</f>
        <v>1014662</v>
      </c>
      <c r="J30" s="96">
        <f>SUM(J26:J29)</f>
        <v>2056000</v>
      </c>
      <c r="K30" s="97">
        <f>SUM(K26:K29)</f>
        <v>2102207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3089000</v>
      </c>
      <c r="Q30" s="97">
        <f>$I30      +$K30      +$M30      +$O30</f>
        <v>3116869</v>
      </c>
      <c r="R30" s="52">
        <f>IF(($H30      =0),0,((($J30      -$H30      )/$H30      )*100))</f>
        <v>99.03194578896418</v>
      </c>
      <c r="S30" s="53">
        <f>IF(($I30      =0),0,((($K30      -$I30      )/$I30      )*100))</f>
        <v>107.18298310176198</v>
      </c>
      <c r="T30" s="52">
        <f>IF($E30   =0,0,($P30   /$E30   )*100)</f>
        <v>42.021493674330024</v>
      </c>
      <c r="U30" s="54">
        <f>IF($E30   =0,0,($Q30   /$E30   )*100)</f>
        <v>42.400612161610667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62879000</v>
      </c>
      <c r="C32" s="92"/>
      <c r="D32" s="92"/>
      <c r="E32" s="92">
        <f>$B32      +$C32      +$D32</f>
        <v>62879000</v>
      </c>
      <c r="F32" s="93">
        <v>62879000</v>
      </c>
      <c r="G32" s="94">
        <v>42033000</v>
      </c>
      <c r="H32" s="93">
        <v>17244000</v>
      </c>
      <c r="I32" s="94">
        <v>12621186</v>
      </c>
      <c r="J32" s="93">
        <v>12125000</v>
      </c>
      <c r="K32" s="94">
        <v>7534356</v>
      </c>
      <c r="L32" s="93"/>
      <c r="M32" s="94"/>
      <c r="N32" s="93"/>
      <c r="O32" s="94"/>
      <c r="P32" s="93">
        <f>$H32      +$J32      +$L32      +$N32</f>
        <v>29369000</v>
      </c>
      <c r="Q32" s="94">
        <f>$I32      +$K32      +$M32      +$O32</f>
        <v>20155542</v>
      </c>
      <c r="R32" s="48">
        <f>IF(($H32      =0),0,((($J32      -$H32      )/$H32      )*100))</f>
        <v>-29.685687775458131</v>
      </c>
      <c r="S32" s="49">
        <f>IF(($I32      =0),0,((($K32      -$I32      )/$I32      )*100))</f>
        <v>-40.303898540121345</v>
      </c>
      <c r="T32" s="48">
        <f>IF(($E32      =0),0,(($P32      /$E32      )*100))</f>
        <v>46.707167734855837</v>
      </c>
      <c r="U32" s="50">
        <f>IF(($E32      =0),0,(($Q32      /$E32      )*100))</f>
        <v>32.05448878003785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62879000</v>
      </c>
      <c r="C33" s="95">
        <f>C32</f>
        <v>0</v>
      </c>
      <c r="D33" s="95"/>
      <c r="E33" s="95">
        <f>$B33      +$C33      +$D33</f>
        <v>62879000</v>
      </c>
      <c r="F33" s="96">
        <f>F32</f>
        <v>62879000</v>
      </c>
      <c r="G33" s="97">
        <f>G32</f>
        <v>42033000</v>
      </c>
      <c r="H33" s="96">
        <f>H32</f>
        <v>17244000</v>
      </c>
      <c r="I33" s="97">
        <f>I32</f>
        <v>12621186</v>
      </c>
      <c r="J33" s="96">
        <f>J32</f>
        <v>12125000</v>
      </c>
      <c r="K33" s="97">
        <f>K32</f>
        <v>7534356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29369000</v>
      </c>
      <c r="Q33" s="97">
        <f>$I33      +$K33      +$M33      +$O33</f>
        <v>20155542</v>
      </c>
      <c r="R33" s="52">
        <f>IF(($H33      =0),0,((($J33      -$H33      )/$H33      )*100))</f>
        <v>-29.685687775458131</v>
      </c>
      <c r="S33" s="53">
        <f>IF(($I33      =0),0,((($K33      -$I33      )/$I33      )*100))</f>
        <v>-40.303898540121345</v>
      </c>
      <c r="T33" s="52">
        <f>IF($E33   =0,0,($P33   /$E33   )*100)</f>
        <v>46.707167734855837</v>
      </c>
      <c r="U33" s="54">
        <f>IF($E33   =0,0,($Q33   /$E33   )*100)</f>
        <v>32.05448878003785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255673000</v>
      </c>
      <c r="C35" s="92"/>
      <c r="D35" s="92"/>
      <c r="E35" s="92">
        <f>$B35      +$C35      +$D35</f>
        <v>255673000</v>
      </c>
      <c r="F35" s="93">
        <v>255673000</v>
      </c>
      <c r="G35" s="94">
        <v>149094000</v>
      </c>
      <c r="H35" s="93">
        <v>28693000</v>
      </c>
      <c r="I35" s="94">
        <v>8074309</v>
      </c>
      <c r="J35" s="93">
        <v>75443000</v>
      </c>
      <c r="K35" s="94">
        <v>55339346</v>
      </c>
      <c r="L35" s="93"/>
      <c r="M35" s="94"/>
      <c r="N35" s="93"/>
      <c r="O35" s="94"/>
      <c r="P35" s="93">
        <f>$H35      +$J35      +$L35      +$N35</f>
        <v>104136000</v>
      </c>
      <c r="Q35" s="94">
        <f>$I35      +$K35      +$M35      +$O35</f>
        <v>63413655</v>
      </c>
      <c r="R35" s="48">
        <f>IF(($H35      =0),0,((($J35      -$H35      )/$H35      )*100))</f>
        <v>162.93172550796362</v>
      </c>
      <c r="S35" s="49">
        <f>IF(($I35      =0),0,((($K35      -$I35      )/$I35      )*100))</f>
        <v>585.37562780914129</v>
      </c>
      <c r="T35" s="48">
        <f>IF(($E35      =0),0,(($P35      /$E35      )*100))</f>
        <v>40.730151404332879</v>
      </c>
      <c r="U35" s="50">
        <f>IF(($E35      =0),0,(($Q35      /$E35      )*100))</f>
        <v>24.802640482178408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325660000</v>
      </c>
      <c r="C36" s="92"/>
      <c r="D36" s="92"/>
      <c r="E36" s="92">
        <f>$B36      +$C36      +$D36</f>
        <v>325660000</v>
      </c>
      <c r="F36" s="93">
        <v>325660000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23000000</v>
      </c>
      <c r="C38" s="92"/>
      <c r="D38" s="92"/>
      <c r="E38" s="92">
        <f>$B38      +$C38      +$D38</f>
        <v>23000000</v>
      </c>
      <c r="F38" s="93">
        <v>23000000</v>
      </c>
      <c r="G38" s="94">
        <v>17000000</v>
      </c>
      <c r="H38" s="93">
        <v>4404000</v>
      </c>
      <c r="I38" s="94">
        <v>4986781</v>
      </c>
      <c r="J38" s="93">
        <v>10922000</v>
      </c>
      <c r="K38" s="94">
        <v>725472</v>
      </c>
      <c r="L38" s="93"/>
      <c r="M38" s="94"/>
      <c r="N38" s="93"/>
      <c r="O38" s="94"/>
      <c r="P38" s="93">
        <f>$H38      +$J38      +$L38      +$N38</f>
        <v>15326000</v>
      </c>
      <c r="Q38" s="94">
        <f>$I38      +$K38      +$M38      +$O38</f>
        <v>5712253</v>
      </c>
      <c r="R38" s="48">
        <f>IF(($H38      =0),0,((($J38      -$H38      )/$H38      )*100))</f>
        <v>148.00181653042688</v>
      </c>
      <c r="S38" s="49">
        <f>IF(($I38      =0),0,((($K38      -$I38      )/$I38      )*100))</f>
        <v>-85.452098257372839</v>
      </c>
      <c r="T38" s="48">
        <f>IF(($E38      =0),0,(($P38      /$E38      )*100))</f>
        <v>66.634782608695659</v>
      </c>
      <c r="U38" s="50">
        <f>IF(($E38      =0),0,(($Q38      /$E38      )*100))</f>
        <v>24.835882608695652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604333000</v>
      </c>
      <c r="C40" s="95">
        <f>SUM(C35:C39)</f>
        <v>0</v>
      </c>
      <c r="D40" s="95"/>
      <c r="E40" s="95">
        <f>$B40      +$C40      +$D40</f>
        <v>604333000</v>
      </c>
      <c r="F40" s="96">
        <f>SUM(F35:F39)</f>
        <v>604333000</v>
      </c>
      <c r="G40" s="97">
        <f>SUM(G35:G39)</f>
        <v>166094000</v>
      </c>
      <c r="H40" s="96">
        <f>SUM(H35:H39)</f>
        <v>33097000</v>
      </c>
      <c r="I40" s="97">
        <f>SUM(I35:I39)</f>
        <v>13061090</v>
      </c>
      <c r="J40" s="96">
        <f>SUM(J35:J39)</f>
        <v>86365000</v>
      </c>
      <c r="K40" s="97">
        <f>SUM(K35:K39)</f>
        <v>56064818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119462000</v>
      </c>
      <c r="Q40" s="97">
        <f>$I40      +$K40      +$M40      +$O40</f>
        <v>69125908</v>
      </c>
      <c r="R40" s="52">
        <f>IF(($H40      =0),0,((($J40      -$H40      )/$H40      )*100))</f>
        <v>160.94510076441975</v>
      </c>
      <c r="S40" s="53">
        <f>IF(($I40      =0),0,((($K40      -$I40      )/$I40      )*100))</f>
        <v>329.25068275312401</v>
      </c>
      <c r="T40" s="52">
        <f>IF((+$E35+$E38) =0,0,(P40   /(+$E35+$E38) )*100)</f>
        <v>42.868164479515421</v>
      </c>
      <c r="U40" s="54">
        <f>IF((+$E35+$E38) =0,0,(Q40   /(+$E35+$E38) )*100)</f>
        <v>24.805384088160675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505793000</v>
      </c>
      <c r="C43" s="92"/>
      <c r="D43" s="92"/>
      <c r="E43" s="92">
        <f>$B43      +$C43      +$D43</f>
        <v>505793000</v>
      </c>
      <c r="F43" s="93">
        <v>505793000</v>
      </c>
      <c r="G43" s="94">
        <v>277000000</v>
      </c>
      <c r="H43" s="93">
        <v>38225000</v>
      </c>
      <c r="I43" s="94"/>
      <c r="J43" s="93">
        <v>75402000</v>
      </c>
      <c r="K43" s="94">
        <v>-17505582</v>
      </c>
      <c r="L43" s="93"/>
      <c r="M43" s="94"/>
      <c r="N43" s="93"/>
      <c r="O43" s="94"/>
      <c r="P43" s="93">
        <f>$H43      +$J43      +$L43      +$N43</f>
        <v>113627000</v>
      </c>
      <c r="Q43" s="94">
        <f>$I43      +$K43      +$M43      +$O43</f>
        <v>-17505582</v>
      </c>
      <c r="R43" s="48">
        <f>IF(($H43      =0),0,((($J43      -$H43      )/$H43      )*100))</f>
        <v>97.258338783518639</v>
      </c>
      <c r="S43" s="49">
        <f>IF(($I43      =0),0,((($K43      -$I43      )/$I43      )*100))</f>
        <v>0</v>
      </c>
      <c r="T43" s="48">
        <f>IF(($E43      =0),0,(($P43      /$E43      )*100))</f>
        <v>22.46511912976257</v>
      </c>
      <c r="U43" s="50">
        <f>IF(($E43      =0),0,(($Q43      /$E43      )*100))</f>
        <v>-3.4610170563847262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820000000</v>
      </c>
      <c r="C44" s="92"/>
      <c r="D44" s="92"/>
      <c r="E44" s="92">
        <f>$B44      +$C44      +$D44</f>
        <v>820000000</v>
      </c>
      <c r="F44" s="93">
        <v>820000000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483937000</v>
      </c>
      <c r="C51" s="92"/>
      <c r="D51" s="92"/>
      <c r="E51" s="92">
        <f>$B51      +$C51      +$D51</f>
        <v>483937000</v>
      </c>
      <c r="F51" s="93">
        <v>483937000</v>
      </c>
      <c r="G51" s="94">
        <v>280002000</v>
      </c>
      <c r="H51" s="93">
        <v>59255000</v>
      </c>
      <c r="I51" s="94">
        <v>19927137</v>
      </c>
      <c r="J51" s="93">
        <v>138021000</v>
      </c>
      <c r="K51" s="94">
        <v>77694679</v>
      </c>
      <c r="L51" s="93"/>
      <c r="M51" s="94"/>
      <c r="N51" s="93"/>
      <c r="O51" s="94"/>
      <c r="P51" s="93">
        <f>$H51      +$J51      +$L51      +$N51</f>
        <v>197276000</v>
      </c>
      <c r="Q51" s="94">
        <f>$I51      +$K51      +$M51      +$O51</f>
        <v>97621816</v>
      </c>
      <c r="R51" s="48">
        <f>IF(($H51      =0),0,((($J51      -$H51      )/$H51      )*100))</f>
        <v>132.92717914100075</v>
      </c>
      <c r="S51" s="49">
        <f>IF(($I51      =0),0,((($K51      -$I51      )/$I51      )*100))</f>
        <v>289.89383673128759</v>
      </c>
      <c r="T51" s="48">
        <f>IF(($E51      =0),0,(($P51      /$E51      )*100))</f>
        <v>40.764810295555002</v>
      </c>
      <c r="U51" s="50">
        <f>IF(($E51      =0),0,(($Q51      /$E51      )*100))</f>
        <v>20.172422443417222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>
        <v>80000000</v>
      </c>
      <c r="C52" s="92"/>
      <c r="D52" s="92"/>
      <c r="E52" s="92">
        <f>$B52      +$C52      +$D52</f>
        <v>80000000</v>
      </c>
      <c r="F52" s="93">
        <v>80000000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1889730000</v>
      </c>
      <c r="C53" s="95">
        <f>SUM(C42:C52)</f>
        <v>0</v>
      </c>
      <c r="D53" s="95"/>
      <c r="E53" s="95">
        <f>$B53      +$C53      +$D53</f>
        <v>1889730000</v>
      </c>
      <c r="F53" s="96">
        <f>SUM(F42:F52)</f>
        <v>1889730000</v>
      </c>
      <c r="G53" s="97">
        <f>SUM(G42:G52)</f>
        <v>557002000</v>
      </c>
      <c r="H53" s="96">
        <f>SUM(H42:H52)</f>
        <v>97480000</v>
      </c>
      <c r="I53" s="97">
        <f>SUM(I42:I52)</f>
        <v>19927137</v>
      </c>
      <c r="J53" s="96">
        <f>SUM(J42:J52)</f>
        <v>213423000</v>
      </c>
      <c r="K53" s="97">
        <f>SUM(K42:K52)</f>
        <v>60189097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310903000</v>
      </c>
      <c r="Q53" s="97">
        <f>$I53      +$K53      +$M53      +$O53</f>
        <v>80116234</v>
      </c>
      <c r="R53" s="52">
        <f>IF(($H53      =0),0,((($J53      -$H53      )/$H53      )*100))</f>
        <v>118.94029544521953</v>
      </c>
      <c r="S53" s="53">
        <f>IF(($I53      =0),0,((($K53      -$I53      )/$I53      )*100))</f>
        <v>202.04588346032847</v>
      </c>
      <c r="T53" s="52">
        <f>IF((+$E43+$E45+$E47+$E48+$E51) =0,0,(P53   /(+$E43+$E45+$E47+$E48+$E51) )*100)</f>
        <v>31.412910591777553</v>
      </c>
      <c r="U53" s="54">
        <f>IF((+$E43+$E45+$E47+$E48+$E51) =0,0,(Q53   /(+$E43+$E45+$E47+$E48+$E51) )*100)</f>
        <v>8.0947565497660978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IF(($H66      =0),0,((($J66      -$H66      )/$H66      )*100))</f>
        <v>0</v>
      </c>
      <c r="S66" s="53">
        <f>IF(($I66      =0),0,((($K66      -$I66      )/$I66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2865915000</v>
      </c>
      <c r="C67" s="104">
        <f>SUM(C9:C14,C17:C23,C26:C29,C32,C35:C39,C42:C52,C55:C58,C61:C65)</f>
        <v>0</v>
      </c>
      <c r="D67" s="104"/>
      <c r="E67" s="104">
        <f>$B67      +$C67      +$D67</f>
        <v>2865915000</v>
      </c>
      <c r="F67" s="105">
        <f>SUM(F9:F14,F17:F23,F26:F29,F32,F35:F39,F42:F52,F55:F58,F61:F65)</f>
        <v>2865915000</v>
      </c>
      <c r="G67" s="106">
        <f>SUM(G9:G14,G17:G23,G26:G29,G32,G35:G39,G42:G52,G55:G58,G61:G65)</f>
        <v>1006725000</v>
      </c>
      <c r="H67" s="105">
        <f>SUM(H9:H14,H17:H23,H26:H29,H32,H35:H39,H42:H52,H55:H58,H61:H65)</f>
        <v>183946000</v>
      </c>
      <c r="I67" s="106">
        <f>SUM(I9:I14,I17:I23,I26:I29,I32,I35:I39,I42:I52,I55:I58,I61:I65)</f>
        <v>72934542</v>
      </c>
      <c r="J67" s="105">
        <f>SUM(J9:J14,J17:J23,J26:J29,J32,J35:J39,J42:J52,J55:J58,J61:J65)</f>
        <v>428904000</v>
      </c>
      <c r="K67" s="106">
        <f>SUM(K9:K14,K17:K23,K26:K29,K32,K35:K39,K42:K52,K55:K58,K61:K65)</f>
        <v>132970652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612850000</v>
      </c>
      <c r="Q67" s="106">
        <f>$I67      +$K67      +$M67      +$O67</f>
        <v>205905194</v>
      </c>
      <c r="R67" s="61">
        <f>IF(($H67      =0),0,((($J67      -$H67      )/$H67      )*100))</f>
        <v>133.16842986528656</v>
      </c>
      <c r="S67" s="62">
        <f>IF(($I67      =0),0,((($K67      -$I67      )/$I67      )*100))</f>
        <v>82.315057246811804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37.668528017062549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12.655862884959939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2097302000</v>
      </c>
      <c r="C69" s="92"/>
      <c r="D69" s="92"/>
      <c r="E69" s="92">
        <f>$B69      +$C69      +$D69</f>
        <v>2097302000</v>
      </c>
      <c r="F69" s="93">
        <v>2097302000</v>
      </c>
      <c r="G69" s="94">
        <v>1691284000</v>
      </c>
      <c r="H69" s="93">
        <v>523618000</v>
      </c>
      <c r="I69" s="94">
        <v>261053803</v>
      </c>
      <c r="J69" s="93">
        <v>584336000</v>
      </c>
      <c r="K69" s="94">
        <v>370835145</v>
      </c>
      <c r="L69" s="93"/>
      <c r="M69" s="94"/>
      <c r="N69" s="93"/>
      <c r="O69" s="94"/>
      <c r="P69" s="93">
        <f>$H69      +$J69      +$L69      +$N69</f>
        <v>1107954000</v>
      </c>
      <c r="Q69" s="94">
        <f>$I69      +$K69      +$M69      +$O69</f>
        <v>631888948</v>
      </c>
      <c r="R69" s="48">
        <f>IF(($H69      =0),0,((($J69      -$H69      )/$H69      )*100))</f>
        <v>11.59585804918853</v>
      </c>
      <c r="S69" s="49">
        <f>IF(($I69      =0),0,((($K69      -$I69      )/$I69      )*100))</f>
        <v>42.053147948202849</v>
      </c>
      <c r="T69" s="48">
        <f>IF(($E69      =0),0,(($P69      /$E69      )*100))</f>
        <v>52.827585154641532</v>
      </c>
      <c r="U69" s="50">
        <f>IF(($E69      =0),0,(($Q69      /$E69      )*100))</f>
        <v>30.128658056874976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2097302000</v>
      </c>
      <c r="C70" s="101">
        <f>C69</f>
        <v>0</v>
      </c>
      <c r="D70" s="101"/>
      <c r="E70" s="101">
        <f>$B70      +$C70      +$D70</f>
        <v>2097302000</v>
      </c>
      <c r="F70" s="102">
        <f>F69</f>
        <v>2097302000</v>
      </c>
      <c r="G70" s="103">
        <f>G69</f>
        <v>1691284000</v>
      </c>
      <c r="H70" s="102">
        <f>H69</f>
        <v>523618000</v>
      </c>
      <c r="I70" s="103">
        <f>I69</f>
        <v>261053803</v>
      </c>
      <c r="J70" s="102">
        <f>J69</f>
        <v>584336000</v>
      </c>
      <c r="K70" s="103">
        <f>K69</f>
        <v>370835145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1107954000</v>
      </c>
      <c r="Q70" s="103">
        <f>$I70      +$K70      +$M70      +$O70</f>
        <v>631888948</v>
      </c>
      <c r="R70" s="57">
        <f>IF(($H70      =0),0,((($J70      -$H70      )/$H70      )*100))</f>
        <v>11.59585804918853</v>
      </c>
      <c r="S70" s="58">
        <f>IF(($I70      =0),0,((($K70      -$I70      )/$I70      )*100))</f>
        <v>42.053147948202849</v>
      </c>
      <c r="T70" s="57">
        <f>IF($E70   =0,0,($P70   /$E70   )*100)</f>
        <v>52.827585154641532</v>
      </c>
      <c r="U70" s="59">
        <f>IF($E70   =0,0,($Q70   /$E70 )*100)</f>
        <v>30.128658056874976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2097302000</v>
      </c>
      <c r="C71" s="104">
        <f>C69</f>
        <v>0</v>
      </c>
      <c r="D71" s="104"/>
      <c r="E71" s="104">
        <f>$B71      +$C71      +$D71</f>
        <v>2097302000</v>
      </c>
      <c r="F71" s="105">
        <f>F69</f>
        <v>2097302000</v>
      </c>
      <c r="G71" s="106">
        <f>G69</f>
        <v>1691284000</v>
      </c>
      <c r="H71" s="105">
        <f>H69</f>
        <v>523618000</v>
      </c>
      <c r="I71" s="106">
        <f>I69</f>
        <v>261053803</v>
      </c>
      <c r="J71" s="105">
        <f>J69</f>
        <v>584336000</v>
      </c>
      <c r="K71" s="106">
        <f>K69</f>
        <v>370835145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1107954000</v>
      </c>
      <c r="Q71" s="106">
        <f>$I71      +$K71      +$M71      +$O71</f>
        <v>631888948</v>
      </c>
      <c r="R71" s="61">
        <f>IF(($H71      =0),0,((($J71      -$H71      )/$H71      )*100))</f>
        <v>11.59585804918853</v>
      </c>
      <c r="S71" s="62">
        <f>IF(($I71      =0),0,((($K71      -$I71      )/$I71      )*100))</f>
        <v>42.053147948202849</v>
      </c>
      <c r="T71" s="61">
        <f>IF($E71   =0,0,($P71   /$E71   )*100)</f>
        <v>52.827585154641532</v>
      </c>
      <c r="U71" s="65">
        <f>IF($E71   =0,0,($Q71   /$E71   )*100)</f>
        <v>30.128658056874976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4963217000</v>
      </c>
      <c r="C72" s="104">
        <f>SUM(C9:C14,C17:C23,C26:C29,C32,C35:C39,C42:C52,C55:C58,C61:C65,C69)</f>
        <v>0</v>
      </c>
      <c r="D72" s="104"/>
      <c r="E72" s="104">
        <f>$B72      +$C72      +$D72</f>
        <v>4963217000</v>
      </c>
      <c r="F72" s="105">
        <f>SUM(F9:F14,F17:F23,F26:F29,F32,F35:F39,F42:F52,F55:F58,F61:F65,F69)</f>
        <v>4963217000</v>
      </c>
      <c r="G72" s="106">
        <f>SUM(G9:G14,G17:G23,G26:G29,G32,G35:G39,G42:G52,G55:G58,G61:G65,G69)</f>
        <v>2698009000</v>
      </c>
      <c r="H72" s="105">
        <f>SUM(H9:H14,H17:H23,H26:H29,H32,H35:H39,H42:H52,H55:H58,H61:H65,H69)</f>
        <v>707564000</v>
      </c>
      <c r="I72" s="106">
        <f>SUM(I9:I14,I17:I23,I26:I29,I32,I35:I39,I42:I52,I55:I58,I61:I65,I69)</f>
        <v>333988345</v>
      </c>
      <c r="J72" s="105">
        <f>SUM(J9:J14,J17:J23,J26:J29,J32,J35:J39,J42:J52,J55:J58,J61:J65,J69)</f>
        <v>1013240000</v>
      </c>
      <c r="K72" s="106">
        <f>SUM(K9:K14,K17:K23,K26:K29,K32,K35:K39,K42:K52,K55:K58,K61:K65,K69)</f>
        <v>503805797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1720804000</v>
      </c>
      <c r="Q72" s="106">
        <f>$I72      +$K72      +$M72      +$O72</f>
        <v>837794142</v>
      </c>
      <c r="R72" s="61">
        <f>IF(($H72      =0),0,((($J72      -$H72      )/$H72      )*100))</f>
        <v>43.201180387922506</v>
      </c>
      <c r="S72" s="62">
        <f>IF(($I72      =0),0,((($K72      -$I72      )/$I72      )*100))</f>
        <v>50.845322761187973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46.205296788057318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22.495604948852886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OzWViMtA6wdN2ISjz18g6bEmNXIjAZMPH3GoLzep1rNkYN7IJb5FeyE9oorL4JHZ3SsbuhtPhSujnFJK7FaOg==" saltValue="pWOR4VtNLRRsRnP2ZW3Hl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AE52-6EC6-4993-9C14-D1C373B43CBD}">
  <sheetPr>
    <pageSetUpPr fitToPage="1"/>
  </sheetPr>
  <dimension ref="A1:W125"/>
  <sheetViews>
    <sheetView showGridLines="0" workbookViewId="0">
      <selection activeCell="A5" sqref="A5:U5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58640000</v>
      </c>
      <c r="C10" s="92"/>
      <c r="D10" s="92"/>
      <c r="E10" s="92">
        <f>$B10      +$C10      +$D10</f>
        <v>58640000</v>
      </c>
      <c r="F10" s="93">
        <v>58640000</v>
      </c>
      <c r="G10" s="94">
        <v>58640000</v>
      </c>
      <c r="H10" s="93">
        <v>6570000</v>
      </c>
      <c r="I10" s="94">
        <v>3484325</v>
      </c>
      <c r="J10" s="93">
        <v>10820000</v>
      </c>
      <c r="K10" s="94">
        <v>-2287280</v>
      </c>
      <c r="L10" s="93"/>
      <c r="M10" s="94"/>
      <c r="N10" s="93"/>
      <c r="O10" s="94"/>
      <c r="P10" s="93">
        <f>$H10      +$J10      +$L10      +$N10</f>
        <v>17390000</v>
      </c>
      <c r="Q10" s="94">
        <f>$I10      +$K10      +$M10      +$O10</f>
        <v>1197045</v>
      </c>
      <c r="R10" s="48">
        <f>IF(($H10      =0),0,((($J10      -$H10      )/$H10      )*100))</f>
        <v>64.687975646879764</v>
      </c>
      <c r="S10" s="49">
        <f>IF(($I10      =0),0,((($K10      -$I10      )/$I10      )*100))</f>
        <v>-165.64485230281332</v>
      </c>
      <c r="T10" s="48">
        <f>IF(($E10      =0),0,(($P10      /$E10      )*100))</f>
        <v>29.655525238744886</v>
      </c>
      <c r="U10" s="50">
        <f>IF(($E10      =0),0,(($Q10      /$E10      )*100))</f>
        <v>2.041345497953615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>$B11      +$C11      +$D11</f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IF(($H11      =0),0,((($J11      -$H11      )/$H11      )*100))</f>
        <v>0</v>
      </c>
      <c r="S11" s="49">
        <f>IF(($I11      =0),0,((($K11      -$I11      )/$I11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47869000</v>
      </c>
      <c r="C13" s="92"/>
      <c r="D13" s="92"/>
      <c r="E13" s="92">
        <f>$B13      +$C13      +$D13</f>
        <v>47869000</v>
      </c>
      <c r="F13" s="93">
        <v>47869000</v>
      </c>
      <c r="G13" s="94">
        <v>10000000</v>
      </c>
      <c r="H13" s="93">
        <v>3137000</v>
      </c>
      <c r="I13" s="94"/>
      <c r="J13" s="93">
        <v>9111000</v>
      </c>
      <c r="K13" s="94">
        <v>2689195</v>
      </c>
      <c r="L13" s="93"/>
      <c r="M13" s="94"/>
      <c r="N13" s="93"/>
      <c r="O13" s="94"/>
      <c r="P13" s="93">
        <f>$H13      +$J13      +$L13      +$N13</f>
        <v>12248000</v>
      </c>
      <c r="Q13" s="94">
        <f>$I13      +$K13      +$M13      +$O13</f>
        <v>2689195</v>
      </c>
      <c r="R13" s="48">
        <f>IF(($H13      =0),0,((($J13      -$H13      )/$H13      )*100))</f>
        <v>190.43672298374244</v>
      </c>
      <c r="S13" s="49">
        <f>IF(($I13      =0),0,((($K13      -$I13      )/$I13      )*100))</f>
        <v>0</v>
      </c>
      <c r="T13" s="48">
        <f>IF(($E13      =0),0,(($P13      /$E13      )*100))</f>
        <v>25.586496479976599</v>
      </c>
      <c r="U13" s="50">
        <f>IF(($E13      =0),0,(($Q13      /$E13      )*100))</f>
        <v>5.6178215546595922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2700000</v>
      </c>
      <c r="C14" s="92"/>
      <c r="D14" s="92"/>
      <c r="E14" s="92">
        <f>$B14      +$C14      +$D14</f>
        <v>2700000</v>
      </c>
      <c r="F14" s="93">
        <v>2700000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109209000</v>
      </c>
      <c r="C15" s="95">
        <f>SUM(C9:C14)</f>
        <v>0</v>
      </c>
      <c r="D15" s="95"/>
      <c r="E15" s="95">
        <f>$B15      +$C15      +$D15</f>
        <v>109209000</v>
      </c>
      <c r="F15" s="96">
        <f>SUM(F9:F14)</f>
        <v>109209000</v>
      </c>
      <c r="G15" s="97">
        <f>SUM(G9:G14)</f>
        <v>68640000</v>
      </c>
      <c r="H15" s="96">
        <f>SUM(H9:H14)</f>
        <v>9707000</v>
      </c>
      <c r="I15" s="97">
        <f>SUM(I9:I14)</f>
        <v>3484325</v>
      </c>
      <c r="J15" s="96">
        <f>SUM(J9:J14)</f>
        <v>19931000</v>
      </c>
      <c r="K15" s="97">
        <f>SUM(K9:K14)</f>
        <v>401915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29638000</v>
      </c>
      <c r="Q15" s="97">
        <f>$I15      +$K15      +$M15      +$O15</f>
        <v>3886240</v>
      </c>
      <c r="R15" s="52">
        <f>IF(($H15      =0),0,((($J15      -$H15      )/$H15      )*100))</f>
        <v>105.32605336355208</v>
      </c>
      <c r="S15" s="53">
        <f>IF(($I15      =0),0,((($K15      -$I15      )/$I15      )*100))</f>
        <v>-88.465054207055886</v>
      </c>
      <c r="T15" s="52">
        <f>IF((SUM($E9:$E13))=0,0,(P15/(SUM($E9:$E13))*100))</f>
        <v>27.826756424339727</v>
      </c>
      <c r="U15" s="54">
        <f>IF((SUM($E9:$E13))=0,0,(Q15/(SUM($E9:$E13))*100))</f>
        <v>3.6487432986883737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15900000</v>
      </c>
      <c r="C19" s="92"/>
      <c r="D19" s="92"/>
      <c r="E19" s="92">
        <f>$B19      +$C19      +$D19</f>
        <v>15900000</v>
      </c>
      <c r="F19" s="93">
        <v>15900000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12458000</v>
      </c>
      <c r="C20" s="92"/>
      <c r="D20" s="92"/>
      <c r="E20" s="92">
        <f>$B20      +$C20      +$D20</f>
        <v>12458000</v>
      </c>
      <c r="F20" s="93">
        <v>12458000</v>
      </c>
      <c r="G20" s="94">
        <v>12458000</v>
      </c>
      <c r="H20" s="93">
        <v>2413000</v>
      </c>
      <c r="I20" s="94"/>
      <c r="J20" s="93">
        <v>8297000</v>
      </c>
      <c r="K20" s="94"/>
      <c r="L20" s="93"/>
      <c r="M20" s="94"/>
      <c r="N20" s="93"/>
      <c r="O20" s="94"/>
      <c r="P20" s="93">
        <f>$H20      +$J20      +$L20      +$N20</f>
        <v>10710000</v>
      </c>
      <c r="Q20" s="94">
        <f>$I20      +$K20      +$M20      +$O20</f>
        <v>0</v>
      </c>
      <c r="R20" s="48">
        <f>IF(($H20      =0),0,((($J20      -$H20      )/$H20      )*100))</f>
        <v>243.84583506009116</v>
      </c>
      <c r="S20" s="49">
        <f>IF(($I20      =0),0,((($K20      -$I20      )/$I20      )*100))</f>
        <v>0</v>
      </c>
      <c r="T20" s="48">
        <f>IF(($E20      =0),0,(($P20      /$E20      )*100))</f>
        <v>85.968855353989397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28358000</v>
      </c>
      <c r="C24" s="95">
        <f>SUM(C17:C23)</f>
        <v>0</v>
      </c>
      <c r="D24" s="95"/>
      <c r="E24" s="95">
        <f>$B24      +$C24      +$D24</f>
        <v>28358000</v>
      </c>
      <c r="F24" s="96">
        <f>SUM(F17:F23)</f>
        <v>28358000</v>
      </c>
      <c r="G24" s="97">
        <f>SUM(G17:G23)</f>
        <v>12458000</v>
      </c>
      <c r="H24" s="96">
        <f>SUM(H17:H23)</f>
        <v>2413000</v>
      </c>
      <c r="I24" s="97">
        <f>SUM(I17:I23)</f>
        <v>0</v>
      </c>
      <c r="J24" s="96">
        <f>SUM(J17:J23)</f>
        <v>8297000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10710000</v>
      </c>
      <c r="Q24" s="97">
        <f>$I24      +$K24      +$M24      +$O24</f>
        <v>0</v>
      </c>
      <c r="R24" s="52">
        <f>IF(($H24      =0),0,((($J24      -$H24      )/$H24      )*100))</f>
        <v>243.84583506009116</v>
      </c>
      <c r="S24" s="53">
        <f>IF(($I24      =0),0,((($K24      -$I24      )/$I24      )*100))</f>
        <v>0</v>
      </c>
      <c r="T24" s="52">
        <f>IF(($E24-$E19-$E23)   =0,0,($P24   /($E24-$E19-$E23)   )*100)</f>
        <v>85.968855353989397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257603000</v>
      </c>
      <c r="C28" s="92"/>
      <c r="D28" s="92"/>
      <c r="E28" s="92">
        <f>$B28      +$C28      +$D28</f>
        <v>257603000</v>
      </c>
      <c r="F28" s="93">
        <v>257603000</v>
      </c>
      <c r="G28" s="94">
        <v>139105000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/>
      <c r="M28" s="94"/>
      <c r="N28" s="93"/>
      <c r="O28" s="94"/>
      <c r="P28" s="93">
        <f>$H28      +$J28      +$L28      +$N28</f>
        <v>172525000</v>
      </c>
      <c r="Q28" s="94">
        <f>$I28      +$K28      +$M28      +$O28</f>
        <v>161866639</v>
      </c>
      <c r="R28" s="48">
        <f>IF(($H28      =0),0,((($J28      -$H28      )/$H28      )*100))</f>
        <v>5.7175222083109762</v>
      </c>
      <c r="S28" s="49">
        <f>IF(($I28      =0),0,((($K28      -$I28      )/$I28      )*100))</f>
        <v>318.46890106942237</v>
      </c>
      <c r="T28" s="48">
        <f>IF(($E28      =0),0,(($P28      /$E28      )*100))</f>
        <v>66.973210715713719</v>
      </c>
      <c r="U28" s="50">
        <f>IF(($E28      =0),0,(($Q28      /$E28      )*100))</f>
        <v>62.83569640105123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10432000</v>
      </c>
      <c r="C29" s="92"/>
      <c r="D29" s="92"/>
      <c r="E29" s="92">
        <f>$B29      +$C29      +$D29</f>
        <v>10432000</v>
      </c>
      <c r="F29" s="93">
        <v>10432000</v>
      </c>
      <c r="G29" s="94">
        <v>7303000</v>
      </c>
      <c r="H29" s="93">
        <v>1418000</v>
      </c>
      <c r="I29" s="94">
        <v>-1909000</v>
      </c>
      <c r="J29" s="93">
        <v>2365000</v>
      </c>
      <c r="K29" s="94"/>
      <c r="L29" s="93"/>
      <c r="M29" s="94"/>
      <c r="N29" s="93"/>
      <c r="O29" s="94"/>
      <c r="P29" s="93">
        <f>$H29      +$J29      +$L29      +$N29</f>
        <v>3783000</v>
      </c>
      <c r="Q29" s="94">
        <f>$I29      +$K29      +$M29      +$O29</f>
        <v>-1909000</v>
      </c>
      <c r="R29" s="48">
        <f>IF(($H29      =0),0,((($J29      -$H29      )/$H29      )*100))</f>
        <v>66.784203102961911</v>
      </c>
      <c r="S29" s="49">
        <f>IF(($I29      =0),0,((($K29      -$I29      )/$I29      )*100))</f>
        <v>-100</v>
      </c>
      <c r="T29" s="48">
        <f>IF(($E29      =0),0,(($P29      /$E29      )*100))</f>
        <v>36.263420245398777</v>
      </c>
      <c r="U29" s="50">
        <f>IF(($E29      =0),0,(($Q29      /$E29      )*100))</f>
        <v>-18.299463190184049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268035000</v>
      </c>
      <c r="C30" s="95">
        <f>SUM(C26:C29)</f>
        <v>0</v>
      </c>
      <c r="D30" s="95"/>
      <c r="E30" s="95">
        <f>$B30      +$C30      +$D30</f>
        <v>268035000</v>
      </c>
      <c r="F30" s="96">
        <f>SUM(F26:F29)</f>
        <v>268035000</v>
      </c>
      <c r="G30" s="97">
        <f>SUM(G26:G29)</f>
        <v>146408000</v>
      </c>
      <c r="H30" s="96">
        <f>SUM(H26:H29)</f>
        <v>85283000</v>
      </c>
      <c r="I30" s="97">
        <f>SUM(I26:I29)</f>
        <v>29311125</v>
      </c>
      <c r="J30" s="96">
        <f>SUM(J26:J29)</f>
        <v>91025000</v>
      </c>
      <c r="K30" s="97">
        <f>SUM(K26:K29)</f>
        <v>130646514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176308000</v>
      </c>
      <c r="Q30" s="97">
        <f>$I30      +$K30      +$M30      +$O30</f>
        <v>159957639</v>
      </c>
      <c r="R30" s="52">
        <f>IF(($H30      =0),0,((($J30      -$H30      )/$H30      )*100))</f>
        <v>6.7328775957693789</v>
      </c>
      <c r="S30" s="53">
        <f>IF(($I30      =0),0,((($K30      -$I30      )/$I30      )*100))</f>
        <v>345.72330130624465</v>
      </c>
      <c r="T30" s="52">
        <f>IF($E30   =0,0,($P30   /$E30   )*100)</f>
        <v>65.777976756766847</v>
      </c>
      <c r="U30" s="54">
        <f>IF($E30   =0,0,($Q30   /$E30   )*100)</f>
        <v>59.677892439420219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37682000</v>
      </c>
      <c r="C32" s="92"/>
      <c r="D32" s="92"/>
      <c r="E32" s="92">
        <f>$B32      +$C32      +$D32</f>
        <v>37682000</v>
      </c>
      <c r="F32" s="93">
        <v>37682000</v>
      </c>
      <c r="G32" s="94">
        <v>16456000</v>
      </c>
      <c r="H32" s="93">
        <v>8864000</v>
      </c>
      <c r="I32" s="94">
        <v>2472034</v>
      </c>
      <c r="J32" s="93">
        <v>3397000</v>
      </c>
      <c r="K32" s="94">
        <v>7964702</v>
      </c>
      <c r="L32" s="93"/>
      <c r="M32" s="94"/>
      <c r="N32" s="93"/>
      <c r="O32" s="94"/>
      <c r="P32" s="93">
        <f>$H32      +$J32      +$L32      +$N32</f>
        <v>12261000</v>
      </c>
      <c r="Q32" s="94">
        <f>$I32      +$K32      +$M32      +$O32</f>
        <v>10436736</v>
      </c>
      <c r="R32" s="48">
        <f>IF(($H32      =0),0,((($J32      -$H32      )/$H32      )*100))</f>
        <v>-61.676444043321297</v>
      </c>
      <c r="S32" s="49">
        <f>IF(($I32      =0),0,((($K32      -$I32      )/$I32      )*100))</f>
        <v>222.19225140107298</v>
      </c>
      <c r="T32" s="48">
        <f>IF(($E32      =0),0,(($P32      /$E32      )*100))</f>
        <v>32.538081842789666</v>
      </c>
      <c r="U32" s="50">
        <f>IF(($E32      =0),0,(($Q32      /$E32      )*100))</f>
        <v>27.696873838968205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37682000</v>
      </c>
      <c r="C33" s="95">
        <f>C32</f>
        <v>0</v>
      </c>
      <c r="D33" s="95"/>
      <c r="E33" s="95">
        <f>$B33      +$C33      +$D33</f>
        <v>37682000</v>
      </c>
      <c r="F33" s="96">
        <f>F32</f>
        <v>37682000</v>
      </c>
      <c r="G33" s="97">
        <f>G32</f>
        <v>16456000</v>
      </c>
      <c r="H33" s="96">
        <f>H32</f>
        <v>8864000</v>
      </c>
      <c r="I33" s="97">
        <f>I32</f>
        <v>2472034</v>
      </c>
      <c r="J33" s="96">
        <f>J32</f>
        <v>3397000</v>
      </c>
      <c r="K33" s="97">
        <f>K32</f>
        <v>7964702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12261000</v>
      </c>
      <c r="Q33" s="97">
        <f>$I33      +$K33      +$M33      +$O33</f>
        <v>10436736</v>
      </c>
      <c r="R33" s="52">
        <f>IF(($H33      =0),0,((($J33      -$H33      )/$H33      )*100))</f>
        <v>-61.676444043321297</v>
      </c>
      <c r="S33" s="53">
        <f>IF(($I33      =0),0,((($K33      -$I33      )/$I33      )*100))</f>
        <v>222.19225140107298</v>
      </c>
      <c r="T33" s="52">
        <f>IF($E33   =0,0,($P33   /$E33   )*100)</f>
        <v>32.538081842789666</v>
      </c>
      <c r="U33" s="54">
        <f>IF($E33   =0,0,($Q33   /$E33   )*100)</f>
        <v>27.696873838968205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96543000</v>
      </c>
      <c r="C35" s="92"/>
      <c r="D35" s="92"/>
      <c r="E35" s="92">
        <f>$B35      +$C35      +$D35</f>
        <v>96543000</v>
      </c>
      <c r="F35" s="93">
        <v>96543000</v>
      </c>
      <c r="G35" s="94">
        <v>47552000</v>
      </c>
      <c r="H35" s="93">
        <v>5126000</v>
      </c>
      <c r="I35" s="94">
        <v>644715</v>
      </c>
      <c r="J35" s="93">
        <v>15092000</v>
      </c>
      <c r="K35" s="94">
        <v>20898245</v>
      </c>
      <c r="L35" s="93"/>
      <c r="M35" s="94"/>
      <c r="N35" s="93"/>
      <c r="O35" s="94"/>
      <c r="P35" s="93">
        <f>$H35      +$J35      +$L35      +$N35</f>
        <v>20218000</v>
      </c>
      <c r="Q35" s="94">
        <f>$I35      +$K35      +$M35      +$O35</f>
        <v>21542960</v>
      </c>
      <c r="R35" s="48">
        <f>IF(($H35      =0),0,((($J35      -$H35      )/$H35      )*100))</f>
        <v>194.42060085836908</v>
      </c>
      <c r="S35" s="49">
        <f>IF(($I35      =0),0,((($K35      -$I35      )/$I35      )*100))</f>
        <v>3141.4702620537755</v>
      </c>
      <c r="T35" s="48">
        <f>IF(($E35      =0),0,(($P35      /$E35      )*100))</f>
        <v>20.941963684575786</v>
      </c>
      <c r="U35" s="50">
        <f>IF(($E35      =0),0,(($Q35      /$E35      )*100))</f>
        <v>22.314367691080658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571914000</v>
      </c>
      <c r="C36" s="92"/>
      <c r="D36" s="92"/>
      <c r="E36" s="92">
        <f>$B36      +$C36      +$D36</f>
        <v>571914000</v>
      </c>
      <c r="F36" s="93">
        <v>571914000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17292000</v>
      </c>
      <c r="C38" s="92"/>
      <c r="D38" s="92"/>
      <c r="E38" s="92">
        <f>$B38      +$C38      +$D38</f>
        <v>17292000</v>
      </c>
      <c r="F38" s="93">
        <v>17292000</v>
      </c>
      <c r="G38" s="94">
        <v>11000000</v>
      </c>
      <c r="H38" s="93">
        <v>2166000</v>
      </c>
      <c r="I38" s="94">
        <v>2513520</v>
      </c>
      <c r="J38" s="93">
        <v>1935000</v>
      </c>
      <c r="K38" s="94">
        <v>1667431</v>
      </c>
      <c r="L38" s="93"/>
      <c r="M38" s="94"/>
      <c r="N38" s="93"/>
      <c r="O38" s="94"/>
      <c r="P38" s="93">
        <f>$H38      +$J38      +$L38      +$N38</f>
        <v>4101000</v>
      </c>
      <c r="Q38" s="94">
        <f>$I38      +$K38      +$M38      +$O38</f>
        <v>4180951</v>
      </c>
      <c r="R38" s="48">
        <f>IF(($H38      =0),0,((($J38      -$H38      )/$H38      )*100))</f>
        <v>-10.664819944598337</v>
      </c>
      <c r="S38" s="49">
        <f>IF(($I38      =0),0,((($K38      -$I38      )/$I38      )*100))</f>
        <v>-33.661518507909229</v>
      </c>
      <c r="T38" s="48">
        <f>IF(($E38      =0),0,(($P38      /$E38      )*100))</f>
        <v>23.716169326856349</v>
      </c>
      <c r="U38" s="50">
        <f>IF(($E38      =0),0,(($Q38      /$E38      )*100))</f>
        <v>24.178527642840621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685749000</v>
      </c>
      <c r="C40" s="95">
        <f>SUM(C35:C39)</f>
        <v>0</v>
      </c>
      <c r="D40" s="95"/>
      <c r="E40" s="95">
        <f>$B40      +$C40      +$D40</f>
        <v>685749000</v>
      </c>
      <c r="F40" s="96">
        <f>SUM(F35:F39)</f>
        <v>685749000</v>
      </c>
      <c r="G40" s="97">
        <f>SUM(G35:G39)</f>
        <v>58552000</v>
      </c>
      <c r="H40" s="96">
        <f>SUM(H35:H39)</f>
        <v>7292000</v>
      </c>
      <c r="I40" s="97">
        <f>SUM(I35:I39)</f>
        <v>3158235</v>
      </c>
      <c r="J40" s="96">
        <f>SUM(J35:J39)</f>
        <v>17027000</v>
      </c>
      <c r="K40" s="97">
        <f>SUM(K35:K39)</f>
        <v>22565676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24319000</v>
      </c>
      <c r="Q40" s="97">
        <f>$I40      +$K40      +$M40      +$O40</f>
        <v>25723911</v>
      </c>
      <c r="R40" s="52">
        <f>IF(($H40      =0),0,((($J40      -$H40      )/$H40      )*100))</f>
        <v>133.50246845858476</v>
      </c>
      <c r="S40" s="53">
        <f>IF(($I40      =0),0,((($K40      -$I40      )/$I40      )*100))</f>
        <v>614.5027523284366</v>
      </c>
      <c r="T40" s="52">
        <f>IF((+$E35+$E38) =0,0,(P40   /(+$E35+$E38) )*100)</f>
        <v>21.363376817323317</v>
      </c>
      <c r="U40" s="54">
        <f>IF((+$E35+$E38) =0,0,(Q40   /(+$E35+$E38) )*100)</f>
        <v>22.597541178020819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340000000</v>
      </c>
      <c r="C43" s="92"/>
      <c r="D43" s="92"/>
      <c r="E43" s="92">
        <f>$B43      +$C43      +$D43</f>
        <v>340000000</v>
      </c>
      <c r="F43" s="93">
        <v>340000000</v>
      </c>
      <c r="G43" s="94">
        <v>130000000</v>
      </c>
      <c r="H43" s="93">
        <v>11172000</v>
      </c>
      <c r="I43" s="94"/>
      <c r="J43" s="93">
        <v>105414000</v>
      </c>
      <c r="K43" s="94"/>
      <c r="L43" s="93"/>
      <c r="M43" s="94"/>
      <c r="N43" s="93"/>
      <c r="O43" s="94"/>
      <c r="P43" s="93">
        <f>$H43      +$J43      +$L43      +$N43</f>
        <v>116586000</v>
      </c>
      <c r="Q43" s="94">
        <f>$I43      +$K43      +$M43      +$O43</f>
        <v>0</v>
      </c>
      <c r="R43" s="48">
        <f>IF(($H43      =0),0,((($J43      -$H43      )/$H43      )*100))</f>
        <v>843.55531686358756</v>
      </c>
      <c r="S43" s="49">
        <f>IF(($I43      =0),0,((($K43      -$I43      )/$I43      )*100))</f>
        <v>0</v>
      </c>
      <c r="T43" s="48">
        <f>IF(($E43      =0),0,(($P43      /$E43      )*100))</f>
        <v>34.29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247189000</v>
      </c>
      <c r="C44" s="92"/>
      <c r="D44" s="92"/>
      <c r="E44" s="92">
        <f>$B44      +$C44      +$D44</f>
        <v>247189000</v>
      </c>
      <c r="F44" s="93">
        <v>247189000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408630000</v>
      </c>
      <c r="C51" s="92"/>
      <c r="D51" s="92"/>
      <c r="E51" s="92">
        <f>$B51      +$C51      +$D51</f>
        <v>408630000</v>
      </c>
      <c r="F51" s="93">
        <v>408630000</v>
      </c>
      <c r="G51" s="94">
        <v>290000000</v>
      </c>
      <c r="H51" s="93">
        <v>66839000</v>
      </c>
      <c r="I51" s="94">
        <v>17137532</v>
      </c>
      <c r="J51" s="93">
        <v>91819000</v>
      </c>
      <c r="K51" s="94">
        <v>66871963</v>
      </c>
      <c r="L51" s="93"/>
      <c r="M51" s="94"/>
      <c r="N51" s="93"/>
      <c r="O51" s="94"/>
      <c r="P51" s="93">
        <f>$H51      +$J51      +$L51      +$N51</f>
        <v>158658000</v>
      </c>
      <c r="Q51" s="94">
        <f>$I51      +$K51      +$M51      +$O51</f>
        <v>84009495</v>
      </c>
      <c r="R51" s="48">
        <f>IF(($H51      =0),0,((($J51      -$H51      )/$H51      )*100))</f>
        <v>37.373389787399574</v>
      </c>
      <c r="S51" s="49">
        <f>IF(($I51      =0),0,((($K51      -$I51      )/$I51      )*100))</f>
        <v>290.20766234017827</v>
      </c>
      <c r="T51" s="48">
        <f>IF(($E51      =0),0,(($P51      /$E51      )*100))</f>
        <v>38.826811541002861</v>
      </c>
      <c r="U51" s="50">
        <f>IF(($E51      =0),0,(($Q51      /$E51      )*100))</f>
        <v>20.558817267454664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>
        <v>80000000</v>
      </c>
      <c r="C52" s="92"/>
      <c r="D52" s="92"/>
      <c r="E52" s="92">
        <f>$B52      +$C52      +$D52</f>
        <v>80000000</v>
      </c>
      <c r="F52" s="93">
        <v>80000000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1075819000</v>
      </c>
      <c r="C53" s="95">
        <f>SUM(C42:C52)</f>
        <v>0</v>
      </c>
      <c r="D53" s="95"/>
      <c r="E53" s="95">
        <f>$B53      +$C53      +$D53</f>
        <v>1075819000</v>
      </c>
      <c r="F53" s="96">
        <f>SUM(F42:F52)</f>
        <v>1075819000</v>
      </c>
      <c r="G53" s="97">
        <f>SUM(G42:G52)</f>
        <v>420000000</v>
      </c>
      <c r="H53" s="96">
        <f>SUM(H42:H52)</f>
        <v>78011000</v>
      </c>
      <c r="I53" s="97">
        <f>SUM(I42:I52)</f>
        <v>17137532</v>
      </c>
      <c r="J53" s="96">
        <f>SUM(J42:J52)</f>
        <v>197233000</v>
      </c>
      <c r="K53" s="97">
        <f>SUM(K42:K52)</f>
        <v>66871963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275244000</v>
      </c>
      <c r="Q53" s="97">
        <f>$I53      +$K53      +$M53      +$O53</f>
        <v>84009495</v>
      </c>
      <c r="R53" s="52">
        <f>IF(($H53      =0),0,((($J53      -$H53      )/$H53      )*100))</f>
        <v>152.82716539975132</v>
      </c>
      <c r="S53" s="53">
        <f>IF(($I53      =0),0,((($K53      -$I53      )/$I53      )*100))</f>
        <v>290.20766234017827</v>
      </c>
      <c r="T53" s="52">
        <f>IF((+$E43+$E45+$E47+$E48+$E51) =0,0,(P53   /(+$E43+$E45+$E47+$E48+$E51) )*100)</f>
        <v>36.766359884054872</v>
      </c>
      <c r="U53" s="54">
        <f>IF((+$E43+$E45+$E47+$E48+$E51) =0,0,(Q53   /(+$E43+$E45+$E47+$E48+$E51) )*100)</f>
        <v>11.221764423012704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IF(($H66      =0),0,((($J66      -$H66      )/$H66      )*100))</f>
        <v>0</v>
      </c>
      <c r="S66" s="53">
        <f>IF(($I66      =0),0,((($K66      -$I66      )/$I66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2204852000</v>
      </c>
      <c r="C67" s="104">
        <f>SUM(C9:C14,C17:C23,C26:C29,C32,C35:C39,C42:C52,C55:C58,C61:C65)</f>
        <v>0</v>
      </c>
      <c r="D67" s="104"/>
      <c r="E67" s="104">
        <f>$B67      +$C67      +$D67</f>
        <v>2204852000</v>
      </c>
      <c r="F67" s="105">
        <f>SUM(F9:F14,F17:F23,F26:F29,F32,F35:F39,F42:F52,F55:F58,F61:F65)</f>
        <v>2204852000</v>
      </c>
      <c r="G67" s="106">
        <f>SUM(G9:G14,G17:G23,G26:G29,G32,G35:G39,G42:G52,G55:G58,G61:G65)</f>
        <v>722514000</v>
      </c>
      <c r="H67" s="105">
        <f>SUM(H9:H14,H17:H23,H26:H29,H32,H35:H39,H42:H52,H55:H58,H61:H65)</f>
        <v>191570000</v>
      </c>
      <c r="I67" s="106">
        <f>SUM(I9:I14,I17:I23,I26:I29,I32,I35:I39,I42:I52,I55:I58,I61:I65)</f>
        <v>55563251</v>
      </c>
      <c r="J67" s="105">
        <f>SUM(J9:J14,J17:J23,J26:J29,J32,J35:J39,J42:J52,J55:J58,J61:J65)</f>
        <v>336910000</v>
      </c>
      <c r="K67" s="106">
        <f>SUM(K9:K14,K17:K23,K26:K29,K32,K35:K39,K42:K52,K55:K58,K61:K65)</f>
        <v>228450770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528480000</v>
      </c>
      <c r="Q67" s="106">
        <f>$I67      +$K67      +$M67      +$O67</f>
        <v>284014021</v>
      </c>
      <c r="R67" s="61">
        <f>IF(($H67      =0),0,((($J67      -$H67      )/$H67      )*100))</f>
        <v>75.867828992013358</v>
      </c>
      <c r="S67" s="62">
        <f>IF(($I67      =0),0,((($K67      -$I67      )/$I67      )*100))</f>
        <v>311.15443371015135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41.058183629090337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22.065356924489706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2109366000</v>
      </c>
      <c r="C69" s="92"/>
      <c r="D69" s="92"/>
      <c r="E69" s="92">
        <f>$B69      +$C69      +$D69</f>
        <v>2109366000</v>
      </c>
      <c r="F69" s="93">
        <v>2109366000</v>
      </c>
      <c r="G69" s="94">
        <v>1204260000</v>
      </c>
      <c r="H69" s="93">
        <v>329448000</v>
      </c>
      <c r="I69" s="94">
        <v>212941143</v>
      </c>
      <c r="J69" s="93">
        <v>603934000</v>
      </c>
      <c r="K69" s="94">
        <v>252686668</v>
      </c>
      <c r="L69" s="93"/>
      <c r="M69" s="94"/>
      <c r="N69" s="93"/>
      <c r="O69" s="94"/>
      <c r="P69" s="93">
        <f>$H69      +$J69      +$L69      +$N69</f>
        <v>933382000</v>
      </c>
      <c r="Q69" s="94">
        <f>$I69      +$K69      +$M69      +$O69</f>
        <v>465627811</v>
      </c>
      <c r="R69" s="48">
        <f>IF(($H69      =0),0,((($J69      -$H69      )/$H69      )*100))</f>
        <v>83.31694227920643</v>
      </c>
      <c r="S69" s="49">
        <f>IF(($I69      =0),0,((($K69      -$I69      )/$I69      )*100))</f>
        <v>18.665028486298677</v>
      </c>
      <c r="T69" s="48">
        <f>IF(($E69      =0),0,(($P69      /$E69      )*100))</f>
        <v>44.249409538221435</v>
      </c>
      <c r="U69" s="50">
        <f>IF(($E69      =0),0,(($Q69      /$E69      )*100))</f>
        <v>22.074301519982782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2109366000</v>
      </c>
      <c r="C70" s="101">
        <f>C69</f>
        <v>0</v>
      </c>
      <c r="D70" s="101"/>
      <c r="E70" s="101">
        <f>$B70      +$C70      +$D70</f>
        <v>2109366000</v>
      </c>
      <c r="F70" s="102">
        <f>F69</f>
        <v>2109366000</v>
      </c>
      <c r="G70" s="103">
        <f>G69</f>
        <v>1204260000</v>
      </c>
      <c r="H70" s="102">
        <f>H69</f>
        <v>329448000</v>
      </c>
      <c r="I70" s="103">
        <f>I69</f>
        <v>212941143</v>
      </c>
      <c r="J70" s="102">
        <f>J69</f>
        <v>603934000</v>
      </c>
      <c r="K70" s="103">
        <f>K69</f>
        <v>252686668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933382000</v>
      </c>
      <c r="Q70" s="103">
        <f>$I70      +$K70      +$M70      +$O70</f>
        <v>465627811</v>
      </c>
      <c r="R70" s="57">
        <f>IF(($H70      =0),0,((($J70      -$H70      )/$H70      )*100))</f>
        <v>83.31694227920643</v>
      </c>
      <c r="S70" s="58">
        <f>IF(($I70      =0),0,((($K70      -$I70      )/$I70      )*100))</f>
        <v>18.665028486298677</v>
      </c>
      <c r="T70" s="57">
        <f>IF($E70   =0,0,($P70   /$E70   )*100)</f>
        <v>44.249409538221435</v>
      </c>
      <c r="U70" s="59">
        <f>IF($E70   =0,0,($Q70   /$E70 )*100)</f>
        <v>22.074301519982782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2109366000</v>
      </c>
      <c r="C71" s="104">
        <f>C69</f>
        <v>0</v>
      </c>
      <c r="D71" s="104"/>
      <c r="E71" s="104">
        <f>$B71      +$C71      +$D71</f>
        <v>2109366000</v>
      </c>
      <c r="F71" s="105">
        <f>F69</f>
        <v>2109366000</v>
      </c>
      <c r="G71" s="106">
        <f>G69</f>
        <v>1204260000</v>
      </c>
      <c r="H71" s="105">
        <f>H69</f>
        <v>329448000</v>
      </c>
      <c r="I71" s="106">
        <f>I69</f>
        <v>212941143</v>
      </c>
      <c r="J71" s="105">
        <f>J69</f>
        <v>603934000</v>
      </c>
      <c r="K71" s="106">
        <f>K69</f>
        <v>252686668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933382000</v>
      </c>
      <c r="Q71" s="106">
        <f>$I71      +$K71      +$M71      +$O71</f>
        <v>465627811</v>
      </c>
      <c r="R71" s="61">
        <f>IF(($H71      =0),0,((($J71      -$H71      )/$H71      )*100))</f>
        <v>83.31694227920643</v>
      </c>
      <c r="S71" s="62">
        <f>IF(($I71      =0),0,((($K71      -$I71      )/$I71      )*100))</f>
        <v>18.665028486298677</v>
      </c>
      <c r="T71" s="61">
        <f>IF($E71   =0,0,($P71   /$E71   )*100)</f>
        <v>44.249409538221435</v>
      </c>
      <c r="U71" s="65">
        <f>IF($E71   =0,0,($Q71   /$E71   )*100)</f>
        <v>22.074301519982782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4314218000</v>
      </c>
      <c r="C72" s="104">
        <f>SUM(C9:C14,C17:C23,C26:C29,C32,C35:C39,C42:C52,C55:C58,C61:C65,C69)</f>
        <v>0</v>
      </c>
      <c r="D72" s="104"/>
      <c r="E72" s="104">
        <f>$B72      +$C72      +$D72</f>
        <v>4314218000</v>
      </c>
      <c r="F72" s="105">
        <f>SUM(F9:F14,F17:F23,F26:F29,F32,F35:F39,F42:F52,F55:F58,F61:F65,F69)</f>
        <v>4314218000</v>
      </c>
      <c r="G72" s="106">
        <f>SUM(G9:G14,G17:G23,G26:G29,G32,G35:G39,G42:G52,G55:G58,G61:G65,G69)</f>
        <v>1926774000</v>
      </c>
      <c r="H72" s="105">
        <f>SUM(H9:H14,H17:H23,H26:H29,H32,H35:H39,H42:H52,H55:H58,H61:H65,H69)</f>
        <v>521018000</v>
      </c>
      <c r="I72" s="106">
        <f>SUM(I9:I14,I17:I23,I26:I29,I32,I35:I39,I42:I52,I55:I58,I61:I65,I69)</f>
        <v>268504394</v>
      </c>
      <c r="J72" s="105">
        <f>SUM(J9:J14,J17:J23,J26:J29,J32,J35:J39,J42:J52,J55:J58,J61:J65,J69)</f>
        <v>940844000</v>
      </c>
      <c r="K72" s="106">
        <f>SUM(K9:K14,K17:K23,K26:K29,K32,K35:K39,K42:K52,K55:K58,K61:K65,K69)</f>
        <v>481137438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1461862000</v>
      </c>
      <c r="Q72" s="106">
        <f>$I72      +$K72      +$M72      +$O72</f>
        <v>749641832</v>
      </c>
      <c r="R72" s="61">
        <f>IF(($H72      =0),0,((($J72      -$H72      )/$H72      )*100))</f>
        <v>80.578022256428767</v>
      </c>
      <c r="S72" s="62">
        <f>IF(($I72      =0),0,((($K72      -$I72      )/$I72      )*100))</f>
        <v>79.191644066726155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43.040057235136601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22.070911861128245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p4NWyDasq8PcnV2296qBmxaSvpdn21UwWqlP2x6WQ2bXZbkDxqm4uKv4lsbd467wD6RDaNpLcVdZOzNC71zkA==" saltValue="WWMecxffgaxm6vSIX0r12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3B240-8119-40A0-89BB-E759BE65C583}">
  <sheetPr>
    <pageSetUpPr fitToPage="1"/>
  </sheetPr>
  <dimension ref="A1:W125"/>
  <sheetViews>
    <sheetView showGridLines="0" workbookViewId="0">
      <selection activeCell="D17" sqref="D17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79840000</v>
      </c>
      <c r="C10" s="92"/>
      <c r="D10" s="92"/>
      <c r="E10" s="92">
        <f>$B10      +$C10      +$D10</f>
        <v>79840000</v>
      </c>
      <c r="F10" s="93">
        <v>79840000</v>
      </c>
      <c r="G10" s="94">
        <v>79840000</v>
      </c>
      <c r="H10" s="93">
        <v>18124000</v>
      </c>
      <c r="I10" s="94">
        <v>7695410</v>
      </c>
      <c r="J10" s="93">
        <v>14472000</v>
      </c>
      <c r="K10" s="94">
        <v>6908411</v>
      </c>
      <c r="L10" s="93"/>
      <c r="M10" s="94"/>
      <c r="N10" s="93"/>
      <c r="O10" s="94"/>
      <c r="P10" s="93">
        <f>$H10      +$J10      +$L10      +$N10</f>
        <v>32596000</v>
      </c>
      <c r="Q10" s="94">
        <f>$I10      +$K10      +$M10      +$O10</f>
        <v>14603821</v>
      </c>
      <c r="R10" s="48">
        <f>IF(($H10      =0),0,((($J10      -$H10      )/$H10      )*100))</f>
        <v>-20.150077245641139</v>
      </c>
      <c r="S10" s="49">
        <f>IF(($I10      =0),0,((($K10      -$I10      )/$I10      )*100))</f>
        <v>-10.226862506351189</v>
      </c>
      <c r="T10" s="48">
        <f>IF(($E10      =0),0,(($P10      /$E10      )*100))</f>
        <v>40.826653306613224</v>
      </c>
      <c r="U10" s="50">
        <f>IF(($E10      =0),0,(($Q10      /$E10      )*100))</f>
        <v>18.291358967935871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11000000</v>
      </c>
      <c r="C11" s="92"/>
      <c r="D11" s="92"/>
      <c r="E11" s="92">
        <f>$B11      +$C11      +$D11</f>
        <v>11000000</v>
      </c>
      <c r="F11" s="93">
        <v>11000000</v>
      </c>
      <c r="G11" s="94">
        <v>6000000</v>
      </c>
      <c r="H11" s="93">
        <v>2138000</v>
      </c>
      <c r="I11" s="94">
        <v>1299729</v>
      </c>
      <c r="J11" s="93">
        <v>3711000</v>
      </c>
      <c r="K11" s="94">
        <v>2885628</v>
      </c>
      <c r="L11" s="93"/>
      <c r="M11" s="94"/>
      <c r="N11" s="93"/>
      <c r="O11" s="94"/>
      <c r="P11" s="93">
        <f>$H11      +$J11      +$L11      +$N11</f>
        <v>5849000</v>
      </c>
      <c r="Q11" s="94">
        <f>$I11      +$K11      +$M11      +$O11</f>
        <v>4185357</v>
      </c>
      <c r="R11" s="48">
        <f>IF(($H11      =0),0,((($J11      -$H11      )/$H11      )*100))</f>
        <v>73.573433115060809</v>
      </c>
      <c r="S11" s="49">
        <f>IF(($I11      =0),0,((($K11      -$I11      )/$I11      )*100))</f>
        <v>122.017666759763</v>
      </c>
      <c r="T11" s="48">
        <f>IF(($E11      =0),0,(($P11      /$E11      )*100))</f>
        <v>53.172727272727272</v>
      </c>
      <c r="U11" s="50">
        <f>IF(($E11      =0),0,(($Q11      /$E11      )*100))</f>
        <v>38.048700000000004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37000000</v>
      </c>
      <c r="C13" s="92"/>
      <c r="D13" s="92"/>
      <c r="E13" s="92">
        <f>$B13      +$C13      +$D13</f>
        <v>37000000</v>
      </c>
      <c r="F13" s="93">
        <v>37000000</v>
      </c>
      <c r="G13" s="94">
        <v>16571000</v>
      </c>
      <c r="H13" s="93"/>
      <c r="I13" s="94">
        <v>4020838</v>
      </c>
      <c r="J13" s="93">
        <v>3781000</v>
      </c>
      <c r="K13" s="94"/>
      <c r="L13" s="93"/>
      <c r="M13" s="94"/>
      <c r="N13" s="93"/>
      <c r="O13" s="94"/>
      <c r="P13" s="93">
        <f>$H13      +$J13      +$L13      +$N13</f>
        <v>3781000</v>
      </c>
      <c r="Q13" s="94">
        <f>$I13      +$K13      +$M13      +$O13</f>
        <v>4020838</v>
      </c>
      <c r="R13" s="48">
        <f>IF(($H13      =0),0,((($J13      -$H13      )/$H13      )*100))</f>
        <v>0</v>
      </c>
      <c r="S13" s="49">
        <f>IF(($I13      =0),0,((($K13      -$I13      )/$I13      )*100))</f>
        <v>-100</v>
      </c>
      <c r="T13" s="48">
        <f>IF(($E13      =0),0,(($P13      /$E13      )*100))</f>
        <v>10.21891891891892</v>
      </c>
      <c r="U13" s="50">
        <f>IF(($E13      =0),0,(($Q13      /$E13      )*100))</f>
        <v>10.867129729729729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2100000</v>
      </c>
      <c r="C14" s="92"/>
      <c r="D14" s="92"/>
      <c r="E14" s="92">
        <f>$B14      +$C14      +$D14</f>
        <v>2100000</v>
      </c>
      <c r="F14" s="93">
        <v>2100000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129940000</v>
      </c>
      <c r="C15" s="95">
        <f>SUM(C9:C14)</f>
        <v>0</v>
      </c>
      <c r="D15" s="95"/>
      <c r="E15" s="95">
        <f>$B15      +$C15      +$D15</f>
        <v>129940000</v>
      </c>
      <c r="F15" s="96">
        <f>SUM(F9:F14)</f>
        <v>129940000</v>
      </c>
      <c r="G15" s="97">
        <f>SUM(G9:G14)</f>
        <v>102411000</v>
      </c>
      <c r="H15" s="96">
        <f>SUM(H9:H14)</f>
        <v>20262000</v>
      </c>
      <c r="I15" s="97">
        <f>SUM(I9:I14)</f>
        <v>13015977</v>
      </c>
      <c r="J15" s="96">
        <f>SUM(J9:J14)</f>
        <v>21964000</v>
      </c>
      <c r="K15" s="97">
        <f>SUM(K9:K14)</f>
        <v>9794039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42226000</v>
      </c>
      <c r="Q15" s="97">
        <f>$I15      +$K15      +$M15      +$O15</f>
        <v>22810016</v>
      </c>
      <c r="R15" s="52">
        <f>IF(($H15      =0),0,((($J15      -$H15      )/$H15      )*100))</f>
        <v>8.3999605172243612</v>
      </c>
      <c r="S15" s="53">
        <f>IF(($I15      =0),0,((($K15      -$I15      )/$I15      )*100))</f>
        <v>-24.753716144396996</v>
      </c>
      <c r="T15" s="52">
        <f>IF((SUM($E9:$E13))=0,0,(P15/(SUM($E9:$E13))*100))</f>
        <v>33.030350438047563</v>
      </c>
      <c r="U15" s="54">
        <f>IF((SUM($E9:$E13))=0,0,(Q15/(SUM($E9:$E13))*100))</f>
        <v>17.842628285356696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/>
      <c r="D17" s="92"/>
      <c r="E17" s="92">
        <f>$B17      +$C17      +$D17</f>
        <v>74207000</v>
      </c>
      <c r="F17" s="93">
        <v>74207000</v>
      </c>
      <c r="G17" s="94">
        <v>48000000</v>
      </c>
      <c r="H17" s="93">
        <v>9554000</v>
      </c>
      <c r="I17" s="94"/>
      <c r="J17" s="93">
        <v>9316000</v>
      </c>
      <c r="K17" s="94">
        <v>16628618</v>
      </c>
      <c r="L17" s="93"/>
      <c r="M17" s="94"/>
      <c r="N17" s="93"/>
      <c r="O17" s="94"/>
      <c r="P17" s="93">
        <f>$H17      +$J17      +$L17      +$N17</f>
        <v>18870000</v>
      </c>
      <c r="Q17" s="94">
        <f>$I17      +$K17      +$M17      +$O17</f>
        <v>16628618</v>
      </c>
      <c r="R17" s="48">
        <f>IF(($H17      =0),0,((($J17      -$H17      )/$H17      )*100))</f>
        <v>-2.4911032028469751</v>
      </c>
      <c r="S17" s="49">
        <f>IF(($I17      =0),0,((($K17      -$I17      )/$I17      )*100))</f>
        <v>0</v>
      </c>
      <c r="T17" s="48">
        <f>IF(($E17      =0),0,(($P17      /$E17      )*100))</f>
        <v>25.428867896559627</v>
      </c>
      <c r="U17" s="50">
        <f>IF(($E17      =0),0,(($Q17      /$E17      )*100))</f>
        <v>22.408422386028274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14143000</v>
      </c>
      <c r="C19" s="92"/>
      <c r="D19" s="92"/>
      <c r="E19" s="92">
        <f>$B19      +$C19      +$D19</f>
        <v>14143000</v>
      </c>
      <c r="F19" s="93">
        <v>14143000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5145000</v>
      </c>
      <c r="C20" s="92"/>
      <c r="D20" s="92"/>
      <c r="E20" s="92">
        <f>$B20      +$C20      +$D20</f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93495000</v>
      </c>
      <c r="C24" s="95">
        <f>SUM(C17:C23)</f>
        <v>0</v>
      </c>
      <c r="D24" s="95"/>
      <c r="E24" s="95">
        <f>$B24      +$C24      +$D24</f>
        <v>93495000</v>
      </c>
      <c r="F24" s="96">
        <f>SUM(F17:F23)</f>
        <v>93495000</v>
      </c>
      <c r="G24" s="97">
        <f>SUM(G17:G23)</f>
        <v>53145000</v>
      </c>
      <c r="H24" s="96">
        <f>SUM(H17:H23)</f>
        <v>9554000</v>
      </c>
      <c r="I24" s="97">
        <f>SUM(I17:I23)</f>
        <v>0</v>
      </c>
      <c r="J24" s="96">
        <f>SUM(J17:J23)</f>
        <v>9316000</v>
      </c>
      <c r="K24" s="97">
        <f>SUM(K17:K23)</f>
        <v>16628618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18870000</v>
      </c>
      <c r="Q24" s="97">
        <f>$I24      +$K24      +$M24      +$O24</f>
        <v>16628618</v>
      </c>
      <c r="R24" s="52">
        <f>IF(($H24      =0),0,((($J24      -$H24      )/$H24      )*100))</f>
        <v>-2.4911032028469751</v>
      </c>
      <c r="S24" s="53">
        <f>IF(($I24      =0),0,((($K24      -$I24      )/$I24      )*100))</f>
        <v>0</v>
      </c>
      <c r="T24" s="52">
        <f>IF(($E24-$E19-$E23)   =0,0,($P24   /($E24-$E19-$E23)   )*100)</f>
        <v>23.780118963605201</v>
      </c>
      <c r="U24" s="54">
        <f>IF(($E24-$E19-$E23)   =0,0,($Q24   /($E24-$E19-$E23)   )*100)</f>
        <v>20.955512148402057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14266000</v>
      </c>
      <c r="C29" s="92"/>
      <c r="D29" s="92"/>
      <c r="E29" s="92">
        <f>$B29      +$C29      +$D29</f>
        <v>14266000</v>
      </c>
      <c r="F29" s="93">
        <v>14266000</v>
      </c>
      <c r="G29" s="94">
        <v>9936000</v>
      </c>
      <c r="H29" s="93">
        <v>831000</v>
      </c>
      <c r="I29" s="94">
        <v>933835</v>
      </c>
      <c r="J29" s="93">
        <v>3351000</v>
      </c>
      <c r="K29" s="94">
        <v>2993593</v>
      </c>
      <c r="L29" s="93"/>
      <c r="M29" s="94"/>
      <c r="N29" s="93"/>
      <c r="O29" s="94"/>
      <c r="P29" s="93">
        <f>$H29      +$J29      +$L29      +$N29</f>
        <v>4182000</v>
      </c>
      <c r="Q29" s="94">
        <f>$I29      +$K29      +$M29      +$O29</f>
        <v>3927428</v>
      </c>
      <c r="R29" s="48">
        <f>IF(($H29      =0),0,((($J29      -$H29      )/$H29      )*100))</f>
        <v>303.24909747292418</v>
      </c>
      <c r="S29" s="49">
        <f>IF(($I29      =0),0,((($K29      -$I29      )/$I29      )*100))</f>
        <v>220.56980087488691</v>
      </c>
      <c r="T29" s="48">
        <f>IF(($E29      =0),0,(($P29      /$E29      )*100))</f>
        <v>29.314453946446093</v>
      </c>
      <c r="U29" s="50">
        <f>IF(($E29      =0),0,(($Q29      /$E29      )*100))</f>
        <v>27.529987382587972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14266000</v>
      </c>
      <c r="C30" s="95">
        <f>SUM(C26:C29)</f>
        <v>0</v>
      </c>
      <c r="D30" s="95"/>
      <c r="E30" s="95">
        <f>$B30      +$C30      +$D30</f>
        <v>14266000</v>
      </c>
      <c r="F30" s="96">
        <f>SUM(F26:F29)</f>
        <v>14266000</v>
      </c>
      <c r="G30" s="97">
        <f>SUM(G26:G29)</f>
        <v>9936000</v>
      </c>
      <c r="H30" s="96">
        <f>SUM(H26:H29)</f>
        <v>831000</v>
      </c>
      <c r="I30" s="97">
        <f>SUM(I26:I29)</f>
        <v>933835</v>
      </c>
      <c r="J30" s="96">
        <f>SUM(J26:J29)</f>
        <v>3351000</v>
      </c>
      <c r="K30" s="97">
        <f>SUM(K26:K29)</f>
        <v>2993593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4182000</v>
      </c>
      <c r="Q30" s="97">
        <f>$I30      +$K30      +$M30      +$O30</f>
        <v>3927428</v>
      </c>
      <c r="R30" s="52">
        <f>IF(($H30      =0),0,((($J30      -$H30      )/$H30      )*100))</f>
        <v>303.24909747292418</v>
      </c>
      <c r="S30" s="53">
        <f>IF(($I30      =0),0,((($K30      -$I30      )/$I30      )*100))</f>
        <v>220.56980087488691</v>
      </c>
      <c r="T30" s="52">
        <f>IF($E30   =0,0,($P30   /$E30   )*100)</f>
        <v>29.314453946446093</v>
      </c>
      <c r="U30" s="54">
        <f>IF($E30   =0,0,($Q30   /$E30   )*100)</f>
        <v>27.529987382587972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29157000</v>
      </c>
      <c r="C32" s="92"/>
      <c r="D32" s="92"/>
      <c r="E32" s="92">
        <f>$B32      +$C32      +$D32</f>
        <v>29157000</v>
      </c>
      <c r="F32" s="93">
        <v>29157000</v>
      </c>
      <c r="G32" s="94">
        <v>16007000</v>
      </c>
      <c r="H32" s="93">
        <v>7302000</v>
      </c>
      <c r="I32" s="94">
        <v>5592807</v>
      </c>
      <c r="J32" s="93">
        <v>3293000</v>
      </c>
      <c r="K32" s="94">
        <v>2216761</v>
      </c>
      <c r="L32" s="93"/>
      <c r="M32" s="94"/>
      <c r="N32" s="93"/>
      <c r="O32" s="94"/>
      <c r="P32" s="93">
        <f>$H32      +$J32      +$L32      +$N32</f>
        <v>10595000</v>
      </c>
      <c r="Q32" s="94">
        <f>$I32      +$K32      +$M32      +$O32</f>
        <v>7809568</v>
      </c>
      <c r="R32" s="48">
        <f>IF(($H32      =0),0,((($J32      -$H32      )/$H32      )*100))</f>
        <v>-54.90276636537935</v>
      </c>
      <c r="S32" s="49">
        <f>IF(($I32      =0),0,((($K32      -$I32      )/$I32      )*100))</f>
        <v>-60.364071207892565</v>
      </c>
      <c r="T32" s="48">
        <f>IF(($E32      =0),0,(($P32      /$E32      )*100))</f>
        <v>36.337757656823406</v>
      </c>
      <c r="U32" s="50">
        <f>IF(($E32      =0),0,(($Q32      /$E32      )*100))</f>
        <v>26.784538875741674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29157000</v>
      </c>
      <c r="C33" s="95">
        <f>C32</f>
        <v>0</v>
      </c>
      <c r="D33" s="95"/>
      <c r="E33" s="95">
        <f>$B33      +$C33      +$D33</f>
        <v>29157000</v>
      </c>
      <c r="F33" s="96">
        <f>F32</f>
        <v>29157000</v>
      </c>
      <c r="G33" s="97">
        <f>G32</f>
        <v>16007000</v>
      </c>
      <c r="H33" s="96">
        <f>H32</f>
        <v>7302000</v>
      </c>
      <c r="I33" s="97">
        <f>I32</f>
        <v>5592807</v>
      </c>
      <c r="J33" s="96">
        <f>J32</f>
        <v>3293000</v>
      </c>
      <c r="K33" s="97">
        <f>K32</f>
        <v>2216761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10595000</v>
      </c>
      <c r="Q33" s="97">
        <f>$I33      +$K33      +$M33      +$O33</f>
        <v>7809568</v>
      </c>
      <c r="R33" s="52">
        <f>IF(($H33      =0),0,((($J33      -$H33      )/$H33      )*100))</f>
        <v>-54.90276636537935</v>
      </c>
      <c r="S33" s="53">
        <f>IF(($I33      =0),0,((($K33      -$I33      )/$I33      )*100))</f>
        <v>-60.364071207892565</v>
      </c>
      <c r="T33" s="52">
        <f>IF($E33   =0,0,($P33   /$E33   )*100)</f>
        <v>36.337757656823406</v>
      </c>
      <c r="U33" s="54">
        <f>IF($E33   =0,0,($Q33   /$E33   )*100)</f>
        <v>26.784538875741674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149738000</v>
      </c>
      <c r="C35" s="92"/>
      <c r="D35" s="92"/>
      <c r="E35" s="92">
        <f>$B35      +$C35      +$D35</f>
        <v>149738000</v>
      </c>
      <c r="F35" s="93">
        <v>149738000</v>
      </c>
      <c r="G35" s="94">
        <v>53000000</v>
      </c>
      <c r="H35" s="93">
        <v>10416000</v>
      </c>
      <c r="I35" s="94">
        <v>2735640</v>
      </c>
      <c r="J35" s="93">
        <v>27501000</v>
      </c>
      <c r="K35" s="94">
        <v>32565565</v>
      </c>
      <c r="L35" s="93"/>
      <c r="M35" s="94"/>
      <c r="N35" s="93"/>
      <c r="O35" s="94"/>
      <c r="P35" s="93">
        <f>$H35      +$J35      +$L35      +$N35</f>
        <v>37917000</v>
      </c>
      <c r="Q35" s="94">
        <f>$I35      +$K35      +$M35      +$O35</f>
        <v>35301205</v>
      </c>
      <c r="R35" s="48">
        <f>IF(($H35      =0),0,((($J35      -$H35      )/$H35      )*100))</f>
        <v>164.02649769585253</v>
      </c>
      <c r="S35" s="49">
        <f>IF(($I35      =0),0,((($K35      -$I35      )/$I35      )*100))</f>
        <v>1090.4185126697957</v>
      </c>
      <c r="T35" s="48">
        <f>IF(($E35      =0),0,(($P35      /$E35      )*100))</f>
        <v>25.322229494183173</v>
      </c>
      <c r="U35" s="50">
        <f>IF(($E35      =0),0,(($Q35      /$E35      )*100))</f>
        <v>23.575314883329547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241652000</v>
      </c>
      <c r="C36" s="92"/>
      <c r="D36" s="92"/>
      <c r="E36" s="92">
        <f>$B36      +$C36      +$D36</f>
        <v>241652000</v>
      </c>
      <c r="F36" s="93">
        <v>241652000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17000000</v>
      </c>
      <c r="C38" s="92"/>
      <c r="D38" s="92"/>
      <c r="E38" s="92">
        <f>$B38      +$C38      +$D38</f>
        <v>17000000</v>
      </c>
      <c r="F38" s="93">
        <v>17000000</v>
      </c>
      <c r="G38" s="94">
        <v>13000000</v>
      </c>
      <c r="H38" s="93">
        <v>1106000</v>
      </c>
      <c r="I38" s="94">
        <v>1721411</v>
      </c>
      <c r="J38" s="93">
        <v>4011000</v>
      </c>
      <c r="K38" s="94">
        <v>2278589</v>
      </c>
      <c r="L38" s="93"/>
      <c r="M38" s="94"/>
      <c r="N38" s="93"/>
      <c r="O38" s="94"/>
      <c r="P38" s="93">
        <f>$H38      +$J38      +$L38      +$N38</f>
        <v>5117000</v>
      </c>
      <c r="Q38" s="94">
        <f>$I38      +$K38      +$M38      +$O38</f>
        <v>4000000</v>
      </c>
      <c r="R38" s="48">
        <f>IF(($H38      =0),0,((($J38      -$H38      )/$H38      )*100))</f>
        <v>262.65822784810126</v>
      </c>
      <c r="S38" s="49">
        <f>IF(($I38      =0),0,((($K38      -$I38      )/$I38      )*100))</f>
        <v>32.367517112415342</v>
      </c>
      <c r="T38" s="48">
        <f>IF(($E38      =0),0,(($P38      /$E38      )*100))</f>
        <v>30.099999999999998</v>
      </c>
      <c r="U38" s="50">
        <f>IF(($E38      =0),0,(($Q38      /$E38      )*100))</f>
        <v>23.52941176470588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408390000</v>
      </c>
      <c r="C40" s="95">
        <f>SUM(C35:C39)</f>
        <v>0</v>
      </c>
      <c r="D40" s="95"/>
      <c r="E40" s="95">
        <f>$B40      +$C40      +$D40</f>
        <v>408390000</v>
      </c>
      <c r="F40" s="96">
        <f>SUM(F35:F39)</f>
        <v>408390000</v>
      </c>
      <c r="G40" s="97">
        <f>SUM(G35:G39)</f>
        <v>66000000</v>
      </c>
      <c r="H40" s="96">
        <f>SUM(H35:H39)</f>
        <v>11522000</v>
      </c>
      <c r="I40" s="97">
        <f>SUM(I35:I39)</f>
        <v>4457051</v>
      </c>
      <c r="J40" s="96">
        <f>SUM(J35:J39)</f>
        <v>31512000</v>
      </c>
      <c r="K40" s="97">
        <f>SUM(K35:K39)</f>
        <v>34844154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43034000</v>
      </c>
      <c r="Q40" s="97">
        <f>$I40      +$K40      +$M40      +$O40</f>
        <v>39301205</v>
      </c>
      <c r="R40" s="52">
        <f>IF(($H40      =0),0,((($J40      -$H40      )/$H40      )*100))</f>
        <v>173.49418503731991</v>
      </c>
      <c r="S40" s="53">
        <f>IF(($I40      =0),0,((($K40      -$I40      )/$I40      )*100))</f>
        <v>681.77597698567956</v>
      </c>
      <c r="T40" s="52">
        <f>IF((+$E35+$E38) =0,0,(P40   /(+$E35+$E38) )*100)</f>
        <v>25.809353596660628</v>
      </c>
      <c r="U40" s="54">
        <f>IF((+$E35+$E38) =0,0,(Q40   /(+$E35+$E38) )*100)</f>
        <v>23.570634768319159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196000000</v>
      </c>
      <c r="C43" s="92"/>
      <c r="D43" s="92"/>
      <c r="E43" s="92">
        <f>$B43      +$C43      +$D43</f>
        <v>196000000</v>
      </c>
      <c r="F43" s="93">
        <v>196000000</v>
      </c>
      <c r="G43" s="94">
        <v>70000000</v>
      </c>
      <c r="H43" s="93">
        <v>4673000</v>
      </c>
      <c r="I43" s="94"/>
      <c r="J43" s="93">
        <v>27364000</v>
      </c>
      <c r="K43" s="94">
        <v>7884261</v>
      </c>
      <c r="L43" s="93"/>
      <c r="M43" s="94"/>
      <c r="N43" s="93"/>
      <c r="O43" s="94"/>
      <c r="P43" s="93">
        <f>$H43      +$J43      +$L43      +$N43</f>
        <v>32037000</v>
      </c>
      <c r="Q43" s="94">
        <f>$I43      +$K43      +$M43      +$O43</f>
        <v>7884261</v>
      </c>
      <c r="R43" s="48">
        <f>IF(($H43      =0),0,((($J43      -$H43      )/$H43      )*100))</f>
        <v>485.57671731221916</v>
      </c>
      <c r="S43" s="49">
        <f>IF(($I43      =0),0,((($K43      -$I43      )/$I43      )*100))</f>
        <v>0</v>
      </c>
      <c r="T43" s="48">
        <f>IF(($E43      =0),0,(($P43      /$E43      )*100))</f>
        <v>16.345408163265308</v>
      </c>
      <c r="U43" s="50">
        <f>IF(($E43      =0),0,(($Q43      /$E43      )*100))</f>
        <v>4.0225821428571429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54542000</v>
      </c>
      <c r="C44" s="92"/>
      <c r="D44" s="92"/>
      <c r="E44" s="92">
        <f>$B44      +$C44      +$D44</f>
        <v>54542000</v>
      </c>
      <c r="F44" s="93">
        <v>54542000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330793000</v>
      </c>
      <c r="C51" s="92"/>
      <c r="D51" s="92"/>
      <c r="E51" s="92">
        <f>$B51      +$C51      +$D51</f>
        <v>330793000</v>
      </c>
      <c r="F51" s="93">
        <v>330793000</v>
      </c>
      <c r="G51" s="94">
        <v>243868000</v>
      </c>
      <c r="H51" s="93">
        <v>62881000</v>
      </c>
      <c r="I51" s="94">
        <v>22497261</v>
      </c>
      <c r="J51" s="93">
        <v>40452000</v>
      </c>
      <c r="K51" s="94">
        <v>43600076</v>
      </c>
      <c r="L51" s="93"/>
      <c r="M51" s="94"/>
      <c r="N51" s="93"/>
      <c r="O51" s="94"/>
      <c r="P51" s="93">
        <f>$H51      +$J51      +$L51      +$N51</f>
        <v>103333000</v>
      </c>
      <c r="Q51" s="94">
        <f>$I51      +$K51      +$M51      +$O51</f>
        <v>66097337</v>
      </c>
      <c r="R51" s="48">
        <f>IF(($H51      =0),0,((($J51      -$H51      )/$H51      )*100))</f>
        <v>-35.668962007601664</v>
      </c>
      <c r="S51" s="49">
        <f>IF(($I51      =0),0,((($K51      -$I51      )/$I51      )*100))</f>
        <v>93.801707683437556</v>
      </c>
      <c r="T51" s="48">
        <f>IF(($E51      =0),0,(($P51      /$E51      )*100))</f>
        <v>31.237964527665333</v>
      </c>
      <c r="U51" s="50">
        <f>IF(($E51      =0),0,(($Q51      /$E51      )*100))</f>
        <v>19.981479958765753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>
        <v>82708000</v>
      </c>
      <c r="C52" s="92"/>
      <c r="D52" s="92"/>
      <c r="E52" s="92">
        <f>$B52      +$C52      +$D52</f>
        <v>82708000</v>
      </c>
      <c r="F52" s="93">
        <v>82708000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664043000</v>
      </c>
      <c r="C53" s="95">
        <f>SUM(C42:C52)</f>
        <v>0</v>
      </c>
      <c r="D53" s="95"/>
      <c r="E53" s="95">
        <f>$B53      +$C53      +$D53</f>
        <v>664043000</v>
      </c>
      <c r="F53" s="96">
        <f>SUM(F42:F52)</f>
        <v>664043000</v>
      </c>
      <c r="G53" s="97">
        <f>SUM(G42:G52)</f>
        <v>313868000</v>
      </c>
      <c r="H53" s="96">
        <f>SUM(H42:H52)</f>
        <v>67554000</v>
      </c>
      <c r="I53" s="97">
        <f>SUM(I42:I52)</f>
        <v>22497261</v>
      </c>
      <c r="J53" s="96">
        <f>SUM(J42:J52)</f>
        <v>67816000</v>
      </c>
      <c r="K53" s="97">
        <f>SUM(K42:K52)</f>
        <v>51484337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135370000</v>
      </c>
      <c r="Q53" s="97">
        <f>$I53      +$K53      +$M53      +$O53</f>
        <v>73981598</v>
      </c>
      <c r="R53" s="52">
        <f>IF(($H53      =0),0,((($J53      -$H53      )/$H53      )*100))</f>
        <v>0.38783787784587148</v>
      </c>
      <c r="S53" s="53">
        <f>IF(($I53      =0),0,((($K53      -$I53      )/$I53      )*100))</f>
        <v>128.84713387998653</v>
      </c>
      <c r="T53" s="52">
        <f>IF((+$E43+$E45+$E47+$E48+$E51) =0,0,(P53   /(+$E43+$E45+$E47+$E48+$E51) )*100)</f>
        <v>25.697000529619796</v>
      </c>
      <c r="U53" s="54">
        <f>IF((+$E43+$E45+$E47+$E48+$E51) =0,0,(Q53   /(+$E43+$E45+$E47+$E48+$E51) )*100)</f>
        <v>14.043770133619846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IF(($H66      =0),0,((($J66      -$H66      )/$H66      )*100))</f>
        <v>0</v>
      </c>
      <c r="S66" s="53">
        <f>IF(($I66      =0),0,((($K66      -$I66      )/$I66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1339291000</v>
      </c>
      <c r="C67" s="104">
        <f>SUM(C9:C14,C17:C23,C26:C29,C32,C35:C39,C42:C52,C55:C58,C61:C65)</f>
        <v>0</v>
      </c>
      <c r="D67" s="104"/>
      <c r="E67" s="104">
        <f>$B67      +$C67      +$D67</f>
        <v>1339291000</v>
      </c>
      <c r="F67" s="105">
        <f>SUM(F9:F14,F17:F23,F26:F29,F32,F35:F39,F42:F52,F55:F58,F61:F65)</f>
        <v>1339291000</v>
      </c>
      <c r="G67" s="106">
        <f>SUM(G9:G14,G17:G23,G26:G29,G32,G35:G39,G42:G52,G55:G58,G61:G65)</f>
        <v>561367000</v>
      </c>
      <c r="H67" s="105">
        <f>SUM(H9:H14,H17:H23,H26:H29,H32,H35:H39,H42:H52,H55:H58,H61:H65)</f>
        <v>117025000</v>
      </c>
      <c r="I67" s="106">
        <f>SUM(I9:I14,I17:I23,I26:I29,I32,I35:I39,I42:I52,I55:I58,I61:I65)</f>
        <v>46496931</v>
      </c>
      <c r="J67" s="105">
        <f>SUM(J9:J14,J17:J23,J26:J29,J32,J35:J39,J42:J52,J55:J58,J61:J65)</f>
        <v>137252000</v>
      </c>
      <c r="K67" s="106">
        <f>SUM(K9:K14,K17:K23,K26:K29,K32,K35:K39,K42:K52,K55:K58,K61:K65)</f>
        <v>117961502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254277000</v>
      </c>
      <c r="Q67" s="106">
        <f>$I67      +$K67      +$M67      +$O67</f>
        <v>164458433</v>
      </c>
      <c r="R67" s="61">
        <f>IF(($H67      =0),0,((($J67      -$H67      )/$H67      )*100))</f>
        <v>17.284340952787865</v>
      </c>
      <c r="S67" s="62">
        <f>IF(($I67      =0),0,((($K67      -$I67      )/$I67      )*100))</f>
        <v>153.69739349033594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26.931957557411675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17.418750172113214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501370000</v>
      </c>
      <c r="C69" s="92"/>
      <c r="D69" s="92"/>
      <c r="E69" s="92">
        <f>$B69      +$C69      +$D69</f>
        <v>501370000</v>
      </c>
      <c r="F69" s="93">
        <v>501370000</v>
      </c>
      <c r="G69" s="94">
        <v>312188000</v>
      </c>
      <c r="H69" s="93">
        <v>52946000</v>
      </c>
      <c r="I69" s="94">
        <v>22737190</v>
      </c>
      <c r="J69" s="93">
        <v>142108000</v>
      </c>
      <c r="K69" s="94">
        <v>53105658</v>
      </c>
      <c r="L69" s="93"/>
      <c r="M69" s="94"/>
      <c r="N69" s="93"/>
      <c r="O69" s="94"/>
      <c r="P69" s="93">
        <f>$H69      +$J69      +$L69      +$N69</f>
        <v>195054000</v>
      </c>
      <c r="Q69" s="94">
        <f>$I69      +$K69      +$M69      +$O69</f>
        <v>75842848</v>
      </c>
      <c r="R69" s="48">
        <f>IF(($H69      =0),0,((($J69      -$H69      )/$H69      )*100))</f>
        <v>168.40176783893023</v>
      </c>
      <c r="S69" s="49">
        <f>IF(($I69      =0),0,((($K69      -$I69      )/$I69      )*100))</f>
        <v>133.56297765906868</v>
      </c>
      <c r="T69" s="48">
        <f>IF(($E69      =0),0,(($P69      /$E69      )*100))</f>
        <v>38.904202485190574</v>
      </c>
      <c r="U69" s="50">
        <f>IF(($E69      =0),0,(($Q69      /$E69      )*100))</f>
        <v>15.12712128767178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501370000</v>
      </c>
      <c r="C70" s="101">
        <f>C69</f>
        <v>0</v>
      </c>
      <c r="D70" s="101"/>
      <c r="E70" s="101">
        <f>$B70      +$C70      +$D70</f>
        <v>501370000</v>
      </c>
      <c r="F70" s="102">
        <f>F69</f>
        <v>501370000</v>
      </c>
      <c r="G70" s="103">
        <f>G69</f>
        <v>312188000</v>
      </c>
      <c r="H70" s="102">
        <f>H69</f>
        <v>52946000</v>
      </c>
      <c r="I70" s="103">
        <f>I69</f>
        <v>22737190</v>
      </c>
      <c r="J70" s="102">
        <f>J69</f>
        <v>142108000</v>
      </c>
      <c r="K70" s="103">
        <f>K69</f>
        <v>53105658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195054000</v>
      </c>
      <c r="Q70" s="103">
        <f>$I70      +$K70      +$M70      +$O70</f>
        <v>75842848</v>
      </c>
      <c r="R70" s="57">
        <f>IF(($H70      =0),0,((($J70      -$H70      )/$H70      )*100))</f>
        <v>168.40176783893023</v>
      </c>
      <c r="S70" s="58">
        <f>IF(($I70      =0),0,((($K70      -$I70      )/$I70      )*100))</f>
        <v>133.56297765906868</v>
      </c>
      <c r="T70" s="57">
        <f>IF($E70   =0,0,($P70   /$E70   )*100)</f>
        <v>38.904202485190574</v>
      </c>
      <c r="U70" s="59">
        <f>IF($E70   =0,0,($Q70   /$E70 )*100)</f>
        <v>15.12712128767178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501370000</v>
      </c>
      <c r="C71" s="104">
        <f>C69</f>
        <v>0</v>
      </c>
      <c r="D71" s="104"/>
      <c r="E71" s="104">
        <f>$B71      +$C71      +$D71</f>
        <v>501370000</v>
      </c>
      <c r="F71" s="105">
        <f>F69</f>
        <v>501370000</v>
      </c>
      <c r="G71" s="106">
        <f>G69</f>
        <v>312188000</v>
      </c>
      <c r="H71" s="105">
        <f>H69</f>
        <v>52946000</v>
      </c>
      <c r="I71" s="106">
        <f>I69</f>
        <v>22737190</v>
      </c>
      <c r="J71" s="105">
        <f>J69</f>
        <v>142108000</v>
      </c>
      <c r="K71" s="106">
        <f>K69</f>
        <v>53105658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195054000</v>
      </c>
      <c r="Q71" s="106">
        <f>$I71      +$K71      +$M71      +$O71</f>
        <v>75842848</v>
      </c>
      <c r="R71" s="61">
        <f>IF(($H71      =0),0,((($J71      -$H71      )/$H71      )*100))</f>
        <v>168.40176783893023</v>
      </c>
      <c r="S71" s="62">
        <f>IF(($I71      =0),0,((($K71      -$I71      )/$I71      )*100))</f>
        <v>133.56297765906868</v>
      </c>
      <c r="T71" s="61">
        <f>IF($E71   =0,0,($P71   /$E71   )*100)</f>
        <v>38.904202485190574</v>
      </c>
      <c r="U71" s="65">
        <f>IF($E71   =0,0,($Q71   /$E71   )*100)</f>
        <v>15.12712128767178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1840661000</v>
      </c>
      <c r="C72" s="104">
        <f>SUM(C9:C14,C17:C23,C26:C29,C32,C35:C39,C42:C52,C55:C58,C61:C65,C69)</f>
        <v>0</v>
      </c>
      <c r="D72" s="104"/>
      <c r="E72" s="104">
        <f>$B72      +$C72      +$D72</f>
        <v>1840661000</v>
      </c>
      <c r="F72" s="105">
        <f>SUM(F9:F14,F17:F23,F26:F29,F32,F35:F39,F42:F52,F55:F58,F61:F65,F69)</f>
        <v>1840661000</v>
      </c>
      <c r="G72" s="106">
        <f>SUM(G9:G14,G17:G23,G26:G29,G32,G35:G39,G42:G52,G55:G58,G61:G65,G69)</f>
        <v>873555000</v>
      </c>
      <c r="H72" s="105">
        <f>SUM(H9:H14,H17:H23,H26:H29,H32,H35:H39,H42:H52,H55:H58,H61:H65,H69)</f>
        <v>169971000</v>
      </c>
      <c r="I72" s="106">
        <f>SUM(I9:I14,I17:I23,I26:I29,I32,I35:I39,I42:I52,I55:I58,I61:I65,I69)</f>
        <v>69234121</v>
      </c>
      <c r="J72" s="105">
        <f>SUM(J9:J14,J17:J23,J26:J29,J32,J35:J39,J42:J52,J55:J58,J61:J65,J69)</f>
        <v>279360000</v>
      </c>
      <c r="K72" s="106">
        <f>SUM(K9:K14,K17:K23,K26:K29,K32,K35:K39,K42:K52,K55:K58,K61:K65,K69)</f>
        <v>171067160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449331000</v>
      </c>
      <c r="Q72" s="106">
        <f>$I72      +$K72      +$M72      +$O72</f>
        <v>240301281</v>
      </c>
      <c r="R72" s="61">
        <f>IF(($H72      =0),0,((($J72      -$H72      )/$H72      )*100))</f>
        <v>64.35744921192439</v>
      </c>
      <c r="S72" s="62">
        <f>IF(($I72      =0),0,((($K72      -$I72      )/$I72      )*100))</f>
        <v>147.08504640363674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31.084470874068497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16.623910146964821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hn0JI7jr5aDv6lAMEGkw1V1HlIdMRHpzWUNLr7CiTP/oqVukl70M1qPCgm5TqKGmFDIYy6kBEb30rHKTV17og==" saltValue="qSNlXGpJg7uUuqNaXVfVT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E05315-4E91-448B-90BF-356444EAE3CA}"/>
</file>

<file path=customXml/itemProps2.xml><?xml version="1.0" encoding="utf-8"?>
<ds:datastoreItem xmlns:ds="http://schemas.openxmlformats.org/officeDocument/2006/customXml" ds:itemID="{F6BADDD5-05D9-402D-9982-74C4B01B68AD}"/>
</file>

<file path=customXml/itemProps3.xml><?xml version="1.0" encoding="utf-8"?>
<ds:datastoreItem xmlns:ds="http://schemas.openxmlformats.org/officeDocument/2006/customXml" ds:itemID="{21A71F53-0DFE-4EB8-8B04-8132BDD8B0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2024-02-01T06:54:19Z</dcterms:created>
  <dcterms:modified xsi:type="dcterms:W3CDTF">2024-02-01T08:01:45Z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