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2\Final\"/>
    </mc:Choice>
  </mc:AlternateContent>
  <xr:revisionPtr revIDLastSave="0" documentId="8_{F43F8A91-A40B-4FD4-AD76-F668F4127BB5}" xr6:coauthVersionLast="47" xr6:coauthVersionMax="47" xr10:uidLastSave="{00000000-0000-0000-0000-000000000000}"/>
  <workbookProtection workbookAlgorithmName="SHA-512" workbookHashValue="OEyffOZrJhmzr90dsiyGG1AkAf0y6Nsb65/dCRAGVyB7Lot9cEaHWquEP3QUpQMZOTRPg1Keem/SQAHxFXPGZQ==" workbookSaltValue="uJVcrINVlYa9AjLdpHg4Dg==" workbookSpinCount="100000" lockStructure="1"/>
  <bookViews>
    <workbookView xWindow="28680" yWindow="-120" windowWidth="29040" windowHeight="17640" xr2:uid="{00000000-000D-0000-FFFF-FFFF00000000}"/>
  </bookViews>
  <sheets>
    <sheet name="Summary" sheetId="1" r:id="rId1"/>
    <sheet name="BUF" sheetId="2" r:id="rId2"/>
    <sheet name="CPT" sheetId="3" r:id="rId3"/>
    <sheet name="EKU" sheetId="4" r:id="rId4"/>
    <sheet name="ETH" sheetId="5" r:id="rId5"/>
    <sheet name="JHB" sheetId="6" r:id="rId6"/>
    <sheet name="MAN" sheetId="7" r:id="rId7"/>
    <sheet name="NMA" sheetId="8" r:id="rId8"/>
    <sheet name="TSH" sheetId="9" r:id="rId9"/>
  </sheets>
  <definedNames>
    <definedName name="_xlnm.Print_Area" localSheetId="1">BUF!$A$1:$X$127</definedName>
    <definedName name="_xlnm.Print_Area" localSheetId="2">CPT!$A$1:$X$127</definedName>
    <definedName name="_xlnm.Print_Area" localSheetId="3">EKU!$A$1:$X$127</definedName>
    <definedName name="_xlnm.Print_Area" localSheetId="4">ETH!$A$1:$X$127</definedName>
    <definedName name="_xlnm.Print_Area" localSheetId="5">JHB!$A$1:$X$127</definedName>
    <definedName name="_xlnm.Print_Area" localSheetId="6">MAN!$A$1:$X$127</definedName>
    <definedName name="_xlnm.Print_Area" localSheetId="7">NMA!$A$1:$X$127</definedName>
    <definedName name="_xlnm.Print_Area" localSheetId="0">Summary!$A$1:$X$127</definedName>
    <definedName name="_xlnm.Print_Area" localSheetId="8">TSH!$A$1:$X$127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9" l="1"/>
  <c r="T15" i="9" s="1"/>
  <c r="P9" i="9"/>
  <c r="Q9" i="9"/>
  <c r="R9" i="9"/>
  <c r="S9" i="9"/>
  <c r="E10" i="9"/>
  <c r="P10" i="9"/>
  <c r="Q10" i="9"/>
  <c r="R10" i="9"/>
  <c r="S10" i="9"/>
  <c r="E11" i="9"/>
  <c r="P11" i="9"/>
  <c r="Q11" i="9"/>
  <c r="R11" i="9"/>
  <c r="S11" i="9"/>
  <c r="T11" i="9"/>
  <c r="U11" i="9"/>
  <c r="E12" i="9"/>
  <c r="P12" i="9"/>
  <c r="Q12" i="9"/>
  <c r="R12" i="9"/>
  <c r="S12" i="9"/>
  <c r="T12" i="9"/>
  <c r="U12" i="9"/>
  <c r="E13" i="9"/>
  <c r="T13" i="9" s="1"/>
  <c r="P13" i="9"/>
  <c r="Q13" i="9"/>
  <c r="R13" i="9"/>
  <c r="S13" i="9"/>
  <c r="E14" i="9"/>
  <c r="P14" i="9"/>
  <c r="Q14" i="9"/>
  <c r="R14" i="9"/>
  <c r="S14" i="9"/>
  <c r="T14" i="9"/>
  <c r="U14" i="9"/>
  <c r="B15" i="9"/>
  <c r="C15" i="9"/>
  <c r="E15" i="9"/>
  <c r="F15" i="9"/>
  <c r="G15" i="9"/>
  <c r="H15" i="9"/>
  <c r="R15" i="9" s="1"/>
  <c r="I15" i="9"/>
  <c r="S15" i="9" s="1"/>
  <c r="J15" i="9"/>
  <c r="K15" i="9"/>
  <c r="L15" i="9"/>
  <c r="M15" i="9"/>
  <c r="N15" i="9"/>
  <c r="O15" i="9"/>
  <c r="P15" i="9"/>
  <c r="Q15" i="9"/>
  <c r="V15" i="9"/>
  <c r="E17" i="9"/>
  <c r="P17" i="9"/>
  <c r="Q17" i="9"/>
  <c r="R17" i="9"/>
  <c r="S17" i="9"/>
  <c r="T17" i="9"/>
  <c r="U17" i="9"/>
  <c r="E18" i="9"/>
  <c r="P18" i="9"/>
  <c r="Q18" i="9"/>
  <c r="R18" i="9"/>
  <c r="S18" i="9"/>
  <c r="T18" i="9"/>
  <c r="U18" i="9"/>
  <c r="E19" i="9"/>
  <c r="T19" i="9" s="1"/>
  <c r="P19" i="9"/>
  <c r="Q19" i="9"/>
  <c r="R19" i="9"/>
  <c r="S19" i="9"/>
  <c r="E20" i="9"/>
  <c r="P20" i="9"/>
  <c r="Q20" i="9"/>
  <c r="R20" i="9"/>
  <c r="S20" i="9"/>
  <c r="T20" i="9"/>
  <c r="U20" i="9"/>
  <c r="E21" i="9"/>
  <c r="P21" i="9"/>
  <c r="Q21" i="9"/>
  <c r="R21" i="9"/>
  <c r="S21" i="9"/>
  <c r="T21" i="9"/>
  <c r="U21" i="9"/>
  <c r="E22" i="9"/>
  <c r="T22" i="9" s="1"/>
  <c r="P22" i="9"/>
  <c r="Q22" i="9"/>
  <c r="R22" i="9"/>
  <c r="S22" i="9"/>
  <c r="U22" i="9"/>
  <c r="E23" i="9"/>
  <c r="T23" i="9" s="1"/>
  <c r="P23" i="9"/>
  <c r="Q23" i="9"/>
  <c r="R23" i="9"/>
  <c r="S23" i="9"/>
  <c r="B24" i="9"/>
  <c r="E24" i="9" s="1"/>
  <c r="C24" i="9"/>
  <c r="F24" i="9"/>
  <c r="G24" i="9"/>
  <c r="H24" i="9"/>
  <c r="R24" i="9" s="1"/>
  <c r="I24" i="9"/>
  <c r="J24" i="9"/>
  <c r="K24" i="9"/>
  <c r="Q24" i="9" s="1"/>
  <c r="L24" i="9"/>
  <c r="M24" i="9"/>
  <c r="N24" i="9"/>
  <c r="O24" i="9"/>
  <c r="P24" i="9"/>
  <c r="S24" i="9"/>
  <c r="V24" i="9"/>
  <c r="E26" i="9"/>
  <c r="P26" i="9"/>
  <c r="Q26" i="9"/>
  <c r="R26" i="9"/>
  <c r="S26" i="9"/>
  <c r="T26" i="9"/>
  <c r="U26" i="9"/>
  <c r="E27" i="9"/>
  <c r="P27" i="9"/>
  <c r="Q27" i="9"/>
  <c r="R27" i="9"/>
  <c r="S27" i="9"/>
  <c r="T27" i="9"/>
  <c r="U27" i="9"/>
  <c r="E28" i="9"/>
  <c r="T28" i="9" s="1"/>
  <c r="P28" i="9"/>
  <c r="Q28" i="9"/>
  <c r="R28" i="9"/>
  <c r="S28" i="9"/>
  <c r="U28" i="9"/>
  <c r="E29" i="9"/>
  <c r="T29" i="9" s="1"/>
  <c r="P29" i="9"/>
  <c r="Q29" i="9"/>
  <c r="R29" i="9"/>
  <c r="S29" i="9"/>
  <c r="B30" i="9"/>
  <c r="E30" i="9" s="1"/>
  <c r="C30" i="9"/>
  <c r="F30" i="9"/>
  <c r="G30" i="9"/>
  <c r="H30" i="9"/>
  <c r="R30" i="9" s="1"/>
  <c r="I30" i="9"/>
  <c r="J30" i="9"/>
  <c r="K30" i="9"/>
  <c r="Q30" i="9" s="1"/>
  <c r="L30" i="9"/>
  <c r="M30" i="9"/>
  <c r="N30" i="9"/>
  <c r="O30" i="9"/>
  <c r="P30" i="9"/>
  <c r="S30" i="9"/>
  <c r="V30" i="9"/>
  <c r="E32" i="9"/>
  <c r="P32" i="9"/>
  <c r="T32" i="9" s="1"/>
  <c r="Q32" i="9"/>
  <c r="R32" i="9"/>
  <c r="S32" i="9"/>
  <c r="U32" i="9"/>
  <c r="B33" i="9"/>
  <c r="C33" i="9"/>
  <c r="E33" i="9"/>
  <c r="T33" i="9" s="1"/>
  <c r="F33" i="9"/>
  <c r="G33" i="9"/>
  <c r="H33" i="9"/>
  <c r="R33" i="9" s="1"/>
  <c r="I33" i="9"/>
  <c r="S33" i="9" s="1"/>
  <c r="J33" i="9"/>
  <c r="K33" i="9"/>
  <c r="L33" i="9"/>
  <c r="M33" i="9"/>
  <c r="Q33" i="9" s="1"/>
  <c r="U33" i="9" s="1"/>
  <c r="N33" i="9"/>
  <c r="O33" i="9"/>
  <c r="P33" i="9"/>
  <c r="V33" i="9"/>
  <c r="E35" i="9"/>
  <c r="P35" i="9"/>
  <c r="Q35" i="9"/>
  <c r="R35" i="9"/>
  <c r="S35" i="9"/>
  <c r="T35" i="9"/>
  <c r="U35" i="9"/>
  <c r="E36" i="9"/>
  <c r="P36" i="9"/>
  <c r="Q36" i="9"/>
  <c r="U36" i="9" s="1"/>
  <c r="R36" i="9"/>
  <c r="S36" i="9"/>
  <c r="T36" i="9"/>
  <c r="E37" i="9"/>
  <c r="T37" i="9" s="1"/>
  <c r="P37" i="9"/>
  <c r="Q37" i="9"/>
  <c r="R37" i="9"/>
  <c r="S37" i="9"/>
  <c r="E38" i="9"/>
  <c r="P38" i="9"/>
  <c r="T38" i="9" s="1"/>
  <c r="Q38" i="9"/>
  <c r="R38" i="9"/>
  <c r="S38" i="9"/>
  <c r="U38" i="9"/>
  <c r="E39" i="9"/>
  <c r="P39" i="9"/>
  <c r="Q39" i="9"/>
  <c r="R39" i="9"/>
  <c r="S39" i="9"/>
  <c r="T39" i="9"/>
  <c r="U39" i="9"/>
  <c r="B40" i="9"/>
  <c r="E40" i="9" s="1"/>
  <c r="C40" i="9"/>
  <c r="F40" i="9"/>
  <c r="G40" i="9"/>
  <c r="H40" i="9"/>
  <c r="I40" i="9"/>
  <c r="S40" i="9" s="1"/>
  <c r="J40" i="9"/>
  <c r="P40" i="9" s="1"/>
  <c r="T40" i="9" s="1"/>
  <c r="K40" i="9"/>
  <c r="L40" i="9"/>
  <c r="M40" i="9"/>
  <c r="N40" i="9"/>
  <c r="O40" i="9"/>
  <c r="R40" i="9"/>
  <c r="V40" i="9"/>
  <c r="E42" i="9"/>
  <c r="P42" i="9"/>
  <c r="Q42" i="9"/>
  <c r="R42" i="9"/>
  <c r="S42" i="9"/>
  <c r="T42" i="9"/>
  <c r="U42" i="9"/>
  <c r="E43" i="9"/>
  <c r="T43" i="9" s="1"/>
  <c r="P43" i="9"/>
  <c r="Q43" i="9"/>
  <c r="R43" i="9"/>
  <c r="S43" i="9"/>
  <c r="E44" i="9"/>
  <c r="P44" i="9"/>
  <c r="Q44" i="9"/>
  <c r="R44" i="9"/>
  <c r="S44" i="9"/>
  <c r="T44" i="9"/>
  <c r="U44" i="9"/>
  <c r="E45" i="9"/>
  <c r="P45" i="9"/>
  <c r="Q45" i="9"/>
  <c r="R45" i="9"/>
  <c r="S45" i="9"/>
  <c r="T45" i="9"/>
  <c r="U45" i="9"/>
  <c r="E46" i="9"/>
  <c r="T46" i="9" s="1"/>
  <c r="P46" i="9"/>
  <c r="Q46" i="9"/>
  <c r="R46" i="9"/>
  <c r="S46" i="9"/>
  <c r="U46" i="9"/>
  <c r="E47" i="9"/>
  <c r="T47" i="9" s="1"/>
  <c r="P47" i="9"/>
  <c r="Q47" i="9"/>
  <c r="R47" i="9"/>
  <c r="S47" i="9"/>
  <c r="E48" i="9"/>
  <c r="T48" i="9" s="1"/>
  <c r="P48" i="9"/>
  <c r="Q48" i="9"/>
  <c r="R48" i="9"/>
  <c r="S48" i="9"/>
  <c r="E49" i="9"/>
  <c r="P49" i="9"/>
  <c r="Q49" i="9"/>
  <c r="R49" i="9"/>
  <c r="S49" i="9"/>
  <c r="T49" i="9"/>
  <c r="U49" i="9"/>
  <c r="E50" i="9"/>
  <c r="P50" i="9"/>
  <c r="Q50" i="9"/>
  <c r="R50" i="9"/>
  <c r="S50" i="9"/>
  <c r="T50" i="9"/>
  <c r="U50" i="9"/>
  <c r="E51" i="9"/>
  <c r="T51" i="9" s="1"/>
  <c r="P51" i="9"/>
  <c r="Q51" i="9"/>
  <c r="R51" i="9"/>
  <c r="S51" i="9"/>
  <c r="E52" i="9"/>
  <c r="P52" i="9"/>
  <c r="Q52" i="9"/>
  <c r="R52" i="9"/>
  <c r="S52" i="9"/>
  <c r="T52" i="9"/>
  <c r="U52" i="9"/>
  <c r="B53" i="9"/>
  <c r="C53" i="9"/>
  <c r="E53" i="9"/>
  <c r="F53" i="9"/>
  <c r="G53" i="9"/>
  <c r="H53" i="9"/>
  <c r="R53" i="9" s="1"/>
  <c r="I53" i="9"/>
  <c r="S53" i="9" s="1"/>
  <c r="J53" i="9"/>
  <c r="K53" i="9"/>
  <c r="L53" i="9"/>
  <c r="M53" i="9"/>
  <c r="Q53" i="9" s="1"/>
  <c r="N53" i="9"/>
  <c r="O53" i="9"/>
  <c r="V53" i="9"/>
  <c r="E55" i="9"/>
  <c r="P55" i="9"/>
  <c r="Q55" i="9"/>
  <c r="R55" i="9"/>
  <c r="S55" i="9"/>
  <c r="T55" i="9"/>
  <c r="U55" i="9"/>
  <c r="E56" i="9"/>
  <c r="P56" i="9"/>
  <c r="Q56" i="9"/>
  <c r="R56" i="9"/>
  <c r="S56" i="9"/>
  <c r="T56" i="9"/>
  <c r="U56" i="9"/>
  <c r="E57" i="9"/>
  <c r="T57" i="9" s="1"/>
  <c r="P57" i="9"/>
  <c r="Q57" i="9"/>
  <c r="R57" i="9"/>
  <c r="S57" i="9"/>
  <c r="E58" i="9"/>
  <c r="P58" i="9"/>
  <c r="Q58" i="9"/>
  <c r="R58" i="9"/>
  <c r="S58" i="9"/>
  <c r="T58" i="9"/>
  <c r="U58" i="9"/>
  <c r="B59" i="9"/>
  <c r="C59" i="9"/>
  <c r="E59" i="9"/>
  <c r="T59" i="9" s="1"/>
  <c r="F59" i="9"/>
  <c r="G59" i="9"/>
  <c r="H59" i="9"/>
  <c r="R59" i="9" s="1"/>
  <c r="I59" i="9"/>
  <c r="S59" i="9" s="1"/>
  <c r="J59" i="9"/>
  <c r="K59" i="9"/>
  <c r="L59" i="9"/>
  <c r="M59" i="9"/>
  <c r="Q59" i="9" s="1"/>
  <c r="N59" i="9"/>
  <c r="O59" i="9"/>
  <c r="P59" i="9"/>
  <c r="U59" i="9"/>
  <c r="V59" i="9"/>
  <c r="E61" i="9"/>
  <c r="P61" i="9"/>
  <c r="Q61" i="9"/>
  <c r="R61" i="9"/>
  <c r="S61" i="9"/>
  <c r="T61" i="9"/>
  <c r="U61" i="9"/>
  <c r="E62" i="9"/>
  <c r="P62" i="9"/>
  <c r="Q62" i="9"/>
  <c r="R62" i="9"/>
  <c r="S62" i="9"/>
  <c r="T62" i="9"/>
  <c r="U62" i="9"/>
  <c r="E63" i="9"/>
  <c r="T63" i="9" s="1"/>
  <c r="P63" i="9"/>
  <c r="Q63" i="9"/>
  <c r="R63" i="9"/>
  <c r="S63" i="9"/>
  <c r="E64" i="9"/>
  <c r="P64" i="9"/>
  <c r="Q64" i="9"/>
  <c r="R64" i="9"/>
  <c r="S64" i="9"/>
  <c r="T64" i="9"/>
  <c r="U64" i="9"/>
  <c r="E65" i="9"/>
  <c r="P65" i="9"/>
  <c r="Q65" i="9"/>
  <c r="U65" i="9" s="1"/>
  <c r="R65" i="9"/>
  <c r="S65" i="9"/>
  <c r="T65" i="9"/>
  <c r="B66" i="9"/>
  <c r="E66" i="9" s="1"/>
  <c r="C66" i="9"/>
  <c r="F66" i="9"/>
  <c r="G66" i="9"/>
  <c r="H66" i="9"/>
  <c r="I66" i="9"/>
  <c r="S66" i="9" s="1"/>
  <c r="J66" i="9"/>
  <c r="P66" i="9" s="1"/>
  <c r="K66" i="9"/>
  <c r="L66" i="9"/>
  <c r="M66" i="9"/>
  <c r="N66" i="9"/>
  <c r="O66" i="9"/>
  <c r="Q66" i="9"/>
  <c r="R66" i="9"/>
  <c r="V66" i="9"/>
  <c r="B67" i="9"/>
  <c r="C67" i="9"/>
  <c r="E67" i="9"/>
  <c r="F67" i="9"/>
  <c r="G67" i="9"/>
  <c r="H67" i="9"/>
  <c r="I67" i="9"/>
  <c r="S67" i="9" s="1"/>
  <c r="J67" i="9"/>
  <c r="P67" i="9" s="1"/>
  <c r="K67" i="9"/>
  <c r="L67" i="9"/>
  <c r="M67" i="9"/>
  <c r="Q67" i="9" s="1"/>
  <c r="U67" i="9" s="1"/>
  <c r="N67" i="9"/>
  <c r="O67" i="9"/>
  <c r="R67" i="9"/>
  <c r="V67" i="9"/>
  <c r="E69" i="9"/>
  <c r="T69" i="9" s="1"/>
  <c r="P69" i="9"/>
  <c r="Q69" i="9"/>
  <c r="R69" i="9"/>
  <c r="S69" i="9"/>
  <c r="U69" i="9"/>
  <c r="B70" i="9"/>
  <c r="E70" i="9" s="1"/>
  <c r="C70" i="9"/>
  <c r="F70" i="9"/>
  <c r="G70" i="9"/>
  <c r="H70" i="9"/>
  <c r="I70" i="9"/>
  <c r="J70" i="9"/>
  <c r="P70" i="9" s="1"/>
  <c r="K70" i="9"/>
  <c r="Q70" i="9" s="1"/>
  <c r="L70" i="9"/>
  <c r="M70" i="9"/>
  <c r="N70" i="9"/>
  <c r="O70" i="9"/>
  <c r="R70" i="9"/>
  <c r="S70" i="9"/>
  <c r="V70" i="9"/>
  <c r="B71" i="9"/>
  <c r="E71" i="9" s="1"/>
  <c r="C71" i="9"/>
  <c r="F71" i="9"/>
  <c r="G71" i="9"/>
  <c r="H71" i="9"/>
  <c r="R71" i="9" s="1"/>
  <c r="I71" i="9"/>
  <c r="J71" i="9"/>
  <c r="K71" i="9"/>
  <c r="Q71" i="9" s="1"/>
  <c r="L71" i="9"/>
  <c r="M71" i="9"/>
  <c r="N71" i="9"/>
  <c r="P71" i="9" s="1"/>
  <c r="O71" i="9"/>
  <c r="S71" i="9"/>
  <c r="V71" i="9"/>
  <c r="B72" i="9"/>
  <c r="E72" i="9" s="1"/>
  <c r="C72" i="9"/>
  <c r="F72" i="9"/>
  <c r="G72" i="9"/>
  <c r="H72" i="9"/>
  <c r="I72" i="9"/>
  <c r="J72" i="9"/>
  <c r="P72" i="9" s="1"/>
  <c r="K72" i="9"/>
  <c r="Q72" i="9" s="1"/>
  <c r="L72" i="9"/>
  <c r="M72" i="9"/>
  <c r="N72" i="9"/>
  <c r="O72" i="9"/>
  <c r="S72" i="9"/>
  <c r="V72" i="9"/>
  <c r="A76" i="9"/>
  <c r="B79" i="9"/>
  <c r="C79" i="9"/>
  <c r="D79" i="9"/>
  <c r="F79" i="9"/>
  <c r="G79" i="9"/>
  <c r="H79" i="9"/>
  <c r="I79" i="9"/>
  <c r="J79" i="9"/>
  <c r="K79" i="9"/>
  <c r="L79" i="9"/>
  <c r="M79" i="9"/>
  <c r="V79" i="9"/>
  <c r="W79" i="9"/>
  <c r="E80" i="9"/>
  <c r="E81" i="9"/>
  <c r="E79" i="9" s="1"/>
  <c r="E82" i="9"/>
  <c r="E83" i="9"/>
  <c r="E86" i="9"/>
  <c r="T86" i="9" s="1"/>
  <c r="P86" i="9"/>
  <c r="Q86" i="9"/>
  <c r="R86" i="9"/>
  <c r="S86" i="9"/>
  <c r="E87" i="9"/>
  <c r="P87" i="9"/>
  <c r="Q87" i="9"/>
  <c r="R87" i="9"/>
  <c r="S87" i="9"/>
  <c r="T87" i="9"/>
  <c r="U87" i="9"/>
  <c r="E88" i="9"/>
  <c r="P88" i="9"/>
  <c r="Q88" i="9"/>
  <c r="R88" i="9"/>
  <c r="S88" i="9"/>
  <c r="T88" i="9"/>
  <c r="U88" i="9"/>
  <c r="E89" i="9"/>
  <c r="T89" i="9" s="1"/>
  <c r="P89" i="9"/>
  <c r="Q89" i="9"/>
  <c r="R89" i="9"/>
  <c r="S89" i="9"/>
  <c r="E90" i="9"/>
  <c r="P90" i="9"/>
  <c r="Q90" i="9"/>
  <c r="R90" i="9"/>
  <c r="S90" i="9"/>
  <c r="T90" i="9"/>
  <c r="U90" i="9"/>
  <c r="E91" i="9"/>
  <c r="P91" i="9"/>
  <c r="Q91" i="9"/>
  <c r="R91" i="9"/>
  <c r="S91" i="9"/>
  <c r="T91" i="9"/>
  <c r="U91" i="9"/>
  <c r="E92" i="9"/>
  <c r="T92" i="9" s="1"/>
  <c r="P92" i="9"/>
  <c r="Q92" i="9"/>
  <c r="R92" i="9"/>
  <c r="S92" i="9"/>
  <c r="U92" i="9"/>
  <c r="E93" i="9"/>
  <c r="T93" i="9" s="1"/>
  <c r="P93" i="9"/>
  <c r="Q93" i="9"/>
  <c r="R93" i="9"/>
  <c r="S93" i="9"/>
  <c r="B95" i="9"/>
  <c r="B112" i="9" s="1"/>
  <c r="C95" i="9"/>
  <c r="D95" i="9"/>
  <c r="F95" i="9"/>
  <c r="G95" i="9"/>
  <c r="G112" i="9" s="1"/>
  <c r="H95" i="9"/>
  <c r="I95" i="9"/>
  <c r="J95" i="9"/>
  <c r="J112" i="9" s="1"/>
  <c r="K95" i="9"/>
  <c r="L95" i="9"/>
  <c r="R95" i="9" s="1"/>
  <c r="M95" i="9"/>
  <c r="M112" i="9" s="1"/>
  <c r="S112" i="9" s="1"/>
  <c r="S95" i="9"/>
  <c r="V95" i="9"/>
  <c r="V112" i="9" s="1"/>
  <c r="W95" i="9"/>
  <c r="W112" i="9" s="1"/>
  <c r="E96" i="9"/>
  <c r="E95" i="9" s="1"/>
  <c r="R96" i="9"/>
  <c r="S96" i="9"/>
  <c r="T96" i="9"/>
  <c r="E97" i="9"/>
  <c r="R97" i="9"/>
  <c r="S97" i="9"/>
  <c r="T97" i="9"/>
  <c r="U97" i="9"/>
  <c r="E98" i="9"/>
  <c r="T98" i="9" s="1"/>
  <c r="R98" i="9"/>
  <c r="S98" i="9"/>
  <c r="U98" i="9"/>
  <c r="E99" i="9"/>
  <c r="T99" i="9" s="1"/>
  <c r="R99" i="9"/>
  <c r="S99" i="9"/>
  <c r="U99" i="9"/>
  <c r="E100" i="9"/>
  <c r="R100" i="9"/>
  <c r="S100" i="9"/>
  <c r="T100" i="9"/>
  <c r="U100" i="9"/>
  <c r="E101" i="9"/>
  <c r="T101" i="9" s="1"/>
  <c r="R101" i="9"/>
  <c r="S101" i="9"/>
  <c r="E102" i="9"/>
  <c r="T102" i="9" s="1"/>
  <c r="R102" i="9"/>
  <c r="S102" i="9"/>
  <c r="E103" i="9"/>
  <c r="U103" i="9" s="1"/>
  <c r="R103" i="9"/>
  <c r="S103" i="9"/>
  <c r="T103" i="9"/>
  <c r="E104" i="9"/>
  <c r="U104" i="9" s="1"/>
  <c r="R104" i="9"/>
  <c r="S104" i="9"/>
  <c r="T104" i="9"/>
  <c r="E105" i="9"/>
  <c r="R105" i="9"/>
  <c r="S105" i="9"/>
  <c r="T105" i="9"/>
  <c r="U105" i="9"/>
  <c r="E106" i="9"/>
  <c r="T106" i="9" s="1"/>
  <c r="R106" i="9"/>
  <c r="S106" i="9"/>
  <c r="U106" i="9"/>
  <c r="E107" i="9"/>
  <c r="T107" i="9" s="1"/>
  <c r="R107" i="9"/>
  <c r="S107" i="9"/>
  <c r="U107" i="9"/>
  <c r="E108" i="9"/>
  <c r="R108" i="9"/>
  <c r="S108" i="9"/>
  <c r="T108" i="9"/>
  <c r="U108" i="9"/>
  <c r="E109" i="9"/>
  <c r="T109" i="9" s="1"/>
  <c r="R109" i="9"/>
  <c r="S109" i="9"/>
  <c r="E110" i="9"/>
  <c r="T110" i="9" s="1"/>
  <c r="R110" i="9"/>
  <c r="S110" i="9"/>
  <c r="R111" i="9"/>
  <c r="S111" i="9"/>
  <c r="T111" i="9"/>
  <c r="U111" i="9"/>
  <c r="C112" i="9"/>
  <c r="D112" i="9"/>
  <c r="F112" i="9"/>
  <c r="H112" i="9"/>
  <c r="I112" i="9"/>
  <c r="K112" i="9"/>
  <c r="L112" i="9"/>
  <c r="N112" i="9"/>
  <c r="O112" i="9"/>
  <c r="P112" i="9"/>
  <c r="Q112" i="9"/>
  <c r="R112" i="9"/>
  <c r="B113" i="9"/>
  <c r="C113" i="9"/>
  <c r="D113" i="9"/>
  <c r="E113" i="9"/>
  <c r="F113" i="9"/>
  <c r="G113" i="9"/>
  <c r="H113" i="9"/>
  <c r="I113" i="9"/>
  <c r="J113" i="9"/>
  <c r="K113" i="9"/>
  <c r="L113" i="9"/>
  <c r="R113" i="9" s="1"/>
  <c r="M113" i="9"/>
  <c r="N113" i="9"/>
  <c r="O113" i="9"/>
  <c r="P113" i="9"/>
  <c r="Q113" i="9"/>
  <c r="S113" i="9"/>
  <c r="T113" i="9"/>
  <c r="U113" i="9"/>
  <c r="V113" i="9"/>
  <c r="W113" i="9"/>
  <c r="E9" i="8"/>
  <c r="T15" i="8" s="1"/>
  <c r="P9" i="8"/>
  <c r="Q9" i="8"/>
  <c r="R9" i="8"/>
  <c r="S9" i="8"/>
  <c r="E10" i="8"/>
  <c r="T72" i="8" s="1"/>
  <c r="P10" i="8"/>
  <c r="Q10" i="8"/>
  <c r="R10" i="8"/>
  <c r="S10" i="8"/>
  <c r="E11" i="8"/>
  <c r="P11" i="8"/>
  <c r="T11" i="8" s="1"/>
  <c r="Q11" i="8"/>
  <c r="R11" i="8"/>
  <c r="S11" i="8"/>
  <c r="U11" i="8"/>
  <c r="E12" i="8"/>
  <c r="P12" i="8"/>
  <c r="Q12" i="8"/>
  <c r="R12" i="8"/>
  <c r="S12" i="8"/>
  <c r="T12" i="8"/>
  <c r="U12" i="8"/>
  <c r="E13" i="8"/>
  <c r="P13" i="8"/>
  <c r="Q13" i="8"/>
  <c r="R13" i="8"/>
  <c r="S13" i="8"/>
  <c r="T13" i="8"/>
  <c r="U13" i="8"/>
  <c r="E14" i="8"/>
  <c r="P14" i="8"/>
  <c r="T14" i="8" s="1"/>
  <c r="Q14" i="8"/>
  <c r="R14" i="8"/>
  <c r="S14" i="8"/>
  <c r="U14" i="8"/>
  <c r="B15" i="8"/>
  <c r="E15" i="8" s="1"/>
  <c r="C15" i="8"/>
  <c r="F15" i="8"/>
  <c r="G15" i="8"/>
  <c r="H15" i="8"/>
  <c r="R15" i="8" s="1"/>
  <c r="I15" i="8"/>
  <c r="J15" i="8"/>
  <c r="K15" i="8"/>
  <c r="Q15" i="8" s="1"/>
  <c r="L15" i="8"/>
  <c r="M15" i="8"/>
  <c r="N15" i="8"/>
  <c r="O15" i="8"/>
  <c r="P15" i="8"/>
  <c r="S15" i="8"/>
  <c r="V15" i="8"/>
  <c r="E17" i="8"/>
  <c r="P17" i="8"/>
  <c r="Q17" i="8"/>
  <c r="R17" i="8"/>
  <c r="S17" i="8"/>
  <c r="T17" i="8"/>
  <c r="U17" i="8"/>
  <c r="E18" i="8"/>
  <c r="P18" i="8"/>
  <c r="Q18" i="8"/>
  <c r="R18" i="8"/>
  <c r="S18" i="8"/>
  <c r="T18" i="8"/>
  <c r="U18" i="8"/>
  <c r="E19" i="8"/>
  <c r="P19" i="8"/>
  <c r="Q19" i="8"/>
  <c r="R19" i="8"/>
  <c r="S19" i="8"/>
  <c r="T19" i="8"/>
  <c r="U19" i="8"/>
  <c r="E20" i="8"/>
  <c r="P20" i="8"/>
  <c r="Q20" i="8"/>
  <c r="R20" i="8"/>
  <c r="S20" i="8"/>
  <c r="T20" i="8"/>
  <c r="U20" i="8"/>
  <c r="E21" i="8"/>
  <c r="U21" i="8" s="1"/>
  <c r="P21" i="8"/>
  <c r="Q21" i="8"/>
  <c r="R21" i="8"/>
  <c r="S21" i="8"/>
  <c r="T21" i="8"/>
  <c r="E22" i="8"/>
  <c r="T22" i="8" s="1"/>
  <c r="P22" i="8"/>
  <c r="Q22" i="8"/>
  <c r="R22" i="8"/>
  <c r="S22" i="8"/>
  <c r="U22" i="8"/>
  <c r="E23" i="8"/>
  <c r="T23" i="8" s="1"/>
  <c r="P23" i="8"/>
  <c r="Q23" i="8"/>
  <c r="R23" i="8"/>
  <c r="S23" i="8"/>
  <c r="B24" i="8"/>
  <c r="E24" i="8" s="1"/>
  <c r="C24" i="8"/>
  <c r="F24" i="8"/>
  <c r="G24" i="8"/>
  <c r="H24" i="8"/>
  <c r="R24" i="8" s="1"/>
  <c r="I24" i="8"/>
  <c r="J24" i="8"/>
  <c r="K24" i="8"/>
  <c r="Q24" i="8" s="1"/>
  <c r="L24" i="8"/>
  <c r="M24" i="8"/>
  <c r="N24" i="8"/>
  <c r="P24" i="8" s="1"/>
  <c r="O24" i="8"/>
  <c r="S24" i="8"/>
  <c r="V24" i="8"/>
  <c r="E26" i="8"/>
  <c r="P26" i="8"/>
  <c r="Q26" i="8"/>
  <c r="R26" i="8"/>
  <c r="S26" i="8"/>
  <c r="T26" i="8"/>
  <c r="U26" i="8"/>
  <c r="E27" i="8"/>
  <c r="U27" i="8" s="1"/>
  <c r="P27" i="8"/>
  <c r="Q27" i="8"/>
  <c r="R27" i="8"/>
  <c r="S27" i="8"/>
  <c r="T27" i="8"/>
  <c r="E28" i="8"/>
  <c r="T28" i="8" s="1"/>
  <c r="P28" i="8"/>
  <c r="Q28" i="8"/>
  <c r="R28" i="8"/>
  <c r="S28" i="8"/>
  <c r="U28" i="8"/>
  <c r="E29" i="8"/>
  <c r="T29" i="8" s="1"/>
  <c r="P29" i="8"/>
  <c r="Q29" i="8"/>
  <c r="R29" i="8"/>
  <c r="S29" i="8"/>
  <c r="B30" i="8"/>
  <c r="E30" i="8" s="1"/>
  <c r="C30" i="8"/>
  <c r="F30" i="8"/>
  <c r="G30" i="8"/>
  <c r="H30" i="8"/>
  <c r="R30" i="8" s="1"/>
  <c r="I30" i="8"/>
  <c r="J30" i="8"/>
  <c r="K30" i="8"/>
  <c r="Q30" i="8" s="1"/>
  <c r="L30" i="8"/>
  <c r="M30" i="8"/>
  <c r="N30" i="8"/>
  <c r="P30" i="8" s="1"/>
  <c r="O30" i="8"/>
  <c r="S30" i="8"/>
  <c r="V30" i="8"/>
  <c r="E32" i="8"/>
  <c r="P32" i="8"/>
  <c r="T32" i="8" s="1"/>
  <c r="Q32" i="8"/>
  <c r="R32" i="8"/>
  <c r="S32" i="8"/>
  <c r="U32" i="8"/>
  <c r="B33" i="8"/>
  <c r="E33" i="8" s="1"/>
  <c r="C33" i="8"/>
  <c r="F33" i="8"/>
  <c r="G33" i="8"/>
  <c r="H33" i="8"/>
  <c r="R33" i="8" s="1"/>
  <c r="I33" i="8"/>
  <c r="J33" i="8"/>
  <c r="K33" i="8"/>
  <c r="Q33" i="8" s="1"/>
  <c r="L33" i="8"/>
  <c r="M33" i="8"/>
  <c r="N33" i="8"/>
  <c r="O33" i="8"/>
  <c r="P33" i="8"/>
  <c r="S33" i="8"/>
  <c r="V33" i="8"/>
  <c r="E35" i="8"/>
  <c r="P35" i="8"/>
  <c r="Q35" i="8"/>
  <c r="R35" i="8"/>
  <c r="S35" i="8"/>
  <c r="T35" i="8"/>
  <c r="U35" i="8"/>
  <c r="E36" i="8"/>
  <c r="P36" i="8"/>
  <c r="Q36" i="8"/>
  <c r="R36" i="8"/>
  <c r="S36" i="8"/>
  <c r="T36" i="8"/>
  <c r="U36" i="8"/>
  <c r="E37" i="8"/>
  <c r="P37" i="8"/>
  <c r="Q37" i="8"/>
  <c r="R37" i="8"/>
  <c r="S37" i="8"/>
  <c r="T37" i="8"/>
  <c r="U37" i="8"/>
  <c r="E38" i="8"/>
  <c r="P38" i="8"/>
  <c r="T38" i="8" s="1"/>
  <c r="Q38" i="8"/>
  <c r="R38" i="8"/>
  <c r="S38" i="8"/>
  <c r="U38" i="8"/>
  <c r="E39" i="8"/>
  <c r="U39" i="8" s="1"/>
  <c r="P39" i="8"/>
  <c r="Q39" i="8"/>
  <c r="R39" i="8"/>
  <c r="S39" i="8"/>
  <c r="T39" i="8"/>
  <c r="B40" i="8"/>
  <c r="E40" i="8" s="1"/>
  <c r="C40" i="8"/>
  <c r="F40" i="8"/>
  <c r="G40" i="8"/>
  <c r="H40" i="8"/>
  <c r="I40" i="8"/>
  <c r="S40" i="8" s="1"/>
  <c r="J40" i="8"/>
  <c r="P40" i="8" s="1"/>
  <c r="T40" i="8" s="1"/>
  <c r="K40" i="8"/>
  <c r="L40" i="8"/>
  <c r="M40" i="8"/>
  <c r="N40" i="8"/>
  <c r="O40" i="8"/>
  <c r="R40" i="8"/>
  <c r="V40" i="8"/>
  <c r="E42" i="8"/>
  <c r="P42" i="8"/>
  <c r="Q42" i="8"/>
  <c r="R42" i="8"/>
  <c r="S42" i="8"/>
  <c r="T42" i="8"/>
  <c r="U42" i="8"/>
  <c r="E43" i="8"/>
  <c r="T53" i="8" s="1"/>
  <c r="P43" i="8"/>
  <c r="Q43" i="8"/>
  <c r="R43" i="8"/>
  <c r="S43" i="8"/>
  <c r="T43" i="8"/>
  <c r="U43" i="8"/>
  <c r="E44" i="8"/>
  <c r="P44" i="8"/>
  <c r="Q44" i="8"/>
  <c r="R44" i="8"/>
  <c r="S44" i="8"/>
  <c r="T44" i="8"/>
  <c r="U44" i="8"/>
  <c r="E45" i="8"/>
  <c r="U45" i="8" s="1"/>
  <c r="P45" i="8"/>
  <c r="Q45" i="8"/>
  <c r="R45" i="8"/>
  <c r="S45" i="8"/>
  <c r="T45" i="8"/>
  <c r="E46" i="8"/>
  <c r="T46" i="8" s="1"/>
  <c r="P46" i="8"/>
  <c r="Q46" i="8"/>
  <c r="R46" i="8"/>
  <c r="S46" i="8"/>
  <c r="U46" i="8"/>
  <c r="E47" i="8"/>
  <c r="T47" i="8" s="1"/>
  <c r="P47" i="8"/>
  <c r="Q47" i="8"/>
  <c r="R47" i="8"/>
  <c r="S47" i="8"/>
  <c r="E48" i="8"/>
  <c r="T48" i="8" s="1"/>
  <c r="P48" i="8"/>
  <c r="Q48" i="8"/>
  <c r="R48" i="8"/>
  <c r="S48" i="8"/>
  <c r="E49" i="8"/>
  <c r="P49" i="8"/>
  <c r="Q49" i="8"/>
  <c r="R49" i="8"/>
  <c r="S49" i="8"/>
  <c r="T49" i="8"/>
  <c r="U49" i="8"/>
  <c r="E50" i="8"/>
  <c r="P50" i="8"/>
  <c r="Q50" i="8"/>
  <c r="R50" i="8"/>
  <c r="S50" i="8"/>
  <c r="T50" i="8"/>
  <c r="U50" i="8"/>
  <c r="E51" i="8"/>
  <c r="P51" i="8"/>
  <c r="Q51" i="8"/>
  <c r="R51" i="8"/>
  <c r="S51" i="8"/>
  <c r="T51" i="8"/>
  <c r="U51" i="8"/>
  <c r="E52" i="8"/>
  <c r="P52" i="8"/>
  <c r="Q52" i="8"/>
  <c r="R52" i="8"/>
  <c r="S52" i="8"/>
  <c r="T52" i="8"/>
  <c r="U52" i="8"/>
  <c r="B53" i="8"/>
  <c r="E53" i="8" s="1"/>
  <c r="C53" i="8"/>
  <c r="F53" i="8"/>
  <c r="G53" i="8"/>
  <c r="H53" i="8"/>
  <c r="R53" i="8" s="1"/>
  <c r="I53" i="8"/>
  <c r="J53" i="8"/>
  <c r="K53" i="8"/>
  <c r="Q53" i="8" s="1"/>
  <c r="L53" i="8"/>
  <c r="M53" i="8"/>
  <c r="N53" i="8"/>
  <c r="O53" i="8"/>
  <c r="P53" i="8"/>
  <c r="S53" i="8"/>
  <c r="V53" i="8"/>
  <c r="E55" i="8"/>
  <c r="P55" i="8"/>
  <c r="Q55" i="8"/>
  <c r="R55" i="8"/>
  <c r="S55" i="8"/>
  <c r="T55" i="8"/>
  <c r="U55" i="8"/>
  <c r="E56" i="8"/>
  <c r="P56" i="8"/>
  <c r="Q56" i="8"/>
  <c r="R56" i="8"/>
  <c r="S56" i="8"/>
  <c r="T56" i="8"/>
  <c r="U56" i="8"/>
  <c r="E57" i="8"/>
  <c r="P57" i="8"/>
  <c r="Q57" i="8"/>
  <c r="R57" i="8"/>
  <c r="S57" i="8"/>
  <c r="T57" i="8"/>
  <c r="U57" i="8"/>
  <c r="E58" i="8"/>
  <c r="P58" i="8"/>
  <c r="Q58" i="8"/>
  <c r="R58" i="8"/>
  <c r="S58" i="8"/>
  <c r="T58" i="8"/>
  <c r="U58" i="8"/>
  <c r="B59" i="8"/>
  <c r="E59" i="8" s="1"/>
  <c r="C59" i="8"/>
  <c r="F59" i="8"/>
  <c r="G59" i="8"/>
  <c r="H59" i="8"/>
  <c r="R59" i="8" s="1"/>
  <c r="I59" i="8"/>
  <c r="J59" i="8"/>
  <c r="K59" i="8"/>
  <c r="Q59" i="8" s="1"/>
  <c r="L59" i="8"/>
  <c r="M59" i="8"/>
  <c r="N59" i="8"/>
  <c r="O59" i="8"/>
  <c r="P59" i="8"/>
  <c r="S59" i="8"/>
  <c r="V59" i="8"/>
  <c r="E61" i="8"/>
  <c r="P61" i="8"/>
  <c r="Q61" i="8"/>
  <c r="R61" i="8"/>
  <c r="S61" i="8"/>
  <c r="T61" i="8"/>
  <c r="U61" i="8"/>
  <c r="E62" i="8"/>
  <c r="P62" i="8"/>
  <c r="Q62" i="8"/>
  <c r="R62" i="8"/>
  <c r="S62" i="8"/>
  <c r="T62" i="8"/>
  <c r="U62" i="8"/>
  <c r="E63" i="8"/>
  <c r="P63" i="8"/>
  <c r="Q63" i="8"/>
  <c r="R63" i="8"/>
  <c r="S63" i="8"/>
  <c r="T63" i="8"/>
  <c r="U63" i="8"/>
  <c r="E64" i="8"/>
  <c r="P64" i="8"/>
  <c r="Q64" i="8"/>
  <c r="R64" i="8"/>
  <c r="S64" i="8"/>
  <c r="T64" i="8"/>
  <c r="U64" i="8"/>
  <c r="E65" i="8"/>
  <c r="U65" i="8" s="1"/>
  <c r="P65" i="8"/>
  <c r="Q65" i="8"/>
  <c r="R65" i="8"/>
  <c r="S65" i="8"/>
  <c r="T65" i="8"/>
  <c r="B66" i="8"/>
  <c r="E66" i="8" s="1"/>
  <c r="C66" i="8"/>
  <c r="F66" i="8"/>
  <c r="G66" i="8"/>
  <c r="H66" i="8"/>
  <c r="I66" i="8"/>
  <c r="S66" i="8" s="1"/>
  <c r="J66" i="8"/>
  <c r="P66" i="8" s="1"/>
  <c r="T66" i="8" s="1"/>
  <c r="K66" i="8"/>
  <c r="L66" i="8"/>
  <c r="M66" i="8"/>
  <c r="N66" i="8"/>
  <c r="O66" i="8"/>
  <c r="R66" i="8"/>
  <c r="V66" i="8"/>
  <c r="B67" i="8"/>
  <c r="C67" i="8"/>
  <c r="E67" i="8"/>
  <c r="F67" i="8"/>
  <c r="G67" i="8"/>
  <c r="H67" i="8"/>
  <c r="R67" i="8" s="1"/>
  <c r="I67" i="8"/>
  <c r="J67" i="8"/>
  <c r="K67" i="8"/>
  <c r="Q67" i="8" s="1"/>
  <c r="U67" i="8" s="1"/>
  <c r="L67" i="8"/>
  <c r="M67" i="8"/>
  <c r="N67" i="8"/>
  <c r="O67" i="8"/>
  <c r="P67" i="8"/>
  <c r="S67" i="8"/>
  <c r="V67" i="8"/>
  <c r="E69" i="8"/>
  <c r="T69" i="8" s="1"/>
  <c r="P69" i="8"/>
  <c r="Q69" i="8"/>
  <c r="R69" i="8"/>
  <c r="S69" i="8"/>
  <c r="U69" i="8"/>
  <c r="B70" i="8"/>
  <c r="C70" i="8"/>
  <c r="E70" i="8" s="1"/>
  <c r="F70" i="8"/>
  <c r="G70" i="8"/>
  <c r="H70" i="8"/>
  <c r="I70" i="8"/>
  <c r="J70" i="8"/>
  <c r="P70" i="8" s="1"/>
  <c r="K70" i="8"/>
  <c r="Q70" i="8" s="1"/>
  <c r="L70" i="8"/>
  <c r="M70" i="8"/>
  <c r="N70" i="8"/>
  <c r="O70" i="8"/>
  <c r="R70" i="8"/>
  <c r="S70" i="8"/>
  <c r="V70" i="8"/>
  <c r="B71" i="8"/>
  <c r="E71" i="8" s="1"/>
  <c r="C71" i="8"/>
  <c r="F71" i="8"/>
  <c r="G71" i="8"/>
  <c r="H71" i="8"/>
  <c r="R71" i="8" s="1"/>
  <c r="I71" i="8"/>
  <c r="S71" i="8" s="1"/>
  <c r="J71" i="8"/>
  <c r="K71" i="8"/>
  <c r="L71" i="8"/>
  <c r="M71" i="8"/>
  <c r="N71" i="8"/>
  <c r="P71" i="8" s="1"/>
  <c r="O71" i="8"/>
  <c r="Q71" i="8"/>
  <c r="V71" i="8"/>
  <c r="B72" i="8"/>
  <c r="C72" i="8"/>
  <c r="E72" i="8" s="1"/>
  <c r="F72" i="8"/>
  <c r="G72" i="8"/>
  <c r="H72" i="8"/>
  <c r="I72" i="8"/>
  <c r="J72" i="8"/>
  <c r="P72" i="8" s="1"/>
  <c r="K72" i="8"/>
  <c r="Q72" i="8" s="1"/>
  <c r="L72" i="8"/>
  <c r="M72" i="8"/>
  <c r="N72" i="8"/>
  <c r="O72" i="8"/>
  <c r="S72" i="8"/>
  <c r="V72" i="8"/>
  <c r="A76" i="8"/>
  <c r="B79" i="8"/>
  <c r="C79" i="8"/>
  <c r="D79" i="8"/>
  <c r="F79" i="8"/>
  <c r="G79" i="8"/>
  <c r="H79" i="8"/>
  <c r="I79" i="8"/>
  <c r="J79" i="8"/>
  <c r="K79" i="8"/>
  <c r="L79" i="8"/>
  <c r="M79" i="8"/>
  <c r="V79" i="8"/>
  <c r="W79" i="8"/>
  <c r="E80" i="8"/>
  <c r="E81" i="8"/>
  <c r="E79" i="8" s="1"/>
  <c r="E82" i="8"/>
  <c r="E83" i="8"/>
  <c r="E86" i="8"/>
  <c r="T86" i="8" s="1"/>
  <c r="P86" i="8"/>
  <c r="Q86" i="8"/>
  <c r="R86" i="8"/>
  <c r="S86" i="8"/>
  <c r="E87" i="8"/>
  <c r="P87" i="8"/>
  <c r="Q87" i="8"/>
  <c r="R87" i="8"/>
  <c r="S87" i="8"/>
  <c r="T87" i="8"/>
  <c r="U87" i="8"/>
  <c r="E88" i="8"/>
  <c r="P88" i="8"/>
  <c r="Q88" i="8"/>
  <c r="R88" i="8"/>
  <c r="S88" i="8"/>
  <c r="T88" i="8"/>
  <c r="U88" i="8"/>
  <c r="E89" i="8"/>
  <c r="P89" i="8"/>
  <c r="Q89" i="8"/>
  <c r="R89" i="8"/>
  <c r="S89" i="8"/>
  <c r="T89" i="8"/>
  <c r="U89" i="8"/>
  <c r="E90" i="8"/>
  <c r="P90" i="8"/>
  <c r="Q90" i="8"/>
  <c r="R90" i="8"/>
  <c r="S90" i="8"/>
  <c r="T90" i="8"/>
  <c r="U90" i="8"/>
  <c r="E91" i="8"/>
  <c r="U91" i="8" s="1"/>
  <c r="P91" i="8"/>
  <c r="Q91" i="8"/>
  <c r="R91" i="8"/>
  <c r="S91" i="8"/>
  <c r="T91" i="8"/>
  <c r="E92" i="8"/>
  <c r="T92" i="8" s="1"/>
  <c r="P92" i="8"/>
  <c r="Q92" i="8"/>
  <c r="R92" i="8"/>
  <c r="S92" i="8"/>
  <c r="U92" i="8"/>
  <c r="E93" i="8"/>
  <c r="T93" i="8" s="1"/>
  <c r="P93" i="8"/>
  <c r="Q93" i="8"/>
  <c r="R93" i="8"/>
  <c r="S93" i="8"/>
  <c r="B95" i="8"/>
  <c r="B112" i="8" s="1"/>
  <c r="C95" i="8"/>
  <c r="D95" i="8"/>
  <c r="F95" i="8"/>
  <c r="G95" i="8"/>
  <c r="G112" i="8" s="1"/>
  <c r="H95" i="8"/>
  <c r="I95" i="8"/>
  <c r="J95" i="8"/>
  <c r="J112" i="8" s="1"/>
  <c r="K95" i="8"/>
  <c r="L95" i="8"/>
  <c r="R95" i="8" s="1"/>
  <c r="M95" i="8"/>
  <c r="M112" i="8" s="1"/>
  <c r="S112" i="8" s="1"/>
  <c r="V95" i="8"/>
  <c r="V112" i="8" s="1"/>
  <c r="W95" i="8"/>
  <c r="W112" i="8" s="1"/>
  <c r="E96" i="8"/>
  <c r="E95" i="8" s="1"/>
  <c r="R96" i="8"/>
  <c r="S96" i="8"/>
  <c r="E97" i="8"/>
  <c r="R97" i="8"/>
  <c r="S97" i="8"/>
  <c r="T97" i="8"/>
  <c r="U97" i="8"/>
  <c r="E98" i="8"/>
  <c r="T98" i="8" s="1"/>
  <c r="R98" i="8"/>
  <c r="S98" i="8"/>
  <c r="U98" i="8"/>
  <c r="E99" i="8"/>
  <c r="T99" i="8" s="1"/>
  <c r="R99" i="8"/>
  <c r="S99" i="8"/>
  <c r="E100" i="8"/>
  <c r="R100" i="8"/>
  <c r="S100" i="8"/>
  <c r="T100" i="8"/>
  <c r="U100" i="8"/>
  <c r="E101" i="8"/>
  <c r="T101" i="8" s="1"/>
  <c r="R101" i="8"/>
  <c r="S101" i="8"/>
  <c r="E102" i="8"/>
  <c r="T102" i="8" s="1"/>
  <c r="R102" i="8"/>
  <c r="S102" i="8"/>
  <c r="E103" i="8"/>
  <c r="R103" i="8"/>
  <c r="S103" i="8"/>
  <c r="T103" i="8"/>
  <c r="U103" i="8"/>
  <c r="E104" i="8"/>
  <c r="T104" i="8" s="1"/>
  <c r="R104" i="8"/>
  <c r="S104" i="8"/>
  <c r="E105" i="8"/>
  <c r="R105" i="8"/>
  <c r="S105" i="8"/>
  <c r="T105" i="8"/>
  <c r="U105" i="8"/>
  <c r="E106" i="8"/>
  <c r="T106" i="8" s="1"/>
  <c r="R106" i="8"/>
  <c r="S106" i="8"/>
  <c r="U106" i="8"/>
  <c r="E107" i="8"/>
  <c r="T107" i="8" s="1"/>
  <c r="R107" i="8"/>
  <c r="S107" i="8"/>
  <c r="E108" i="8"/>
  <c r="R108" i="8"/>
  <c r="S108" i="8"/>
  <c r="T108" i="8"/>
  <c r="U108" i="8"/>
  <c r="E109" i="8"/>
  <c r="T109" i="8" s="1"/>
  <c r="R109" i="8"/>
  <c r="S109" i="8"/>
  <c r="E110" i="8"/>
  <c r="T110" i="8" s="1"/>
  <c r="R110" i="8"/>
  <c r="S110" i="8"/>
  <c r="R111" i="8"/>
  <c r="S111" i="8"/>
  <c r="T111" i="8"/>
  <c r="U111" i="8"/>
  <c r="C112" i="8"/>
  <c r="D112" i="8"/>
  <c r="F112" i="8"/>
  <c r="H112" i="8"/>
  <c r="I112" i="8"/>
  <c r="K112" i="8"/>
  <c r="L112" i="8"/>
  <c r="R112" i="8" s="1"/>
  <c r="N112" i="8"/>
  <c r="O112" i="8"/>
  <c r="P112" i="8"/>
  <c r="Q112" i="8"/>
  <c r="B113" i="8"/>
  <c r="C113" i="8"/>
  <c r="D113" i="8"/>
  <c r="E113" i="8"/>
  <c r="T113" i="8" s="1"/>
  <c r="F113" i="8"/>
  <c r="G113" i="8"/>
  <c r="H113" i="8"/>
  <c r="I113" i="8"/>
  <c r="J113" i="8"/>
  <c r="K113" i="8"/>
  <c r="L113" i="8"/>
  <c r="R113" i="8" s="1"/>
  <c r="M113" i="8"/>
  <c r="N113" i="8"/>
  <c r="O113" i="8"/>
  <c r="P113" i="8"/>
  <c r="Q113" i="8"/>
  <c r="S113" i="8"/>
  <c r="U113" i="8"/>
  <c r="V113" i="8"/>
  <c r="W113" i="8"/>
  <c r="E9" i="7"/>
  <c r="P9" i="7"/>
  <c r="Q9" i="7"/>
  <c r="R9" i="7"/>
  <c r="S9" i="7"/>
  <c r="T9" i="7"/>
  <c r="U9" i="7"/>
  <c r="E10" i="7"/>
  <c r="P10" i="7"/>
  <c r="Q10" i="7"/>
  <c r="R10" i="7"/>
  <c r="S10" i="7"/>
  <c r="E11" i="7"/>
  <c r="T11" i="7" s="1"/>
  <c r="P11" i="7"/>
  <c r="Q11" i="7"/>
  <c r="R11" i="7"/>
  <c r="S11" i="7"/>
  <c r="E12" i="7"/>
  <c r="U12" i="7" s="1"/>
  <c r="P12" i="7"/>
  <c r="Q12" i="7"/>
  <c r="R12" i="7"/>
  <c r="S12" i="7"/>
  <c r="T12" i="7"/>
  <c r="E13" i="7"/>
  <c r="T13" i="7" s="1"/>
  <c r="P13" i="7"/>
  <c r="Q13" i="7"/>
  <c r="U13" i="7" s="1"/>
  <c r="R13" i="7"/>
  <c r="S13" i="7"/>
  <c r="E14" i="7"/>
  <c r="T14" i="7" s="1"/>
  <c r="P14" i="7"/>
  <c r="Q14" i="7"/>
  <c r="R14" i="7"/>
  <c r="S14" i="7"/>
  <c r="B15" i="7"/>
  <c r="E15" i="7" s="1"/>
  <c r="C15" i="7"/>
  <c r="F15" i="7"/>
  <c r="G15" i="7"/>
  <c r="H15" i="7"/>
  <c r="R15" i="7" s="1"/>
  <c r="I15" i="7"/>
  <c r="J15" i="7"/>
  <c r="K15" i="7"/>
  <c r="Q15" i="7" s="1"/>
  <c r="L15" i="7"/>
  <c r="M15" i="7"/>
  <c r="N15" i="7"/>
  <c r="O15" i="7"/>
  <c r="S15" i="7"/>
  <c r="V15" i="7"/>
  <c r="E17" i="7"/>
  <c r="T17" i="7" s="1"/>
  <c r="P17" i="7"/>
  <c r="Q17" i="7"/>
  <c r="R17" i="7"/>
  <c r="S17" i="7"/>
  <c r="E18" i="7"/>
  <c r="U18" i="7" s="1"/>
  <c r="P18" i="7"/>
  <c r="Q18" i="7"/>
  <c r="R18" i="7"/>
  <c r="S18" i="7"/>
  <c r="T18" i="7"/>
  <c r="E19" i="7"/>
  <c r="T19" i="7" s="1"/>
  <c r="P19" i="7"/>
  <c r="Q19" i="7"/>
  <c r="U19" i="7" s="1"/>
  <c r="R19" i="7"/>
  <c r="S19" i="7"/>
  <c r="E20" i="7"/>
  <c r="T20" i="7" s="1"/>
  <c r="P20" i="7"/>
  <c r="Q20" i="7"/>
  <c r="R20" i="7"/>
  <c r="S20" i="7"/>
  <c r="E21" i="7"/>
  <c r="U21" i="7" s="1"/>
  <c r="P21" i="7"/>
  <c r="Q21" i="7"/>
  <c r="R21" i="7"/>
  <c r="S21" i="7"/>
  <c r="T21" i="7"/>
  <c r="E22" i="7"/>
  <c r="P22" i="7"/>
  <c r="Q22" i="7"/>
  <c r="R22" i="7"/>
  <c r="S22" i="7"/>
  <c r="T22" i="7"/>
  <c r="U22" i="7"/>
  <c r="E23" i="7"/>
  <c r="P23" i="7"/>
  <c r="Q23" i="7"/>
  <c r="R23" i="7"/>
  <c r="S23" i="7"/>
  <c r="T23" i="7"/>
  <c r="U23" i="7"/>
  <c r="B24" i="7"/>
  <c r="E24" i="7" s="1"/>
  <c r="C24" i="7"/>
  <c r="F24" i="7"/>
  <c r="G24" i="7"/>
  <c r="H24" i="7"/>
  <c r="I24" i="7"/>
  <c r="J24" i="7"/>
  <c r="P24" i="7" s="1"/>
  <c r="K24" i="7"/>
  <c r="Q24" i="7" s="1"/>
  <c r="L24" i="7"/>
  <c r="M24" i="7"/>
  <c r="N24" i="7"/>
  <c r="O24" i="7"/>
  <c r="R24" i="7"/>
  <c r="S24" i="7"/>
  <c r="V24" i="7"/>
  <c r="E26" i="7"/>
  <c r="T26" i="7" s="1"/>
  <c r="P26" i="7"/>
  <c r="Q26" i="7"/>
  <c r="R26" i="7"/>
  <c r="S26" i="7"/>
  <c r="E27" i="7"/>
  <c r="U27" i="7" s="1"/>
  <c r="P27" i="7"/>
  <c r="Q27" i="7"/>
  <c r="R27" i="7"/>
  <c r="S27" i="7"/>
  <c r="T27" i="7"/>
  <c r="E28" i="7"/>
  <c r="P28" i="7"/>
  <c r="Q28" i="7"/>
  <c r="R28" i="7"/>
  <c r="S28" i="7"/>
  <c r="T28" i="7"/>
  <c r="U28" i="7"/>
  <c r="E29" i="7"/>
  <c r="P29" i="7"/>
  <c r="Q29" i="7"/>
  <c r="R29" i="7"/>
  <c r="S29" i="7"/>
  <c r="T29" i="7"/>
  <c r="U29" i="7"/>
  <c r="B30" i="7"/>
  <c r="E30" i="7" s="1"/>
  <c r="C30" i="7"/>
  <c r="F30" i="7"/>
  <c r="G30" i="7"/>
  <c r="H30" i="7"/>
  <c r="I30" i="7"/>
  <c r="J30" i="7"/>
  <c r="P30" i="7" s="1"/>
  <c r="K30" i="7"/>
  <c r="Q30" i="7" s="1"/>
  <c r="L30" i="7"/>
  <c r="M30" i="7"/>
  <c r="N30" i="7"/>
  <c r="O30" i="7"/>
  <c r="R30" i="7"/>
  <c r="S30" i="7"/>
  <c r="V30" i="7"/>
  <c r="E32" i="7"/>
  <c r="T32" i="7" s="1"/>
  <c r="P32" i="7"/>
  <c r="Q32" i="7"/>
  <c r="R32" i="7"/>
  <c r="S32" i="7"/>
  <c r="B33" i="7"/>
  <c r="E33" i="7" s="1"/>
  <c r="C33" i="7"/>
  <c r="F33" i="7"/>
  <c r="G33" i="7"/>
  <c r="H33" i="7"/>
  <c r="R33" i="7" s="1"/>
  <c r="I33" i="7"/>
  <c r="J33" i="7"/>
  <c r="K33" i="7"/>
  <c r="Q33" i="7" s="1"/>
  <c r="L33" i="7"/>
  <c r="M33" i="7"/>
  <c r="N33" i="7"/>
  <c r="O33" i="7"/>
  <c r="P33" i="7"/>
  <c r="S33" i="7"/>
  <c r="V33" i="7"/>
  <c r="E35" i="7"/>
  <c r="T40" i="7" s="1"/>
  <c r="P35" i="7"/>
  <c r="Q35" i="7"/>
  <c r="R35" i="7"/>
  <c r="S35" i="7"/>
  <c r="E36" i="7"/>
  <c r="U36" i="7" s="1"/>
  <c r="P36" i="7"/>
  <c r="T36" i="7" s="1"/>
  <c r="Q36" i="7"/>
  <c r="R36" i="7"/>
  <c r="S36" i="7"/>
  <c r="E37" i="7"/>
  <c r="T37" i="7" s="1"/>
  <c r="P37" i="7"/>
  <c r="Q37" i="7"/>
  <c r="R37" i="7"/>
  <c r="S37" i="7"/>
  <c r="U37" i="7"/>
  <c r="E38" i="7"/>
  <c r="T38" i="7" s="1"/>
  <c r="P38" i="7"/>
  <c r="Q38" i="7"/>
  <c r="R38" i="7"/>
  <c r="S38" i="7"/>
  <c r="E39" i="7"/>
  <c r="U39" i="7" s="1"/>
  <c r="P39" i="7"/>
  <c r="Q39" i="7"/>
  <c r="R39" i="7"/>
  <c r="S39" i="7"/>
  <c r="T39" i="7"/>
  <c r="B40" i="7"/>
  <c r="C40" i="7"/>
  <c r="E40" i="7" s="1"/>
  <c r="F40" i="7"/>
  <c r="G40" i="7"/>
  <c r="H40" i="7"/>
  <c r="R40" i="7" s="1"/>
  <c r="I40" i="7"/>
  <c r="S40" i="7" s="1"/>
  <c r="J40" i="7"/>
  <c r="K40" i="7"/>
  <c r="L40" i="7"/>
  <c r="M40" i="7"/>
  <c r="N40" i="7"/>
  <c r="O40" i="7"/>
  <c r="Q40" i="7"/>
  <c r="V40" i="7"/>
  <c r="E42" i="7"/>
  <c r="U42" i="7" s="1"/>
  <c r="P42" i="7"/>
  <c r="Q42" i="7"/>
  <c r="R42" i="7"/>
  <c r="S42" i="7"/>
  <c r="T42" i="7"/>
  <c r="E43" i="7"/>
  <c r="T43" i="7" s="1"/>
  <c r="P43" i="7"/>
  <c r="Q43" i="7"/>
  <c r="R43" i="7"/>
  <c r="S43" i="7"/>
  <c r="U43" i="7"/>
  <c r="E44" i="7"/>
  <c r="T44" i="7" s="1"/>
  <c r="P44" i="7"/>
  <c r="Q44" i="7"/>
  <c r="R44" i="7"/>
  <c r="S44" i="7"/>
  <c r="E45" i="7"/>
  <c r="U45" i="7" s="1"/>
  <c r="P45" i="7"/>
  <c r="Q45" i="7"/>
  <c r="R45" i="7"/>
  <c r="S45" i="7"/>
  <c r="T45" i="7"/>
  <c r="E46" i="7"/>
  <c r="P46" i="7"/>
  <c r="Q46" i="7"/>
  <c r="R46" i="7"/>
  <c r="S46" i="7"/>
  <c r="T46" i="7"/>
  <c r="U46" i="7"/>
  <c r="E47" i="7"/>
  <c r="P47" i="7"/>
  <c r="Q47" i="7"/>
  <c r="R47" i="7"/>
  <c r="S47" i="7"/>
  <c r="T47" i="7"/>
  <c r="U47" i="7"/>
  <c r="E48" i="7"/>
  <c r="T48" i="7" s="1"/>
  <c r="P48" i="7"/>
  <c r="Q48" i="7"/>
  <c r="R48" i="7"/>
  <c r="S48" i="7"/>
  <c r="E49" i="7"/>
  <c r="T49" i="7" s="1"/>
  <c r="P49" i="7"/>
  <c r="Q49" i="7"/>
  <c r="R49" i="7"/>
  <c r="S49" i="7"/>
  <c r="E50" i="7"/>
  <c r="U50" i="7" s="1"/>
  <c r="P50" i="7"/>
  <c r="Q50" i="7"/>
  <c r="R50" i="7"/>
  <c r="S50" i="7"/>
  <c r="T50" i="7"/>
  <c r="E51" i="7"/>
  <c r="T51" i="7" s="1"/>
  <c r="P51" i="7"/>
  <c r="Q51" i="7"/>
  <c r="R51" i="7"/>
  <c r="S51" i="7"/>
  <c r="U51" i="7"/>
  <c r="E52" i="7"/>
  <c r="T52" i="7" s="1"/>
  <c r="P52" i="7"/>
  <c r="Q52" i="7"/>
  <c r="R52" i="7"/>
  <c r="S52" i="7"/>
  <c r="B53" i="7"/>
  <c r="E53" i="7" s="1"/>
  <c r="C53" i="7"/>
  <c r="F53" i="7"/>
  <c r="G53" i="7"/>
  <c r="H53" i="7"/>
  <c r="R53" i="7" s="1"/>
  <c r="I53" i="7"/>
  <c r="J53" i="7"/>
  <c r="K53" i="7"/>
  <c r="Q53" i="7" s="1"/>
  <c r="L53" i="7"/>
  <c r="M53" i="7"/>
  <c r="N53" i="7"/>
  <c r="O53" i="7"/>
  <c r="P53" i="7"/>
  <c r="S53" i="7"/>
  <c r="V53" i="7"/>
  <c r="E55" i="7"/>
  <c r="T55" i="7" s="1"/>
  <c r="P55" i="7"/>
  <c r="Q55" i="7"/>
  <c r="R55" i="7"/>
  <c r="S55" i="7"/>
  <c r="E56" i="7"/>
  <c r="U56" i="7" s="1"/>
  <c r="P56" i="7"/>
  <c r="Q56" i="7"/>
  <c r="R56" i="7"/>
  <c r="S56" i="7"/>
  <c r="T56" i="7"/>
  <c r="E57" i="7"/>
  <c r="T57" i="7" s="1"/>
  <c r="P57" i="7"/>
  <c r="Q57" i="7"/>
  <c r="R57" i="7"/>
  <c r="S57" i="7"/>
  <c r="U57" i="7"/>
  <c r="E58" i="7"/>
  <c r="T58" i="7" s="1"/>
  <c r="P58" i="7"/>
  <c r="Q58" i="7"/>
  <c r="R58" i="7"/>
  <c r="S58" i="7"/>
  <c r="B59" i="7"/>
  <c r="E59" i="7" s="1"/>
  <c r="C59" i="7"/>
  <c r="F59" i="7"/>
  <c r="G59" i="7"/>
  <c r="H59" i="7"/>
  <c r="R59" i="7" s="1"/>
  <c r="I59" i="7"/>
  <c r="J59" i="7"/>
  <c r="K59" i="7"/>
  <c r="Q59" i="7" s="1"/>
  <c r="L59" i="7"/>
  <c r="M59" i="7"/>
  <c r="N59" i="7"/>
  <c r="O59" i="7"/>
  <c r="P59" i="7"/>
  <c r="S59" i="7"/>
  <c r="V59" i="7"/>
  <c r="E61" i="7"/>
  <c r="T66" i="7" s="1"/>
  <c r="P61" i="7"/>
  <c r="Q61" i="7"/>
  <c r="R61" i="7"/>
  <c r="S61" i="7"/>
  <c r="E62" i="7"/>
  <c r="U62" i="7" s="1"/>
  <c r="P62" i="7"/>
  <c r="Q62" i="7"/>
  <c r="R62" i="7"/>
  <c r="S62" i="7"/>
  <c r="T62" i="7"/>
  <c r="E63" i="7"/>
  <c r="T63" i="7" s="1"/>
  <c r="P63" i="7"/>
  <c r="Q63" i="7"/>
  <c r="R63" i="7"/>
  <c r="S63" i="7"/>
  <c r="U63" i="7"/>
  <c r="E64" i="7"/>
  <c r="T64" i="7" s="1"/>
  <c r="P64" i="7"/>
  <c r="Q64" i="7"/>
  <c r="R64" i="7"/>
  <c r="S64" i="7"/>
  <c r="E65" i="7"/>
  <c r="U65" i="7" s="1"/>
  <c r="P65" i="7"/>
  <c r="Q65" i="7"/>
  <c r="R65" i="7"/>
  <c r="S65" i="7"/>
  <c r="T65" i="7"/>
  <c r="B66" i="7"/>
  <c r="C66" i="7"/>
  <c r="E66" i="7" s="1"/>
  <c r="F66" i="7"/>
  <c r="G66" i="7"/>
  <c r="H66" i="7"/>
  <c r="R66" i="7" s="1"/>
  <c r="I66" i="7"/>
  <c r="Q66" i="7" s="1"/>
  <c r="J66" i="7"/>
  <c r="K66" i="7"/>
  <c r="L66" i="7"/>
  <c r="M66" i="7"/>
  <c r="N66" i="7"/>
  <c r="O66" i="7"/>
  <c r="P66" i="7"/>
  <c r="V66" i="7"/>
  <c r="B67" i="7"/>
  <c r="C67" i="7"/>
  <c r="E67" i="7"/>
  <c r="F67" i="7"/>
  <c r="G67" i="7"/>
  <c r="H67" i="7"/>
  <c r="R67" i="7" s="1"/>
  <c r="I67" i="7"/>
  <c r="J67" i="7"/>
  <c r="K67" i="7"/>
  <c r="Q67" i="7" s="1"/>
  <c r="U67" i="7" s="1"/>
  <c r="L67" i="7"/>
  <c r="P67" i="7" s="1"/>
  <c r="M67" i="7"/>
  <c r="N67" i="7"/>
  <c r="O67" i="7"/>
  <c r="S67" i="7"/>
  <c r="V67" i="7"/>
  <c r="E69" i="7"/>
  <c r="P69" i="7"/>
  <c r="Q69" i="7"/>
  <c r="R69" i="7"/>
  <c r="S69" i="7"/>
  <c r="T69" i="7"/>
  <c r="U69" i="7"/>
  <c r="B70" i="7"/>
  <c r="C70" i="7"/>
  <c r="E70" i="7"/>
  <c r="T70" i="7" s="1"/>
  <c r="F70" i="7"/>
  <c r="G70" i="7"/>
  <c r="H70" i="7"/>
  <c r="I70" i="7"/>
  <c r="S70" i="7" s="1"/>
  <c r="J70" i="7"/>
  <c r="P70" i="7" s="1"/>
  <c r="K70" i="7"/>
  <c r="L70" i="7"/>
  <c r="M70" i="7"/>
  <c r="N70" i="7"/>
  <c r="O70" i="7"/>
  <c r="Q70" i="7"/>
  <c r="R70" i="7"/>
  <c r="U70" i="7"/>
  <c r="V70" i="7"/>
  <c r="B71" i="7"/>
  <c r="C71" i="7"/>
  <c r="E71" i="7"/>
  <c r="T71" i="7" s="1"/>
  <c r="F71" i="7"/>
  <c r="G71" i="7"/>
  <c r="H71" i="7"/>
  <c r="I71" i="7"/>
  <c r="S71" i="7" s="1"/>
  <c r="J71" i="7"/>
  <c r="K71" i="7"/>
  <c r="L71" i="7"/>
  <c r="P71" i="7" s="1"/>
  <c r="M71" i="7"/>
  <c r="Q71" i="7" s="1"/>
  <c r="N71" i="7"/>
  <c r="O71" i="7"/>
  <c r="R71" i="7"/>
  <c r="U71" i="7"/>
  <c r="V71" i="7"/>
  <c r="B72" i="7"/>
  <c r="C72" i="7"/>
  <c r="E72" i="7"/>
  <c r="F72" i="7"/>
  <c r="G72" i="7"/>
  <c r="H72" i="7"/>
  <c r="I72" i="7"/>
  <c r="S72" i="7" s="1"/>
  <c r="J72" i="7"/>
  <c r="R72" i="7" s="1"/>
  <c r="K72" i="7"/>
  <c r="L72" i="7"/>
  <c r="M72" i="7"/>
  <c r="N72" i="7"/>
  <c r="O72" i="7"/>
  <c r="V72" i="7"/>
  <c r="A76" i="7"/>
  <c r="B79" i="7"/>
  <c r="C79" i="7"/>
  <c r="D79" i="7"/>
  <c r="F79" i="7"/>
  <c r="G79" i="7"/>
  <c r="H79" i="7"/>
  <c r="I79" i="7"/>
  <c r="J79" i="7"/>
  <c r="K79" i="7"/>
  <c r="L79" i="7"/>
  <c r="M79" i="7"/>
  <c r="V79" i="7"/>
  <c r="W79" i="7"/>
  <c r="E80" i="7"/>
  <c r="E79" i="7" s="1"/>
  <c r="E81" i="7"/>
  <c r="E82" i="7"/>
  <c r="E83" i="7"/>
  <c r="E86" i="7"/>
  <c r="T86" i="7" s="1"/>
  <c r="P86" i="7"/>
  <c r="Q86" i="7"/>
  <c r="R86" i="7"/>
  <c r="S86" i="7"/>
  <c r="E87" i="7"/>
  <c r="T87" i="7" s="1"/>
  <c r="P87" i="7"/>
  <c r="Q87" i="7"/>
  <c r="R87" i="7"/>
  <c r="S87" i="7"/>
  <c r="E88" i="7"/>
  <c r="U88" i="7" s="1"/>
  <c r="P88" i="7"/>
  <c r="Q88" i="7"/>
  <c r="R88" i="7"/>
  <c r="S88" i="7"/>
  <c r="T88" i="7"/>
  <c r="E89" i="7"/>
  <c r="T89" i="7" s="1"/>
  <c r="P89" i="7"/>
  <c r="Q89" i="7"/>
  <c r="R89" i="7"/>
  <c r="S89" i="7"/>
  <c r="U89" i="7"/>
  <c r="E90" i="7"/>
  <c r="T90" i="7" s="1"/>
  <c r="P90" i="7"/>
  <c r="Q90" i="7"/>
  <c r="R90" i="7"/>
  <c r="S90" i="7"/>
  <c r="E91" i="7"/>
  <c r="U91" i="7" s="1"/>
  <c r="P91" i="7"/>
  <c r="Q91" i="7"/>
  <c r="R91" i="7"/>
  <c r="S91" i="7"/>
  <c r="T91" i="7"/>
  <c r="E92" i="7"/>
  <c r="P92" i="7"/>
  <c r="Q92" i="7"/>
  <c r="R92" i="7"/>
  <c r="S92" i="7"/>
  <c r="T92" i="7"/>
  <c r="U92" i="7"/>
  <c r="E93" i="7"/>
  <c r="P93" i="7"/>
  <c r="Q93" i="7"/>
  <c r="R93" i="7"/>
  <c r="S93" i="7"/>
  <c r="T93" i="7"/>
  <c r="U93" i="7"/>
  <c r="B95" i="7"/>
  <c r="B112" i="7" s="1"/>
  <c r="C95" i="7"/>
  <c r="D95" i="7"/>
  <c r="F95" i="7"/>
  <c r="G95" i="7"/>
  <c r="H95" i="7"/>
  <c r="I95" i="7"/>
  <c r="J95" i="7"/>
  <c r="J112" i="7" s="1"/>
  <c r="K95" i="7"/>
  <c r="L95" i="7"/>
  <c r="M95" i="7"/>
  <c r="M112" i="7" s="1"/>
  <c r="S112" i="7" s="1"/>
  <c r="R95" i="7"/>
  <c r="V95" i="7"/>
  <c r="V112" i="7" s="1"/>
  <c r="W95" i="7"/>
  <c r="E96" i="7"/>
  <c r="R96" i="7"/>
  <c r="S96" i="7"/>
  <c r="T96" i="7"/>
  <c r="U96" i="7"/>
  <c r="E97" i="7"/>
  <c r="U97" i="7" s="1"/>
  <c r="R97" i="7"/>
  <c r="S97" i="7"/>
  <c r="E98" i="7"/>
  <c r="R98" i="7"/>
  <c r="S98" i="7"/>
  <c r="T98" i="7"/>
  <c r="U98" i="7"/>
  <c r="E99" i="7"/>
  <c r="R99" i="7"/>
  <c r="S99" i="7"/>
  <c r="T99" i="7"/>
  <c r="U99" i="7"/>
  <c r="E100" i="7"/>
  <c r="T100" i="7" s="1"/>
  <c r="R100" i="7"/>
  <c r="S100" i="7"/>
  <c r="E101" i="7"/>
  <c r="T101" i="7" s="1"/>
  <c r="R101" i="7"/>
  <c r="S101" i="7"/>
  <c r="U101" i="7"/>
  <c r="E102" i="7"/>
  <c r="T102" i="7" s="1"/>
  <c r="R102" i="7"/>
  <c r="S102" i="7"/>
  <c r="E103" i="7"/>
  <c r="U103" i="7" s="1"/>
  <c r="R103" i="7"/>
  <c r="S103" i="7"/>
  <c r="T103" i="7"/>
  <c r="E104" i="7"/>
  <c r="R104" i="7"/>
  <c r="S104" i="7"/>
  <c r="T104" i="7"/>
  <c r="U104" i="7"/>
  <c r="E105" i="7"/>
  <c r="T105" i="7" s="1"/>
  <c r="R105" i="7"/>
  <c r="S105" i="7"/>
  <c r="E106" i="7"/>
  <c r="R106" i="7"/>
  <c r="S106" i="7"/>
  <c r="T106" i="7"/>
  <c r="U106" i="7"/>
  <c r="E107" i="7"/>
  <c r="R107" i="7"/>
  <c r="S107" i="7"/>
  <c r="T107" i="7"/>
  <c r="U107" i="7"/>
  <c r="E108" i="7"/>
  <c r="T108" i="7" s="1"/>
  <c r="R108" i="7"/>
  <c r="S108" i="7"/>
  <c r="E109" i="7"/>
  <c r="T109" i="7" s="1"/>
  <c r="R109" i="7"/>
  <c r="S109" i="7"/>
  <c r="U109" i="7"/>
  <c r="E110" i="7"/>
  <c r="T110" i="7" s="1"/>
  <c r="R110" i="7"/>
  <c r="S110" i="7"/>
  <c r="R111" i="7"/>
  <c r="S111" i="7"/>
  <c r="T111" i="7"/>
  <c r="U111" i="7"/>
  <c r="C112" i="7"/>
  <c r="D112" i="7"/>
  <c r="F112" i="7"/>
  <c r="G112" i="7"/>
  <c r="H112" i="7"/>
  <c r="I112" i="7"/>
  <c r="K112" i="7"/>
  <c r="L112" i="7"/>
  <c r="R112" i="7" s="1"/>
  <c r="N112" i="7"/>
  <c r="O112" i="7"/>
  <c r="P112" i="7"/>
  <c r="Q112" i="7"/>
  <c r="W112" i="7"/>
  <c r="B113" i="7"/>
  <c r="C113" i="7"/>
  <c r="D113" i="7"/>
  <c r="E113" i="7"/>
  <c r="F113" i="7"/>
  <c r="G113" i="7"/>
  <c r="H113" i="7"/>
  <c r="I113" i="7"/>
  <c r="J113" i="7"/>
  <c r="K113" i="7"/>
  <c r="L113" i="7"/>
  <c r="M113" i="7"/>
  <c r="N113" i="7"/>
  <c r="O113" i="7"/>
  <c r="P113" i="7"/>
  <c r="Q113" i="7"/>
  <c r="R113" i="7"/>
  <c r="S113" i="7"/>
  <c r="T113" i="7"/>
  <c r="U113" i="7"/>
  <c r="V113" i="7"/>
  <c r="W113" i="7"/>
  <c r="E9" i="6"/>
  <c r="P9" i="6"/>
  <c r="T9" i="6" s="1"/>
  <c r="Q9" i="6"/>
  <c r="U9" i="6" s="1"/>
  <c r="R9" i="6"/>
  <c r="S9" i="6"/>
  <c r="E10" i="6"/>
  <c r="P10" i="6"/>
  <c r="Q10" i="6"/>
  <c r="R10" i="6"/>
  <c r="S10" i="6"/>
  <c r="E11" i="6"/>
  <c r="T11" i="6" s="1"/>
  <c r="P11" i="6"/>
  <c r="Q11" i="6"/>
  <c r="R11" i="6"/>
  <c r="S11" i="6"/>
  <c r="E12" i="6"/>
  <c r="U12" i="6" s="1"/>
  <c r="P12" i="6"/>
  <c r="Q12" i="6"/>
  <c r="R12" i="6"/>
  <c r="S12" i="6"/>
  <c r="T12" i="6"/>
  <c r="E13" i="6"/>
  <c r="P13" i="6"/>
  <c r="Q13" i="6"/>
  <c r="R13" i="6"/>
  <c r="S13" i="6"/>
  <c r="T13" i="6"/>
  <c r="U13" i="6"/>
  <c r="E14" i="6"/>
  <c r="T14" i="6" s="1"/>
  <c r="P14" i="6"/>
  <c r="Q14" i="6"/>
  <c r="R14" i="6"/>
  <c r="S14" i="6"/>
  <c r="U14" i="6"/>
  <c r="B15" i="6"/>
  <c r="E15" i="6" s="1"/>
  <c r="C15" i="6"/>
  <c r="F15" i="6"/>
  <c r="G15" i="6"/>
  <c r="H15" i="6"/>
  <c r="R15" i="6" s="1"/>
  <c r="I15" i="6"/>
  <c r="J15" i="6"/>
  <c r="K15" i="6"/>
  <c r="Q15" i="6" s="1"/>
  <c r="L15" i="6"/>
  <c r="M15" i="6"/>
  <c r="N15" i="6"/>
  <c r="O15" i="6"/>
  <c r="P15" i="6"/>
  <c r="S15" i="6"/>
  <c r="V15" i="6"/>
  <c r="E17" i="6"/>
  <c r="T17" i="6" s="1"/>
  <c r="P17" i="6"/>
  <c r="Q17" i="6"/>
  <c r="R17" i="6"/>
  <c r="S17" i="6"/>
  <c r="E18" i="6"/>
  <c r="U18" i="6" s="1"/>
  <c r="P18" i="6"/>
  <c r="Q18" i="6"/>
  <c r="R18" i="6"/>
  <c r="S18" i="6"/>
  <c r="T18" i="6"/>
  <c r="E19" i="6"/>
  <c r="P19" i="6"/>
  <c r="Q19" i="6"/>
  <c r="R19" i="6"/>
  <c r="S19" i="6"/>
  <c r="T19" i="6"/>
  <c r="U19" i="6"/>
  <c r="E20" i="6"/>
  <c r="T20" i="6" s="1"/>
  <c r="P20" i="6"/>
  <c r="Q20" i="6"/>
  <c r="R20" i="6"/>
  <c r="S20" i="6"/>
  <c r="U20" i="6"/>
  <c r="E21" i="6"/>
  <c r="U21" i="6" s="1"/>
  <c r="P21" i="6"/>
  <c r="Q21" i="6"/>
  <c r="R21" i="6"/>
  <c r="S21" i="6"/>
  <c r="T21" i="6"/>
  <c r="E22" i="6"/>
  <c r="T22" i="6" s="1"/>
  <c r="P22" i="6"/>
  <c r="Q22" i="6"/>
  <c r="R22" i="6"/>
  <c r="S22" i="6"/>
  <c r="U22" i="6"/>
  <c r="E23" i="6"/>
  <c r="P23" i="6"/>
  <c r="Q23" i="6"/>
  <c r="R23" i="6"/>
  <c r="S23" i="6"/>
  <c r="T23" i="6"/>
  <c r="U23" i="6"/>
  <c r="B24" i="6"/>
  <c r="E24" i="6" s="1"/>
  <c r="C24" i="6"/>
  <c r="F24" i="6"/>
  <c r="G24" i="6"/>
  <c r="H24" i="6"/>
  <c r="I24" i="6"/>
  <c r="J24" i="6"/>
  <c r="P24" i="6" s="1"/>
  <c r="K24" i="6"/>
  <c r="Q24" i="6" s="1"/>
  <c r="L24" i="6"/>
  <c r="M24" i="6"/>
  <c r="N24" i="6"/>
  <c r="O24" i="6"/>
  <c r="R24" i="6"/>
  <c r="S24" i="6"/>
  <c r="V24" i="6"/>
  <c r="E26" i="6"/>
  <c r="T26" i="6" s="1"/>
  <c r="P26" i="6"/>
  <c r="Q26" i="6"/>
  <c r="R26" i="6"/>
  <c r="S26" i="6"/>
  <c r="U26" i="6"/>
  <c r="E27" i="6"/>
  <c r="U27" i="6" s="1"/>
  <c r="P27" i="6"/>
  <c r="Q27" i="6"/>
  <c r="R27" i="6"/>
  <c r="S27" i="6"/>
  <c r="T27" i="6"/>
  <c r="E28" i="6"/>
  <c r="T28" i="6" s="1"/>
  <c r="P28" i="6"/>
  <c r="Q28" i="6"/>
  <c r="R28" i="6"/>
  <c r="S28" i="6"/>
  <c r="U28" i="6"/>
  <c r="E29" i="6"/>
  <c r="P29" i="6"/>
  <c r="Q29" i="6"/>
  <c r="R29" i="6"/>
  <c r="S29" i="6"/>
  <c r="T29" i="6"/>
  <c r="U29" i="6"/>
  <c r="B30" i="6"/>
  <c r="E30" i="6" s="1"/>
  <c r="C30" i="6"/>
  <c r="F30" i="6"/>
  <c r="G30" i="6"/>
  <c r="H30" i="6"/>
  <c r="I30" i="6"/>
  <c r="J30" i="6"/>
  <c r="P30" i="6" s="1"/>
  <c r="K30" i="6"/>
  <c r="Q30" i="6" s="1"/>
  <c r="L30" i="6"/>
  <c r="M30" i="6"/>
  <c r="N30" i="6"/>
  <c r="O30" i="6"/>
  <c r="R30" i="6"/>
  <c r="S30" i="6"/>
  <c r="V30" i="6"/>
  <c r="E32" i="6"/>
  <c r="T32" i="6" s="1"/>
  <c r="P32" i="6"/>
  <c r="Q32" i="6"/>
  <c r="R32" i="6"/>
  <c r="S32" i="6"/>
  <c r="U32" i="6"/>
  <c r="B33" i="6"/>
  <c r="E33" i="6" s="1"/>
  <c r="C33" i="6"/>
  <c r="F33" i="6"/>
  <c r="G33" i="6"/>
  <c r="H33" i="6"/>
  <c r="R33" i="6" s="1"/>
  <c r="I33" i="6"/>
  <c r="J33" i="6"/>
  <c r="K33" i="6"/>
  <c r="Q33" i="6" s="1"/>
  <c r="L33" i="6"/>
  <c r="M33" i="6"/>
  <c r="N33" i="6"/>
  <c r="O33" i="6"/>
  <c r="P33" i="6"/>
  <c r="S33" i="6"/>
  <c r="V33" i="6"/>
  <c r="E35" i="6"/>
  <c r="T35" i="6" s="1"/>
  <c r="P35" i="6"/>
  <c r="Q35" i="6"/>
  <c r="R35" i="6"/>
  <c r="S35" i="6"/>
  <c r="E36" i="6"/>
  <c r="U36" i="6" s="1"/>
  <c r="P36" i="6"/>
  <c r="Q36" i="6"/>
  <c r="R36" i="6"/>
  <c r="S36" i="6"/>
  <c r="T36" i="6"/>
  <c r="E37" i="6"/>
  <c r="P37" i="6"/>
  <c r="Q37" i="6"/>
  <c r="R37" i="6"/>
  <c r="S37" i="6"/>
  <c r="T37" i="6"/>
  <c r="U37" i="6"/>
  <c r="E38" i="6"/>
  <c r="T38" i="6" s="1"/>
  <c r="P38" i="6"/>
  <c r="Q38" i="6"/>
  <c r="R38" i="6"/>
  <c r="S38" i="6"/>
  <c r="U38" i="6"/>
  <c r="E39" i="6"/>
  <c r="U39" i="6" s="1"/>
  <c r="P39" i="6"/>
  <c r="Q39" i="6"/>
  <c r="R39" i="6"/>
  <c r="S39" i="6"/>
  <c r="T39" i="6"/>
  <c r="B40" i="6"/>
  <c r="E40" i="6" s="1"/>
  <c r="C40" i="6"/>
  <c r="F40" i="6"/>
  <c r="G40" i="6"/>
  <c r="H40" i="6"/>
  <c r="R40" i="6" s="1"/>
  <c r="I40" i="6"/>
  <c r="S40" i="6" s="1"/>
  <c r="J40" i="6"/>
  <c r="K40" i="6"/>
  <c r="L40" i="6"/>
  <c r="P40" i="6" s="1"/>
  <c r="M40" i="6"/>
  <c r="N40" i="6"/>
  <c r="O40" i="6"/>
  <c r="T40" i="6"/>
  <c r="U40" i="6"/>
  <c r="V40" i="6"/>
  <c r="E42" i="6"/>
  <c r="U42" i="6" s="1"/>
  <c r="P42" i="6"/>
  <c r="Q42" i="6"/>
  <c r="R42" i="6"/>
  <c r="S42" i="6"/>
  <c r="T42" i="6"/>
  <c r="E43" i="6"/>
  <c r="P43" i="6"/>
  <c r="Q43" i="6"/>
  <c r="R43" i="6"/>
  <c r="S43" i="6"/>
  <c r="T43" i="6"/>
  <c r="U43" i="6"/>
  <c r="E44" i="6"/>
  <c r="T44" i="6" s="1"/>
  <c r="P44" i="6"/>
  <c r="Q44" i="6"/>
  <c r="R44" i="6"/>
  <c r="S44" i="6"/>
  <c r="U44" i="6"/>
  <c r="E45" i="6"/>
  <c r="U45" i="6" s="1"/>
  <c r="P45" i="6"/>
  <c r="Q45" i="6"/>
  <c r="R45" i="6"/>
  <c r="S45" i="6"/>
  <c r="T45" i="6"/>
  <c r="E46" i="6"/>
  <c r="T46" i="6" s="1"/>
  <c r="P46" i="6"/>
  <c r="Q46" i="6"/>
  <c r="R46" i="6"/>
  <c r="S46" i="6"/>
  <c r="U46" i="6"/>
  <c r="E47" i="6"/>
  <c r="P47" i="6"/>
  <c r="Q47" i="6"/>
  <c r="R47" i="6"/>
  <c r="S47" i="6"/>
  <c r="T47" i="6"/>
  <c r="U47" i="6"/>
  <c r="E48" i="6"/>
  <c r="T48" i="6" s="1"/>
  <c r="P48" i="6"/>
  <c r="Q48" i="6"/>
  <c r="R48" i="6"/>
  <c r="S48" i="6"/>
  <c r="E49" i="6"/>
  <c r="T49" i="6" s="1"/>
  <c r="P49" i="6"/>
  <c r="Q49" i="6"/>
  <c r="R49" i="6"/>
  <c r="S49" i="6"/>
  <c r="E50" i="6"/>
  <c r="U50" i="6" s="1"/>
  <c r="P50" i="6"/>
  <c r="Q50" i="6"/>
  <c r="R50" i="6"/>
  <c r="S50" i="6"/>
  <c r="T50" i="6"/>
  <c r="E51" i="6"/>
  <c r="P51" i="6"/>
  <c r="Q51" i="6"/>
  <c r="R51" i="6"/>
  <c r="S51" i="6"/>
  <c r="T51" i="6"/>
  <c r="U51" i="6"/>
  <c r="E52" i="6"/>
  <c r="T52" i="6" s="1"/>
  <c r="P52" i="6"/>
  <c r="Q52" i="6"/>
  <c r="R52" i="6"/>
  <c r="S52" i="6"/>
  <c r="U52" i="6"/>
  <c r="B53" i="6"/>
  <c r="E53" i="6" s="1"/>
  <c r="C53" i="6"/>
  <c r="F53" i="6"/>
  <c r="G53" i="6"/>
  <c r="H53" i="6"/>
  <c r="R53" i="6" s="1"/>
  <c r="I53" i="6"/>
  <c r="J53" i="6"/>
  <c r="K53" i="6"/>
  <c r="Q53" i="6" s="1"/>
  <c r="L53" i="6"/>
  <c r="M53" i="6"/>
  <c r="N53" i="6"/>
  <c r="O53" i="6"/>
  <c r="P53" i="6"/>
  <c r="S53" i="6"/>
  <c r="V53" i="6"/>
  <c r="E55" i="6"/>
  <c r="T55" i="6" s="1"/>
  <c r="P55" i="6"/>
  <c r="Q55" i="6"/>
  <c r="R55" i="6"/>
  <c r="S55" i="6"/>
  <c r="E56" i="6"/>
  <c r="U56" i="6" s="1"/>
  <c r="P56" i="6"/>
  <c r="Q56" i="6"/>
  <c r="R56" i="6"/>
  <c r="S56" i="6"/>
  <c r="T56" i="6"/>
  <c r="E57" i="6"/>
  <c r="P57" i="6"/>
  <c r="Q57" i="6"/>
  <c r="R57" i="6"/>
  <c r="S57" i="6"/>
  <c r="T57" i="6"/>
  <c r="U57" i="6"/>
  <c r="E58" i="6"/>
  <c r="T58" i="6" s="1"/>
  <c r="P58" i="6"/>
  <c r="Q58" i="6"/>
  <c r="R58" i="6"/>
  <c r="S58" i="6"/>
  <c r="U58" i="6"/>
  <c r="B59" i="6"/>
  <c r="E59" i="6" s="1"/>
  <c r="C59" i="6"/>
  <c r="F59" i="6"/>
  <c r="G59" i="6"/>
  <c r="H59" i="6"/>
  <c r="R59" i="6" s="1"/>
  <c r="I59" i="6"/>
  <c r="J59" i="6"/>
  <c r="K59" i="6"/>
  <c r="Q59" i="6" s="1"/>
  <c r="L59" i="6"/>
  <c r="M59" i="6"/>
  <c r="N59" i="6"/>
  <c r="O59" i="6"/>
  <c r="P59" i="6"/>
  <c r="S59" i="6"/>
  <c r="V59" i="6"/>
  <c r="E61" i="6"/>
  <c r="T61" i="6" s="1"/>
  <c r="P61" i="6"/>
  <c r="Q61" i="6"/>
  <c r="R61" i="6"/>
  <c r="S61" i="6"/>
  <c r="E62" i="6"/>
  <c r="U62" i="6" s="1"/>
  <c r="P62" i="6"/>
  <c r="Q62" i="6"/>
  <c r="R62" i="6"/>
  <c r="S62" i="6"/>
  <c r="T62" i="6"/>
  <c r="E63" i="6"/>
  <c r="P63" i="6"/>
  <c r="Q63" i="6"/>
  <c r="R63" i="6"/>
  <c r="S63" i="6"/>
  <c r="T63" i="6"/>
  <c r="U63" i="6"/>
  <c r="E64" i="6"/>
  <c r="T64" i="6" s="1"/>
  <c r="P64" i="6"/>
  <c r="Q64" i="6"/>
  <c r="R64" i="6"/>
  <c r="S64" i="6"/>
  <c r="U64" i="6"/>
  <c r="E65" i="6"/>
  <c r="U65" i="6" s="1"/>
  <c r="P65" i="6"/>
  <c r="Q65" i="6"/>
  <c r="R65" i="6"/>
  <c r="S65" i="6"/>
  <c r="T65" i="6"/>
  <c r="B66" i="6"/>
  <c r="E66" i="6" s="1"/>
  <c r="C66" i="6"/>
  <c r="F66" i="6"/>
  <c r="G66" i="6"/>
  <c r="H66" i="6"/>
  <c r="R66" i="6" s="1"/>
  <c r="I66" i="6"/>
  <c r="S66" i="6" s="1"/>
  <c r="J66" i="6"/>
  <c r="K66" i="6"/>
  <c r="L66" i="6"/>
  <c r="P66" i="6" s="1"/>
  <c r="T66" i="6" s="1"/>
  <c r="M66" i="6"/>
  <c r="N66" i="6"/>
  <c r="O66" i="6"/>
  <c r="V66" i="6"/>
  <c r="B67" i="6"/>
  <c r="C67" i="6"/>
  <c r="E67" i="6"/>
  <c r="F67" i="6"/>
  <c r="G67" i="6"/>
  <c r="H67" i="6"/>
  <c r="R67" i="6" s="1"/>
  <c r="I67" i="6"/>
  <c r="J67" i="6"/>
  <c r="K67" i="6"/>
  <c r="Q67" i="6" s="1"/>
  <c r="U67" i="6" s="1"/>
  <c r="L67" i="6"/>
  <c r="M67" i="6"/>
  <c r="N67" i="6"/>
  <c r="O67" i="6"/>
  <c r="P67" i="6"/>
  <c r="S67" i="6"/>
  <c r="V67" i="6"/>
  <c r="E69" i="6"/>
  <c r="T69" i="6" s="1"/>
  <c r="P69" i="6"/>
  <c r="Q69" i="6"/>
  <c r="R69" i="6"/>
  <c r="S69" i="6"/>
  <c r="U69" i="6"/>
  <c r="B70" i="6"/>
  <c r="C70" i="6"/>
  <c r="E70" i="6" s="1"/>
  <c r="F70" i="6"/>
  <c r="G70" i="6"/>
  <c r="H70" i="6"/>
  <c r="I70" i="6"/>
  <c r="S70" i="6" s="1"/>
  <c r="J70" i="6"/>
  <c r="P70" i="6" s="1"/>
  <c r="K70" i="6"/>
  <c r="L70" i="6"/>
  <c r="M70" i="6"/>
  <c r="Q70" i="6" s="1"/>
  <c r="N70" i="6"/>
  <c r="O70" i="6"/>
  <c r="R70" i="6"/>
  <c r="V70" i="6"/>
  <c r="B71" i="6"/>
  <c r="C71" i="6"/>
  <c r="E71" i="6"/>
  <c r="F71" i="6"/>
  <c r="G71" i="6"/>
  <c r="H71" i="6"/>
  <c r="R71" i="6" s="1"/>
  <c r="I71" i="6"/>
  <c r="S71" i="6" s="1"/>
  <c r="J71" i="6"/>
  <c r="K71" i="6"/>
  <c r="L71" i="6"/>
  <c r="M71" i="6"/>
  <c r="N71" i="6"/>
  <c r="P71" i="6" s="1"/>
  <c r="O71" i="6"/>
  <c r="Q71" i="6"/>
  <c r="T71" i="6"/>
  <c r="U71" i="6"/>
  <c r="V71" i="6"/>
  <c r="B72" i="6"/>
  <c r="C72" i="6"/>
  <c r="E72" i="6" s="1"/>
  <c r="F72" i="6"/>
  <c r="G72" i="6"/>
  <c r="H72" i="6"/>
  <c r="I72" i="6"/>
  <c r="J72" i="6"/>
  <c r="P72" i="6" s="1"/>
  <c r="K72" i="6"/>
  <c r="L72" i="6"/>
  <c r="M72" i="6"/>
  <c r="Q72" i="6" s="1"/>
  <c r="N72" i="6"/>
  <c r="O72" i="6"/>
  <c r="S72" i="6"/>
  <c r="V72" i="6"/>
  <c r="A76" i="6"/>
  <c r="B79" i="6"/>
  <c r="C79" i="6"/>
  <c r="D79" i="6"/>
  <c r="F79" i="6"/>
  <c r="G79" i="6"/>
  <c r="H79" i="6"/>
  <c r="I79" i="6"/>
  <c r="J79" i="6"/>
  <c r="K79" i="6"/>
  <c r="L79" i="6"/>
  <c r="M79" i="6"/>
  <c r="V79" i="6"/>
  <c r="W79" i="6"/>
  <c r="E80" i="6"/>
  <c r="E81" i="6"/>
  <c r="E79" i="6" s="1"/>
  <c r="E82" i="6"/>
  <c r="E83" i="6"/>
  <c r="E86" i="6"/>
  <c r="T86" i="6" s="1"/>
  <c r="P86" i="6"/>
  <c r="Q86" i="6"/>
  <c r="R86" i="6"/>
  <c r="S86" i="6"/>
  <c r="E87" i="6"/>
  <c r="T87" i="6" s="1"/>
  <c r="P87" i="6"/>
  <c r="Q87" i="6"/>
  <c r="R87" i="6"/>
  <c r="S87" i="6"/>
  <c r="U87" i="6"/>
  <c r="E88" i="6"/>
  <c r="U88" i="6" s="1"/>
  <c r="P88" i="6"/>
  <c r="Q88" i="6"/>
  <c r="R88" i="6"/>
  <c r="S88" i="6"/>
  <c r="T88" i="6"/>
  <c r="E89" i="6"/>
  <c r="P89" i="6"/>
  <c r="Q89" i="6"/>
  <c r="R89" i="6"/>
  <c r="S89" i="6"/>
  <c r="T89" i="6"/>
  <c r="U89" i="6"/>
  <c r="E90" i="6"/>
  <c r="P90" i="6"/>
  <c r="Q90" i="6"/>
  <c r="R90" i="6"/>
  <c r="S90" i="6"/>
  <c r="T90" i="6"/>
  <c r="U90" i="6"/>
  <c r="E91" i="6"/>
  <c r="U91" i="6" s="1"/>
  <c r="P91" i="6"/>
  <c r="Q91" i="6"/>
  <c r="R91" i="6"/>
  <c r="S91" i="6"/>
  <c r="T91" i="6"/>
  <c r="E92" i="6"/>
  <c r="T92" i="6" s="1"/>
  <c r="P92" i="6"/>
  <c r="Q92" i="6"/>
  <c r="R92" i="6"/>
  <c r="S92" i="6"/>
  <c r="U92" i="6"/>
  <c r="E93" i="6"/>
  <c r="T93" i="6" s="1"/>
  <c r="P93" i="6"/>
  <c r="Q93" i="6"/>
  <c r="R93" i="6"/>
  <c r="S93" i="6"/>
  <c r="U93" i="6"/>
  <c r="B95" i="6"/>
  <c r="B112" i="6" s="1"/>
  <c r="C95" i="6"/>
  <c r="D95" i="6"/>
  <c r="F95" i="6"/>
  <c r="G95" i="6"/>
  <c r="H95" i="6"/>
  <c r="I95" i="6"/>
  <c r="J95" i="6"/>
  <c r="J112" i="6" s="1"/>
  <c r="K95" i="6"/>
  <c r="L95" i="6"/>
  <c r="R95" i="6" s="1"/>
  <c r="M95" i="6"/>
  <c r="M112" i="6" s="1"/>
  <c r="S112" i="6" s="1"/>
  <c r="V95" i="6"/>
  <c r="V112" i="6" s="1"/>
  <c r="W95" i="6"/>
  <c r="E96" i="6"/>
  <c r="E95" i="6" s="1"/>
  <c r="R96" i="6"/>
  <c r="S96" i="6"/>
  <c r="E97" i="6"/>
  <c r="R97" i="6"/>
  <c r="S97" i="6"/>
  <c r="T97" i="6"/>
  <c r="U97" i="6"/>
  <c r="E98" i="6"/>
  <c r="T98" i="6" s="1"/>
  <c r="R98" i="6"/>
  <c r="S98" i="6"/>
  <c r="U98" i="6"/>
  <c r="E99" i="6"/>
  <c r="U99" i="6" s="1"/>
  <c r="R99" i="6"/>
  <c r="S99" i="6"/>
  <c r="T99" i="6"/>
  <c r="E100" i="6"/>
  <c r="T100" i="6" s="1"/>
  <c r="R100" i="6"/>
  <c r="S100" i="6"/>
  <c r="U100" i="6"/>
  <c r="E101" i="6"/>
  <c r="T101" i="6" s="1"/>
  <c r="R101" i="6"/>
  <c r="S101" i="6"/>
  <c r="E102" i="6"/>
  <c r="T102" i="6" s="1"/>
  <c r="R102" i="6"/>
  <c r="S102" i="6"/>
  <c r="E103" i="6"/>
  <c r="R103" i="6"/>
  <c r="S103" i="6"/>
  <c r="T103" i="6"/>
  <c r="U103" i="6"/>
  <c r="E104" i="6"/>
  <c r="T104" i="6" s="1"/>
  <c r="R104" i="6"/>
  <c r="S104" i="6"/>
  <c r="E105" i="6"/>
  <c r="R105" i="6"/>
  <c r="S105" i="6"/>
  <c r="T105" i="6"/>
  <c r="U105" i="6"/>
  <c r="E106" i="6"/>
  <c r="T106" i="6" s="1"/>
  <c r="R106" i="6"/>
  <c r="S106" i="6"/>
  <c r="U106" i="6"/>
  <c r="E107" i="6"/>
  <c r="U107" i="6" s="1"/>
  <c r="R107" i="6"/>
  <c r="S107" i="6"/>
  <c r="T107" i="6"/>
  <c r="E108" i="6"/>
  <c r="R108" i="6"/>
  <c r="S108" i="6"/>
  <c r="T108" i="6"/>
  <c r="U108" i="6"/>
  <c r="E109" i="6"/>
  <c r="T109" i="6" s="1"/>
  <c r="R109" i="6"/>
  <c r="S109" i="6"/>
  <c r="E110" i="6"/>
  <c r="T110" i="6" s="1"/>
  <c r="R110" i="6"/>
  <c r="S110" i="6"/>
  <c r="R111" i="6"/>
  <c r="S111" i="6"/>
  <c r="T111" i="6"/>
  <c r="U111" i="6"/>
  <c r="C112" i="6"/>
  <c r="D112" i="6"/>
  <c r="F112" i="6"/>
  <c r="G112" i="6"/>
  <c r="H112" i="6"/>
  <c r="I112" i="6"/>
  <c r="K112" i="6"/>
  <c r="L112" i="6"/>
  <c r="R112" i="6" s="1"/>
  <c r="N112" i="6"/>
  <c r="O112" i="6"/>
  <c r="P112" i="6"/>
  <c r="Q112" i="6"/>
  <c r="W112" i="6"/>
  <c r="B113" i="6"/>
  <c r="C113" i="6"/>
  <c r="D113" i="6"/>
  <c r="E113" i="6"/>
  <c r="T113" i="6" s="1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S113" i="6"/>
  <c r="U113" i="6"/>
  <c r="V113" i="6"/>
  <c r="W113" i="6"/>
  <c r="E9" i="5"/>
  <c r="U9" i="5" s="1"/>
  <c r="P9" i="5"/>
  <c r="Q9" i="5"/>
  <c r="R9" i="5"/>
  <c r="S9" i="5"/>
  <c r="T9" i="5"/>
  <c r="E10" i="5"/>
  <c r="P10" i="5"/>
  <c r="Q10" i="5"/>
  <c r="R10" i="5"/>
  <c r="S10" i="5"/>
  <c r="E11" i="5"/>
  <c r="T11" i="5" s="1"/>
  <c r="P11" i="5"/>
  <c r="Q11" i="5"/>
  <c r="R11" i="5"/>
  <c r="S11" i="5"/>
  <c r="E12" i="5"/>
  <c r="T12" i="5" s="1"/>
  <c r="P12" i="5"/>
  <c r="Q12" i="5"/>
  <c r="R12" i="5"/>
  <c r="S12" i="5"/>
  <c r="E13" i="5"/>
  <c r="P13" i="5"/>
  <c r="T13" i="5" s="1"/>
  <c r="Q13" i="5"/>
  <c r="R13" i="5"/>
  <c r="S13" i="5"/>
  <c r="U13" i="5"/>
  <c r="E14" i="5"/>
  <c r="P14" i="5"/>
  <c r="Q14" i="5"/>
  <c r="U14" i="5" s="1"/>
  <c r="R14" i="5"/>
  <c r="S14" i="5"/>
  <c r="T14" i="5"/>
  <c r="B15" i="5"/>
  <c r="E15" i="5" s="1"/>
  <c r="C15" i="5"/>
  <c r="F15" i="5"/>
  <c r="G15" i="5"/>
  <c r="H15" i="5"/>
  <c r="R15" i="5" s="1"/>
  <c r="I15" i="5"/>
  <c r="J15" i="5"/>
  <c r="K15" i="5"/>
  <c r="Q15" i="5" s="1"/>
  <c r="L15" i="5"/>
  <c r="M15" i="5"/>
  <c r="N15" i="5"/>
  <c r="O15" i="5"/>
  <c r="P15" i="5"/>
  <c r="S15" i="5"/>
  <c r="V15" i="5"/>
  <c r="E17" i="5"/>
  <c r="T17" i="5" s="1"/>
  <c r="P17" i="5"/>
  <c r="Q17" i="5"/>
  <c r="R17" i="5"/>
  <c r="S17" i="5"/>
  <c r="E18" i="5"/>
  <c r="T18" i="5" s="1"/>
  <c r="P18" i="5"/>
  <c r="Q18" i="5"/>
  <c r="R18" i="5"/>
  <c r="S18" i="5"/>
  <c r="E19" i="5"/>
  <c r="P19" i="5"/>
  <c r="T19" i="5" s="1"/>
  <c r="Q19" i="5"/>
  <c r="U19" i="5" s="1"/>
  <c r="R19" i="5"/>
  <c r="S19" i="5"/>
  <c r="E20" i="5"/>
  <c r="P20" i="5"/>
  <c r="Q20" i="5"/>
  <c r="R20" i="5"/>
  <c r="S20" i="5"/>
  <c r="T20" i="5"/>
  <c r="U20" i="5"/>
  <c r="E21" i="5"/>
  <c r="U21" i="5" s="1"/>
  <c r="P21" i="5"/>
  <c r="Q21" i="5"/>
  <c r="R21" i="5"/>
  <c r="S21" i="5"/>
  <c r="T21" i="5"/>
  <c r="E22" i="5"/>
  <c r="P22" i="5"/>
  <c r="Q22" i="5"/>
  <c r="R22" i="5"/>
  <c r="S22" i="5"/>
  <c r="T22" i="5"/>
  <c r="U22" i="5"/>
  <c r="E23" i="5"/>
  <c r="P23" i="5"/>
  <c r="Q23" i="5"/>
  <c r="R23" i="5"/>
  <c r="S23" i="5"/>
  <c r="T23" i="5"/>
  <c r="U23" i="5"/>
  <c r="B24" i="5"/>
  <c r="E24" i="5" s="1"/>
  <c r="C24" i="5"/>
  <c r="F24" i="5"/>
  <c r="G24" i="5"/>
  <c r="H24" i="5"/>
  <c r="I24" i="5"/>
  <c r="Q24" i="5" s="1"/>
  <c r="J24" i="5"/>
  <c r="P24" i="5" s="1"/>
  <c r="K24" i="5"/>
  <c r="L24" i="5"/>
  <c r="M24" i="5"/>
  <c r="N24" i="5"/>
  <c r="O24" i="5"/>
  <c r="R24" i="5"/>
  <c r="S24" i="5"/>
  <c r="V24" i="5"/>
  <c r="E26" i="5"/>
  <c r="T26" i="5" s="1"/>
  <c r="P26" i="5"/>
  <c r="Q26" i="5"/>
  <c r="R26" i="5"/>
  <c r="S26" i="5"/>
  <c r="U26" i="5"/>
  <c r="E27" i="5"/>
  <c r="U27" i="5" s="1"/>
  <c r="P27" i="5"/>
  <c r="Q27" i="5"/>
  <c r="R27" i="5"/>
  <c r="S27" i="5"/>
  <c r="T27" i="5"/>
  <c r="E28" i="5"/>
  <c r="P28" i="5"/>
  <c r="Q28" i="5"/>
  <c r="R28" i="5"/>
  <c r="S28" i="5"/>
  <c r="T28" i="5"/>
  <c r="U28" i="5"/>
  <c r="E29" i="5"/>
  <c r="P29" i="5"/>
  <c r="Q29" i="5"/>
  <c r="R29" i="5"/>
  <c r="S29" i="5"/>
  <c r="T29" i="5"/>
  <c r="U29" i="5"/>
  <c r="B30" i="5"/>
  <c r="E30" i="5" s="1"/>
  <c r="C30" i="5"/>
  <c r="F30" i="5"/>
  <c r="G30" i="5"/>
  <c r="H30" i="5"/>
  <c r="I30" i="5"/>
  <c r="Q30" i="5" s="1"/>
  <c r="J30" i="5"/>
  <c r="P30" i="5" s="1"/>
  <c r="K30" i="5"/>
  <c r="L30" i="5"/>
  <c r="M30" i="5"/>
  <c r="N30" i="5"/>
  <c r="O30" i="5"/>
  <c r="R30" i="5"/>
  <c r="S30" i="5"/>
  <c r="V30" i="5"/>
  <c r="E32" i="5"/>
  <c r="T32" i="5" s="1"/>
  <c r="P32" i="5"/>
  <c r="Q32" i="5"/>
  <c r="R32" i="5"/>
  <c r="S32" i="5"/>
  <c r="B33" i="5"/>
  <c r="E33" i="5" s="1"/>
  <c r="C33" i="5"/>
  <c r="F33" i="5"/>
  <c r="G33" i="5"/>
  <c r="H33" i="5"/>
  <c r="R33" i="5" s="1"/>
  <c r="I33" i="5"/>
  <c r="J33" i="5"/>
  <c r="K33" i="5"/>
  <c r="Q33" i="5" s="1"/>
  <c r="L33" i="5"/>
  <c r="M33" i="5"/>
  <c r="N33" i="5"/>
  <c r="O33" i="5"/>
  <c r="P33" i="5"/>
  <c r="S33" i="5"/>
  <c r="V33" i="5"/>
  <c r="E35" i="5"/>
  <c r="T35" i="5" s="1"/>
  <c r="P35" i="5"/>
  <c r="Q35" i="5"/>
  <c r="R35" i="5"/>
  <c r="S35" i="5"/>
  <c r="E36" i="5"/>
  <c r="T36" i="5" s="1"/>
  <c r="P36" i="5"/>
  <c r="Q36" i="5"/>
  <c r="R36" i="5"/>
  <c r="S36" i="5"/>
  <c r="E37" i="5"/>
  <c r="P37" i="5"/>
  <c r="Q37" i="5"/>
  <c r="R37" i="5"/>
  <c r="S37" i="5"/>
  <c r="T37" i="5"/>
  <c r="U37" i="5"/>
  <c r="E38" i="5"/>
  <c r="T38" i="5" s="1"/>
  <c r="P38" i="5"/>
  <c r="Q38" i="5"/>
  <c r="U38" i="5" s="1"/>
  <c r="R38" i="5"/>
  <c r="S38" i="5"/>
  <c r="E39" i="5"/>
  <c r="U39" i="5" s="1"/>
  <c r="P39" i="5"/>
  <c r="Q39" i="5"/>
  <c r="R39" i="5"/>
  <c r="S39" i="5"/>
  <c r="T39" i="5"/>
  <c r="B40" i="5"/>
  <c r="C40" i="5"/>
  <c r="E40" i="5"/>
  <c r="F40" i="5"/>
  <c r="G40" i="5"/>
  <c r="H40" i="5"/>
  <c r="R40" i="5" s="1"/>
  <c r="I40" i="5"/>
  <c r="S40" i="5" s="1"/>
  <c r="J40" i="5"/>
  <c r="K40" i="5"/>
  <c r="L40" i="5"/>
  <c r="M40" i="5"/>
  <c r="N40" i="5"/>
  <c r="O40" i="5"/>
  <c r="P40" i="5"/>
  <c r="T40" i="5" s="1"/>
  <c r="Q40" i="5"/>
  <c r="U40" i="5" s="1"/>
  <c r="V40" i="5"/>
  <c r="E42" i="5"/>
  <c r="T42" i="5" s="1"/>
  <c r="P42" i="5"/>
  <c r="Q42" i="5"/>
  <c r="R42" i="5"/>
  <c r="S42" i="5"/>
  <c r="E43" i="5"/>
  <c r="P43" i="5"/>
  <c r="Q43" i="5"/>
  <c r="R43" i="5"/>
  <c r="S43" i="5"/>
  <c r="T43" i="5"/>
  <c r="U43" i="5"/>
  <c r="E44" i="5"/>
  <c r="T44" i="5" s="1"/>
  <c r="P44" i="5"/>
  <c r="Q44" i="5"/>
  <c r="R44" i="5"/>
  <c r="S44" i="5"/>
  <c r="E45" i="5"/>
  <c r="U45" i="5" s="1"/>
  <c r="P45" i="5"/>
  <c r="Q45" i="5"/>
  <c r="R45" i="5"/>
  <c r="S45" i="5"/>
  <c r="T45" i="5"/>
  <c r="E46" i="5"/>
  <c r="P46" i="5"/>
  <c r="Q46" i="5"/>
  <c r="R46" i="5"/>
  <c r="S46" i="5"/>
  <c r="T46" i="5"/>
  <c r="U46" i="5"/>
  <c r="E47" i="5"/>
  <c r="P47" i="5"/>
  <c r="Q47" i="5"/>
  <c r="R47" i="5"/>
  <c r="S47" i="5"/>
  <c r="T47" i="5"/>
  <c r="U47" i="5"/>
  <c r="E48" i="5"/>
  <c r="U48" i="5" s="1"/>
  <c r="P48" i="5"/>
  <c r="Q48" i="5"/>
  <c r="R48" i="5"/>
  <c r="S48" i="5"/>
  <c r="E49" i="5"/>
  <c r="T49" i="5" s="1"/>
  <c r="P49" i="5"/>
  <c r="Q49" i="5"/>
  <c r="R49" i="5"/>
  <c r="S49" i="5"/>
  <c r="E50" i="5"/>
  <c r="T50" i="5" s="1"/>
  <c r="P50" i="5"/>
  <c r="Q50" i="5"/>
  <c r="R50" i="5"/>
  <c r="S50" i="5"/>
  <c r="E51" i="5"/>
  <c r="P51" i="5"/>
  <c r="Q51" i="5"/>
  <c r="R51" i="5"/>
  <c r="S51" i="5"/>
  <c r="T51" i="5"/>
  <c r="U51" i="5"/>
  <c r="E52" i="5"/>
  <c r="T52" i="5" s="1"/>
  <c r="P52" i="5"/>
  <c r="Q52" i="5"/>
  <c r="R52" i="5"/>
  <c r="S52" i="5"/>
  <c r="B53" i="5"/>
  <c r="E53" i="5" s="1"/>
  <c r="C53" i="5"/>
  <c r="F53" i="5"/>
  <c r="G53" i="5"/>
  <c r="H53" i="5"/>
  <c r="R53" i="5" s="1"/>
  <c r="I53" i="5"/>
  <c r="J53" i="5"/>
  <c r="K53" i="5"/>
  <c r="Q53" i="5" s="1"/>
  <c r="L53" i="5"/>
  <c r="M53" i="5"/>
  <c r="N53" i="5"/>
  <c r="O53" i="5"/>
  <c r="P53" i="5"/>
  <c r="S53" i="5"/>
  <c r="V53" i="5"/>
  <c r="E55" i="5"/>
  <c r="T55" i="5" s="1"/>
  <c r="P55" i="5"/>
  <c r="Q55" i="5"/>
  <c r="R55" i="5"/>
  <c r="S55" i="5"/>
  <c r="E56" i="5"/>
  <c r="T56" i="5" s="1"/>
  <c r="P56" i="5"/>
  <c r="Q56" i="5"/>
  <c r="R56" i="5"/>
  <c r="S56" i="5"/>
  <c r="E57" i="5"/>
  <c r="P57" i="5"/>
  <c r="Q57" i="5"/>
  <c r="R57" i="5"/>
  <c r="S57" i="5"/>
  <c r="T57" i="5"/>
  <c r="U57" i="5"/>
  <c r="E58" i="5"/>
  <c r="T58" i="5" s="1"/>
  <c r="P58" i="5"/>
  <c r="Q58" i="5"/>
  <c r="R58" i="5"/>
  <c r="S58" i="5"/>
  <c r="B59" i="5"/>
  <c r="E59" i="5" s="1"/>
  <c r="C59" i="5"/>
  <c r="F59" i="5"/>
  <c r="G59" i="5"/>
  <c r="H59" i="5"/>
  <c r="R59" i="5" s="1"/>
  <c r="I59" i="5"/>
  <c r="J59" i="5"/>
  <c r="K59" i="5"/>
  <c r="Q59" i="5" s="1"/>
  <c r="L59" i="5"/>
  <c r="M59" i="5"/>
  <c r="N59" i="5"/>
  <c r="O59" i="5"/>
  <c r="P59" i="5"/>
  <c r="S59" i="5"/>
  <c r="V59" i="5"/>
  <c r="E61" i="5"/>
  <c r="T61" i="5" s="1"/>
  <c r="P61" i="5"/>
  <c r="Q61" i="5"/>
  <c r="R61" i="5"/>
  <c r="S61" i="5"/>
  <c r="E62" i="5"/>
  <c r="T62" i="5" s="1"/>
  <c r="P62" i="5"/>
  <c r="Q62" i="5"/>
  <c r="R62" i="5"/>
  <c r="S62" i="5"/>
  <c r="E63" i="5"/>
  <c r="P63" i="5"/>
  <c r="Q63" i="5"/>
  <c r="R63" i="5"/>
  <c r="S63" i="5"/>
  <c r="T63" i="5"/>
  <c r="U63" i="5"/>
  <c r="E64" i="5"/>
  <c r="T64" i="5" s="1"/>
  <c r="P64" i="5"/>
  <c r="Q64" i="5"/>
  <c r="R64" i="5"/>
  <c r="S64" i="5"/>
  <c r="E65" i="5"/>
  <c r="U65" i="5" s="1"/>
  <c r="P65" i="5"/>
  <c r="Q65" i="5"/>
  <c r="R65" i="5"/>
  <c r="S65" i="5"/>
  <c r="T65" i="5"/>
  <c r="B66" i="5"/>
  <c r="C66" i="5"/>
  <c r="E66" i="5" s="1"/>
  <c r="F66" i="5"/>
  <c r="G66" i="5"/>
  <c r="H66" i="5"/>
  <c r="R66" i="5" s="1"/>
  <c r="I66" i="5"/>
  <c r="S66" i="5" s="1"/>
  <c r="J66" i="5"/>
  <c r="K66" i="5"/>
  <c r="L66" i="5"/>
  <c r="M66" i="5"/>
  <c r="N66" i="5"/>
  <c r="O66" i="5"/>
  <c r="P66" i="5"/>
  <c r="T66" i="5" s="1"/>
  <c r="Q66" i="5"/>
  <c r="U66" i="5" s="1"/>
  <c r="V66" i="5"/>
  <c r="B67" i="5"/>
  <c r="C67" i="5"/>
  <c r="E67" i="5"/>
  <c r="F67" i="5"/>
  <c r="G67" i="5"/>
  <c r="H67" i="5"/>
  <c r="R67" i="5" s="1"/>
  <c r="I67" i="5"/>
  <c r="J67" i="5"/>
  <c r="K67" i="5"/>
  <c r="S67" i="5" s="1"/>
  <c r="L67" i="5"/>
  <c r="P67" i="5" s="1"/>
  <c r="M67" i="5"/>
  <c r="N67" i="5"/>
  <c r="O67" i="5"/>
  <c r="V67" i="5"/>
  <c r="E69" i="5"/>
  <c r="P69" i="5"/>
  <c r="Q69" i="5"/>
  <c r="R69" i="5"/>
  <c r="S69" i="5"/>
  <c r="T69" i="5"/>
  <c r="U69" i="5"/>
  <c r="B70" i="5"/>
  <c r="E70" i="5" s="1"/>
  <c r="C70" i="5"/>
  <c r="F70" i="5"/>
  <c r="G70" i="5"/>
  <c r="H70" i="5"/>
  <c r="I70" i="5"/>
  <c r="S70" i="5" s="1"/>
  <c r="J70" i="5"/>
  <c r="P70" i="5" s="1"/>
  <c r="K70" i="5"/>
  <c r="L70" i="5"/>
  <c r="M70" i="5"/>
  <c r="N70" i="5"/>
  <c r="O70" i="5"/>
  <c r="Q70" i="5"/>
  <c r="R70" i="5"/>
  <c r="V70" i="5"/>
  <c r="B71" i="5"/>
  <c r="C71" i="5"/>
  <c r="E71" i="5" s="1"/>
  <c r="F71" i="5"/>
  <c r="G71" i="5"/>
  <c r="H71" i="5"/>
  <c r="R71" i="5" s="1"/>
  <c r="I71" i="5"/>
  <c r="S71" i="5" s="1"/>
  <c r="J71" i="5"/>
  <c r="K71" i="5"/>
  <c r="L71" i="5"/>
  <c r="P71" i="5" s="1"/>
  <c r="M71" i="5"/>
  <c r="Q71" i="5" s="1"/>
  <c r="N71" i="5"/>
  <c r="O71" i="5"/>
  <c r="V71" i="5"/>
  <c r="B72" i="5"/>
  <c r="E72" i="5" s="1"/>
  <c r="C72" i="5"/>
  <c r="F72" i="5"/>
  <c r="G72" i="5"/>
  <c r="H72" i="5"/>
  <c r="P72" i="5" s="1"/>
  <c r="I72" i="5"/>
  <c r="S72" i="5" s="1"/>
  <c r="J72" i="5"/>
  <c r="K72" i="5"/>
  <c r="L72" i="5"/>
  <c r="M72" i="5"/>
  <c r="N72" i="5"/>
  <c r="O72" i="5"/>
  <c r="Q72" i="5"/>
  <c r="R72" i="5"/>
  <c r="V72" i="5"/>
  <c r="A76" i="5"/>
  <c r="B79" i="5"/>
  <c r="C79" i="5"/>
  <c r="D79" i="5"/>
  <c r="F79" i="5"/>
  <c r="G79" i="5"/>
  <c r="H79" i="5"/>
  <c r="I79" i="5"/>
  <c r="J79" i="5"/>
  <c r="K79" i="5"/>
  <c r="L79" i="5"/>
  <c r="M79" i="5"/>
  <c r="V79" i="5"/>
  <c r="W79" i="5"/>
  <c r="E80" i="5"/>
  <c r="E79" i="5" s="1"/>
  <c r="E81" i="5"/>
  <c r="E82" i="5"/>
  <c r="E83" i="5"/>
  <c r="E86" i="5"/>
  <c r="U86" i="5" s="1"/>
  <c r="P86" i="5"/>
  <c r="Q86" i="5"/>
  <c r="R86" i="5"/>
  <c r="S86" i="5"/>
  <c r="E87" i="5"/>
  <c r="T87" i="5" s="1"/>
  <c r="P87" i="5"/>
  <c r="Q87" i="5"/>
  <c r="R87" i="5"/>
  <c r="S87" i="5"/>
  <c r="E88" i="5"/>
  <c r="T88" i="5" s="1"/>
  <c r="P88" i="5"/>
  <c r="Q88" i="5"/>
  <c r="R88" i="5"/>
  <c r="S88" i="5"/>
  <c r="E89" i="5"/>
  <c r="T89" i="5" s="1"/>
  <c r="P89" i="5"/>
  <c r="Q89" i="5"/>
  <c r="R89" i="5"/>
  <c r="S89" i="5"/>
  <c r="E90" i="5"/>
  <c r="P90" i="5"/>
  <c r="Q90" i="5"/>
  <c r="R90" i="5"/>
  <c r="S90" i="5"/>
  <c r="T90" i="5"/>
  <c r="U90" i="5"/>
  <c r="E91" i="5"/>
  <c r="P91" i="5"/>
  <c r="Q91" i="5"/>
  <c r="R91" i="5"/>
  <c r="S91" i="5"/>
  <c r="T91" i="5"/>
  <c r="U91" i="5"/>
  <c r="E92" i="5"/>
  <c r="P92" i="5"/>
  <c r="Q92" i="5"/>
  <c r="R92" i="5"/>
  <c r="S92" i="5"/>
  <c r="T92" i="5"/>
  <c r="U92" i="5"/>
  <c r="E93" i="5"/>
  <c r="P93" i="5"/>
  <c r="Q93" i="5"/>
  <c r="R93" i="5"/>
  <c r="S93" i="5"/>
  <c r="T93" i="5"/>
  <c r="U93" i="5"/>
  <c r="B95" i="5"/>
  <c r="B112" i="5" s="1"/>
  <c r="C95" i="5"/>
  <c r="D95" i="5"/>
  <c r="F95" i="5"/>
  <c r="G95" i="5"/>
  <c r="H95" i="5"/>
  <c r="H112" i="5" s="1"/>
  <c r="I95" i="5"/>
  <c r="J95" i="5"/>
  <c r="J112" i="5" s="1"/>
  <c r="K95" i="5"/>
  <c r="L95" i="5"/>
  <c r="M95" i="5"/>
  <c r="R95" i="5"/>
  <c r="S95" i="5"/>
  <c r="V95" i="5"/>
  <c r="V112" i="5" s="1"/>
  <c r="W95" i="5"/>
  <c r="E96" i="5"/>
  <c r="E95" i="5" s="1"/>
  <c r="R96" i="5"/>
  <c r="S96" i="5"/>
  <c r="T96" i="5"/>
  <c r="U96" i="5"/>
  <c r="E97" i="5"/>
  <c r="T97" i="5" s="1"/>
  <c r="R97" i="5"/>
  <c r="S97" i="5"/>
  <c r="U97" i="5"/>
  <c r="E98" i="5"/>
  <c r="T98" i="5" s="1"/>
  <c r="R98" i="5"/>
  <c r="S98" i="5"/>
  <c r="U98" i="5"/>
  <c r="E99" i="5"/>
  <c r="R99" i="5"/>
  <c r="S99" i="5"/>
  <c r="T99" i="5"/>
  <c r="U99" i="5"/>
  <c r="E100" i="5"/>
  <c r="T100" i="5" s="1"/>
  <c r="R100" i="5"/>
  <c r="S100" i="5"/>
  <c r="E101" i="5"/>
  <c r="U101" i="5" s="1"/>
  <c r="R101" i="5"/>
  <c r="S101" i="5"/>
  <c r="T101" i="5"/>
  <c r="E102" i="5"/>
  <c r="T102" i="5" s="1"/>
  <c r="R102" i="5"/>
  <c r="S102" i="5"/>
  <c r="E103" i="5"/>
  <c r="U103" i="5" s="1"/>
  <c r="R103" i="5"/>
  <c r="S103" i="5"/>
  <c r="T103" i="5"/>
  <c r="E104" i="5"/>
  <c r="R104" i="5"/>
  <c r="S104" i="5"/>
  <c r="T104" i="5"/>
  <c r="U104" i="5"/>
  <c r="E105" i="5"/>
  <c r="T105" i="5" s="1"/>
  <c r="R105" i="5"/>
  <c r="S105" i="5"/>
  <c r="E106" i="5"/>
  <c r="T106" i="5" s="1"/>
  <c r="R106" i="5"/>
  <c r="S106" i="5"/>
  <c r="U106" i="5"/>
  <c r="E107" i="5"/>
  <c r="R107" i="5"/>
  <c r="S107" i="5"/>
  <c r="T107" i="5"/>
  <c r="U107" i="5"/>
  <c r="E108" i="5"/>
  <c r="T108" i="5" s="1"/>
  <c r="R108" i="5"/>
  <c r="S108" i="5"/>
  <c r="E109" i="5"/>
  <c r="U109" i="5" s="1"/>
  <c r="R109" i="5"/>
  <c r="S109" i="5"/>
  <c r="T109" i="5"/>
  <c r="E110" i="5"/>
  <c r="T110" i="5" s="1"/>
  <c r="R110" i="5"/>
  <c r="S110" i="5"/>
  <c r="R111" i="5"/>
  <c r="S111" i="5"/>
  <c r="T111" i="5"/>
  <c r="U111" i="5"/>
  <c r="C112" i="5"/>
  <c r="D112" i="5"/>
  <c r="F112" i="5"/>
  <c r="G112" i="5"/>
  <c r="I112" i="5"/>
  <c r="K112" i="5"/>
  <c r="L112" i="5"/>
  <c r="R112" i="5" s="1"/>
  <c r="M112" i="5"/>
  <c r="S112" i="5" s="1"/>
  <c r="N112" i="5"/>
  <c r="O112" i="5"/>
  <c r="P112" i="5"/>
  <c r="Q112" i="5"/>
  <c r="W112" i="5"/>
  <c r="B113" i="5"/>
  <c r="C113" i="5"/>
  <c r="D113" i="5"/>
  <c r="E113" i="5"/>
  <c r="T113" i="5" s="1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U113" i="5"/>
  <c r="V113" i="5"/>
  <c r="W113" i="5"/>
  <c r="E9" i="4"/>
  <c r="P9" i="4"/>
  <c r="Q9" i="4"/>
  <c r="R9" i="4"/>
  <c r="S9" i="4"/>
  <c r="T9" i="4"/>
  <c r="U9" i="4"/>
  <c r="E10" i="4"/>
  <c r="P10" i="4"/>
  <c r="Q10" i="4"/>
  <c r="R10" i="4"/>
  <c r="S10" i="4"/>
  <c r="E11" i="4"/>
  <c r="T11" i="4" s="1"/>
  <c r="P11" i="4"/>
  <c r="Q11" i="4"/>
  <c r="R11" i="4"/>
  <c r="S11" i="4"/>
  <c r="E12" i="4"/>
  <c r="T12" i="4" s="1"/>
  <c r="P12" i="4"/>
  <c r="Q12" i="4"/>
  <c r="R12" i="4"/>
  <c r="S12" i="4"/>
  <c r="E13" i="4"/>
  <c r="T13" i="4" s="1"/>
  <c r="P13" i="4"/>
  <c r="Q13" i="4"/>
  <c r="R13" i="4"/>
  <c r="S13" i="4"/>
  <c r="E14" i="4"/>
  <c r="T14" i="4" s="1"/>
  <c r="P14" i="4"/>
  <c r="Q14" i="4"/>
  <c r="R14" i="4"/>
  <c r="S14" i="4"/>
  <c r="B15" i="4"/>
  <c r="E15" i="4" s="1"/>
  <c r="C15" i="4"/>
  <c r="F15" i="4"/>
  <c r="G15" i="4"/>
  <c r="H15" i="4"/>
  <c r="R15" i="4" s="1"/>
  <c r="I15" i="4"/>
  <c r="J15" i="4"/>
  <c r="K15" i="4"/>
  <c r="Q15" i="4" s="1"/>
  <c r="L15" i="4"/>
  <c r="M15" i="4"/>
  <c r="N15" i="4"/>
  <c r="O15" i="4"/>
  <c r="P15" i="4"/>
  <c r="S15" i="4"/>
  <c r="V15" i="4"/>
  <c r="E17" i="4"/>
  <c r="T17" i="4" s="1"/>
  <c r="P17" i="4"/>
  <c r="Q17" i="4"/>
  <c r="R17" i="4"/>
  <c r="S17" i="4"/>
  <c r="E18" i="4"/>
  <c r="P18" i="4"/>
  <c r="Q18" i="4"/>
  <c r="R18" i="4"/>
  <c r="S18" i="4"/>
  <c r="T18" i="4"/>
  <c r="U18" i="4"/>
  <c r="E19" i="4"/>
  <c r="T19" i="4" s="1"/>
  <c r="P19" i="4"/>
  <c r="Q19" i="4"/>
  <c r="R19" i="4"/>
  <c r="S19" i="4"/>
  <c r="U19" i="4"/>
  <c r="E20" i="4"/>
  <c r="T20" i="4" s="1"/>
  <c r="P20" i="4"/>
  <c r="Q20" i="4"/>
  <c r="R20" i="4"/>
  <c r="S20" i="4"/>
  <c r="E21" i="4"/>
  <c r="P21" i="4"/>
  <c r="Q21" i="4"/>
  <c r="R21" i="4"/>
  <c r="S21" i="4"/>
  <c r="T21" i="4"/>
  <c r="U21" i="4"/>
  <c r="E22" i="4"/>
  <c r="P22" i="4"/>
  <c r="Q22" i="4"/>
  <c r="R22" i="4"/>
  <c r="S22" i="4"/>
  <c r="T22" i="4"/>
  <c r="U22" i="4"/>
  <c r="E23" i="4"/>
  <c r="P23" i="4"/>
  <c r="Q23" i="4"/>
  <c r="R23" i="4"/>
  <c r="S23" i="4"/>
  <c r="T23" i="4"/>
  <c r="U23" i="4"/>
  <c r="B24" i="4"/>
  <c r="E24" i="4" s="1"/>
  <c r="C24" i="4"/>
  <c r="F24" i="4"/>
  <c r="G24" i="4"/>
  <c r="H24" i="4"/>
  <c r="I24" i="4"/>
  <c r="J24" i="4"/>
  <c r="P24" i="4" s="1"/>
  <c r="K24" i="4"/>
  <c r="Q24" i="4" s="1"/>
  <c r="L24" i="4"/>
  <c r="M24" i="4"/>
  <c r="N24" i="4"/>
  <c r="O24" i="4"/>
  <c r="R24" i="4"/>
  <c r="S24" i="4"/>
  <c r="V24" i="4"/>
  <c r="E26" i="4"/>
  <c r="T26" i="4" s="1"/>
  <c r="P26" i="4"/>
  <c r="Q26" i="4"/>
  <c r="R26" i="4"/>
  <c r="S26" i="4"/>
  <c r="E27" i="4"/>
  <c r="U27" i="4" s="1"/>
  <c r="P27" i="4"/>
  <c r="Q27" i="4"/>
  <c r="R27" i="4"/>
  <c r="S27" i="4"/>
  <c r="T27" i="4"/>
  <c r="E28" i="4"/>
  <c r="P28" i="4"/>
  <c r="Q28" i="4"/>
  <c r="R28" i="4"/>
  <c r="S28" i="4"/>
  <c r="T28" i="4"/>
  <c r="U28" i="4"/>
  <c r="E29" i="4"/>
  <c r="P29" i="4"/>
  <c r="Q29" i="4"/>
  <c r="R29" i="4"/>
  <c r="S29" i="4"/>
  <c r="T29" i="4"/>
  <c r="U29" i="4"/>
  <c r="B30" i="4"/>
  <c r="E30" i="4" s="1"/>
  <c r="C30" i="4"/>
  <c r="F30" i="4"/>
  <c r="G30" i="4"/>
  <c r="H30" i="4"/>
  <c r="I30" i="4"/>
  <c r="J30" i="4"/>
  <c r="P30" i="4" s="1"/>
  <c r="K30" i="4"/>
  <c r="Q30" i="4" s="1"/>
  <c r="L30" i="4"/>
  <c r="M30" i="4"/>
  <c r="N30" i="4"/>
  <c r="O30" i="4"/>
  <c r="R30" i="4"/>
  <c r="V30" i="4"/>
  <c r="E32" i="4"/>
  <c r="T32" i="4" s="1"/>
  <c r="P32" i="4"/>
  <c r="Q32" i="4"/>
  <c r="R32" i="4"/>
  <c r="S32" i="4"/>
  <c r="B33" i="4"/>
  <c r="C33" i="4"/>
  <c r="E33" i="4" s="1"/>
  <c r="F33" i="4"/>
  <c r="G33" i="4"/>
  <c r="H33" i="4"/>
  <c r="R33" i="4" s="1"/>
  <c r="I33" i="4"/>
  <c r="J33" i="4"/>
  <c r="K33" i="4"/>
  <c r="L33" i="4"/>
  <c r="M33" i="4"/>
  <c r="Q33" i="4" s="1"/>
  <c r="N33" i="4"/>
  <c r="O33" i="4"/>
  <c r="P33" i="4"/>
  <c r="S33" i="4"/>
  <c r="V33" i="4"/>
  <c r="E35" i="4"/>
  <c r="P35" i="4"/>
  <c r="Q35" i="4"/>
  <c r="R35" i="4"/>
  <c r="S35" i="4"/>
  <c r="E36" i="4"/>
  <c r="P36" i="4"/>
  <c r="T36" i="4" s="1"/>
  <c r="Q36" i="4"/>
  <c r="U36" i="4" s="1"/>
  <c r="R36" i="4"/>
  <c r="S36" i="4"/>
  <c r="E37" i="4"/>
  <c r="T37" i="4" s="1"/>
  <c r="P37" i="4"/>
  <c r="Q37" i="4"/>
  <c r="R37" i="4"/>
  <c r="S37" i="4"/>
  <c r="U37" i="4"/>
  <c r="E38" i="4"/>
  <c r="T38" i="4" s="1"/>
  <c r="P38" i="4"/>
  <c r="Q38" i="4"/>
  <c r="R38" i="4"/>
  <c r="S38" i="4"/>
  <c r="U38" i="4"/>
  <c r="E39" i="4"/>
  <c r="U39" i="4" s="1"/>
  <c r="P39" i="4"/>
  <c r="Q39" i="4"/>
  <c r="R39" i="4"/>
  <c r="S39" i="4"/>
  <c r="T39" i="4"/>
  <c r="B40" i="4"/>
  <c r="E40" i="4" s="1"/>
  <c r="C40" i="4"/>
  <c r="F40" i="4"/>
  <c r="G40" i="4"/>
  <c r="H40" i="4"/>
  <c r="R40" i="4" s="1"/>
  <c r="I40" i="4"/>
  <c r="S40" i="4" s="1"/>
  <c r="J40" i="4"/>
  <c r="K40" i="4"/>
  <c r="L40" i="4"/>
  <c r="M40" i="4"/>
  <c r="N40" i="4"/>
  <c r="O40" i="4"/>
  <c r="V40" i="4"/>
  <c r="E42" i="4"/>
  <c r="P42" i="4"/>
  <c r="Q42" i="4"/>
  <c r="R42" i="4"/>
  <c r="S42" i="4"/>
  <c r="T42" i="4"/>
  <c r="U42" i="4"/>
  <c r="E43" i="4"/>
  <c r="P43" i="4"/>
  <c r="Q43" i="4"/>
  <c r="R43" i="4"/>
  <c r="S43" i="4"/>
  <c r="T43" i="4"/>
  <c r="U43" i="4"/>
  <c r="E44" i="4"/>
  <c r="T44" i="4" s="1"/>
  <c r="P44" i="4"/>
  <c r="Q44" i="4"/>
  <c r="R44" i="4"/>
  <c r="S44" i="4"/>
  <c r="U44" i="4"/>
  <c r="E45" i="4"/>
  <c r="U45" i="4" s="1"/>
  <c r="P45" i="4"/>
  <c r="Q45" i="4"/>
  <c r="R45" i="4"/>
  <c r="S45" i="4"/>
  <c r="T45" i="4"/>
  <c r="E46" i="4"/>
  <c r="P46" i="4"/>
  <c r="Q46" i="4"/>
  <c r="R46" i="4"/>
  <c r="S46" i="4"/>
  <c r="T46" i="4"/>
  <c r="U46" i="4"/>
  <c r="E47" i="4"/>
  <c r="P47" i="4"/>
  <c r="Q47" i="4"/>
  <c r="R47" i="4"/>
  <c r="S47" i="4"/>
  <c r="T47" i="4"/>
  <c r="U47" i="4"/>
  <c r="E48" i="4"/>
  <c r="T48" i="4" s="1"/>
  <c r="P48" i="4"/>
  <c r="Q48" i="4"/>
  <c r="R48" i="4"/>
  <c r="S48" i="4"/>
  <c r="E49" i="4"/>
  <c r="T49" i="4" s="1"/>
  <c r="P49" i="4"/>
  <c r="Q49" i="4"/>
  <c r="R49" i="4"/>
  <c r="S49" i="4"/>
  <c r="E50" i="4"/>
  <c r="P50" i="4"/>
  <c r="Q50" i="4"/>
  <c r="R50" i="4"/>
  <c r="S50" i="4"/>
  <c r="T50" i="4"/>
  <c r="U50" i="4"/>
  <c r="E51" i="4"/>
  <c r="P51" i="4"/>
  <c r="Q51" i="4"/>
  <c r="R51" i="4"/>
  <c r="S51" i="4"/>
  <c r="T51" i="4"/>
  <c r="U51" i="4"/>
  <c r="E52" i="4"/>
  <c r="T52" i="4" s="1"/>
  <c r="P52" i="4"/>
  <c r="Q52" i="4"/>
  <c r="R52" i="4"/>
  <c r="S52" i="4"/>
  <c r="U52" i="4"/>
  <c r="B53" i="4"/>
  <c r="E53" i="4" s="1"/>
  <c r="C53" i="4"/>
  <c r="F53" i="4"/>
  <c r="G53" i="4"/>
  <c r="H53" i="4"/>
  <c r="R53" i="4" s="1"/>
  <c r="I53" i="4"/>
  <c r="J53" i="4"/>
  <c r="K53" i="4"/>
  <c r="Q53" i="4" s="1"/>
  <c r="L53" i="4"/>
  <c r="M53" i="4"/>
  <c r="N53" i="4"/>
  <c r="O53" i="4"/>
  <c r="P53" i="4"/>
  <c r="S53" i="4"/>
  <c r="V53" i="4"/>
  <c r="E55" i="4"/>
  <c r="T55" i="4" s="1"/>
  <c r="P55" i="4"/>
  <c r="Q55" i="4"/>
  <c r="R55" i="4"/>
  <c r="S55" i="4"/>
  <c r="E56" i="4"/>
  <c r="U56" i="4" s="1"/>
  <c r="P56" i="4"/>
  <c r="Q56" i="4"/>
  <c r="R56" i="4"/>
  <c r="S56" i="4"/>
  <c r="T56" i="4"/>
  <c r="E57" i="4"/>
  <c r="P57" i="4"/>
  <c r="Q57" i="4"/>
  <c r="R57" i="4"/>
  <c r="S57" i="4"/>
  <c r="T57" i="4"/>
  <c r="U57" i="4"/>
  <c r="E58" i="4"/>
  <c r="P58" i="4"/>
  <c r="Q58" i="4"/>
  <c r="R58" i="4"/>
  <c r="S58" i="4"/>
  <c r="T58" i="4"/>
  <c r="U58" i="4"/>
  <c r="B59" i="4"/>
  <c r="E59" i="4" s="1"/>
  <c r="C59" i="4"/>
  <c r="F59" i="4"/>
  <c r="G59" i="4"/>
  <c r="H59" i="4"/>
  <c r="R59" i="4" s="1"/>
  <c r="I59" i="4"/>
  <c r="J59" i="4"/>
  <c r="K59" i="4"/>
  <c r="Q59" i="4" s="1"/>
  <c r="L59" i="4"/>
  <c r="M59" i="4"/>
  <c r="N59" i="4"/>
  <c r="O59" i="4"/>
  <c r="P59" i="4"/>
  <c r="S59" i="4"/>
  <c r="V59" i="4"/>
  <c r="E61" i="4"/>
  <c r="P61" i="4"/>
  <c r="Q61" i="4"/>
  <c r="R61" i="4"/>
  <c r="S61" i="4"/>
  <c r="E62" i="4"/>
  <c r="P62" i="4"/>
  <c r="Q62" i="4"/>
  <c r="R62" i="4"/>
  <c r="S62" i="4"/>
  <c r="T62" i="4"/>
  <c r="U62" i="4"/>
  <c r="E63" i="4"/>
  <c r="P63" i="4"/>
  <c r="Q63" i="4"/>
  <c r="R63" i="4"/>
  <c r="S63" i="4"/>
  <c r="T63" i="4"/>
  <c r="U63" i="4"/>
  <c r="E64" i="4"/>
  <c r="T64" i="4" s="1"/>
  <c r="P64" i="4"/>
  <c r="Q64" i="4"/>
  <c r="R64" i="4"/>
  <c r="S64" i="4"/>
  <c r="U64" i="4"/>
  <c r="E65" i="4"/>
  <c r="U65" i="4" s="1"/>
  <c r="P65" i="4"/>
  <c r="Q65" i="4"/>
  <c r="R65" i="4"/>
  <c r="S65" i="4"/>
  <c r="T65" i="4"/>
  <c r="B66" i="4"/>
  <c r="E66" i="4" s="1"/>
  <c r="C66" i="4"/>
  <c r="F66" i="4"/>
  <c r="G66" i="4"/>
  <c r="H66" i="4"/>
  <c r="R66" i="4" s="1"/>
  <c r="I66" i="4"/>
  <c r="S66" i="4" s="1"/>
  <c r="J66" i="4"/>
  <c r="K66" i="4"/>
  <c r="L66" i="4"/>
  <c r="M66" i="4"/>
  <c r="N66" i="4"/>
  <c r="O66" i="4"/>
  <c r="Q66" i="4"/>
  <c r="V66" i="4"/>
  <c r="B67" i="4"/>
  <c r="C67" i="4"/>
  <c r="E67" i="4"/>
  <c r="F67" i="4"/>
  <c r="G67" i="4"/>
  <c r="H67" i="4"/>
  <c r="R67" i="4" s="1"/>
  <c r="I67" i="4"/>
  <c r="J67" i="4"/>
  <c r="K67" i="4"/>
  <c r="Q67" i="4" s="1"/>
  <c r="U67" i="4" s="1"/>
  <c r="L67" i="4"/>
  <c r="P67" i="4" s="1"/>
  <c r="M67" i="4"/>
  <c r="N67" i="4"/>
  <c r="O67" i="4"/>
  <c r="S67" i="4"/>
  <c r="V67" i="4"/>
  <c r="E69" i="4"/>
  <c r="P69" i="4"/>
  <c r="Q69" i="4"/>
  <c r="R69" i="4"/>
  <c r="S69" i="4"/>
  <c r="T69" i="4"/>
  <c r="U69" i="4"/>
  <c r="B70" i="4"/>
  <c r="C70" i="4"/>
  <c r="E70" i="4"/>
  <c r="T70" i="4" s="1"/>
  <c r="F70" i="4"/>
  <c r="G70" i="4"/>
  <c r="H70" i="4"/>
  <c r="I70" i="4"/>
  <c r="S70" i="4" s="1"/>
  <c r="J70" i="4"/>
  <c r="P70" i="4" s="1"/>
  <c r="K70" i="4"/>
  <c r="L70" i="4"/>
  <c r="M70" i="4"/>
  <c r="N70" i="4"/>
  <c r="O70" i="4"/>
  <c r="Q70" i="4"/>
  <c r="R70" i="4"/>
  <c r="U70" i="4"/>
  <c r="V70" i="4"/>
  <c r="B71" i="4"/>
  <c r="C71" i="4"/>
  <c r="E71" i="4"/>
  <c r="U71" i="4" s="1"/>
  <c r="F71" i="4"/>
  <c r="G71" i="4"/>
  <c r="H71" i="4"/>
  <c r="R71" i="4" s="1"/>
  <c r="I71" i="4"/>
  <c r="S71" i="4" s="1"/>
  <c r="J71" i="4"/>
  <c r="K71" i="4"/>
  <c r="L71" i="4"/>
  <c r="P71" i="4" s="1"/>
  <c r="M71" i="4"/>
  <c r="Q71" i="4" s="1"/>
  <c r="N71" i="4"/>
  <c r="O71" i="4"/>
  <c r="V71" i="4"/>
  <c r="B72" i="4"/>
  <c r="E72" i="4" s="1"/>
  <c r="C72" i="4"/>
  <c r="F72" i="4"/>
  <c r="G72" i="4"/>
  <c r="H72" i="4"/>
  <c r="I72" i="4"/>
  <c r="S72" i="4" s="1"/>
  <c r="J72" i="4"/>
  <c r="R72" i="4" s="1"/>
  <c r="K72" i="4"/>
  <c r="L72" i="4"/>
  <c r="M72" i="4"/>
  <c r="N72" i="4"/>
  <c r="O72" i="4"/>
  <c r="V72" i="4"/>
  <c r="A76" i="4"/>
  <c r="B79" i="4"/>
  <c r="C79" i="4"/>
  <c r="D79" i="4"/>
  <c r="F79" i="4"/>
  <c r="G79" i="4"/>
  <c r="H79" i="4"/>
  <c r="I79" i="4"/>
  <c r="J79" i="4"/>
  <c r="K79" i="4"/>
  <c r="L79" i="4"/>
  <c r="M79" i="4"/>
  <c r="V79" i="4"/>
  <c r="W79" i="4"/>
  <c r="E80" i="4"/>
  <c r="E79" i="4" s="1"/>
  <c r="E81" i="4"/>
  <c r="E82" i="4"/>
  <c r="E83" i="4"/>
  <c r="E86" i="4"/>
  <c r="T86" i="4" s="1"/>
  <c r="P86" i="4"/>
  <c r="Q86" i="4"/>
  <c r="R86" i="4"/>
  <c r="S86" i="4"/>
  <c r="E87" i="4"/>
  <c r="T87" i="4" s="1"/>
  <c r="P87" i="4"/>
  <c r="Q87" i="4"/>
  <c r="R87" i="4"/>
  <c r="S87" i="4"/>
  <c r="E88" i="4"/>
  <c r="P88" i="4"/>
  <c r="Q88" i="4"/>
  <c r="R88" i="4"/>
  <c r="S88" i="4"/>
  <c r="T88" i="4"/>
  <c r="U88" i="4"/>
  <c r="E89" i="4"/>
  <c r="T89" i="4" s="1"/>
  <c r="P89" i="4"/>
  <c r="Q89" i="4"/>
  <c r="R89" i="4"/>
  <c r="S89" i="4"/>
  <c r="E90" i="4"/>
  <c r="T90" i="4" s="1"/>
  <c r="P90" i="4"/>
  <c r="Q90" i="4"/>
  <c r="R90" i="4"/>
  <c r="S90" i="4"/>
  <c r="E91" i="4"/>
  <c r="U91" i="4" s="1"/>
  <c r="P91" i="4"/>
  <c r="Q91" i="4"/>
  <c r="R91" i="4"/>
  <c r="S91" i="4"/>
  <c r="T91" i="4"/>
  <c r="E92" i="4"/>
  <c r="P92" i="4"/>
  <c r="Q92" i="4"/>
  <c r="R92" i="4"/>
  <c r="S92" i="4"/>
  <c r="T92" i="4"/>
  <c r="U92" i="4"/>
  <c r="E93" i="4"/>
  <c r="T93" i="4" s="1"/>
  <c r="P93" i="4"/>
  <c r="Q93" i="4"/>
  <c r="R93" i="4"/>
  <c r="S93" i="4"/>
  <c r="U93" i="4"/>
  <c r="B95" i="4"/>
  <c r="B112" i="4" s="1"/>
  <c r="C95" i="4"/>
  <c r="D95" i="4"/>
  <c r="F95" i="4"/>
  <c r="G95" i="4"/>
  <c r="H95" i="4"/>
  <c r="I95" i="4"/>
  <c r="J95" i="4"/>
  <c r="J112" i="4" s="1"/>
  <c r="K95" i="4"/>
  <c r="L95" i="4"/>
  <c r="M95" i="4"/>
  <c r="R95" i="4"/>
  <c r="S95" i="4"/>
  <c r="V95" i="4"/>
  <c r="V112" i="4" s="1"/>
  <c r="W95" i="4"/>
  <c r="E96" i="4"/>
  <c r="U96" i="4" s="1"/>
  <c r="R96" i="4"/>
  <c r="S96" i="4"/>
  <c r="T96" i="4"/>
  <c r="E97" i="4"/>
  <c r="T97" i="4" s="1"/>
  <c r="R97" i="4"/>
  <c r="S97" i="4"/>
  <c r="E98" i="4"/>
  <c r="R98" i="4"/>
  <c r="S98" i="4"/>
  <c r="T98" i="4"/>
  <c r="U98" i="4"/>
  <c r="E99" i="4"/>
  <c r="R99" i="4"/>
  <c r="S99" i="4"/>
  <c r="T99" i="4"/>
  <c r="U99" i="4"/>
  <c r="E100" i="4"/>
  <c r="T100" i="4" s="1"/>
  <c r="R100" i="4"/>
  <c r="S100" i="4"/>
  <c r="E101" i="4"/>
  <c r="T101" i="4" s="1"/>
  <c r="R101" i="4"/>
  <c r="S101" i="4"/>
  <c r="U101" i="4"/>
  <c r="E102" i="4"/>
  <c r="T102" i="4" s="1"/>
  <c r="R102" i="4"/>
  <c r="S102" i="4"/>
  <c r="E103" i="4"/>
  <c r="U103" i="4" s="1"/>
  <c r="R103" i="4"/>
  <c r="S103" i="4"/>
  <c r="T103" i="4"/>
  <c r="E104" i="4"/>
  <c r="R104" i="4"/>
  <c r="S104" i="4"/>
  <c r="T104" i="4"/>
  <c r="U104" i="4"/>
  <c r="E105" i="4"/>
  <c r="T105" i="4" s="1"/>
  <c r="R105" i="4"/>
  <c r="S105" i="4"/>
  <c r="E106" i="4"/>
  <c r="R106" i="4"/>
  <c r="S106" i="4"/>
  <c r="T106" i="4"/>
  <c r="U106" i="4"/>
  <c r="E107" i="4"/>
  <c r="R107" i="4"/>
  <c r="S107" i="4"/>
  <c r="T107" i="4"/>
  <c r="U107" i="4"/>
  <c r="E108" i="4"/>
  <c r="U108" i="4" s="1"/>
  <c r="R108" i="4"/>
  <c r="S108" i="4"/>
  <c r="T108" i="4"/>
  <c r="E109" i="4"/>
  <c r="T109" i="4" s="1"/>
  <c r="R109" i="4"/>
  <c r="S109" i="4"/>
  <c r="U109" i="4"/>
  <c r="E110" i="4"/>
  <c r="T110" i="4" s="1"/>
  <c r="R110" i="4"/>
  <c r="S110" i="4"/>
  <c r="R111" i="4"/>
  <c r="S111" i="4"/>
  <c r="T111" i="4"/>
  <c r="U111" i="4"/>
  <c r="C112" i="4"/>
  <c r="D112" i="4"/>
  <c r="F112" i="4"/>
  <c r="G112" i="4"/>
  <c r="H112" i="4"/>
  <c r="I112" i="4"/>
  <c r="K112" i="4"/>
  <c r="L112" i="4"/>
  <c r="M112" i="4"/>
  <c r="S112" i="4" s="1"/>
  <c r="N112" i="4"/>
  <c r="O112" i="4"/>
  <c r="P112" i="4"/>
  <c r="Q112" i="4"/>
  <c r="R112" i="4"/>
  <c r="W112" i="4"/>
  <c r="B113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E9" i="3"/>
  <c r="U9" i="3" s="1"/>
  <c r="P9" i="3"/>
  <c r="Q9" i="3"/>
  <c r="R9" i="3"/>
  <c r="S9" i="3"/>
  <c r="T9" i="3"/>
  <c r="E10" i="3"/>
  <c r="P10" i="3"/>
  <c r="Q10" i="3"/>
  <c r="R10" i="3"/>
  <c r="S10" i="3"/>
  <c r="E11" i="3"/>
  <c r="T11" i="3" s="1"/>
  <c r="P11" i="3"/>
  <c r="Q11" i="3"/>
  <c r="R11" i="3"/>
  <c r="S11" i="3"/>
  <c r="U11" i="3"/>
  <c r="E12" i="3"/>
  <c r="T12" i="3" s="1"/>
  <c r="P12" i="3"/>
  <c r="Q12" i="3"/>
  <c r="R12" i="3"/>
  <c r="S12" i="3"/>
  <c r="E13" i="3"/>
  <c r="T13" i="3" s="1"/>
  <c r="P13" i="3"/>
  <c r="Q13" i="3"/>
  <c r="R13" i="3"/>
  <c r="S13" i="3"/>
  <c r="E14" i="3"/>
  <c r="P14" i="3"/>
  <c r="T14" i="3" s="1"/>
  <c r="Q14" i="3"/>
  <c r="U14" i="3" s="1"/>
  <c r="R14" i="3"/>
  <c r="S14" i="3"/>
  <c r="B15" i="3"/>
  <c r="C15" i="3"/>
  <c r="E15" i="3"/>
  <c r="F15" i="3"/>
  <c r="G15" i="3"/>
  <c r="H15" i="3"/>
  <c r="R15" i="3" s="1"/>
  <c r="I15" i="3"/>
  <c r="S15" i="3" s="1"/>
  <c r="J15" i="3"/>
  <c r="K15" i="3"/>
  <c r="L15" i="3"/>
  <c r="M15" i="3"/>
  <c r="N15" i="3"/>
  <c r="O15" i="3"/>
  <c r="P15" i="3"/>
  <c r="Q15" i="3"/>
  <c r="V15" i="3"/>
  <c r="E17" i="3"/>
  <c r="P17" i="3"/>
  <c r="Q17" i="3"/>
  <c r="R17" i="3"/>
  <c r="S17" i="3"/>
  <c r="T17" i="3"/>
  <c r="U17" i="3"/>
  <c r="E18" i="3"/>
  <c r="T18" i="3" s="1"/>
  <c r="P18" i="3"/>
  <c r="Q18" i="3"/>
  <c r="R18" i="3"/>
  <c r="S18" i="3"/>
  <c r="E19" i="3"/>
  <c r="T19" i="3" s="1"/>
  <c r="P19" i="3"/>
  <c r="Q19" i="3"/>
  <c r="R19" i="3"/>
  <c r="S19" i="3"/>
  <c r="E20" i="3"/>
  <c r="P20" i="3"/>
  <c r="Q20" i="3"/>
  <c r="R20" i="3"/>
  <c r="S20" i="3"/>
  <c r="T20" i="3"/>
  <c r="U20" i="3"/>
  <c r="E21" i="3"/>
  <c r="P21" i="3"/>
  <c r="Q21" i="3"/>
  <c r="R21" i="3"/>
  <c r="S21" i="3"/>
  <c r="T21" i="3"/>
  <c r="U21" i="3"/>
  <c r="E22" i="3"/>
  <c r="T22" i="3" s="1"/>
  <c r="P22" i="3"/>
  <c r="Q22" i="3"/>
  <c r="R22" i="3"/>
  <c r="S22" i="3"/>
  <c r="U22" i="3"/>
  <c r="E23" i="3"/>
  <c r="U23" i="3" s="1"/>
  <c r="P23" i="3"/>
  <c r="Q23" i="3"/>
  <c r="R23" i="3"/>
  <c r="S23" i="3"/>
  <c r="T23" i="3"/>
  <c r="B24" i="3"/>
  <c r="E24" i="3" s="1"/>
  <c r="C24" i="3"/>
  <c r="F24" i="3"/>
  <c r="G24" i="3"/>
  <c r="H24" i="3"/>
  <c r="R24" i="3" s="1"/>
  <c r="I24" i="3"/>
  <c r="Q24" i="3" s="1"/>
  <c r="J24" i="3"/>
  <c r="K24" i="3"/>
  <c r="L24" i="3"/>
  <c r="P24" i="3" s="1"/>
  <c r="M24" i="3"/>
  <c r="N24" i="3"/>
  <c r="O24" i="3"/>
  <c r="S24" i="3"/>
  <c r="V24" i="3"/>
  <c r="E26" i="3"/>
  <c r="U26" i="3" s="1"/>
  <c r="P26" i="3"/>
  <c r="Q26" i="3"/>
  <c r="R26" i="3"/>
  <c r="S26" i="3"/>
  <c r="T26" i="3"/>
  <c r="E27" i="3"/>
  <c r="P27" i="3"/>
  <c r="Q27" i="3"/>
  <c r="R27" i="3"/>
  <c r="S27" i="3"/>
  <c r="T27" i="3"/>
  <c r="U27" i="3"/>
  <c r="E28" i="3"/>
  <c r="T28" i="3" s="1"/>
  <c r="P28" i="3"/>
  <c r="Q28" i="3"/>
  <c r="R28" i="3"/>
  <c r="S28" i="3"/>
  <c r="U28" i="3"/>
  <c r="E29" i="3"/>
  <c r="U29" i="3" s="1"/>
  <c r="P29" i="3"/>
  <c r="Q29" i="3"/>
  <c r="R29" i="3"/>
  <c r="S29" i="3"/>
  <c r="T29" i="3"/>
  <c r="B30" i="3"/>
  <c r="E30" i="3" s="1"/>
  <c r="C30" i="3"/>
  <c r="F30" i="3"/>
  <c r="G30" i="3"/>
  <c r="H30" i="3"/>
  <c r="R30" i="3" s="1"/>
  <c r="I30" i="3"/>
  <c r="Q30" i="3" s="1"/>
  <c r="J30" i="3"/>
  <c r="K30" i="3"/>
  <c r="L30" i="3"/>
  <c r="P30" i="3" s="1"/>
  <c r="M30" i="3"/>
  <c r="N30" i="3"/>
  <c r="O30" i="3"/>
  <c r="S30" i="3"/>
  <c r="V30" i="3"/>
  <c r="E32" i="3"/>
  <c r="U32" i="3" s="1"/>
  <c r="P32" i="3"/>
  <c r="Q32" i="3"/>
  <c r="R32" i="3"/>
  <c r="S32" i="3"/>
  <c r="T32" i="3"/>
  <c r="B33" i="3"/>
  <c r="C33" i="3"/>
  <c r="E33" i="3" s="1"/>
  <c r="F33" i="3"/>
  <c r="G33" i="3"/>
  <c r="H33" i="3"/>
  <c r="R33" i="3" s="1"/>
  <c r="I33" i="3"/>
  <c r="S33" i="3" s="1"/>
  <c r="J33" i="3"/>
  <c r="K33" i="3"/>
  <c r="L33" i="3"/>
  <c r="M33" i="3"/>
  <c r="N33" i="3"/>
  <c r="O33" i="3"/>
  <c r="P33" i="3"/>
  <c r="Q33" i="3"/>
  <c r="V33" i="3"/>
  <c r="E35" i="3"/>
  <c r="P35" i="3"/>
  <c r="Q35" i="3"/>
  <c r="R35" i="3"/>
  <c r="S35" i="3"/>
  <c r="T35" i="3"/>
  <c r="U35" i="3"/>
  <c r="E36" i="3"/>
  <c r="T36" i="3" s="1"/>
  <c r="P36" i="3"/>
  <c r="Q36" i="3"/>
  <c r="R36" i="3"/>
  <c r="S36" i="3"/>
  <c r="E37" i="3"/>
  <c r="T37" i="3" s="1"/>
  <c r="P37" i="3"/>
  <c r="Q37" i="3"/>
  <c r="R37" i="3"/>
  <c r="S37" i="3"/>
  <c r="E38" i="3"/>
  <c r="U38" i="3" s="1"/>
  <c r="P38" i="3"/>
  <c r="Q38" i="3"/>
  <c r="R38" i="3"/>
  <c r="S38" i="3"/>
  <c r="T38" i="3"/>
  <c r="E39" i="3"/>
  <c r="P39" i="3"/>
  <c r="Q39" i="3"/>
  <c r="R39" i="3"/>
  <c r="S39" i="3"/>
  <c r="T39" i="3"/>
  <c r="U39" i="3"/>
  <c r="B40" i="3"/>
  <c r="C40" i="3"/>
  <c r="E40" i="3"/>
  <c r="F40" i="3"/>
  <c r="G40" i="3"/>
  <c r="H40" i="3"/>
  <c r="I40" i="3"/>
  <c r="S40" i="3" s="1"/>
  <c r="J40" i="3"/>
  <c r="P40" i="3" s="1"/>
  <c r="T40" i="3" s="1"/>
  <c r="K40" i="3"/>
  <c r="L40" i="3"/>
  <c r="M40" i="3"/>
  <c r="N40" i="3"/>
  <c r="O40" i="3"/>
  <c r="Q40" i="3"/>
  <c r="U40" i="3" s="1"/>
  <c r="R40" i="3"/>
  <c r="V40" i="3"/>
  <c r="E42" i="3"/>
  <c r="T42" i="3" s="1"/>
  <c r="P42" i="3"/>
  <c r="Q42" i="3"/>
  <c r="R42" i="3"/>
  <c r="S42" i="3"/>
  <c r="E43" i="3"/>
  <c r="T43" i="3" s="1"/>
  <c r="P43" i="3"/>
  <c r="Q43" i="3"/>
  <c r="R43" i="3"/>
  <c r="S43" i="3"/>
  <c r="E44" i="3"/>
  <c r="U44" i="3" s="1"/>
  <c r="P44" i="3"/>
  <c r="Q44" i="3"/>
  <c r="R44" i="3"/>
  <c r="S44" i="3"/>
  <c r="T44" i="3"/>
  <c r="E45" i="3"/>
  <c r="P45" i="3"/>
  <c r="Q45" i="3"/>
  <c r="R45" i="3"/>
  <c r="S45" i="3"/>
  <c r="T45" i="3"/>
  <c r="U45" i="3"/>
  <c r="E46" i="3"/>
  <c r="P46" i="3"/>
  <c r="Q46" i="3"/>
  <c r="R46" i="3"/>
  <c r="S46" i="3"/>
  <c r="T46" i="3"/>
  <c r="U46" i="3"/>
  <c r="E47" i="3"/>
  <c r="U53" i="3" s="1"/>
  <c r="P47" i="3"/>
  <c r="Q47" i="3"/>
  <c r="R47" i="3"/>
  <c r="S47" i="3"/>
  <c r="T47" i="3"/>
  <c r="E48" i="3"/>
  <c r="U48" i="3" s="1"/>
  <c r="P48" i="3"/>
  <c r="Q48" i="3"/>
  <c r="R48" i="3"/>
  <c r="S48" i="3"/>
  <c r="E49" i="3"/>
  <c r="P49" i="3"/>
  <c r="Q49" i="3"/>
  <c r="R49" i="3"/>
  <c r="S49" i="3"/>
  <c r="T49" i="3"/>
  <c r="U49" i="3"/>
  <c r="E50" i="3"/>
  <c r="T50" i="3" s="1"/>
  <c r="P50" i="3"/>
  <c r="Q50" i="3"/>
  <c r="R50" i="3"/>
  <c r="S50" i="3"/>
  <c r="E51" i="3"/>
  <c r="T51" i="3" s="1"/>
  <c r="P51" i="3"/>
  <c r="Q51" i="3"/>
  <c r="R51" i="3"/>
  <c r="S51" i="3"/>
  <c r="E52" i="3"/>
  <c r="U52" i="3" s="1"/>
  <c r="P52" i="3"/>
  <c r="Q52" i="3"/>
  <c r="R52" i="3"/>
  <c r="S52" i="3"/>
  <c r="T52" i="3"/>
  <c r="B53" i="3"/>
  <c r="E53" i="3" s="1"/>
  <c r="C53" i="3"/>
  <c r="F53" i="3"/>
  <c r="G53" i="3"/>
  <c r="H53" i="3"/>
  <c r="R53" i="3" s="1"/>
  <c r="I53" i="3"/>
  <c r="S53" i="3" s="1"/>
  <c r="J53" i="3"/>
  <c r="K53" i="3"/>
  <c r="L53" i="3"/>
  <c r="M53" i="3"/>
  <c r="N53" i="3"/>
  <c r="O53" i="3"/>
  <c r="P53" i="3"/>
  <c r="Q53" i="3"/>
  <c r="V53" i="3"/>
  <c r="E55" i="3"/>
  <c r="P55" i="3"/>
  <c r="Q55" i="3"/>
  <c r="R55" i="3"/>
  <c r="S55" i="3"/>
  <c r="T55" i="3"/>
  <c r="U55" i="3"/>
  <c r="E56" i="3"/>
  <c r="T56" i="3" s="1"/>
  <c r="P56" i="3"/>
  <c r="Q56" i="3"/>
  <c r="R56" i="3"/>
  <c r="S56" i="3"/>
  <c r="E57" i="3"/>
  <c r="T57" i="3" s="1"/>
  <c r="P57" i="3"/>
  <c r="Q57" i="3"/>
  <c r="R57" i="3"/>
  <c r="S57" i="3"/>
  <c r="E58" i="3"/>
  <c r="U58" i="3" s="1"/>
  <c r="P58" i="3"/>
  <c r="Q58" i="3"/>
  <c r="R58" i="3"/>
  <c r="S58" i="3"/>
  <c r="T58" i="3"/>
  <c r="B59" i="3"/>
  <c r="C59" i="3"/>
  <c r="E59" i="3" s="1"/>
  <c r="F59" i="3"/>
  <c r="G59" i="3"/>
  <c r="H59" i="3"/>
  <c r="R59" i="3" s="1"/>
  <c r="I59" i="3"/>
  <c r="S59" i="3" s="1"/>
  <c r="J59" i="3"/>
  <c r="K59" i="3"/>
  <c r="L59" i="3"/>
  <c r="M59" i="3"/>
  <c r="N59" i="3"/>
  <c r="O59" i="3"/>
  <c r="P59" i="3"/>
  <c r="Q59" i="3"/>
  <c r="V59" i="3"/>
  <c r="E61" i="3"/>
  <c r="U61" i="3" s="1"/>
  <c r="P61" i="3"/>
  <c r="Q61" i="3"/>
  <c r="R61" i="3"/>
  <c r="S61" i="3"/>
  <c r="T61" i="3"/>
  <c r="E62" i="3"/>
  <c r="T62" i="3" s="1"/>
  <c r="P62" i="3"/>
  <c r="Q62" i="3"/>
  <c r="R62" i="3"/>
  <c r="S62" i="3"/>
  <c r="E63" i="3"/>
  <c r="T63" i="3" s="1"/>
  <c r="P63" i="3"/>
  <c r="Q63" i="3"/>
  <c r="R63" i="3"/>
  <c r="S63" i="3"/>
  <c r="E64" i="3"/>
  <c r="U64" i="3" s="1"/>
  <c r="P64" i="3"/>
  <c r="Q64" i="3"/>
  <c r="R64" i="3"/>
  <c r="S64" i="3"/>
  <c r="T64" i="3"/>
  <c r="E65" i="3"/>
  <c r="P65" i="3"/>
  <c r="Q65" i="3"/>
  <c r="R65" i="3"/>
  <c r="S65" i="3"/>
  <c r="T65" i="3"/>
  <c r="U65" i="3"/>
  <c r="B66" i="3"/>
  <c r="C66" i="3"/>
  <c r="E66" i="3"/>
  <c r="F66" i="3"/>
  <c r="G66" i="3"/>
  <c r="H66" i="3"/>
  <c r="I66" i="3"/>
  <c r="S66" i="3" s="1"/>
  <c r="J66" i="3"/>
  <c r="P66" i="3" s="1"/>
  <c r="K66" i="3"/>
  <c r="L66" i="3"/>
  <c r="M66" i="3"/>
  <c r="N66" i="3"/>
  <c r="O66" i="3"/>
  <c r="Q66" i="3"/>
  <c r="U66" i="3" s="1"/>
  <c r="R66" i="3"/>
  <c r="V66" i="3"/>
  <c r="B67" i="3"/>
  <c r="C67" i="3"/>
  <c r="E67" i="3"/>
  <c r="F67" i="3"/>
  <c r="G67" i="3"/>
  <c r="H67" i="3"/>
  <c r="I67" i="3"/>
  <c r="J67" i="3"/>
  <c r="K67" i="3"/>
  <c r="S67" i="3" s="1"/>
  <c r="L67" i="3"/>
  <c r="P67" i="3" s="1"/>
  <c r="M67" i="3"/>
  <c r="N67" i="3"/>
  <c r="O67" i="3"/>
  <c r="R67" i="3"/>
  <c r="V67" i="3"/>
  <c r="E69" i="3"/>
  <c r="P69" i="3"/>
  <c r="Q69" i="3"/>
  <c r="R69" i="3"/>
  <c r="S69" i="3"/>
  <c r="T69" i="3"/>
  <c r="U69" i="3"/>
  <c r="B70" i="3"/>
  <c r="E70" i="3" s="1"/>
  <c r="C70" i="3"/>
  <c r="F70" i="3"/>
  <c r="G70" i="3"/>
  <c r="H70" i="3"/>
  <c r="I70" i="3"/>
  <c r="J70" i="3"/>
  <c r="P70" i="3" s="1"/>
  <c r="K70" i="3"/>
  <c r="Q70" i="3" s="1"/>
  <c r="L70" i="3"/>
  <c r="M70" i="3"/>
  <c r="N70" i="3"/>
  <c r="O70" i="3"/>
  <c r="R70" i="3"/>
  <c r="S70" i="3"/>
  <c r="V70" i="3"/>
  <c r="B71" i="3"/>
  <c r="C71" i="3"/>
  <c r="E71" i="3" s="1"/>
  <c r="F71" i="3"/>
  <c r="G71" i="3"/>
  <c r="H71" i="3"/>
  <c r="I71" i="3"/>
  <c r="J71" i="3"/>
  <c r="P71" i="3" s="1"/>
  <c r="K71" i="3"/>
  <c r="L71" i="3"/>
  <c r="M71" i="3"/>
  <c r="Q71" i="3" s="1"/>
  <c r="N71" i="3"/>
  <c r="O71" i="3"/>
  <c r="R71" i="3"/>
  <c r="S71" i="3"/>
  <c r="V71" i="3"/>
  <c r="B72" i="3"/>
  <c r="E72" i="3" s="1"/>
  <c r="C72" i="3"/>
  <c r="F72" i="3"/>
  <c r="G72" i="3"/>
  <c r="H72" i="3"/>
  <c r="P72" i="3" s="1"/>
  <c r="I72" i="3"/>
  <c r="J72" i="3"/>
  <c r="K72" i="3"/>
  <c r="Q72" i="3" s="1"/>
  <c r="L72" i="3"/>
  <c r="M72" i="3"/>
  <c r="N72" i="3"/>
  <c r="O72" i="3"/>
  <c r="R72" i="3"/>
  <c r="S72" i="3"/>
  <c r="V72" i="3"/>
  <c r="A76" i="3"/>
  <c r="B79" i="3"/>
  <c r="C79" i="3"/>
  <c r="D79" i="3"/>
  <c r="F79" i="3"/>
  <c r="G79" i="3"/>
  <c r="H79" i="3"/>
  <c r="I79" i="3"/>
  <c r="J79" i="3"/>
  <c r="K79" i="3"/>
  <c r="L79" i="3"/>
  <c r="M79" i="3"/>
  <c r="V79" i="3"/>
  <c r="W79" i="3"/>
  <c r="E80" i="3"/>
  <c r="E81" i="3"/>
  <c r="E82" i="3"/>
  <c r="E79" i="3" s="1"/>
  <c r="E83" i="3"/>
  <c r="E86" i="3"/>
  <c r="U86" i="3" s="1"/>
  <c r="P86" i="3"/>
  <c r="Q86" i="3"/>
  <c r="R86" i="3"/>
  <c r="S86" i="3"/>
  <c r="E87" i="3"/>
  <c r="P87" i="3"/>
  <c r="Q87" i="3"/>
  <c r="R87" i="3"/>
  <c r="S87" i="3"/>
  <c r="T87" i="3"/>
  <c r="U87" i="3"/>
  <c r="E88" i="3"/>
  <c r="T88" i="3" s="1"/>
  <c r="P88" i="3"/>
  <c r="Q88" i="3"/>
  <c r="R88" i="3"/>
  <c r="S88" i="3"/>
  <c r="E89" i="3"/>
  <c r="T89" i="3" s="1"/>
  <c r="P89" i="3"/>
  <c r="Q89" i="3"/>
  <c r="R89" i="3"/>
  <c r="S89" i="3"/>
  <c r="E90" i="3"/>
  <c r="U90" i="3" s="1"/>
  <c r="P90" i="3"/>
  <c r="Q90" i="3"/>
  <c r="R90" i="3"/>
  <c r="S90" i="3"/>
  <c r="T90" i="3"/>
  <c r="E91" i="3"/>
  <c r="P91" i="3"/>
  <c r="Q91" i="3"/>
  <c r="R91" i="3"/>
  <c r="S91" i="3"/>
  <c r="T91" i="3"/>
  <c r="U91" i="3"/>
  <c r="E92" i="3"/>
  <c r="P92" i="3"/>
  <c r="Q92" i="3"/>
  <c r="R92" i="3"/>
  <c r="S92" i="3"/>
  <c r="T92" i="3"/>
  <c r="U92" i="3"/>
  <c r="E93" i="3"/>
  <c r="U93" i="3" s="1"/>
  <c r="P93" i="3"/>
  <c r="Q93" i="3"/>
  <c r="R93" i="3"/>
  <c r="S93" i="3"/>
  <c r="T93" i="3"/>
  <c r="B95" i="3"/>
  <c r="B112" i="3" s="1"/>
  <c r="C95" i="3"/>
  <c r="D95" i="3"/>
  <c r="F95" i="3"/>
  <c r="G95" i="3"/>
  <c r="H95" i="3"/>
  <c r="H112" i="3" s="1"/>
  <c r="I95" i="3"/>
  <c r="J95" i="3"/>
  <c r="J112" i="3" s="1"/>
  <c r="K95" i="3"/>
  <c r="L95" i="3"/>
  <c r="M95" i="3"/>
  <c r="R95" i="3"/>
  <c r="S95" i="3"/>
  <c r="V95" i="3"/>
  <c r="V112" i="3" s="1"/>
  <c r="W95" i="3"/>
  <c r="E96" i="3"/>
  <c r="E95" i="3" s="1"/>
  <c r="R96" i="3"/>
  <c r="S96" i="3"/>
  <c r="T96" i="3"/>
  <c r="U96" i="3"/>
  <c r="E97" i="3"/>
  <c r="R97" i="3"/>
  <c r="S97" i="3"/>
  <c r="T97" i="3"/>
  <c r="U97" i="3"/>
  <c r="E98" i="3"/>
  <c r="T98" i="3" s="1"/>
  <c r="R98" i="3"/>
  <c r="S98" i="3"/>
  <c r="U98" i="3"/>
  <c r="E99" i="3"/>
  <c r="T99" i="3" s="1"/>
  <c r="R99" i="3"/>
  <c r="S99" i="3"/>
  <c r="E100" i="3"/>
  <c r="T100" i="3" s="1"/>
  <c r="R100" i="3"/>
  <c r="S100" i="3"/>
  <c r="E101" i="3"/>
  <c r="U101" i="3" s="1"/>
  <c r="R101" i="3"/>
  <c r="S101" i="3"/>
  <c r="T101" i="3"/>
  <c r="E102" i="3"/>
  <c r="T102" i="3" s="1"/>
  <c r="R102" i="3"/>
  <c r="S102" i="3"/>
  <c r="E103" i="3"/>
  <c r="R103" i="3"/>
  <c r="S103" i="3"/>
  <c r="T103" i="3"/>
  <c r="U103" i="3"/>
  <c r="E104" i="3"/>
  <c r="R104" i="3"/>
  <c r="S104" i="3"/>
  <c r="T104" i="3"/>
  <c r="U104" i="3"/>
  <c r="E105" i="3"/>
  <c r="R105" i="3"/>
  <c r="S105" i="3"/>
  <c r="T105" i="3"/>
  <c r="U105" i="3"/>
  <c r="E106" i="3"/>
  <c r="T106" i="3" s="1"/>
  <c r="R106" i="3"/>
  <c r="S106" i="3"/>
  <c r="U106" i="3"/>
  <c r="E107" i="3"/>
  <c r="T107" i="3" s="1"/>
  <c r="R107" i="3"/>
  <c r="S107" i="3"/>
  <c r="E108" i="3"/>
  <c r="T108" i="3" s="1"/>
  <c r="R108" i="3"/>
  <c r="S108" i="3"/>
  <c r="E109" i="3"/>
  <c r="U109" i="3" s="1"/>
  <c r="R109" i="3"/>
  <c r="S109" i="3"/>
  <c r="T109" i="3"/>
  <c r="E110" i="3"/>
  <c r="T110" i="3" s="1"/>
  <c r="R110" i="3"/>
  <c r="S110" i="3"/>
  <c r="R111" i="3"/>
  <c r="S111" i="3"/>
  <c r="T111" i="3"/>
  <c r="U111" i="3"/>
  <c r="C112" i="3"/>
  <c r="D112" i="3"/>
  <c r="F112" i="3"/>
  <c r="G112" i="3"/>
  <c r="I112" i="3"/>
  <c r="K112" i="3"/>
  <c r="L112" i="3"/>
  <c r="M112" i="3"/>
  <c r="S112" i="3" s="1"/>
  <c r="N112" i="3"/>
  <c r="O112" i="3"/>
  <c r="P112" i="3"/>
  <c r="Q112" i="3"/>
  <c r="R112" i="3"/>
  <c r="W112" i="3"/>
  <c r="B113" i="3"/>
  <c r="C113" i="3"/>
  <c r="D113" i="3"/>
  <c r="E113" i="3"/>
  <c r="F113" i="3"/>
  <c r="G113" i="3"/>
  <c r="H113" i="3"/>
  <c r="I113" i="3"/>
  <c r="J113" i="3"/>
  <c r="K113" i="3"/>
  <c r="L113" i="3"/>
  <c r="R113" i="3" s="1"/>
  <c r="M113" i="3"/>
  <c r="N113" i="3"/>
  <c r="O113" i="3"/>
  <c r="P113" i="3"/>
  <c r="Q113" i="3"/>
  <c r="S113" i="3"/>
  <c r="T113" i="3"/>
  <c r="U113" i="3"/>
  <c r="V113" i="3"/>
  <c r="W113" i="3"/>
  <c r="E9" i="2"/>
  <c r="U15" i="2" s="1"/>
  <c r="P9" i="2"/>
  <c r="Q9" i="2"/>
  <c r="R9" i="2"/>
  <c r="S9" i="2"/>
  <c r="E10" i="2"/>
  <c r="P10" i="2"/>
  <c r="Q10" i="2"/>
  <c r="R10" i="2"/>
  <c r="S10" i="2"/>
  <c r="E11" i="2"/>
  <c r="P11" i="2"/>
  <c r="T11" i="2" s="1"/>
  <c r="Q11" i="2"/>
  <c r="U11" i="2" s="1"/>
  <c r="R11" i="2"/>
  <c r="S11" i="2"/>
  <c r="E12" i="2"/>
  <c r="P12" i="2"/>
  <c r="Q12" i="2"/>
  <c r="R12" i="2"/>
  <c r="S12" i="2"/>
  <c r="T12" i="2"/>
  <c r="U12" i="2"/>
  <c r="E13" i="2"/>
  <c r="P13" i="2"/>
  <c r="Q13" i="2"/>
  <c r="R13" i="2"/>
  <c r="S13" i="2"/>
  <c r="T13" i="2"/>
  <c r="U13" i="2"/>
  <c r="E14" i="2"/>
  <c r="T14" i="2" s="1"/>
  <c r="P14" i="2"/>
  <c r="Q14" i="2"/>
  <c r="R14" i="2"/>
  <c r="S14" i="2"/>
  <c r="B15" i="2"/>
  <c r="E15" i="2" s="1"/>
  <c r="C15" i="2"/>
  <c r="F15" i="2"/>
  <c r="G15" i="2"/>
  <c r="H15" i="2"/>
  <c r="R15" i="2" s="1"/>
  <c r="I15" i="2"/>
  <c r="S15" i="2" s="1"/>
  <c r="J15" i="2"/>
  <c r="K15" i="2"/>
  <c r="L15" i="2"/>
  <c r="M15" i="2"/>
  <c r="N15" i="2"/>
  <c r="O15" i="2"/>
  <c r="Q15" i="2"/>
  <c r="V15" i="2"/>
  <c r="E17" i="2"/>
  <c r="P17" i="2"/>
  <c r="Q17" i="2"/>
  <c r="R17" i="2"/>
  <c r="S17" i="2"/>
  <c r="T17" i="2"/>
  <c r="U17" i="2"/>
  <c r="E18" i="2"/>
  <c r="P18" i="2"/>
  <c r="Q18" i="2"/>
  <c r="R18" i="2"/>
  <c r="S18" i="2"/>
  <c r="T18" i="2"/>
  <c r="U18" i="2"/>
  <c r="E19" i="2"/>
  <c r="P19" i="2"/>
  <c r="Q19" i="2"/>
  <c r="R19" i="2"/>
  <c r="S19" i="2"/>
  <c r="T19" i="2"/>
  <c r="U19" i="2"/>
  <c r="E20" i="2"/>
  <c r="T20" i="2" s="1"/>
  <c r="P20" i="2"/>
  <c r="Q20" i="2"/>
  <c r="R20" i="2"/>
  <c r="S20" i="2"/>
  <c r="U20" i="2"/>
  <c r="E21" i="2"/>
  <c r="P21" i="2"/>
  <c r="Q21" i="2"/>
  <c r="R21" i="2"/>
  <c r="S21" i="2"/>
  <c r="T21" i="2"/>
  <c r="U21" i="2"/>
  <c r="E22" i="2"/>
  <c r="T22" i="2" s="1"/>
  <c r="P22" i="2"/>
  <c r="Q22" i="2"/>
  <c r="R22" i="2"/>
  <c r="S22" i="2"/>
  <c r="U22" i="2"/>
  <c r="E23" i="2"/>
  <c r="T23" i="2" s="1"/>
  <c r="P23" i="2"/>
  <c r="Q23" i="2"/>
  <c r="R23" i="2"/>
  <c r="S23" i="2"/>
  <c r="B24" i="2"/>
  <c r="E24" i="2" s="1"/>
  <c r="C24" i="2"/>
  <c r="F24" i="2"/>
  <c r="G24" i="2"/>
  <c r="H24" i="2"/>
  <c r="R24" i="2" s="1"/>
  <c r="I24" i="2"/>
  <c r="J24" i="2"/>
  <c r="K24" i="2"/>
  <c r="Q24" i="2" s="1"/>
  <c r="L24" i="2"/>
  <c r="P24" i="2" s="1"/>
  <c r="M24" i="2"/>
  <c r="N24" i="2"/>
  <c r="O24" i="2"/>
  <c r="S24" i="2"/>
  <c r="V24" i="2"/>
  <c r="E26" i="2"/>
  <c r="T26" i="2" s="1"/>
  <c r="P26" i="2"/>
  <c r="Q26" i="2"/>
  <c r="R26" i="2"/>
  <c r="S26" i="2"/>
  <c r="U26" i="2"/>
  <c r="E27" i="2"/>
  <c r="P27" i="2"/>
  <c r="Q27" i="2"/>
  <c r="R27" i="2"/>
  <c r="S27" i="2"/>
  <c r="T27" i="2"/>
  <c r="U27" i="2"/>
  <c r="E28" i="2"/>
  <c r="T28" i="2" s="1"/>
  <c r="P28" i="2"/>
  <c r="Q28" i="2"/>
  <c r="R28" i="2"/>
  <c r="S28" i="2"/>
  <c r="U28" i="2"/>
  <c r="E29" i="2"/>
  <c r="T29" i="2" s="1"/>
  <c r="P29" i="2"/>
  <c r="Q29" i="2"/>
  <c r="R29" i="2"/>
  <c r="S29" i="2"/>
  <c r="B30" i="2"/>
  <c r="E30" i="2" s="1"/>
  <c r="C30" i="2"/>
  <c r="F30" i="2"/>
  <c r="G30" i="2"/>
  <c r="H30" i="2"/>
  <c r="R30" i="2" s="1"/>
  <c r="I30" i="2"/>
  <c r="J30" i="2"/>
  <c r="K30" i="2"/>
  <c r="Q30" i="2" s="1"/>
  <c r="L30" i="2"/>
  <c r="P30" i="2" s="1"/>
  <c r="M30" i="2"/>
  <c r="N30" i="2"/>
  <c r="O30" i="2"/>
  <c r="S30" i="2"/>
  <c r="V30" i="2"/>
  <c r="E32" i="2"/>
  <c r="T32" i="2" s="1"/>
  <c r="P32" i="2"/>
  <c r="Q32" i="2"/>
  <c r="R32" i="2"/>
  <c r="S32" i="2"/>
  <c r="U32" i="2"/>
  <c r="B33" i="2"/>
  <c r="E33" i="2" s="1"/>
  <c r="C33" i="2"/>
  <c r="F33" i="2"/>
  <c r="G33" i="2"/>
  <c r="H33" i="2"/>
  <c r="R33" i="2" s="1"/>
  <c r="I33" i="2"/>
  <c r="J33" i="2"/>
  <c r="K33" i="2"/>
  <c r="L33" i="2"/>
  <c r="M33" i="2"/>
  <c r="N33" i="2"/>
  <c r="O33" i="2"/>
  <c r="P33" i="2"/>
  <c r="Q33" i="2"/>
  <c r="S33" i="2"/>
  <c r="V33" i="2"/>
  <c r="E35" i="2"/>
  <c r="P35" i="2"/>
  <c r="Q35" i="2"/>
  <c r="R35" i="2"/>
  <c r="S35" i="2"/>
  <c r="T35" i="2"/>
  <c r="U35" i="2"/>
  <c r="E36" i="2"/>
  <c r="P36" i="2"/>
  <c r="Q36" i="2"/>
  <c r="U36" i="2" s="1"/>
  <c r="R36" i="2"/>
  <c r="S36" i="2"/>
  <c r="T36" i="2"/>
  <c r="E37" i="2"/>
  <c r="P37" i="2"/>
  <c r="Q37" i="2"/>
  <c r="R37" i="2"/>
  <c r="S37" i="2"/>
  <c r="T37" i="2"/>
  <c r="U37" i="2"/>
  <c r="E38" i="2"/>
  <c r="T38" i="2" s="1"/>
  <c r="P38" i="2"/>
  <c r="Q38" i="2"/>
  <c r="R38" i="2"/>
  <c r="S38" i="2"/>
  <c r="U38" i="2"/>
  <c r="E39" i="2"/>
  <c r="U39" i="2" s="1"/>
  <c r="P39" i="2"/>
  <c r="Q39" i="2"/>
  <c r="R39" i="2"/>
  <c r="S39" i="2"/>
  <c r="T39" i="2"/>
  <c r="B40" i="2"/>
  <c r="E40" i="2" s="1"/>
  <c r="C40" i="2"/>
  <c r="F40" i="2"/>
  <c r="G40" i="2"/>
  <c r="H40" i="2"/>
  <c r="I40" i="2"/>
  <c r="Q40" i="2" s="1"/>
  <c r="J40" i="2"/>
  <c r="P40" i="2" s="1"/>
  <c r="K40" i="2"/>
  <c r="L40" i="2"/>
  <c r="M40" i="2"/>
  <c r="N40" i="2"/>
  <c r="O40" i="2"/>
  <c r="R40" i="2"/>
  <c r="U40" i="2"/>
  <c r="V40" i="2"/>
  <c r="E42" i="2"/>
  <c r="P42" i="2"/>
  <c r="Q42" i="2"/>
  <c r="R42" i="2"/>
  <c r="S42" i="2"/>
  <c r="T42" i="2"/>
  <c r="U42" i="2"/>
  <c r="E43" i="2"/>
  <c r="P43" i="2"/>
  <c r="Q43" i="2"/>
  <c r="R43" i="2"/>
  <c r="S43" i="2"/>
  <c r="T43" i="2"/>
  <c r="U43" i="2"/>
  <c r="E44" i="2"/>
  <c r="T44" i="2" s="1"/>
  <c r="P44" i="2"/>
  <c r="Q44" i="2"/>
  <c r="R44" i="2"/>
  <c r="S44" i="2"/>
  <c r="E45" i="2"/>
  <c r="U53" i="2" s="1"/>
  <c r="P45" i="2"/>
  <c r="Q45" i="2"/>
  <c r="R45" i="2"/>
  <c r="S45" i="2"/>
  <c r="T45" i="2"/>
  <c r="U45" i="2"/>
  <c r="E46" i="2"/>
  <c r="T46" i="2" s="1"/>
  <c r="P46" i="2"/>
  <c r="Q46" i="2"/>
  <c r="R46" i="2"/>
  <c r="S46" i="2"/>
  <c r="U46" i="2"/>
  <c r="E47" i="2"/>
  <c r="T47" i="2" s="1"/>
  <c r="P47" i="2"/>
  <c r="Q47" i="2"/>
  <c r="R47" i="2"/>
  <c r="S47" i="2"/>
  <c r="E48" i="2"/>
  <c r="T53" i="2" s="1"/>
  <c r="P48" i="2"/>
  <c r="Q48" i="2"/>
  <c r="R48" i="2"/>
  <c r="S48" i="2"/>
  <c r="E49" i="2"/>
  <c r="P49" i="2"/>
  <c r="Q49" i="2"/>
  <c r="R49" i="2"/>
  <c r="S49" i="2"/>
  <c r="T49" i="2"/>
  <c r="U49" i="2"/>
  <c r="E50" i="2"/>
  <c r="P50" i="2"/>
  <c r="Q50" i="2"/>
  <c r="R50" i="2"/>
  <c r="S50" i="2"/>
  <c r="T50" i="2"/>
  <c r="U50" i="2"/>
  <c r="E51" i="2"/>
  <c r="P51" i="2"/>
  <c r="Q51" i="2"/>
  <c r="R51" i="2"/>
  <c r="S51" i="2"/>
  <c r="T51" i="2"/>
  <c r="U51" i="2"/>
  <c r="E52" i="2"/>
  <c r="T52" i="2" s="1"/>
  <c r="P52" i="2"/>
  <c r="Q52" i="2"/>
  <c r="R52" i="2"/>
  <c r="S52" i="2"/>
  <c r="B53" i="2"/>
  <c r="E53" i="2" s="1"/>
  <c r="C53" i="2"/>
  <c r="F53" i="2"/>
  <c r="G53" i="2"/>
  <c r="H53" i="2"/>
  <c r="R53" i="2" s="1"/>
  <c r="I53" i="2"/>
  <c r="J53" i="2"/>
  <c r="K53" i="2"/>
  <c r="L53" i="2"/>
  <c r="M53" i="2"/>
  <c r="N53" i="2"/>
  <c r="O53" i="2"/>
  <c r="Q53" i="2"/>
  <c r="S53" i="2"/>
  <c r="V53" i="2"/>
  <c r="E55" i="2"/>
  <c r="P55" i="2"/>
  <c r="Q55" i="2"/>
  <c r="R55" i="2"/>
  <c r="S55" i="2"/>
  <c r="T55" i="2"/>
  <c r="U55" i="2"/>
  <c r="E56" i="2"/>
  <c r="P56" i="2"/>
  <c r="Q56" i="2"/>
  <c r="R56" i="2"/>
  <c r="S56" i="2"/>
  <c r="T56" i="2"/>
  <c r="U56" i="2"/>
  <c r="E57" i="2"/>
  <c r="P57" i="2"/>
  <c r="Q57" i="2"/>
  <c r="R57" i="2"/>
  <c r="S57" i="2"/>
  <c r="T57" i="2"/>
  <c r="U57" i="2"/>
  <c r="E58" i="2"/>
  <c r="T58" i="2" s="1"/>
  <c r="P58" i="2"/>
  <c r="Q58" i="2"/>
  <c r="R58" i="2"/>
  <c r="S58" i="2"/>
  <c r="B59" i="2"/>
  <c r="E59" i="2" s="1"/>
  <c r="C59" i="2"/>
  <c r="F59" i="2"/>
  <c r="G59" i="2"/>
  <c r="H59" i="2"/>
  <c r="P59" i="2" s="1"/>
  <c r="I59" i="2"/>
  <c r="J59" i="2"/>
  <c r="K59" i="2"/>
  <c r="L59" i="2"/>
  <c r="M59" i="2"/>
  <c r="N59" i="2"/>
  <c r="O59" i="2"/>
  <c r="Q59" i="2"/>
  <c r="S59" i="2"/>
  <c r="V59" i="2"/>
  <c r="E61" i="2"/>
  <c r="U61" i="2" s="1"/>
  <c r="P61" i="2"/>
  <c r="Q61" i="2"/>
  <c r="R61" i="2"/>
  <c r="S61" i="2"/>
  <c r="T61" i="2"/>
  <c r="E62" i="2"/>
  <c r="P62" i="2"/>
  <c r="Q62" i="2"/>
  <c r="R62" i="2"/>
  <c r="S62" i="2"/>
  <c r="T62" i="2"/>
  <c r="U62" i="2"/>
  <c r="E63" i="2"/>
  <c r="P63" i="2"/>
  <c r="Q63" i="2"/>
  <c r="R63" i="2"/>
  <c r="S63" i="2"/>
  <c r="T63" i="2"/>
  <c r="U63" i="2"/>
  <c r="E64" i="2"/>
  <c r="T64" i="2" s="1"/>
  <c r="P64" i="2"/>
  <c r="Q64" i="2"/>
  <c r="R64" i="2"/>
  <c r="S64" i="2"/>
  <c r="E65" i="2"/>
  <c r="U65" i="2" s="1"/>
  <c r="P65" i="2"/>
  <c r="Q65" i="2"/>
  <c r="R65" i="2"/>
  <c r="S65" i="2"/>
  <c r="T65" i="2"/>
  <c r="B66" i="2"/>
  <c r="C66" i="2"/>
  <c r="E66" i="2"/>
  <c r="F66" i="2"/>
  <c r="G66" i="2"/>
  <c r="H66" i="2"/>
  <c r="I66" i="2"/>
  <c r="S66" i="2" s="1"/>
  <c r="J66" i="2"/>
  <c r="P66" i="2" s="1"/>
  <c r="K66" i="2"/>
  <c r="L66" i="2"/>
  <c r="M66" i="2"/>
  <c r="N66" i="2"/>
  <c r="O66" i="2"/>
  <c r="Q66" i="2"/>
  <c r="U66" i="2" s="1"/>
  <c r="R66" i="2"/>
  <c r="V66" i="2"/>
  <c r="B67" i="2"/>
  <c r="C67" i="2"/>
  <c r="E67" i="2"/>
  <c r="F67" i="2"/>
  <c r="G67" i="2"/>
  <c r="H67" i="2"/>
  <c r="R67" i="2" s="1"/>
  <c r="I67" i="2"/>
  <c r="S67" i="2" s="1"/>
  <c r="J67" i="2"/>
  <c r="K67" i="2"/>
  <c r="L67" i="2"/>
  <c r="M67" i="2"/>
  <c r="Q67" i="2" s="1"/>
  <c r="U67" i="2" s="1"/>
  <c r="N67" i="2"/>
  <c r="P67" i="2" s="1"/>
  <c r="O67" i="2"/>
  <c r="V67" i="2"/>
  <c r="E69" i="2"/>
  <c r="T69" i="2" s="1"/>
  <c r="P69" i="2"/>
  <c r="Q69" i="2"/>
  <c r="R69" i="2"/>
  <c r="S69" i="2"/>
  <c r="U69" i="2"/>
  <c r="B70" i="2"/>
  <c r="E70" i="2" s="1"/>
  <c r="C70" i="2"/>
  <c r="F70" i="2"/>
  <c r="G70" i="2"/>
  <c r="H70" i="2"/>
  <c r="I70" i="2"/>
  <c r="J70" i="2"/>
  <c r="P70" i="2" s="1"/>
  <c r="K70" i="2"/>
  <c r="Q70" i="2" s="1"/>
  <c r="L70" i="2"/>
  <c r="M70" i="2"/>
  <c r="N70" i="2"/>
  <c r="O70" i="2"/>
  <c r="R70" i="2"/>
  <c r="S70" i="2"/>
  <c r="V70" i="2"/>
  <c r="B71" i="2"/>
  <c r="C71" i="2"/>
  <c r="E71" i="2"/>
  <c r="F71" i="2"/>
  <c r="G71" i="2"/>
  <c r="H71" i="2"/>
  <c r="R71" i="2" s="1"/>
  <c r="I71" i="2"/>
  <c r="S71" i="2" s="1"/>
  <c r="J71" i="2"/>
  <c r="K71" i="2"/>
  <c r="L71" i="2"/>
  <c r="M71" i="2"/>
  <c r="N71" i="2"/>
  <c r="P71" i="2" s="1"/>
  <c r="O71" i="2"/>
  <c r="Q71" i="2" s="1"/>
  <c r="T71" i="2"/>
  <c r="U71" i="2"/>
  <c r="V71" i="2"/>
  <c r="B72" i="2"/>
  <c r="E72" i="2" s="1"/>
  <c r="C72" i="2"/>
  <c r="F72" i="2"/>
  <c r="G72" i="2"/>
  <c r="H72" i="2"/>
  <c r="I72" i="2"/>
  <c r="J72" i="2"/>
  <c r="R72" i="2" s="1"/>
  <c r="K72" i="2"/>
  <c r="Q72" i="2" s="1"/>
  <c r="L72" i="2"/>
  <c r="M72" i="2"/>
  <c r="N72" i="2"/>
  <c r="O72" i="2"/>
  <c r="S72" i="2"/>
  <c r="V72" i="2"/>
  <c r="A76" i="2"/>
  <c r="B79" i="2"/>
  <c r="C79" i="2"/>
  <c r="D79" i="2"/>
  <c r="F79" i="2"/>
  <c r="G79" i="2"/>
  <c r="H79" i="2"/>
  <c r="I79" i="2"/>
  <c r="J79" i="2"/>
  <c r="K79" i="2"/>
  <c r="L79" i="2"/>
  <c r="M79" i="2"/>
  <c r="V79" i="2"/>
  <c r="W79" i="2"/>
  <c r="E80" i="2"/>
  <c r="E79" i="2" s="1"/>
  <c r="E81" i="2"/>
  <c r="E82" i="2"/>
  <c r="E83" i="2"/>
  <c r="E86" i="2"/>
  <c r="T86" i="2" s="1"/>
  <c r="P86" i="2"/>
  <c r="Q86" i="2"/>
  <c r="R86" i="2"/>
  <c r="S86" i="2"/>
  <c r="E87" i="2"/>
  <c r="P87" i="2"/>
  <c r="Q87" i="2"/>
  <c r="R87" i="2"/>
  <c r="S87" i="2"/>
  <c r="T87" i="2"/>
  <c r="U87" i="2"/>
  <c r="E88" i="2"/>
  <c r="P88" i="2"/>
  <c r="Q88" i="2"/>
  <c r="R88" i="2"/>
  <c r="S88" i="2"/>
  <c r="T88" i="2"/>
  <c r="U88" i="2"/>
  <c r="E89" i="2"/>
  <c r="U89" i="2" s="1"/>
  <c r="P89" i="2"/>
  <c r="Q89" i="2"/>
  <c r="R89" i="2"/>
  <c r="S89" i="2"/>
  <c r="T89" i="2"/>
  <c r="E90" i="2"/>
  <c r="T90" i="2" s="1"/>
  <c r="P90" i="2"/>
  <c r="Q90" i="2"/>
  <c r="R90" i="2"/>
  <c r="S90" i="2"/>
  <c r="U90" i="2"/>
  <c r="E91" i="2"/>
  <c r="P91" i="2"/>
  <c r="Q91" i="2"/>
  <c r="R91" i="2"/>
  <c r="S91" i="2"/>
  <c r="T91" i="2"/>
  <c r="U91" i="2"/>
  <c r="E92" i="2"/>
  <c r="T92" i="2" s="1"/>
  <c r="P92" i="2"/>
  <c r="Q92" i="2"/>
  <c r="R92" i="2"/>
  <c r="S92" i="2"/>
  <c r="U92" i="2"/>
  <c r="E93" i="2"/>
  <c r="T93" i="2" s="1"/>
  <c r="P93" i="2"/>
  <c r="Q93" i="2"/>
  <c r="R93" i="2"/>
  <c r="S93" i="2"/>
  <c r="B95" i="2"/>
  <c r="B112" i="2" s="1"/>
  <c r="C95" i="2"/>
  <c r="D95" i="2"/>
  <c r="D112" i="2" s="1"/>
  <c r="F95" i="2"/>
  <c r="F112" i="2" s="1"/>
  <c r="G95" i="2"/>
  <c r="H95" i="2"/>
  <c r="I95" i="2"/>
  <c r="J95" i="2"/>
  <c r="J112" i="2" s="1"/>
  <c r="K95" i="2"/>
  <c r="L95" i="2"/>
  <c r="L112" i="2" s="1"/>
  <c r="R112" i="2" s="1"/>
  <c r="M95" i="2"/>
  <c r="S95" i="2"/>
  <c r="V95" i="2"/>
  <c r="V112" i="2" s="1"/>
  <c r="W95" i="2"/>
  <c r="E96" i="2"/>
  <c r="E95" i="2" s="1"/>
  <c r="R96" i="2"/>
  <c r="S96" i="2"/>
  <c r="E97" i="2"/>
  <c r="R97" i="2"/>
  <c r="S97" i="2"/>
  <c r="T97" i="2"/>
  <c r="U97" i="2"/>
  <c r="E98" i="2"/>
  <c r="T98" i="2" s="1"/>
  <c r="R98" i="2"/>
  <c r="S98" i="2"/>
  <c r="U98" i="2"/>
  <c r="E99" i="2"/>
  <c r="R99" i="2"/>
  <c r="S99" i="2"/>
  <c r="T99" i="2"/>
  <c r="U99" i="2"/>
  <c r="E100" i="2"/>
  <c r="R100" i="2"/>
  <c r="S100" i="2"/>
  <c r="T100" i="2"/>
  <c r="U100" i="2"/>
  <c r="E101" i="2"/>
  <c r="T101" i="2" s="1"/>
  <c r="R101" i="2"/>
  <c r="S101" i="2"/>
  <c r="E102" i="2"/>
  <c r="T102" i="2" s="1"/>
  <c r="R102" i="2"/>
  <c r="S102" i="2"/>
  <c r="E103" i="2"/>
  <c r="U103" i="2" s="1"/>
  <c r="R103" i="2"/>
  <c r="S103" i="2"/>
  <c r="T103" i="2"/>
  <c r="E104" i="2"/>
  <c r="T104" i="2" s="1"/>
  <c r="R104" i="2"/>
  <c r="S104" i="2"/>
  <c r="E105" i="2"/>
  <c r="R105" i="2"/>
  <c r="S105" i="2"/>
  <c r="T105" i="2"/>
  <c r="U105" i="2"/>
  <c r="E106" i="2"/>
  <c r="T106" i="2" s="1"/>
  <c r="R106" i="2"/>
  <c r="S106" i="2"/>
  <c r="U106" i="2"/>
  <c r="E107" i="2"/>
  <c r="R107" i="2"/>
  <c r="S107" i="2"/>
  <c r="T107" i="2"/>
  <c r="U107" i="2"/>
  <c r="E108" i="2"/>
  <c r="R108" i="2"/>
  <c r="S108" i="2"/>
  <c r="T108" i="2"/>
  <c r="U108" i="2"/>
  <c r="E109" i="2"/>
  <c r="T109" i="2" s="1"/>
  <c r="R109" i="2"/>
  <c r="S109" i="2"/>
  <c r="E110" i="2"/>
  <c r="T110" i="2" s="1"/>
  <c r="R110" i="2"/>
  <c r="S110" i="2"/>
  <c r="R111" i="2"/>
  <c r="S111" i="2"/>
  <c r="T111" i="2"/>
  <c r="U111" i="2"/>
  <c r="C112" i="2"/>
  <c r="G112" i="2"/>
  <c r="H112" i="2"/>
  <c r="I112" i="2"/>
  <c r="K112" i="2"/>
  <c r="M112" i="2"/>
  <c r="N112" i="2"/>
  <c r="O112" i="2"/>
  <c r="P112" i="2"/>
  <c r="Q112" i="2"/>
  <c r="S112" i="2"/>
  <c r="W112" i="2"/>
  <c r="B113" i="2"/>
  <c r="C113" i="2"/>
  <c r="D113" i="2"/>
  <c r="E113" i="2"/>
  <c r="T113" i="2" s="1"/>
  <c r="F113" i="2"/>
  <c r="G113" i="2"/>
  <c r="H113" i="2"/>
  <c r="I113" i="2"/>
  <c r="J113" i="2"/>
  <c r="K113" i="2"/>
  <c r="L113" i="2"/>
  <c r="R113" i="2" s="1"/>
  <c r="M113" i="2"/>
  <c r="N113" i="2"/>
  <c r="O113" i="2"/>
  <c r="P113" i="2"/>
  <c r="Q113" i="2"/>
  <c r="S113" i="2"/>
  <c r="U113" i="2"/>
  <c r="V113" i="2"/>
  <c r="W113" i="2"/>
  <c r="E112" i="9" l="1"/>
  <c r="T95" i="9"/>
  <c r="U95" i="9"/>
  <c r="T72" i="9"/>
  <c r="T70" i="9"/>
  <c r="U70" i="9"/>
  <c r="T71" i="9"/>
  <c r="U71" i="9"/>
  <c r="T30" i="9"/>
  <c r="U30" i="9"/>
  <c r="T24" i="9"/>
  <c r="U24" i="9"/>
  <c r="R72" i="9"/>
  <c r="P53" i="9"/>
  <c r="U109" i="9"/>
  <c r="U101" i="9"/>
  <c r="U93" i="9"/>
  <c r="T67" i="9"/>
  <c r="U47" i="9"/>
  <c r="U29" i="9"/>
  <c r="U23" i="9"/>
  <c r="U9" i="9"/>
  <c r="Q40" i="9"/>
  <c r="U40" i="9" s="1"/>
  <c r="U96" i="9"/>
  <c r="U86" i="9"/>
  <c r="U48" i="9"/>
  <c r="U10" i="9"/>
  <c r="T9" i="9"/>
  <c r="U53" i="9"/>
  <c r="U15" i="9"/>
  <c r="T10" i="9"/>
  <c r="U110" i="9"/>
  <c r="U102" i="9"/>
  <c r="U66" i="9"/>
  <c r="T53" i="9"/>
  <c r="U89" i="9"/>
  <c r="U72" i="9"/>
  <c r="T66" i="9"/>
  <c r="U63" i="9"/>
  <c r="U57" i="9"/>
  <c r="U51" i="9"/>
  <c r="U43" i="9"/>
  <c r="U37" i="9"/>
  <c r="U19" i="9"/>
  <c r="U13" i="9"/>
  <c r="T71" i="8"/>
  <c r="U71" i="8"/>
  <c r="T30" i="8"/>
  <c r="U30" i="8"/>
  <c r="U66" i="8"/>
  <c r="E112" i="8"/>
  <c r="T95" i="8"/>
  <c r="U95" i="8"/>
  <c r="T59" i="8"/>
  <c r="U59" i="8"/>
  <c r="T33" i="8"/>
  <c r="U33" i="8"/>
  <c r="T70" i="8"/>
  <c r="U70" i="8"/>
  <c r="T24" i="8"/>
  <c r="U24" i="8"/>
  <c r="R72" i="8"/>
  <c r="Q66" i="8"/>
  <c r="Q40" i="8"/>
  <c r="U40" i="8" s="1"/>
  <c r="U109" i="8"/>
  <c r="U101" i="8"/>
  <c r="U93" i="8"/>
  <c r="T67" i="8"/>
  <c r="U47" i="8"/>
  <c r="U29" i="8"/>
  <c r="U23" i="8"/>
  <c r="U9" i="8"/>
  <c r="U104" i="8"/>
  <c r="U96" i="8"/>
  <c r="U86" i="8"/>
  <c r="U48" i="8"/>
  <c r="U10" i="8"/>
  <c r="T9" i="8"/>
  <c r="U107" i="8"/>
  <c r="U99" i="8"/>
  <c r="T96" i="8"/>
  <c r="S95" i="8"/>
  <c r="U53" i="8"/>
  <c r="U15" i="8"/>
  <c r="T10" i="8"/>
  <c r="U110" i="8"/>
  <c r="U102" i="8"/>
  <c r="U72" i="8"/>
  <c r="T33" i="7"/>
  <c r="U33" i="7"/>
  <c r="T59" i="7"/>
  <c r="U59" i="7"/>
  <c r="T30" i="7"/>
  <c r="U30" i="7"/>
  <c r="T24" i="7"/>
  <c r="U24" i="7"/>
  <c r="T67" i="7"/>
  <c r="U86" i="7"/>
  <c r="P72" i="7"/>
  <c r="T72" i="7" s="1"/>
  <c r="U48" i="7"/>
  <c r="U10" i="7"/>
  <c r="P15" i="7"/>
  <c r="T15" i="7" s="1"/>
  <c r="Q72" i="7"/>
  <c r="U72" i="7" s="1"/>
  <c r="P40" i="7"/>
  <c r="S95" i="7"/>
  <c r="U87" i="7"/>
  <c r="U61" i="7"/>
  <c r="U55" i="7"/>
  <c r="U53" i="7"/>
  <c r="U49" i="7"/>
  <c r="U35" i="7"/>
  <c r="U17" i="7"/>
  <c r="U15" i="7"/>
  <c r="U11" i="7"/>
  <c r="T10" i="7"/>
  <c r="U110" i="7"/>
  <c r="U102" i="7"/>
  <c r="U66" i="7"/>
  <c r="T61" i="7"/>
  <c r="T53" i="7"/>
  <c r="U40" i="7"/>
  <c r="T35" i="7"/>
  <c r="U105" i="7"/>
  <c r="E95" i="7"/>
  <c r="U108" i="7"/>
  <c r="U100" i="7"/>
  <c r="T97" i="7"/>
  <c r="U90" i="7"/>
  <c r="S66" i="7"/>
  <c r="U64" i="7"/>
  <c r="U58" i="7"/>
  <c r="U52" i="7"/>
  <c r="U44" i="7"/>
  <c r="U38" i="7"/>
  <c r="U32" i="7"/>
  <c r="U26" i="7"/>
  <c r="U20" i="7"/>
  <c r="U14" i="7"/>
  <c r="T72" i="6"/>
  <c r="T59" i="6"/>
  <c r="U59" i="6"/>
  <c r="E112" i="6"/>
  <c r="T95" i="6"/>
  <c r="U95" i="6"/>
  <c r="T30" i="6"/>
  <c r="U30" i="6"/>
  <c r="T24" i="6"/>
  <c r="U24" i="6"/>
  <c r="T33" i="6"/>
  <c r="U33" i="6"/>
  <c r="T70" i="6"/>
  <c r="U70" i="6"/>
  <c r="Q40" i="6"/>
  <c r="U109" i="6"/>
  <c r="U101" i="6"/>
  <c r="T67" i="6"/>
  <c r="R72" i="6"/>
  <c r="U104" i="6"/>
  <c r="U96" i="6"/>
  <c r="U86" i="6"/>
  <c r="U48" i="6"/>
  <c r="U10" i="6"/>
  <c r="T96" i="6"/>
  <c r="S95" i="6"/>
  <c r="U61" i="6"/>
  <c r="U55" i="6"/>
  <c r="U53" i="6"/>
  <c r="U49" i="6"/>
  <c r="U35" i="6"/>
  <c r="U17" i="6"/>
  <c r="U15" i="6"/>
  <c r="U11" i="6"/>
  <c r="T10" i="6"/>
  <c r="Q66" i="6"/>
  <c r="U110" i="6"/>
  <c r="U102" i="6"/>
  <c r="U66" i="6"/>
  <c r="T53" i="6"/>
  <c r="T15" i="6"/>
  <c r="U72" i="6"/>
  <c r="T59" i="5"/>
  <c r="U59" i="5"/>
  <c r="T33" i="5"/>
  <c r="U33" i="5"/>
  <c r="T71" i="5"/>
  <c r="U71" i="5"/>
  <c r="T70" i="5"/>
  <c r="U70" i="5"/>
  <c r="T72" i="5"/>
  <c r="T30" i="5"/>
  <c r="U30" i="5"/>
  <c r="T95" i="5"/>
  <c r="E112" i="5"/>
  <c r="U95" i="5"/>
  <c r="T24" i="5"/>
  <c r="U24" i="5"/>
  <c r="T67" i="5"/>
  <c r="U87" i="5"/>
  <c r="T86" i="5"/>
  <c r="U61" i="5"/>
  <c r="U55" i="5"/>
  <c r="U53" i="5"/>
  <c r="U49" i="5"/>
  <c r="T48" i="5"/>
  <c r="U35" i="5"/>
  <c r="U17" i="5"/>
  <c r="U15" i="5"/>
  <c r="U11" i="5"/>
  <c r="T10" i="5"/>
  <c r="U110" i="5"/>
  <c r="U102" i="5"/>
  <c r="U88" i="5"/>
  <c r="Q67" i="5"/>
  <c r="U67" i="5" s="1"/>
  <c r="U62" i="5"/>
  <c r="U56" i="5"/>
  <c r="T53" i="5"/>
  <c r="U50" i="5"/>
  <c r="U42" i="5"/>
  <c r="U36" i="5"/>
  <c r="U18" i="5"/>
  <c r="T15" i="5"/>
  <c r="U12" i="5"/>
  <c r="U10" i="5"/>
  <c r="U105" i="5"/>
  <c r="U89" i="5"/>
  <c r="U72" i="5"/>
  <c r="U108" i="5"/>
  <c r="U100" i="5"/>
  <c r="U64" i="5"/>
  <c r="U58" i="5"/>
  <c r="U52" i="5"/>
  <c r="U44" i="5"/>
  <c r="U32" i="5"/>
  <c r="T33" i="4"/>
  <c r="U33" i="4"/>
  <c r="T59" i="4"/>
  <c r="U59" i="4"/>
  <c r="T66" i="4"/>
  <c r="T30" i="4"/>
  <c r="U30" i="4"/>
  <c r="T24" i="4"/>
  <c r="U24" i="4"/>
  <c r="Q40" i="4"/>
  <c r="S30" i="4"/>
  <c r="U86" i="4"/>
  <c r="P72" i="4"/>
  <c r="T72" i="4" s="1"/>
  <c r="T71" i="4"/>
  <c r="U48" i="4"/>
  <c r="U10" i="4"/>
  <c r="Q72" i="4"/>
  <c r="T67" i="4"/>
  <c r="P66" i="4"/>
  <c r="P40" i="4"/>
  <c r="T40" i="4" s="1"/>
  <c r="U87" i="4"/>
  <c r="U61" i="4"/>
  <c r="U55" i="4"/>
  <c r="U53" i="4"/>
  <c r="U49" i="4"/>
  <c r="U35" i="4"/>
  <c r="U17" i="4"/>
  <c r="U15" i="4"/>
  <c r="U11" i="4"/>
  <c r="T10" i="4"/>
  <c r="U110" i="4"/>
  <c r="U102" i="4"/>
  <c r="U66" i="4"/>
  <c r="T61" i="4"/>
  <c r="T53" i="4"/>
  <c r="U40" i="4"/>
  <c r="T35" i="4"/>
  <c r="T15" i="4"/>
  <c r="U12" i="4"/>
  <c r="U105" i="4"/>
  <c r="U97" i="4"/>
  <c r="E95" i="4"/>
  <c r="U89" i="4"/>
  <c r="U72" i="4"/>
  <c r="U13" i="4"/>
  <c r="U100" i="4"/>
  <c r="U90" i="4"/>
  <c r="U32" i="4"/>
  <c r="U26" i="4"/>
  <c r="U20" i="4"/>
  <c r="U14" i="4"/>
  <c r="T33" i="3"/>
  <c r="U33" i="3"/>
  <c r="T72" i="3"/>
  <c r="T71" i="3"/>
  <c r="U71" i="3"/>
  <c r="T70" i="3"/>
  <c r="U70" i="3"/>
  <c r="T24" i="3"/>
  <c r="U24" i="3"/>
  <c r="T59" i="3"/>
  <c r="U59" i="3"/>
  <c r="T30" i="3"/>
  <c r="U30" i="3"/>
  <c r="E112" i="3"/>
  <c r="T95" i="3"/>
  <c r="U95" i="3"/>
  <c r="T67" i="3"/>
  <c r="U47" i="3"/>
  <c r="U107" i="3"/>
  <c r="U99" i="3"/>
  <c r="T86" i="3"/>
  <c r="T48" i="3"/>
  <c r="U15" i="3"/>
  <c r="T10" i="3"/>
  <c r="U10" i="3"/>
  <c r="U110" i="3"/>
  <c r="U102" i="3"/>
  <c r="U88" i="3"/>
  <c r="Q67" i="3"/>
  <c r="U67" i="3" s="1"/>
  <c r="U62" i="3"/>
  <c r="U56" i="3"/>
  <c r="T53" i="3"/>
  <c r="U50" i="3"/>
  <c r="U42" i="3"/>
  <c r="U36" i="3"/>
  <c r="U18" i="3"/>
  <c r="T15" i="3"/>
  <c r="U12" i="3"/>
  <c r="U89" i="3"/>
  <c r="U72" i="3"/>
  <c r="T66" i="3"/>
  <c r="U63" i="3"/>
  <c r="U57" i="3"/>
  <c r="U51" i="3"/>
  <c r="U43" i="3"/>
  <c r="U37" i="3"/>
  <c r="U19" i="3"/>
  <c r="U13" i="3"/>
  <c r="U108" i="3"/>
  <c r="U100" i="3"/>
  <c r="T33" i="2"/>
  <c r="U33" i="2"/>
  <c r="T70" i="2"/>
  <c r="U70" i="2"/>
  <c r="T24" i="2"/>
  <c r="U24" i="2"/>
  <c r="E112" i="2"/>
  <c r="T95" i="2"/>
  <c r="U95" i="2"/>
  <c r="T59" i="2"/>
  <c r="U59" i="2"/>
  <c r="T30" i="2"/>
  <c r="U30" i="2"/>
  <c r="U109" i="2"/>
  <c r="U101" i="2"/>
  <c r="U93" i="2"/>
  <c r="T67" i="2"/>
  <c r="U47" i="2"/>
  <c r="U29" i="2"/>
  <c r="U23" i="2"/>
  <c r="U9" i="2"/>
  <c r="U104" i="2"/>
  <c r="U96" i="2"/>
  <c r="U86" i="2"/>
  <c r="P72" i="2"/>
  <c r="T72" i="2" s="1"/>
  <c r="U48" i="2"/>
  <c r="U10" i="2"/>
  <c r="T9" i="2"/>
  <c r="P15" i="2"/>
  <c r="T96" i="2"/>
  <c r="T48" i="2"/>
  <c r="T10" i="2"/>
  <c r="P53" i="2"/>
  <c r="U110" i="2"/>
  <c r="U102" i="2"/>
  <c r="R95" i="2"/>
  <c r="T15" i="2"/>
  <c r="U72" i="2"/>
  <c r="T66" i="2"/>
  <c r="T40" i="2"/>
  <c r="U64" i="2"/>
  <c r="R59" i="2"/>
  <c r="U58" i="2"/>
  <c r="U52" i="2"/>
  <c r="U44" i="2"/>
  <c r="S40" i="2"/>
  <c r="U14" i="2"/>
  <c r="T112" i="9" l="1"/>
  <c r="U112" i="9"/>
  <c r="T112" i="8"/>
  <c r="U112" i="8"/>
  <c r="E112" i="7"/>
  <c r="T95" i="7"/>
  <c r="U95" i="7"/>
  <c r="T112" i="6"/>
  <c r="U112" i="6"/>
  <c r="T112" i="5"/>
  <c r="U112" i="5"/>
  <c r="E112" i="4"/>
  <c r="T95" i="4"/>
  <c r="U95" i="4"/>
  <c r="T112" i="3"/>
  <c r="U112" i="3"/>
  <c r="T112" i="2"/>
  <c r="U112" i="2"/>
  <c r="T112" i="7" l="1"/>
  <c r="U112" i="7"/>
  <c r="T112" i="4"/>
  <c r="U112" i="4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T107" i="1" s="1"/>
  <c r="U106" i="1"/>
  <c r="S106" i="1"/>
  <c r="R106" i="1"/>
  <c r="E106" i="1"/>
  <c r="T106" i="1" s="1"/>
  <c r="S105" i="1"/>
  <c r="R105" i="1"/>
  <c r="E105" i="1"/>
  <c r="U105" i="1" s="1"/>
  <c r="U104" i="1"/>
  <c r="S104" i="1"/>
  <c r="R104" i="1"/>
  <c r="E104" i="1"/>
  <c r="T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T99" i="1" s="1"/>
  <c r="S98" i="1"/>
  <c r="R98" i="1"/>
  <c r="E98" i="1"/>
  <c r="T98" i="1" s="1"/>
  <c r="S97" i="1"/>
  <c r="R97" i="1"/>
  <c r="E97" i="1"/>
  <c r="U97" i="1" s="1"/>
  <c r="S96" i="1"/>
  <c r="R96" i="1"/>
  <c r="E96" i="1"/>
  <c r="U96" i="1" s="1"/>
  <c r="W95" i="1"/>
  <c r="W112" i="1" s="1"/>
  <c r="V95" i="1"/>
  <c r="V112" i="1" s="1"/>
  <c r="M95" i="1"/>
  <c r="M112" i="1" s="1"/>
  <c r="S112" i="1" s="1"/>
  <c r="L95" i="1"/>
  <c r="R95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1"/>
  <c r="R93" i="1"/>
  <c r="Q93" i="1"/>
  <c r="P93" i="1"/>
  <c r="E93" i="1"/>
  <c r="U93" i="1" s="1"/>
  <c r="S92" i="1"/>
  <c r="R92" i="1"/>
  <c r="Q92" i="1"/>
  <c r="P92" i="1"/>
  <c r="E92" i="1"/>
  <c r="U92" i="1" s="1"/>
  <c r="S91" i="1"/>
  <c r="R91" i="1"/>
  <c r="Q91" i="1"/>
  <c r="P91" i="1"/>
  <c r="E91" i="1"/>
  <c r="U91" i="1" s="1"/>
  <c r="S90" i="1"/>
  <c r="R90" i="1"/>
  <c r="Q90" i="1"/>
  <c r="P90" i="1"/>
  <c r="E90" i="1"/>
  <c r="T90" i="1" s="1"/>
  <c r="U89" i="1"/>
  <c r="S89" i="1"/>
  <c r="R89" i="1"/>
  <c r="Q89" i="1"/>
  <c r="P89" i="1"/>
  <c r="E89" i="1"/>
  <c r="T89" i="1" s="1"/>
  <c r="S88" i="1"/>
  <c r="R88" i="1"/>
  <c r="Q88" i="1"/>
  <c r="P88" i="1"/>
  <c r="E88" i="1"/>
  <c r="U88" i="1" s="1"/>
  <c r="U87" i="1"/>
  <c r="S87" i="1"/>
  <c r="R87" i="1"/>
  <c r="Q87" i="1"/>
  <c r="P87" i="1"/>
  <c r="E87" i="1"/>
  <c r="T87" i="1" s="1"/>
  <c r="S86" i="1"/>
  <c r="R86" i="1"/>
  <c r="Q86" i="1"/>
  <c r="P86" i="1"/>
  <c r="E86" i="1"/>
  <c r="U86" i="1" s="1"/>
  <c r="V72" i="1"/>
  <c r="O72" i="1"/>
  <c r="N72" i="1"/>
  <c r="M72" i="1"/>
  <c r="L72" i="1"/>
  <c r="K72" i="1"/>
  <c r="J72" i="1"/>
  <c r="I72" i="1"/>
  <c r="H72" i="1"/>
  <c r="G72" i="1"/>
  <c r="F72" i="1"/>
  <c r="C72" i="1"/>
  <c r="B72" i="1"/>
  <c r="V71" i="1"/>
  <c r="O71" i="1"/>
  <c r="N71" i="1"/>
  <c r="M71" i="1"/>
  <c r="L71" i="1"/>
  <c r="K71" i="1"/>
  <c r="J71" i="1"/>
  <c r="I71" i="1"/>
  <c r="Q71" i="1" s="1"/>
  <c r="H71" i="1"/>
  <c r="P71" i="1" s="1"/>
  <c r="G71" i="1"/>
  <c r="F71" i="1"/>
  <c r="C71" i="1"/>
  <c r="B71" i="1"/>
  <c r="E71" i="1" s="1"/>
  <c r="V70" i="1"/>
  <c r="R70" i="1"/>
  <c r="O70" i="1"/>
  <c r="N70" i="1"/>
  <c r="M70" i="1"/>
  <c r="L70" i="1"/>
  <c r="K70" i="1"/>
  <c r="J70" i="1"/>
  <c r="I70" i="1"/>
  <c r="H70" i="1"/>
  <c r="P70" i="1" s="1"/>
  <c r="G70" i="1"/>
  <c r="F70" i="1"/>
  <c r="C70" i="1"/>
  <c r="B70" i="1"/>
  <c r="S69" i="1"/>
  <c r="R69" i="1"/>
  <c r="Q69" i="1"/>
  <c r="P69" i="1"/>
  <c r="E69" i="1"/>
  <c r="U69" i="1" s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V66" i="1"/>
  <c r="O66" i="1"/>
  <c r="N66" i="1"/>
  <c r="M66" i="1"/>
  <c r="L66" i="1"/>
  <c r="K66" i="1"/>
  <c r="J66" i="1"/>
  <c r="I66" i="1"/>
  <c r="H66" i="1"/>
  <c r="R66" i="1" s="1"/>
  <c r="G66" i="1"/>
  <c r="F66" i="1"/>
  <c r="C66" i="1"/>
  <c r="B66" i="1"/>
  <c r="E66" i="1" s="1"/>
  <c r="S65" i="1"/>
  <c r="R65" i="1"/>
  <c r="Q65" i="1"/>
  <c r="P65" i="1"/>
  <c r="E65" i="1"/>
  <c r="T65" i="1" s="1"/>
  <c r="S64" i="1"/>
  <c r="R64" i="1"/>
  <c r="Q64" i="1"/>
  <c r="P64" i="1"/>
  <c r="E64" i="1"/>
  <c r="U64" i="1" s="1"/>
  <c r="S63" i="1"/>
  <c r="R63" i="1"/>
  <c r="Q63" i="1"/>
  <c r="P63" i="1"/>
  <c r="E63" i="1"/>
  <c r="U63" i="1" s="1"/>
  <c r="S62" i="1"/>
  <c r="R62" i="1"/>
  <c r="Q62" i="1"/>
  <c r="P62" i="1"/>
  <c r="E62" i="1"/>
  <c r="U62" i="1" s="1"/>
  <c r="S61" i="1"/>
  <c r="R61" i="1"/>
  <c r="Q61" i="1"/>
  <c r="P61" i="1"/>
  <c r="E61" i="1"/>
  <c r="V59" i="1"/>
  <c r="O59" i="1"/>
  <c r="N59" i="1"/>
  <c r="M59" i="1"/>
  <c r="L59" i="1"/>
  <c r="K59" i="1"/>
  <c r="J59" i="1"/>
  <c r="I59" i="1"/>
  <c r="H59" i="1"/>
  <c r="R59" i="1" s="1"/>
  <c r="G59" i="1"/>
  <c r="F59" i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T57" i="1" s="1"/>
  <c r="S56" i="1"/>
  <c r="R56" i="1"/>
  <c r="Q56" i="1"/>
  <c r="P56" i="1"/>
  <c r="E56" i="1"/>
  <c r="T56" i="1" s="1"/>
  <c r="U55" i="1"/>
  <c r="S55" i="1"/>
  <c r="R55" i="1"/>
  <c r="Q55" i="1"/>
  <c r="P55" i="1"/>
  <c r="E55" i="1"/>
  <c r="T55" i="1" s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U52" i="1"/>
  <c r="S52" i="1"/>
  <c r="R52" i="1"/>
  <c r="Q52" i="1"/>
  <c r="P52" i="1"/>
  <c r="E52" i="1"/>
  <c r="T52" i="1" s="1"/>
  <c r="T51" i="1"/>
  <c r="S51" i="1"/>
  <c r="R51" i="1"/>
  <c r="Q51" i="1"/>
  <c r="P51" i="1"/>
  <c r="E51" i="1"/>
  <c r="U51" i="1" s="1"/>
  <c r="S50" i="1"/>
  <c r="R50" i="1"/>
  <c r="Q50" i="1"/>
  <c r="P50" i="1"/>
  <c r="E50" i="1"/>
  <c r="U50" i="1" s="1"/>
  <c r="T49" i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S46" i="1"/>
  <c r="R46" i="1"/>
  <c r="Q46" i="1"/>
  <c r="P46" i="1"/>
  <c r="E46" i="1"/>
  <c r="U46" i="1" s="1"/>
  <c r="S45" i="1"/>
  <c r="R45" i="1"/>
  <c r="Q45" i="1"/>
  <c r="P45" i="1"/>
  <c r="E45" i="1"/>
  <c r="T45" i="1" s="1"/>
  <c r="S44" i="1"/>
  <c r="R44" i="1"/>
  <c r="Q44" i="1"/>
  <c r="P44" i="1"/>
  <c r="E44" i="1"/>
  <c r="T44" i="1" s="1"/>
  <c r="S43" i="1"/>
  <c r="R43" i="1"/>
  <c r="Q43" i="1"/>
  <c r="U43" i="1" s="1"/>
  <c r="P43" i="1"/>
  <c r="E43" i="1"/>
  <c r="T43" i="1" s="1"/>
  <c r="U42" i="1"/>
  <c r="T42" i="1"/>
  <c r="S42" i="1"/>
  <c r="R42" i="1"/>
  <c r="Q42" i="1"/>
  <c r="P42" i="1"/>
  <c r="E42" i="1"/>
  <c r="V40" i="1"/>
  <c r="O40" i="1"/>
  <c r="N40" i="1"/>
  <c r="M40" i="1"/>
  <c r="L40" i="1"/>
  <c r="K40" i="1"/>
  <c r="J40" i="1"/>
  <c r="R40" i="1" s="1"/>
  <c r="I40" i="1"/>
  <c r="H40" i="1"/>
  <c r="G40" i="1"/>
  <c r="F40" i="1"/>
  <c r="C40" i="1"/>
  <c r="B40" i="1"/>
  <c r="U39" i="1"/>
  <c r="T39" i="1"/>
  <c r="S39" i="1"/>
  <c r="R39" i="1"/>
  <c r="Q39" i="1"/>
  <c r="P39" i="1"/>
  <c r="E39" i="1"/>
  <c r="S38" i="1"/>
  <c r="R38" i="1"/>
  <c r="Q38" i="1"/>
  <c r="P38" i="1"/>
  <c r="E38" i="1"/>
  <c r="T38" i="1" s="1"/>
  <c r="S37" i="1"/>
  <c r="R37" i="1"/>
  <c r="Q37" i="1"/>
  <c r="P37" i="1"/>
  <c r="E37" i="1"/>
  <c r="U37" i="1" s="1"/>
  <c r="S36" i="1"/>
  <c r="R36" i="1"/>
  <c r="Q36" i="1"/>
  <c r="P36" i="1"/>
  <c r="E36" i="1"/>
  <c r="S35" i="1"/>
  <c r="R35" i="1"/>
  <c r="Q35" i="1"/>
  <c r="P35" i="1"/>
  <c r="E35" i="1"/>
  <c r="U35" i="1" s="1"/>
  <c r="V33" i="1"/>
  <c r="O33" i="1"/>
  <c r="N33" i="1"/>
  <c r="M33" i="1"/>
  <c r="L33" i="1"/>
  <c r="K33" i="1"/>
  <c r="S33" i="1" s="1"/>
  <c r="J33" i="1"/>
  <c r="I33" i="1"/>
  <c r="H33" i="1"/>
  <c r="R33" i="1" s="1"/>
  <c r="G33" i="1"/>
  <c r="F33" i="1"/>
  <c r="C33" i="1"/>
  <c r="B33" i="1"/>
  <c r="S32" i="1"/>
  <c r="R32" i="1"/>
  <c r="Q32" i="1"/>
  <c r="P32" i="1"/>
  <c r="E32" i="1"/>
  <c r="U32" i="1" s="1"/>
  <c r="V30" i="1"/>
  <c r="O30" i="1"/>
  <c r="N30" i="1"/>
  <c r="M30" i="1"/>
  <c r="L30" i="1"/>
  <c r="K30" i="1"/>
  <c r="J30" i="1"/>
  <c r="I30" i="1"/>
  <c r="S30" i="1" s="1"/>
  <c r="H30" i="1"/>
  <c r="G30" i="1"/>
  <c r="F30" i="1"/>
  <c r="E30" i="1"/>
  <c r="C30" i="1"/>
  <c r="B30" i="1"/>
  <c r="S29" i="1"/>
  <c r="R29" i="1"/>
  <c r="Q29" i="1"/>
  <c r="P29" i="1"/>
  <c r="E29" i="1"/>
  <c r="U29" i="1" s="1"/>
  <c r="S28" i="1"/>
  <c r="R28" i="1"/>
  <c r="Q28" i="1"/>
  <c r="P28" i="1"/>
  <c r="E28" i="1"/>
  <c r="U28" i="1" s="1"/>
  <c r="S27" i="1"/>
  <c r="R27" i="1"/>
  <c r="Q27" i="1"/>
  <c r="P27" i="1"/>
  <c r="E27" i="1"/>
  <c r="U27" i="1" s="1"/>
  <c r="S26" i="1"/>
  <c r="R26" i="1"/>
  <c r="Q26" i="1"/>
  <c r="P26" i="1"/>
  <c r="E26" i="1"/>
  <c r="U26" i="1" s="1"/>
  <c r="V24" i="1"/>
  <c r="O24" i="1"/>
  <c r="N24" i="1"/>
  <c r="M24" i="1"/>
  <c r="L24" i="1"/>
  <c r="K24" i="1"/>
  <c r="J24" i="1"/>
  <c r="I24" i="1"/>
  <c r="Q24" i="1" s="1"/>
  <c r="H24" i="1"/>
  <c r="G24" i="1"/>
  <c r="F24" i="1"/>
  <c r="E24" i="1"/>
  <c r="C24" i="1"/>
  <c r="B24" i="1"/>
  <c r="S23" i="1"/>
  <c r="R23" i="1"/>
  <c r="Q23" i="1"/>
  <c r="P23" i="1"/>
  <c r="E23" i="1"/>
  <c r="U23" i="1" s="1"/>
  <c r="S22" i="1"/>
  <c r="R22" i="1"/>
  <c r="Q22" i="1"/>
  <c r="P22" i="1"/>
  <c r="E22" i="1"/>
  <c r="U22" i="1" s="1"/>
  <c r="S21" i="1"/>
  <c r="R21" i="1"/>
  <c r="Q21" i="1"/>
  <c r="P21" i="1"/>
  <c r="E21" i="1"/>
  <c r="T20" i="1"/>
  <c r="S20" i="1"/>
  <c r="R20" i="1"/>
  <c r="Q20" i="1"/>
  <c r="P20" i="1"/>
  <c r="E20" i="1"/>
  <c r="U20" i="1" s="1"/>
  <c r="S19" i="1"/>
  <c r="R19" i="1"/>
  <c r="Q19" i="1"/>
  <c r="P19" i="1"/>
  <c r="E19" i="1"/>
  <c r="U19" i="1" s="1"/>
  <c r="U18" i="1"/>
  <c r="S18" i="1"/>
  <c r="R18" i="1"/>
  <c r="Q18" i="1"/>
  <c r="P18" i="1"/>
  <c r="E18" i="1"/>
  <c r="T18" i="1" s="1"/>
  <c r="S17" i="1"/>
  <c r="R17" i="1"/>
  <c r="Q17" i="1"/>
  <c r="P17" i="1"/>
  <c r="E17" i="1"/>
  <c r="U17" i="1" s="1"/>
  <c r="V15" i="1"/>
  <c r="O15" i="1"/>
  <c r="N15" i="1"/>
  <c r="M15" i="1"/>
  <c r="L15" i="1"/>
  <c r="K15" i="1"/>
  <c r="J15" i="1"/>
  <c r="I15" i="1"/>
  <c r="Q15" i="1" s="1"/>
  <c r="H15" i="1"/>
  <c r="R15" i="1" s="1"/>
  <c r="G15" i="1"/>
  <c r="F15" i="1"/>
  <c r="C15" i="1"/>
  <c r="E15" i="1" s="1"/>
  <c r="B15" i="1"/>
  <c r="S14" i="1"/>
  <c r="R14" i="1"/>
  <c r="Q14" i="1"/>
  <c r="P14" i="1"/>
  <c r="E14" i="1"/>
  <c r="T14" i="1" s="1"/>
  <c r="S13" i="1"/>
  <c r="R13" i="1"/>
  <c r="Q13" i="1"/>
  <c r="P13" i="1"/>
  <c r="E13" i="1"/>
  <c r="U13" i="1" s="1"/>
  <c r="S12" i="1"/>
  <c r="R12" i="1"/>
  <c r="Q12" i="1"/>
  <c r="P12" i="1"/>
  <c r="E12" i="1"/>
  <c r="U12" i="1" s="1"/>
  <c r="S11" i="1"/>
  <c r="R11" i="1"/>
  <c r="Q11" i="1"/>
  <c r="P11" i="1"/>
  <c r="E11" i="1"/>
  <c r="S10" i="1"/>
  <c r="R10" i="1"/>
  <c r="Q10" i="1"/>
  <c r="P10" i="1"/>
  <c r="E10" i="1"/>
  <c r="U10" i="1" s="1"/>
  <c r="S9" i="1"/>
  <c r="R9" i="1"/>
  <c r="Q9" i="1"/>
  <c r="P9" i="1"/>
  <c r="E9" i="1"/>
  <c r="P66" i="1" l="1"/>
  <c r="T19" i="1"/>
  <c r="E33" i="1"/>
  <c r="E40" i="1"/>
  <c r="U44" i="1"/>
  <c r="T50" i="1"/>
  <c r="U56" i="1"/>
  <c r="S66" i="1"/>
  <c r="S67" i="1"/>
  <c r="Q70" i="1"/>
  <c r="S70" i="1"/>
  <c r="T88" i="1"/>
  <c r="S71" i="1"/>
  <c r="T21" i="1"/>
  <c r="P30" i="1"/>
  <c r="U36" i="1"/>
  <c r="E67" i="1"/>
  <c r="T86" i="1"/>
  <c r="S24" i="1"/>
  <c r="R71" i="1"/>
  <c r="Q33" i="1"/>
  <c r="U33" i="1" s="1"/>
  <c r="P40" i="1"/>
  <c r="T40" i="1" s="1"/>
  <c r="U65" i="1"/>
  <c r="E70" i="1"/>
  <c r="U70" i="1" s="1"/>
  <c r="T93" i="1"/>
  <c r="E79" i="1"/>
  <c r="U11" i="1"/>
  <c r="U14" i="1"/>
  <c r="P24" i="1"/>
  <c r="T24" i="1" s="1"/>
  <c r="R24" i="1"/>
  <c r="U38" i="1"/>
  <c r="Q40" i="1"/>
  <c r="U40" i="1" s="1"/>
  <c r="Q72" i="1"/>
  <c r="Q53" i="1"/>
  <c r="U53" i="1" s="1"/>
  <c r="S53" i="1"/>
  <c r="P53" i="1"/>
  <c r="T53" i="1" s="1"/>
  <c r="R53" i="1"/>
  <c r="E53" i="1"/>
  <c r="E72" i="1"/>
  <c r="E59" i="1"/>
  <c r="P59" i="1"/>
  <c r="U72" i="1"/>
  <c r="Q59" i="1"/>
  <c r="S59" i="1"/>
  <c r="R67" i="1"/>
  <c r="R72" i="1"/>
  <c r="Q67" i="1"/>
  <c r="U67" i="1" s="1"/>
  <c r="S72" i="1"/>
  <c r="T96" i="1"/>
  <c r="U98" i="1"/>
  <c r="U59" i="1"/>
  <c r="T59" i="1"/>
  <c r="U71" i="1"/>
  <c r="T71" i="1"/>
  <c r="U30" i="1"/>
  <c r="T9" i="1"/>
  <c r="U9" i="1"/>
  <c r="U21" i="1"/>
  <c r="U45" i="1"/>
  <c r="U57" i="1"/>
  <c r="U61" i="1"/>
  <c r="U90" i="1"/>
  <c r="T67" i="1"/>
  <c r="P72" i="1"/>
  <c r="T72" i="1" s="1"/>
  <c r="P15" i="1"/>
  <c r="T15" i="1" s="1"/>
  <c r="U15" i="1"/>
  <c r="T29" i="1"/>
  <c r="Q30" i="1"/>
  <c r="P33" i="1"/>
  <c r="T33" i="1" s="1"/>
  <c r="T37" i="1"/>
  <c r="S40" i="1"/>
  <c r="Q66" i="1"/>
  <c r="U66" i="1" s="1"/>
  <c r="U24" i="1"/>
  <c r="T13" i="1"/>
  <c r="T17" i="1"/>
  <c r="T12" i="1"/>
  <c r="S15" i="1"/>
  <c r="T28" i="1"/>
  <c r="R30" i="1"/>
  <c r="T32" i="1"/>
  <c r="T36" i="1"/>
  <c r="T48" i="1"/>
  <c r="T64" i="1"/>
  <c r="P67" i="1"/>
  <c r="S95" i="1"/>
  <c r="T30" i="1"/>
  <c r="T11" i="1"/>
  <c r="T23" i="1"/>
  <c r="T27" i="1"/>
  <c r="T35" i="1"/>
  <c r="T47" i="1"/>
  <c r="T63" i="1"/>
  <c r="T92" i="1"/>
  <c r="T10" i="1"/>
  <c r="T22" i="1"/>
  <c r="T26" i="1"/>
  <c r="T46" i="1"/>
  <c r="T58" i="1"/>
  <c r="T62" i="1"/>
  <c r="T69" i="1"/>
  <c r="T91" i="1"/>
  <c r="T101" i="1"/>
  <c r="T103" i="1"/>
  <c r="T109" i="1"/>
  <c r="T66" i="1"/>
  <c r="T61" i="1"/>
  <c r="E95" i="1"/>
  <c r="U99" i="1"/>
  <c r="U107" i="1"/>
  <c r="E112" i="1"/>
  <c r="U95" i="1"/>
  <c r="T95" i="1"/>
  <c r="T100" i="1"/>
  <c r="T108" i="1"/>
  <c r="T113" i="1"/>
  <c r="T97" i="1"/>
  <c r="T105" i="1"/>
  <c r="T102" i="1"/>
  <c r="T110" i="1"/>
  <c r="L112" i="1"/>
  <c r="R112" i="1" s="1"/>
  <c r="T70" i="1" l="1"/>
  <c r="U112" i="1"/>
  <c r="T112" i="1"/>
</calcChain>
</file>

<file path=xl/sharedStrings.xml><?xml version="1.0" encoding="utf-8"?>
<sst xmlns="http://schemas.openxmlformats.org/spreadsheetml/2006/main" count="2088" uniqueCount="133">
  <si>
    <t>Figures Finalised as at 2024/01/26</t>
  </si>
  <si>
    <t/>
  </si>
  <si>
    <t>2nd Quarter Ended 31 December 2023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</si>
  <si>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</si>
  <si>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</si>
  <si>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</si>
  <si>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</si>
  <si>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</si>
  <si>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</si>
  <si>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</si>
  <si>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</si>
  <si>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</si>
  <si>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</si>
  <si>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</si>
  <si>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</si>
  <si>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5 of 2022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</si>
  <si>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</si>
  <si>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</si>
  <si>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</si>
  <si>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</si>
  <si>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</si>
  <si>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</si>
  <si>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</si>
  <si>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</si>
  <si>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</si>
  <si>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</si>
  <si>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</si>
  <si>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</si>
  <si>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</si>
  <si>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</si>
  <si>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</si>
  <si>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</si>
  <si>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</si>
  <si>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</si>
  <si>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</si>
  <si>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</si>
  <si>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</si>
  <si>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</si>
  <si>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</si>
  <si>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</si>
  <si>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</si>
  <si>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</si>
  <si>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</si>
  <si>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</si>
  <si>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</si>
  <si>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</si>
  <si>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</si>
  <si>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</si>
  <si>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</si>
  <si>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</si>
  <si>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</si>
  <si>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</si>
  <si>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</si>
  <si>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</si>
  <si>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</si>
  <si>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</si>
  <si>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</si>
  <si>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</si>
  <si>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</si>
  <si>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</si>
  <si>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</si>
  <si>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</si>
  <si>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</si>
  <si>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</si>
  <si>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</si>
  <si>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</si>
  <si>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</si>
  <si>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</si>
  <si>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</si>
  <si>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</si>
  <si>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</si>
  <si>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</si>
  <si>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</si>
  <si>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</si>
  <si>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</si>
  <si>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</si>
  <si>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</si>
  <si>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</si>
  <si>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</si>
  <si>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</si>
  <si>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</si>
  <si>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</si>
  <si>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</si>
  <si>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</si>
  <si>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</si>
  <si>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</si>
  <si>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</si>
  <si>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</si>
  <si>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</si>
  <si>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</si>
  <si>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</si>
  <si>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</si>
  <si>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</si>
  <si>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</si>
  <si>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</si>
  <si>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</si>
  <si>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</si>
  <si>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</si>
  <si>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</si>
  <si>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</si>
  <si>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</si>
  <si>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</si>
  <si>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</si>
  <si>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</si>
  <si>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</si>
  <si>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</si>
  <si>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</si>
  <si>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</si>
  <si>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</si>
  <si>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</si>
  <si>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</si>
  <si>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</si>
  <si>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</si>
  <si>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</si>
  <si>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</si>
  <si>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</si>
  <si>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</si>
  <si>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</si>
  <si>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</si>
  <si>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</si>
  <si>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</si>
  <si>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</si>
  <si>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</si>
  <si>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</si>
  <si>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</si>
  <si>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EASTERN CAPE: BUFFALO CITY (BUF)</t>
  </si>
  <si>
    <t>WESTERN CAPE: CAPE TOWN (CPT)</t>
  </si>
  <si>
    <t>GAUTENG: CITY OF EKURHULENI (EKU)</t>
  </si>
  <si>
    <t>KWAZULU-NATAL: ETHEKWINI (ETH)</t>
  </si>
  <si>
    <t>GAUTENG: CITY OF JOHANNESBURG (JHB)</t>
  </si>
  <si>
    <t>FREE STATE: MANGAUNG (MAN)</t>
  </si>
  <si>
    <t>EASTERN CAPE: NELSON MANDELA BAY (NMA)</t>
  </si>
  <si>
    <t>GAUTENG: CITY OF TSHWANE (TSH)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</si>
</sst>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376792000</v>
      </c>
      <c r="C9" s="92"/>
      <c r="D9" s="92"/>
      <c r="E9" s="92">
        <f>$B9       +$C9       +$D9</f>
        <v>376792000</v>
      </c>
      <c r="F9" s="93">
        <v>376792000</v>
      </c>
      <c r="G9" s="94">
        <v>178415000</v>
      </c>
      <c r="H9" s="93">
        <v>38214000</v>
      </c>
      <c r="I9" s="94">
        <v>27997171</v>
      </c>
      <c r="J9" s="93">
        <v>57113000</v>
      </c>
      <c r="K9" s="94">
        <v>39900155</v>
      </c>
      <c r="L9" s="93"/>
      <c r="M9" s="94"/>
      <c r="N9" s="93"/>
      <c r="O9" s="94"/>
      <c r="P9" s="93">
        <f>$H9       +$J9       +$L9       +$N9</f>
        <v>95327000</v>
      </c>
      <c r="Q9" s="94">
        <f>$I9       +$K9       +$M9       +$O9</f>
        <v>67897326</v>
      </c>
      <c r="R9" s="48">
        <f>IF(($H9       =0),0,((($J9       -$H9       )/$H9       )*100))</f>
        <v>49.455696865023292</v>
      </c>
      <c r="S9" s="49">
        <f>IF(($I9       =0),0,((($K9       -$I9       )/$I9       )*100))</f>
        <v>42.514952671468123</v>
      </c>
      <c r="T9" s="48">
        <f>IF(($E9       =0),0,(($P9       /$E9       )*100))</f>
        <v>25.299634811779441</v>
      </c>
      <c r="U9" s="50">
        <f>IF(($E9       =0),0,(($Q9       /$E9       )*100))</f>
        <v>18.019842777978301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10400000</v>
      </c>
      <c r="C10" s="92"/>
      <c r="D10" s="92"/>
      <c r="E10" s="92">
        <f t="shared" ref="E10:E15" si="0">$B10      +$C10      +$D10</f>
        <v>10400000</v>
      </c>
      <c r="F10" s="93">
        <v>10400000</v>
      </c>
      <c r="G10" s="94">
        <v>10400000</v>
      </c>
      <c r="H10" s="93">
        <v>1852000</v>
      </c>
      <c r="I10" s="94">
        <v>1637406</v>
      </c>
      <c r="J10" s="93">
        <v>3213000</v>
      </c>
      <c r="K10" s="94">
        <v>1285234</v>
      </c>
      <c r="L10" s="93"/>
      <c r="M10" s="94"/>
      <c r="N10" s="93"/>
      <c r="O10" s="94"/>
      <c r="P10" s="93">
        <f t="shared" ref="P10:P15" si="1">$H10      +$J10      +$L10      +$N10</f>
        <v>5065000</v>
      </c>
      <c r="Q10" s="94">
        <f t="shared" ref="Q10:Q15" si="2">$I10      +$K10      +$M10      +$O10</f>
        <v>2922640</v>
      </c>
      <c r="R10" s="48">
        <f t="shared" ref="R10:R15" si="3">IF(($H10      =0),0,((($J10      -$H10      )/$H10      )*100))</f>
        <v>73.488120950323975</v>
      </c>
      <c r="S10" s="49">
        <f t="shared" ref="S10:S15" si="4">IF(($I10      =0),0,((($K10      -$I10      )/$I10      )*100))</f>
        <v>-21.507921676114538</v>
      </c>
      <c r="T10" s="48">
        <f t="shared" ref="T10:T14" si="5">IF(($E10      =0),0,(($P10      /$E10      )*100))</f>
        <v>48.701923076923073</v>
      </c>
      <c r="U10" s="50">
        <f t="shared" ref="U10:U14" si="6">IF(($E10      =0),0,(($Q10      /$E10      )*100))</f>
        <v>28.102307692307694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75250000</v>
      </c>
      <c r="C11" s="92"/>
      <c r="D11" s="92"/>
      <c r="E11" s="92">
        <f t="shared" si="0"/>
        <v>75250000</v>
      </c>
      <c r="F11" s="93">
        <v>75250000</v>
      </c>
      <c r="G11" s="94">
        <v>41000000</v>
      </c>
      <c r="H11" s="93">
        <v>21797000</v>
      </c>
      <c r="I11" s="94">
        <v>17938276</v>
      </c>
      <c r="J11" s="93">
        <v>13954000</v>
      </c>
      <c r="K11" s="94">
        <v>9517792</v>
      </c>
      <c r="L11" s="93"/>
      <c r="M11" s="94"/>
      <c r="N11" s="93"/>
      <c r="O11" s="94"/>
      <c r="P11" s="93">
        <f t="shared" si="1"/>
        <v>35751000</v>
      </c>
      <c r="Q11" s="94">
        <f t="shared" si="2"/>
        <v>27456068</v>
      </c>
      <c r="R11" s="48">
        <f t="shared" si="3"/>
        <v>-35.982015873744096</v>
      </c>
      <c r="S11" s="49">
        <f t="shared" si="4"/>
        <v>-46.941434059772526</v>
      </c>
      <c r="T11" s="48">
        <f t="shared" si="5"/>
        <v>47.509634551495019</v>
      </c>
      <c r="U11" s="50">
        <f t="shared" si="6"/>
        <v>36.486469102990036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1050117000</v>
      </c>
      <c r="C13" s="92"/>
      <c r="D13" s="92"/>
      <c r="E13" s="92">
        <f t="shared" si="0"/>
        <v>1050117000</v>
      </c>
      <c r="F13" s="93">
        <v>1050117000</v>
      </c>
      <c r="G13" s="94">
        <v>746433000</v>
      </c>
      <c r="H13" s="93">
        <v>142382000</v>
      </c>
      <c r="I13" s="94">
        <v>173191878</v>
      </c>
      <c r="J13" s="93">
        <v>216911000</v>
      </c>
      <c r="K13" s="94">
        <v>182855288</v>
      </c>
      <c r="L13" s="93"/>
      <c r="M13" s="94"/>
      <c r="N13" s="93"/>
      <c r="O13" s="94"/>
      <c r="P13" s="93">
        <f t="shared" si="1"/>
        <v>359293000</v>
      </c>
      <c r="Q13" s="94">
        <f t="shared" si="2"/>
        <v>356047166</v>
      </c>
      <c r="R13" s="48">
        <f t="shared" si="3"/>
        <v>52.344397465971824</v>
      </c>
      <c r="S13" s="49">
        <f t="shared" si="4"/>
        <v>5.5795976760526838</v>
      </c>
      <c r="T13" s="48">
        <f t="shared" si="5"/>
        <v>34.214568471894083</v>
      </c>
      <c r="U13" s="50">
        <f t="shared" si="6"/>
        <v>33.905475866022549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11500000</v>
      </c>
      <c r="C14" s="92"/>
      <c r="D14" s="92"/>
      <c r="E14" s="92">
        <f t="shared" si="0"/>
        <v>11500000</v>
      </c>
      <c r="F14" s="93">
        <v>11500000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1524059000</v>
      </c>
      <c r="C15" s="95">
        <f>SUM(C9:C14)</f>
        <v>0</v>
      </c>
      <c r="D15" s="95"/>
      <c r="E15" s="95">
        <f t="shared" si="0"/>
        <v>1524059000</v>
      </c>
      <c r="F15" s="96">
        <f t="shared" ref="F15:O15" si="7">SUM(F9:F14)</f>
        <v>1524059000</v>
      </c>
      <c r="G15" s="97">
        <f t="shared" si="7"/>
        <v>976248000</v>
      </c>
      <c r="H15" s="96">
        <f t="shared" si="7"/>
        <v>204245000</v>
      </c>
      <c r="I15" s="97">
        <f t="shared" si="7"/>
        <v>220764731</v>
      </c>
      <c r="J15" s="96">
        <f t="shared" si="7"/>
        <v>291191000</v>
      </c>
      <c r="K15" s="97">
        <f t="shared" si="7"/>
        <v>233558469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495436000</v>
      </c>
      <c r="Q15" s="97">
        <f t="shared" si="2"/>
        <v>454323200</v>
      </c>
      <c r="R15" s="52">
        <f t="shared" si="3"/>
        <v>42.569463144752625</v>
      </c>
      <c r="S15" s="53">
        <f t="shared" si="4"/>
        <v>5.7951910805897704</v>
      </c>
      <c r="T15" s="52">
        <f>IF((SUM($E9:$E13))=0,0,(P15/(SUM($E9:$E13))*100))</f>
        <v>32.754821464815585</v>
      </c>
      <c r="U15" s="54">
        <f>IF((SUM($E9:$E13))=0,0,(Q15/(SUM($E9:$E13))*100))</f>
        <v>30.036725840115992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18066000</v>
      </c>
      <c r="C19" s="92"/>
      <c r="D19" s="92"/>
      <c r="E19" s="92">
        <f t="shared" si="8"/>
        <v>18066000</v>
      </c>
      <c r="F19" s="93">
        <v>18066000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55200000</v>
      </c>
      <c r="C20" s="92"/>
      <c r="D20" s="92"/>
      <c r="E20" s="92">
        <f t="shared" si="8"/>
        <v>55200000</v>
      </c>
      <c r="F20" s="93">
        <v>55200000</v>
      </c>
      <c r="G20" s="94">
        <v>55200000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>
        <v>16442000</v>
      </c>
      <c r="C21" s="92"/>
      <c r="D21" s="92"/>
      <c r="E21" s="92">
        <f t="shared" si="8"/>
        <v>16442000</v>
      </c>
      <c r="F21" s="93">
        <v>16442000</v>
      </c>
      <c r="G21" s="94">
        <v>5000000</v>
      </c>
      <c r="H21" s="93"/>
      <c r="I21" s="94"/>
      <c r="J21" s="93"/>
      <c r="K21" s="94">
        <v>142493037</v>
      </c>
      <c r="L21" s="93"/>
      <c r="M21" s="94"/>
      <c r="N21" s="93"/>
      <c r="O21" s="94"/>
      <c r="P21" s="93">
        <f t="shared" si="9"/>
        <v>0</v>
      </c>
      <c r="Q21" s="94">
        <f t="shared" si="10"/>
        <v>142493037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866.64053643109116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89708000</v>
      </c>
      <c r="C24" s="95">
        <f>SUM(C17:C23)</f>
        <v>0</v>
      </c>
      <c r="D24" s="95"/>
      <c r="E24" s="95">
        <f t="shared" si="8"/>
        <v>89708000</v>
      </c>
      <c r="F24" s="96">
        <f t="shared" ref="F24:O24" si="15">SUM(F17:F23)</f>
        <v>89708000</v>
      </c>
      <c r="G24" s="97">
        <f t="shared" si="15"/>
        <v>60200000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142493037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142493037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198.89595069931045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6177641000</v>
      </c>
      <c r="C28" s="92"/>
      <c r="D28" s="92"/>
      <c r="E28" s="92">
        <f>$B28      +$C28      +$D28</f>
        <v>6177641000</v>
      </c>
      <c r="F28" s="93">
        <v>6177641000</v>
      </c>
      <c r="G28" s="94">
        <v>2810041000</v>
      </c>
      <c r="H28" s="93">
        <v>446267000</v>
      </c>
      <c r="I28" s="94">
        <v>321996691</v>
      </c>
      <c r="J28" s="93">
        <v>1010302000</v>
      </c>
      <c r="K28" s="94">
        <v>701604080</v>
      </c>
      <c r="L28" s="93"/>
      <c r="M28" s="94"/>
      <c r="N28" s="93"/>
      <c r="O28" s="94"/>
      <c r="P28" s="93">
        <f>$H28      +$J28      +$L28      +$N28</f>
        <v>1456569000</v>
      </c>
      <c r="Q28" s="94">
        <f>$I28      +$K28      +$M28      +$O28</f>
        <v>1023600771</v>
      </c>
      <c r="R28" s="48">
        <f>IF(($H28      =0),0,((($J28      -$H28      )/$H28      )*100))</f>
        <v>126.38958291784962</v>
      </c>
      <c r="S28" s="49">
        <f>IF(($I28      =0),0,((($K28      -$I28      )/$I28      )*100))</f>
        <v>117.89170498028503</v>
      </c>
      <c r="T28" s="48">
        <f>IF(($E28      =0),0,(($P28      /$E28      )*100))</f>
        <v>23.578077780822809</v>
      </c>
      <c r="U28" s="50">
        <f>IF(($E28      =0),0,(($Q28      /$E28      )*100))</f>
        <v>16.5694440806774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6177641000</v>
      </c>
      <c r="C30" s="95">
        <f>SUM(C26:C29)</f>
        <v>0</v>
      </c>
      <c r="D30" s="95"/>
      <c r="E30" s="95">
        <f>$B30      +$C30      +$D30</f>
        <v>6177641000</v>
      </c>
      <c r="F30" s="96">
        <f t="shared" ref="F30:O30" si="16">SUM(F26:F29)</f>
        <v>6177641000</v>
      </c>
      <c r="G30" s="97">
        <f t="shared" si="16"/>
        <v>2810041000</v>
      </c>
      <c r="H30" s="96">
        <f t="shared" si="16"/>
        <v>446267000</v>
      </c>
      <c r="I30" s="97">
        <f t="shared" si="16"/>
        <v>321996691</v>
      </c>
      <c r="J30" s="96">
        <f t="shared" si="16"/>
        <v>1010302000</v>
      </c>
      <c r="K30" s="97">
        <f t="shared" si="16"/>
        <v>701604080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1456569000</v>
      </c>
      <c r="Q30" s="97">
        <f>$I30      +$K30      +$M30      +$O30</f>
        <v>1023600771</v>
      </c>
      <c r="R30" s="52">
        <f>IF(($H30      =0),0,((($J30      -$H30      )/$H30      )*100))</f>
        <v>126.38958291784962</v>
      </c>
      <c r="S30" s="53">
        <f>IF(($I30      =0),0,((($K30      -$I30      )/$I30      )*100))</f>
        <v>117.89170498028503</v>
      </c>
      <c r="T30" s="52">
        <f>IF($E30   =0,0,($P30   /$E30   )*100)</f>
        <v>23.578077780822809</v>
      </c>
      <c r="U30" s="54">
        <f>IF($E30   =0,0,($Q30   /$E30   )*100)</f>
        <v>16.5694440806774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203130000</v>
      </c>
      <c r="C32" s="92"/>
      <c r="D32" s="92"/>
      <c r="E32" s="92">
        <f>$B32      +$C32      +$D32</f>
        <v>203130000</v>
      </c>
      <c r="F32" s="93">
        <v>203130000</v>
      </c>
      <c r="G32" s="94">
        <v>138410000</v>
      </c>
      <c r="H32" s="93">
        <v>80162000</v>
      </c>
      <c r="I32" s="94">
        <v>48631681</v>
      </c>
      <c r="J32" s="93">
        <v>31626000</v>
      </c>
      <c r="K32" s="94">
        <v>50125301</v>
      </c>
      <c r="L32" s="93"/>
      <c r="M32" s="94"/>
      <c r="N32" s="93"/>
      <c r="O32" s="94"/>
      <c r="P32" s="93">
        <f>$H32      +$J32      +$L32      +$N32</f>
        <v>111788000</v>
      </c>
      <c r="Q32" s="94">
        <f>$I32      +$K32      +$M32      +$O32</f>
        <v>98756982</v>
      </c>
      <c r="R32" s="48">
        <f>IF(($H32      =0),0,((($J32      -$H32      )/$H32      )*100))</f>
        <v>-60.547391532147401</v>
      </c>
      <c r="S32" s="49">
        <f>IF(($I32      =0),0,((($K32      -$I32      )/$I32      )*100))</f>
        <v>3.0712900917408139</v>
      </c>
      <c r="T32" s="48">
        <f>IF(($E32      =0),0,(($P32      /$E32      )*100))</f>
        <v>55.032737655688479</v>
      </c>
      <c r="U32" s="50">
        <f>IF(($E32      =0),0,(($Q32      /$E32      )*100))</f>
        <v>48.617625166149757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203130000</v>
      </c>
      <c r="C33" s="95">
        <f>C32</f>
        <v>0</v>
      </c>
      <c r="D33" s="95"/>
      <c r="E33" s="95">
        <f>$B33      +$C33      +$D33</f>
        <v>203130000</v>
      </c>
      <c r="F33" s="96">
        <f t="shared" ref="F33:O33" si="17">F32</f>
        <v>203130000</v>
      </c>
      <c r="G33" s="97">
        <f t="shared" si="17"/>
        <v>138410000</v>
      </c>
      <c r="H33" s="96">
        <f t="shared" si="17"/>
        <v>80162000</v>
      </c>
      <c r="I33" s="97">
        <f t="shared" si="17"/>
        <v>48631681</v>
      </c>
      <c r="J33" s="96">
        <f t="shared" si="17"/>
        <v>31626000</v>
      </c>
      <c r="K33" s="97">
        <f t="shared" si="17"/>
        <v>50125301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111788000</v>
      </c>
      <c r="Q33" s="97">
        <f>$I33      +$K33      +$M33      +$O33</f>
        <v>98756982</v>
      </c>
      <c r="R33" s="52">
        <f>IF(($H33      =0),0,((($J33      -$H33      )/$H33      )*100))</f>
        <v>-60.547391532147401</v>
      </c>
      <c r="S33" s="53">
        <f>IF(($I33      =0),0,((($K33      -$I33      )/$I33      )*100))</f>
        <v>3.0712900917408139</v>
      </c>
      <c r="T33" s="52">
        <f>IF($E33   =0,0,($P33   /$E33   )*100)</f>
        <v>55.032737655688479</v>
      </c>
      <c r="U33" s="54">
        <f>IF($E33   =0,0,($Q33   /$E33   )*100)</f>
        <v>48.617625166149757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272996000</v>
      </c>
      <c r="C36" s="92"/>
      <c r="D36" s="92"/>
      <c r="E36" s="92">
        <f t="shared" si="18"/>
        <v>272996000</v>
      </c>
      <c r="F36" s="93">
        <v>272996000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42000000</v>
      </c>
      <c r="C38" s="92"/>
      <c r="D38" s="92"/>
      <c r="E38" s="92">
        <f t="shared" si="18"/>
        <v>42000000</v>
      </c>
      <c r="F38" s="93">
        <v>42000000</v>
      </c>
      <c r="G38" s="94">
        <v>25000000</v>
      </c>
      <c r="H38" s="93">
        <v>1836000</v>
      </c>
      <c r="I38" s="94">
        <v>53163</v>
      </c>
      <c r="J38" s="93">
        <v>17066000</v>
      </c>
      <c r="K38" s="94">
        <v>10211633</v>
      </c>
      <c r="L38" s="93"/>
      <c r="M38" s="94"/>
      <c r="N38" s="93"/>
      <c r="O38" s="94"/>
      <c r="P38" s="93">
        <f t="shared" si="19"/>
        <v>18902000</v>
      </c>
      <c r="Q38" s="94">
        <f t="shared" si="20"/>
        <v>10264796</v>
      </c>
      <c r="R38" s="48">
        <f t="shared" si="21"/>
        <v>829.520697167756</v>
      </c>
      <c r="S38" s="49">
        <f t="shared" si="22"/>
        <v>19108.15792938698</v>
      </c>
      <c r="T38" s="48">
        <f t="shared" si="23"/>
        <v>45.004761904761907</v>
      </c>
      <c r="U38" s="50">
        <f t="shared" si="24"/>
        <v>24.439990476190477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314996000</v>
      </c>
      <c r="C40" s="95">
        <f>SUM(C35:C39)</f>
        <v>0</v>
      </c>
      <c r="D40" s="95"/>
      <c r="E40" s="95">
        <f t="shared" si="18"/>
        <v>314996000</v>
      </c>
      <c r="F40" s="96">
        <f t="shared" ref="F40:O40" si="25">SUM(F35:F39)</f>
        <v>314996000</v>
      </c>
      <c r="G40" s="97">
        <f t="shared" si="25"/>
        <v>25000000</v>
      </c>
      <c r="H40" s="96">
        <f t="shared" si="25"/>
        <v>1836000</v>
      </c>
      <c r="I40" s="97">
        <f t="shared" si="25"/>
        <v>53163</v>
      </c>
      <c r="J40" s="96">
        <f t="shared" si="25"/>
        <v>17066000</v>
      </c>
      <c r="K40" s="97">
        <f t="shared" si="25"/>
        <v>10211633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18902000</v>
      </c>
      <c r="Q40" s="97">
        <f t="shared" si="20"/>
        <v>10264796</v>
      </c>
      <c r="R40" s="52">
        <f t="shared" si="21"/>
        <v>829.520697167756</v>
      </c>
      <c r="S40" s="53">
        <f t="shared" si="22"/>
        <v>19108.15792938698</v>
      </c>
      <c r="T40" s="52">
        <f>IF((+$E35+$E38) =0,0,(P40   /(+$E35+$E38) )*100)</f>
        <v>45.004761904761907</v>
      </c>
      <c r="U40" s="54">
        <f>IF((+$E35+$E38) =0,0,(Q40   /(+$E35+$E38) )*100)</f>
        <v>24.439990476190477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348000000</v>
      </c>
      <c r="C43" s="92"/>
      <c r="D43" s="92"/>
      <c r="E43" s="92">
        <f t="shared" si="26"/>
        <v>348000000</v>
      </c>
      <c r="F43" s="93">
        <v>348000000</v>
      </c>
      <c r="G43" s="94">
        <v>71840000</v>
      </c>
      <c r="H43" s="93"/>
      <c r="I43" s="94"/>
      <c r="J43" s="93">
        <v>19908000</v>
      </c>
      <c r="K43" s="94"/>
      <c r="L43" s="93"/>
      <c r="M43" s="94"/>
      <c r="N43" s="93"/>
      <c r="O43" s="94"/>
      <c r="P43" s="93">
        <f t="shared" si="27"/>
        <v>19908000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5.7206896551724142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13500000</v>
      </c>
      <c r="C44" s="92"/>
      <c r="D44" s="92"/>
      <c r="E44" s="92">
        <f t="shared" si="26"/>
        <v>13500000</v>
      </c>
      <c r="F44" s="93">
        <v>13500000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361500000</v>
      </c>
      <c r="C53" s="95">
        <f>SUM(C42:C52)</f>
        <v>0</v>
      </c>
      <c r="D53" s="95"/>
      <c r="E53" s="95">
        <f t="shared" si="26"/>
        <v>361500000</v>
      </c>
      <c r="F53" s="96">
        <f t="shared" ref="F53:O53" si="33">SUM(F42:F52)</f>
        <v>361500000</v>
      </c>
      <c r="G53" s="97">
        <f t="shared" si="33"/>
        <v>71840000</v>
      </c>
      <c r="H53" s="96">
        <f t="shared" si="33"/>
        <v>0</v>
      </c>
      <c r="I53" s="97">
        <f t="shared" si="33"/>
        <v>0</v>
      </c>
      <c r="J53" s="96">
        <f t="shared" si="33"/>
        <v>19908000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19908000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5.7206896551724142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4364782000</v>
      </c>
      <c r="C65" s="92"/>
      <c r="D65" s="92"/>
      <c r="E65" s="92">
        <f t="shared" si="35"/>
        <v>4364782000</v>
      </c>
      <c r="F65" s="93">
        <v>4364782000</v>
      </c>
      <c r="G65" s="94">
        <v>3724758000</v>
      </c>
      <c r="H65" s="93">
        <v>602247000</v>
      </c>
      <c r="I65" s="94">
        <v>317370945</v>
      </c>
      <c r="J65" s="93">
        <v>990576000</v>
      </c>
      <c r="K65" s="94">
        <v>705212907</v>
      </c>
      <c r="L65" s="93"/>
      <c r="M65" s="94"/>
      <c r="N65" s="93"/>
      <c r="O65" s="94"/>
      <c r="P65" s="93">
        <f t="shared" si="36"/>
        <v>1592823000</v>
      </c>
      <c r="Q65" s="94">
        <f t="shared" si="37"/>
        <v>1022583852</v>
      </c>
      <c r="R65" s="48">
        <f t="shared" si="38"/>
        <v>64.480022316424993</v>
      </c>
      <c r="S65" s="49">
        <f t="shared" si="39"/>
        <v>122.20462147220188</v>
      </c>
      <c r="T65" s="48">
        <f t="shared" si="40"/>
        <v>36.492612918583333</v>
      </c>
      <c r="U65" s="50">
        <f t="shared" si="41"/>
        <v>23.428062432442214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4364782000</v>
      </c>
      <c r="C66" s="95">
        <f>SUM(C61:C65)</f>
        <v>0</v>
      </c>
      <c r="D66" s="95"/>
      <c r="E66" s="95">
        <f t="shared" si="35"/>
        <v>4364782000</v>
      </c>
      <c r="F66" s="96">
        <f t="shared" ref="F66:O66" si="42">SUM(F61:F65)</f>
        <v>4364782000</v>
      </c>
      <c r="G66" s="97">
        <f t="shared" si="42"/>
        <v>3724758000</v>
      </c>
      <c r="H66" s="96">
        <f t="shared" si="42"/>
        <v>602247000</v>
      </c>
      <c r="I66" s="97">
        <f t="shared" si="42"/>
        <v>317370945</v>
      </c>
      <c r="J66" s="96">
        <f t="shared" si="42"/>
        <v>990576000</v>
      </c>
      <c r="K66" s="97">
        <f t="shared" si="42"/>
        <v>705212907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1592823000</v>
      </c>
      <c r="Q66" s="97">
        <f t="shared" si="37"/>
        <v>1022583852</v>
      </c>
      <c r="R66" s="52">
        <f t="shared" si="38"/>
        <v>64.480022316424993</v>
      </c>
      <c r="S66" s="53">
        <f t="shared" si="39"/>
        <v>122.20462147220188</v>
      </c>
      <c r="T66" s="52">
        <f>IF((+$E61+$E63+$E64++$E65) =0,0,(P66   /(+$E61+$E63+$E64+$E65) )*100)</f>
        <v>36.492612918583333</v>
      </c>
      <c r="U66" s="54">
        <f>IF((+$E61+$E63+$E65) =0,0,(Q66  /(+$E61+$E63+$E65) )*100)</f>
        <v>23.428062432442214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13035816000</v>
      </c>
      <c r="C67" s="104">
        <f>SUM(C9:C14,C17:C23,C26:C29,C32,C35:C39,C42:C52,C55:C58,C61:C65)</f>
        <v>0</v>
      </c>
      <c r="D67" s="104"/>
      <c r="E67" s="104">
        <f t="shared" si="35"/>
        <v>13035816000</v>
      </c>
      <c r="F67" s="105">
        <f t="shared" ref="F67:O67" si="43">SUM(F9:F14,F17:F23,F26:F29,F32,F35:F39,F42:F52,F55:F58,F61:F65)</f>
        <v>13035816000</v>
      </c>
      <c r="G67" s="106">
        <f t="shared" si="43"/>
        <v>7806497000</v>
      </c>
      <c r="H67" s="105">
        <f t="shared" si="43"/>
        <v>1334757000</v>
      </c>
      <c r="I67" s="106">
        <f t="shared" si="43"/>
        <v>908817211</v>
      </c>
      <c r="J67" s="105">
        <f t="shared" si="43"/>
        <v>2360669000</v>
      </c>
      <c r="K67" s="106">
        <f t="shared" si="43"/>
        <v>1843205427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3695426000</v>
      </c>
      <c r="Q67" s="106">
        <f t="shared" si="37"/>
        <v>2752022638</v>
      </c>
      <c r="R67" s="61">
        <f t="shared" si="38"/>
        <v>76.861331313490027</v>
      </c>
      <c r="S67" s="62">
        <f t="shared" si="39"/>
        <v>102.81365765200061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29.052653062315514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21.635816526011432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13035816000</v>
      </c>
      <c r="C72" s="104">
        <f>SUM(C9:C14,C17:C23,C26:C29,C32,C35:C39,C42:C52,C55:C58,C61:C65,C69)</f>
        <v>0</v>
      </c>
      <c r="D72" s="104"/>
      <c r="E72" s="104">
        <f>$B72      +$C72      +$D72</f>
        <v>13035816000</v>
      </c>
      <c r="F72" s="105">
        <f t="shared" ref="F72:O72" si="46">SUM(F9:F14,F17:F23,F26:F29,F32,F35:F39,F42:F52,F55:F58,F61:F65,F69)</f>
        <v>13035816000</v>
      </c>
      <c r="G72" s="106">
        <f t="shared" si="46"/>
        <v>7806497000</v>
      </c>
      <c r="H72" s="105">
        <f t="shared" si="46"/>
        <v>1334757000</v>
      </c>
      <c r="I72" s="106">
        <f t="shared" si="46"/>
        <v>908817211</v>
      </c>
      <c r="J72" s="105">
        <f t="shared" si="46"/>
        <v>2360669000</v>
      </c>
      <c r="K72" s="106">
        <f t="shared" si="46"/>
        <v>1843205427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3695426000</v>
      </c>
      <c r="Q72" s="106">
        <f>$I72      +$K72      +$M72      +$O72</f>
        <v>2752022638</v>
      </c>
      <c r="R72" s="61">
        <f>IF(($H72      =0),0,((($J72      -$H72      )/$H72      )*100))</f>
        <v>76.861331313490027</v>
      </c>
      <c r="S72" s="62">
        <f>IF(($I72      =0),0,((($K72      -$I72      )/$I72      )*100))</f>
        <v>102.81365765200061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29.052653062315514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21.635816526011432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112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113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117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118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Yem2zoAqIDXDGe1e+NuU34u8OPuRjIaAV3h45B9j8FVgZmI5lu/GTca0iDkLjRiaE2E9rd2yfaZlYSosF6H+Q==" saltValue="YztZ8urPsKFkFhVDZk0E/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0D883-0050-4C7A-878A-F5A081117E7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18908000</v>
      </c>
      <c r="C9" s="92"/>
      <c r="D9" s="92"/>
      <c r="E9" s="92">
        <f>$B9       +$C9       +$D9</f>
        <v>18908000</v>
      </c>
      <c r="F9" s="93">
        <v>18908000</v>
      </c>
      <c r="G9" s="94">
        <v>6565000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>$B10      +$C10      +$D10</f>
        <v>1000000</v>
      </c>
      <c r="F10" s="93">
        <v>1000000</v>
      </c>
      <c r="G10" s="94">
        <v>1000000</v>
      </c>
      <c r="H10" s="93">
        <v>139000</v>
      </c>
      <c r="I10" s="94">
        <v>93582</v>
      </c>
      <c r="J10" s="93">
        <v>153000</v>
      </c>
      <c r="K10" s="94">
        <v>147437</v>
      </c>
      <c r="L10" s="93"/>
      <c r="M10" s="94"/>
      <c r="N10" s="93"/>
      <c r="O10" s="94"/>
      <c r="P10" s="93">
        <f>$H10      +$J10      +$L10      +$N10</f>
        <v>292000</v>
      </c>
      <c r="Q10" s="94">
        <f>$I10      +$K10      +$M10      +$O10</f>
        <v>241019</v>
      </c>
      <c r="R10" s="48">
        <f>IF(($H10      =0),0,((($J10      -$H10      )/$H10      )*100))</f>
        <v>10.071942446043165</v>
      </c>
      <c r="S10" s="49">
        <f>IF(($I10      =0),0,((($K10      -$I10      )/$I10      )*100))</f>
        <v>57.548460173965076</v>
      </c>
      <c r="T10" s="48">
        <f>IF(($E10      =0),0,(($P10      /$E10      )*100))</f>
        <v>29.2</v>
      </c>
      <c r="U10" s="50">
        <f>IF(($E10      =0),0,(($Q10      /$E10      )*100))</f>
        <v>24.101900000000001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11000000</v>
      </c>
      <c r="C11" s="92"/>
      <c r="D11" s="92"/>
      <c r="E11" s="92">
        <f>$B11      +$C11      +$D11</f>
        <v>11000000</v>
      </c>
      <c r="F11" s="93">
        <v>11000000</v>
      </c>
      <c r="G11" s="94">
        <v>6000000</v>
      </c>
      <c r="H11" s="93">
        <v>4681000</v>
      </c>
      <c r="I11" s="94">
        <v>1943092</v>
      </c>
      <c r="J11" s="93">
        <v>1319000</v>
      </c>
      <c r="K11" s="94">
        <v>3421338</v>
      </c>
      <c r="L11" s="93"/>
      <c r="M11" s="94"/>
      <c r="N11" s="93"/>
      <c r="O11" s="94"/>
      <c r="P11" s="93">
        <f>$H11      +$J11      +$L11      +$N11</f>
        <v>6000000</v>
      </c>
      <c r="Q11" s="94">
        <f>$I11      +$K11      +$M11      +$O11</f>
        <v>5364430</v>
      </c>
      <c r="R11" s="48">
        <f>IF(($H11      =0),0,((($J11      -$H11      )/$H11      )*100))</f>
        <v>-71.822260200811797</v>
      </c>
      <c r="S11" s="49">
        <f>IF(($I11      =0),0,((($K11      -$I11      )/$I11      )*100))</f>
        <v>76.076994810333218</v>
      </c>
      <c r="T11" s="48">
        <f>IF(($E11      =0),0,(($P11      /$E11      )*100))</f>
        <v>54.54545454545454</v>
      </c>
      <c r="U11" s="50">
        <f>IF(($E11      =0),0,(($Q11      /$E11      )*100))</f>
        <v>48.767545454545456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40581000</v>
      </c>
      <c r="C13" s="92"/>
      <c r="D13" s="92"/>
      <c r="E13" s="92">
        <f>$B13      +$C13      +$D13</f>
        <v>40581000</v>
      </c>
      <c r="F13" s="93">
        <v>40581000</v>
      </c>
      <c r="G13" s="94">
        <v>25436000</v>
      </c>
      <c r="H13" s="93">
        <v>3472000</v>
      </c>
      <c r="I13" s="94">
        <v>2826959</v>
      </c>
      <c r="J13" s="93">
        <v>15113000</v>
      </c>
      <c r="K13" s="94">
        <v>11307713</v>
      </c>
      <c r="L13" s="93"/>
      <c r="M13" s="94"/>
      <c r="N13" s="93"/>
      <c r="O13" s="94"/>
      <c r="P13" s="93">
        <f>$H13      +$J13      +$L13      +$N13</f>
        <v>18585000</v>
      </c>
      <c r="Q13" s="94">
        <f>$I13      +$K13      +$M13      +$O13</f>
        <v>14134672</v>
      </c>
      <c r="R13" s="48">
        <f>IF(($H13      =0),0,((($J13      -$H13      )/$H13      )*100))</f>
        <v>335.28225806451616</v>
      </c>
      <c r="S13" s="49">
        <f>IF(($I13      =0),0,((($K13      -$I13      )/$I13      )*100))</f>
        <v>299.99564903488169</v>
      </c>
      <c r="T13" s="48">
        <f>IF(($E13      =0),0,(($P13      /$E13      )*100))</f>
        <v>45.797294300288307</v>
      </c>
      <c r="U13" s="50">
        <f>IF(($E13      =0),0,(($Q13      /$E13      )*100))</f>
        <v>34.830763165027967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1000000</v>
      </c>
      <c r="C14" s="92"/>
      <c r="D14" s="92"/>
      <c r="E14" s="92">
        <f>$B14      +$C14      +$D14</f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=0),0,((($J14      -$H14      )/$H14      )*100))</f>
        <v>0</v>
      </c>
      <c r="S14" s="49">
        <f>IF(($I14      =0),0,((($K14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72489000</v>
      </c>
      <c r="C15" s="95">
        <f>SUM(C9:C14)</f>
        <v>0</v>
      </c>
      <c r="D15" s="95"/>
      <c r="E15" s="95">
        <f>$B15      +$C15      +$D15</f>
        <v>72489000</v>
      </c>
      <c r="F15" s="96">
        <f>SUM(F9:F14)</f>
        <v>72489000</v>
      </c>
      <c r="G15" s="97">
        <f>SUM(G9:G14)</f>
        <v>39001000</v>
      </c>
      <c r="H15" s="96">
        <f>SUM(H9:H14)</f>
        <v>8292000</v>
      </c>
      <c r="I15" s="97">
        <f>SUM(I9:I14)</f>
        <v>4863633</v>
      </c>
      <c r="J15" s="96">
        <f>SUM(J9:J14)</f>
        <v>16585000</v>
      </c>
      <c r="K15" s="97">
        <f>SUM(K9:K14)</f>
        <v>14876488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24877000</v>
      </c>
      <c r="Q15" s="97">
        <f>$I15      +$K15      +$M15      +$O15</f>
        <v>19740121</v>
      </c>
      <c r="R15" s="52">
        <f>IF(($H15      =0),0,((($J15      -$H15      )/$H15      )*100))</f>
        <v>100.01205981669079</v>
      </c>
      <c r="S15" s="53">
        <f>IF(($I15      =0),0,((($K15      -$I15      )/$I15      )*100))</f>
        <v>205.87192742544516</v>
      </c>
      <c r="T15" s="52">
        <f>IF((SUM($E9:$E13))=0,0,(P15/(SUM($E9:$E13))*100))</f>
        <v>34.798360586943446</v>
      </c>
      <c r="U15" s="54">
        <f>IF((SUM($E9:$E13))=0,0,(Q15/(SUM($E9:$E13))*100))</f>
        <v>27.612808963616782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>$H17      +$J17      +$L17      +$N17</f>
        <v>0</v>
      </c>
      <c r="Q17" s="94">
        <f>$I17      +$K17      +$M17      +$O17</f>
        <v>0</v>
      </c>
      <c r="R17" s="48">
        <f>IF(($H17      =0),0,((($J17      -$H17      )/$H17      )*100))</f>
        <v>0</v>
      </c>
      <c r="S17" s="49">
        <f>IF(($I17      =0),0,((($K17      -$I17      )/$I17      )*100))</f>
        <v>0</v>
      </c>
      <c r="T17" s="48">
        <f>IF(($E17      =0),0,(($P17      /$E17      )*100))</f>
        <v>0</v>
      </c>
      <c r="U17" s="50">
        <f>IF(($E17      =0),0,(($Q17      /$E17      )*100))</f>
        <v>0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=0),0,((($J18      -$H18      )/$H18      )*100))</f>
        <v>0</v>
      </c>
      <c r="S18" s="49">
        <f>IF(($I18      =0),0,((($K18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>$B19      +$C19      +$D19</f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>$B20      +$C20      +$D20</f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IF(($H20      =0),0,((($J20      -$H20      )/$H20      )*100))</f>
        <v>0</v>
      </c>
      <c r="S20" s="49">
        <f>IF(($I20      =0),0,((($K20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>$B24      +$C24      +$D24</f>
        <v>0</v>
      </c>
      <c r="F24" s="96">
        <f>SUM(F17:F23)</f>
        <v>0</v>
      </c>
      <c r="G24" s="97">
        <f>SUM(G17:G23)</f>
        <v>0</v>
      </c>
      <c r="H24" s="96">
        <f>SUM(H17:H23)</f>
        <v>0</v>
      </c>
      <c r="I24" s="97">
        <f>SUM(I17:I23)</f>
        <v>0</v>
      </c>
      <c r="J24" s="96">
        <f>SUM(J17:J23)</f>
        <v>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0</v>
      </c>
      <c r="Q24" s="97">
        <f>$I24      +$K24      +$M24      +$O24</f>
        <v>0</v>
      </c>
      <c r="R24" s="52">
        <f>IF(($H24      =0),0,((($J24      -$H24      )/$H24      )*100))</f>
        <v>0</v>
      </c>
      <c r="S24" s="53">
        <f>IF(($I24      =0),0,((($K24      -$I24      )/$I24      )*100))</f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>SUM(F26:F29)</f>
        <v>0</v>
      </c>
      <c r="G30" s="97">
        <f>SUM(G26:G29)</f>
        <v>0</v>
      </c>
      <c r="H30" s="96">
        <f>SUM(H26:H29)</f>
        <v>0</v>
      </c>
      <c r="I30" s="97">
        <f>SUM(I26:I29)</f>
        <v>0</v>
      </c>
      <c r="J30" s="96">
        <f>SUM(J26:J29)</f>
        <v>0</v>
      </c>
      <c r="K30" s="97">
        <f>SUM(K26:K29)</f>
        <v>0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6093000</v>
      </c>
      <c r="C32" s="92"/>
      <c r="D32" s="92"/>
      <c r="E32" s="92">
        <f>$B32      +$C32      +$D32</f>
        <v>6093000</v>
      </c>
      <c r="F32" s="93">
        <v>6093000</v>
      </c>
      <c r="G32" s="94">
        <v>4265000</v>
      </c>
      <c r="H32" s="93">
        <v>2900000</v>
      </c>
      <c r="I32" s="94">
        <v>2900346</v>
      </c>
      <c r="J32" s="93">
        <v>1365000</v>
      </c>
      <c r="K32" s="94">
        <v>1975237</v>
      </c>
      <c r="L32" s="93"/>
      <c r="M32" s="94"/>
      <c r="N32" s="93"/>
      <c r="O32" s="94"/>
      <c r="P32" s="93">
        <f>$H32      +$J32      +$L32      +$N32</f>
        <v>4265000</v>
      </c>
      <c r="Q32" s="94">
        <f>$I32      +$K32      +$M32      +$O32</f>
        <v>4875583</v>
      </c>
      <c r="R32" s="48">
        <f>IF(($H32      =0),0,((($J32      -$H32      )/$H32      )*100))</f>
        <v>-52.931034482758619</v>
      </c>
      <c r="S32" s="49">
        <f>IF(($I32      =0),0,((($K32      -$I32      )/$I32      )*100))</f>
        <v>-31.896504761845655</v>
      </c>
      <c r="T32" s="48">
        <f>IF(($E32      =0),0,(($P32      /$E32      )*100))</f>
        <v>69.998358772361726</v>
      </c>
      <c r="U32" s="50">
        <f>IF(($E32      =0),0,(($Q32      /$E32      )*100))</f>
        <v>80.019415722960773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6093000</v>
      </c>
      <c r="C33" s="95">
        <f>C32</f>
        <v>0</v>
      </c>
      <c r="D33" s="95"/>
      <c r="E33" s="95">
        <f>$B33      +$C33      +$D33</f>
        <v>6093000</v>
      </c>
      <c r="F33" s="96">
        <f>F32</f>
        <v>6093000</v>
      </c>
      <c r="G33" s="97">
        <f>G32</f>
        <v>4265000</v>
      </c>
      <c r="H33" s="96">
        <f>H32</f>
        <v>2900000</v>
      </c>
      <c r="I33" s="97">
        <f>I32</f>
        <v>2900346</v>
      </c>
      <c r="J33" s="96">
        <f>J32</f>
        <v>1365000</v>
      </c>
      <c r="K33" s="97">
        <f>K32</f>
        <v>1975237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4265000</v>
      </c>
      <c r="Q33" s="97">
        <f>$I33      +$K33      +$M33      +$O33</f>
        <v>4875583</v>
      </c>
      <c r="R33" s="52">
        <f>IF(($H33      =0),0,((($J33      -$H33      )/$H33      )*100))</f>
        <v>-52.931034482758619</v>
      </c>
      <c r="S33" s="53">
        <f>IF(($I33      =0),0,((($K33      -$I33      )/$I33      )*100))</f>
        <v>-31.896504761845655</v>
      </c>
      <c r="T33" s="52">
        <f>IF($E33   =0,0,($P33   /$E33   )*100)</f>
        <v>69.998358772361726</v>
      </c>
      <c r="U33" s="54">
        <f>IF($E33   =0,0,($Q33   /$E33   )*100)</f>
        <v>80.019415722960773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>$H35      +$J35      +$L35      +$N35</f>
        <v>0</v>
      </c>
      <c r="Q35" s="94">
        <f>$I35      +$K35      +$M35      +$O35</f>
        <v>0</v>
      </c>
      <c r="R35" s="48">
        <f>IF(($H35      =0),0,((($J35      -$H35      )/$H35      )*100))</f>
        <v>0</v>
      </c>
      <c r="S35" s="49">
        <f>IF(($I35      =0),0,((($K35      -$I35      )/$I35      )*100))</f>
        <v>0</v>
      </c>
      <c r="T35" s="48">
        <f>IF(($E35      =0),0,(($P35      /$E35      )*100))</f>
        <v>0</v>
      </c>
      <c r="U35" s="50">
        <f>IF(($E35      =0),0,(($Q35      /$E35      )*100))</f>
        <v>0</v>
      </c>
      <c r="V35" s="93">
        <v>0</v>
      </c>
      <c r="W35" s="94" t="s">
        <v>1</v>
      </c>
    </row>
    <row r="36" spans="1:23" ht="12.95" customHeight="1" x14ac:dyDescent="0.2">
      <c r="A36" s="47" t="s">
        <v>60</v>
      </c>
      <c r="B36" s="92">
        <v>57517000</v>
      </c>
      <c r="C36" s="92"/>
      <c r="D36" s="92"/>
      <c r="E36" s="92">
        <f>$B36      +$C36      +$D36</f>
        <v>57517000</v>
      </c>
      <c r="F36" s="93">
        <v>57517000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IF(($H36      =0),0,((($J36      -$H36      )/$H36      )*100))</f>
        <v>0</v>
      </c>
      <c r="S36" s="49">
        <f>IF(($I36      =0),0,((($K36      -$I36      )/$I36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>$B38      +$C38      +$D38</f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>$H38      +$J38      +$L38      +$N38</f>
        <v>0</v>
      </c>
      <c r="Q38" s="94">
        <f>$I38      +$K38      +$M38      +$O38</f>
        <v>0</v>
      </c>
      <c r="R38" s="48">
        <f>IF(($H38      =0),0,((($J38      -$H38      )/$H38      )*100))</f>
        <v>0</v>
      </c>
      <c r="S38" s="49">
        <f>IF(($I38      =0),0,((($K38      -$I38      )/$I38      )*100))</f>
        <v>0</v>
      </c>
      <c r="T38" s="48">
        <f>IF(($E38      =0),0,(($P38      /$E38      )*100))</f>
        <v>0</v>
      </c>
      <c r="U38" s="50">
        <f>IF(($E38      =0),0,(($Q38      /$E38      )*100))</f>
        <v>0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=0),0,((($J39      -$H39      )/$H39      )*100))</f>
        <v>0</v>
      </c>
      <c r="S39" s="49">
        <f>IF(($I39      =0),0,((($K39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57517000</v>
      </c>
      <c r="C40" s="95">
        <f>SUM(C35:C39)</f>
        <v>0</v>
      </c>
      <c r="D40" s="95"/>
      <c r="E40" s="95">
        <f>$B40      +$C40      +$D40</f>
        <v>57517000</v>
      </c>
      <c r="F40" s="96">
        <f>SUM(F35:F39)</f>
        <v>57517000</v>
      </c>
      <c r="G40" s="97">
        <f>SUM(G35:G39)</f>
        <v>0</v>
      </c>
      <c r="H40" s="96">
        <f>SUM(H35:H39)</f>
        <v>0</v>
      </c>
      <c r="I40" s="97">
        <f>SUM(I35:I39)</f>
        <v>0</v>
      </c>
      <c r="J40" s="96">
        <f>SUM(J35:J39)</f>
        <v>0</v>
      </c>
      <c r="K40" s="97">
        <f>SUM(K35:K39)</f>
        <v>0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0</v>
      </c>
      <c r="Q40" s="97">
        <f>$I40      +$K40      +$M40      +$O40</f>
        <v>0</v>
      </c>
      <c r="R40" s="52">
        <f>IF(($H40      =0),0,((($J40      -$H40      )/$H40      )*100))</f>
        <v>0</v>
      </c>
      <c r="S40" s="53">
        <f>IF(($I40      =0),0,((($K40      -$I40      )/$I40      )*100))</f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=0),0,((($J42      -$H42      )/$H42      )*100))</f>
        <v>0</v>
      </c>
      <c r="S42" s="49">
        <f>IF(($I42      =0),0,((($K42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>$B43      +$C43      +$D43</f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>$H43      +$J43      +$L43      +$N43</f>
        <v>0</v>
      </c>
      <c r="Q43" s="94">
        <f>$I43      +$K43      +$M43      +$O43</f>
        <v>0</v>
      </c>
      <c r="R43" s="48">
        <f>IF(($H43      =0),0,((($J43      -$H43      )/$H43      )*100))</f>
        <v>0</v>
      </c>
      <c r="S43" s="49">
        <f>IF(($I43      =0),0,((($K43      -$I43      )/$I43      )*100))</f>
        <v>0</v>
      </c>
      <c r="T43" s="48">
        <f>IF(($E43      =0),0,(($P43      /$E43      )*100))</f>
        <v>0</v>
      </c>
      <c r="U43" s="50">
        <f>IF(($E43      =0),0,(($Q43      /$E43      )*100))</f>
        <v>0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>$B44      +$C44      +$D44</f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=0),0,((($J44      -$H44      )/$H44      )*100))</f>
        <v>0</v>
      </c>
      <c r="S44" s="49">
        <f>IF(($I44      =0),0,((($K44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>$B51      +$C51      +$D51</f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>$H51      +$J51      +$L51      +$N51</f>
        <v>0</v>
      </c>
      <c r="Q51" s="94">
        <f>$I51      +$K51      +$M51      +$O51</f>
        <v>0</v>
      </c>
      <c r="R51" s="48">
        <f>IF(($H51      =0),0,((($J51      -$H51      )/$H51      )*100))</f>
        <v>0</v>
      </c>
      <c r="S51" s="49">
        <f>IF(($I51      =0),0,((($K51      -$I51      )/$I51      )*100))</f>
        <v>0</v>
      </c>
      <c r="T51" s="48">
        <f>IF(($E51      =0),0,(($P51      /$E51      )*100))</f>
        <v>0</v>
      </c>
      <c r="U51" s="50">
        <f>IF(($E51      =0),0,(($Q51      /$E51      )*100))</f>
        <v>0</v>
      </c>
      <c r="V51" s="93">
        <v>0</v>
      </c>
      <c r="W51" s="94" t="s">
        <v>1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>$B52      +$C52      +$D52</f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=0),0,((($J52      -$H52      )/$H52      )*100))</f>
        <v>0</v>
      </c>
      <c r="S52" s="49">
        <f>IF(($I52      =0),0,((($K52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>$B53      +$C53      +$D53</f>
        <v>0</v>
      </c>
      <c r="F53" s="96">
        <f>SUM(F42:F52)</f>
        <v>0</v>
      </c>
      <c r="G53" s="97">
        <f>SUM(G42:G52)</f>
        <v>0</v>
      </c>
      <c r="H53" s="96">
        <f>SUM(H42:H52)</f>
        <v>0</v>
      </c>
      <c r="I53" s="97">
        <f>SUM(I42:I52)</f>
        <v>0</v>
      </c>
      <c r="J53" s="96">
        <f>SUM(J42:J52)</f>
        <v>0</v>
      </c>
      <c r="K53" s="97">
        <f>SUM(K42:K52)</f>
        <v>0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0</v>
      </c>
      <c r="Q53" s="97">
        <f>$I53      +$K53      +$M53      +$O53</f>
        <v>0</v>
      </c>
      <c r="R53" s="52">
        <f>IF(($H53      =0),0,((($J53      -$H53      )/$H53      )*100))</f>
        <v>0</v>
      </c>
      <c r="S53" s="53">
        <f>IF(($I53      =0),0,((($K53      -$I53      )/$I53      )*100))</f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=0),0,((($J61      -$H61      )/$H61      )*100))</f>
        <v>0</v>
      </c>
      <c r="S61" s="49">
        <f>IF(($I61      =0),0,((($K61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>
        <v>294556000</v>
      </c>
      <c r="C65" s="92"/>
      <c r="D65" s="92"/>
      <c r="E65" s="92">
        <f>$B65      +$C65      +$D65</f>
        <v>294556000</v>
      </c>
      <c r="F65" s="93">
        <v>294556000</v>
      </c>
      <c r="G65" s="94">
        <v>283367000</v>
      </c>
      <c r="H65" s="93">
        <v>30075000</v>
      </c>
      <c r="I65" s="94">
        <v>5005275</v>
      </c>
      <c r="J65" s="93">
        <v>70313000</v>
      </c>
      <c r="K65" s="94">
        <v>49924597</v>
      </c>
      <c r="L65" s="93"/>
      <c r="M65" s="94"/>
      <c r="N65" s="93"/>
      <c r="O65" s="94"/>
      <c r="P65" s="93">
        <f>$H65      +$J65      +$L65      +$N65</f>
        <v>100388000</v>
      </c>
      <c r="Q65" s="94">
        <f>$I65      +$K65      +$M65      +$O65</f>
        <v>54929872</v>
      </c>
      <c r="R65" s="48">
        <f>IF(($H65      =0),0,((($J65      -$H65      )/$H65      )*100))</f>
        <v>133.79218620116376</v>
      </c>
      <c r="S65" s="49">
        <f>IF(($I65      =0),0,((($K65      -$I65      )/$I65      )*100))</f>
        <v>897.4396411785566</v>
      </c>
      <c r="T65" s="48">
        <f>IF(($E65      =0),0,(($P65      /$E65      )*100))</f>
        <v>34.081125490568859</v>
      </c>
      <c r="U65" s="50">
        <f>IF(($E65      =0),0,(($Q65      /$E65      )*100))</f>
        <v>18.648362959844647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294556000</v>
      </c>
      <c r="C66" s="95">
        <f>SUM(C61:C65)</f>
        <v>0</v>
      </c>
      <c r="D66" s="95"/>
      <c r="E66" s="95">
        <f>$B66      +$C66      +$D66</f>
        <v>294556000</v>
      </c>
      <c r="F66" s="96">
        <f>SUM(F61:F65)</f>
        <v>294556000</v>
      </c>
      <c r="G66" s="97">
        <f>SUM(G61:G65)</f>
        <v>283367000</v>
      </c>
      <c r="H66" s="96">
        <f>SUM(H61:H65)</f>
        <v>30075000</v>
      </c>
      <c r="I66" s="97">
        <f>SUM(I61:I65)</f>
        <v>5005275</v>
      </c>
      <c r="J66" s="96">
        <f>SUM(J61:J65)</f>
        <v>70313000</v>
      </c>
      <c r="K66" s="97">
        <f>SUM(K61:K65)</f>
        <v>49924597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100388000</v>
      </c>
      <c r="Q66" s="97">
        <f>$I66      +$K66      +$M66      +$O66</f>
        <v>54929872</v>
      </c>
      <c r="R66" s="52">
        <f>IF(($H66      =0),0,((($J66      -$H66      )/$H66      )*100))</f>
        <v>133.79218620116376</v>
      </c>
      <c r="S66" s="53">
        <f>IF(($I66      =0),0,((($K66      -$I66      )/$I66      )*100))</f>
        <v>897.4396411785566</v>
      </c>
      <c r="T66" s="52">
        <f>IF((+$E61+$E63+$E64++$E65) =0,0,(P66   /(+$E61+$E63+$E64+$E65) )*100)</f>
        <v>34.081125490568859</v>
      </c>
      <c r="U66" s="54">
        <f>IF((+$E61+$E63+$E65) =0,0,(Q66  /(+$E61+$E63+$E65) )*100)</f>
        <v>18.648362959844647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430655000</v>
      </c>
      <c r="C67" s="104">
        <f>SUM(C9:C14,C17:C23,C26:C29,C32,C35:C39,C42:C52,C55:C58,C61:C65)</f>
        <v>0</v>
      </c>
      <c r="D67" s="104"/>
      <c r="E67" s="104">
        <f>$B67      +$C67      +$D67</f>
        <v>430655000</v>
      </c>
      <c r="F67" s="105">
        <f>SUM(F9:F14,F17:F23,F26:F29,F32,F35:F39,F42:F52,F55:F58,F61:F65)</f>
        <v>430655000</v>
      </c>
      <c r="G67" s="106">
        <f>SUM(G9:G14,G17:G23,G26:G29,G32,G35:G39,G42:G52,G55:G58,G61:G65)</f>
        <v>326633000</v>
      </c>
      <c r="H67" s="105">
        <f>SUM(H9:H14,H17:H23,H26:H29,H32,H35:H39,H42:H52,H55:H58,H61:H65)</f>
        <v>41267000</v>
      </c>
      <c r="I67" s="106">
        <f>SUM(I9:I14,I17:I23,I26:I29,I32,I35:I39,I42:I52,I55:I58,I61:I65)</f>
        <v>12769254</v>
      </c>
      <c r="J67" s="105">
        <f>SUM(J9:J14,J17:J23,J26:J29,J32,J35:J39,J42:J52,J55:J58,J61:J65)</f>
        <v>88263000</v>
      </c>
      <c r="K67" s="106">
        <f>SUM(K9:K14,K17:K23,K26:K29,K32,K35:K39,K42:K52,K55:K58,K61:K65)</f>
        <v>66776322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129530000</v>
      </c>
      <c r="Q67" s="106">
        <f>$I67      +$K67      +$M67      +$O67</f>
        <v>79545576</v>
      </c>
      <c r="R67" s="61">
        <f>IF(($H67      =0),0,((($J67      -$H67      )/$H67      )*100))</f>
        <v>113.88276346717716</v>
      </c>
      <c r="S67" s="62">
        <f>IF(($I67      =0),0,((($K67      -$I67      )/$I67      )*100))</f>
        <v>422.94614861604288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34.806980206267568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21.375289811843992</v>
      </c>
      <c r="V67" s="105">
        <f>SUM(V9:V14,V17:V23,V26:V29,V32,V35:V39,V42:V52,V55:V58,V61:V65)</f>
        <v>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1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>F69</f>
        <v>0</v>
      </c>
      <c r="G70" s="103">
        <f>G69</f>
        <v>0</v>
      </c>
      <c r="H70" s="102">
        <f>H69</f>
        <v>0</v>
      </c>
      <c r="I70" s="103">
        <f>I69</f>
        <v>0</v>
      </c>
      <c r="J70" s="102">
        <f>J69</f>
        <v>0</v>
      </c>
      <c r="K70" s="103">
        <f>K69</f>
        <v>0</v>
      </c>
      <c r="L70" s="102">
        <f>L69</f>
        <v>0</v>
      </c>
      <c r="M70" s="103">
        <f>M69</f>
        <v>0</v>
      </c>
      <c r="N70" s="102">
        <f>N69</f>
        <v>0</v>
      </c>
      <c r="O70" s="103">
        <f>O69</f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1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>F69</f>
        <v>0</v>
      </c>
      <c r="G71" s="106">
        <f>G69</f>
        <v>0</v>
      </c>
      <c r="H71" s="105">
        <f>H69</f>
        <v>0</v>
      </c>
      <c r="I71" s="106">
        <f>I69</f>
        <v>0</v>
      </c>
      <c r="J71" s="105">
        <f>J69</f>
        <v>0</v>
      </c>
      <c r="K71" s="106">
        <f>K69</f>
        <v>0</v>
      </c>
      <c r="L71" s="105">
        <f>L69</f>
        <v>0</v>
      </c>
      <c r="M71" s="106">
        <f>M69</f>
        <v>0</v>
      </c>
      <c r="N71" s="105">
        <f>N69</f>
        <v>0</v>
      </c>
      <c r="O71" s="106">
        <f>O69</f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1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430655000</v>
      </c>
      <c r="C72" s="104">
        <f>SUM(C9:C14,C17:C23,C26:C29,C32,C35:C39,C42:C52,C55:C58,C61:C65,C69)</f>
        <v>0</v>
      </c>
      <c r="D72" s="104"/>
      <c r="E72" s="104">
        <f>$B72      +$C72      +$D72</f>
        <v>430655000</v>
      </c>
      <c r="F72" s="105">
        <f>SUM(F9:F14,F17:F23,F26:F29,F32,F35:F39,F42:F52,F55:F58,F61:F65,F69)</f>
        <v>430655000</v>
      </c>
      <c r="G72" s="106">
        <f>SUM(G9:G14,G17:G23,G26:G29,G32,G35:G39,G42:G52,G55:G58,G61:G65,G69)</f>
        <v>326633000</v>
      </c>
      <c r="H72" s="105">
        <f>SUM(H9:H14,H17:H23,H26:H29,H32,H35:H39,H42:H52,H55:H58,H61:H65,H69)</f>
        <v>41267000</v>
      </c>
      <c r="I72" s="106">
        <f>SUM(I9:I14,I17:I23,I26:I29,I32,I35:I39,I42:I52,I55:I58,I61:I65,I69)</f>
        <v>12769254</v>
      </c>
      <c r="J72" s="105">
        <f>SUM(J9:J14,J17:J23,J26:J29,J32,J35:J39,J42:J52,J55:J58,J61:J65,J69)</f>
        <v>88263000</v>
      </c>
      <c r="K72" s="106">
        <f>SUM(K9:K14,K17:K23,K26:K29,K32,K35:K39,K42:K52,K55:K58,K61:K65,K69)</f>
        <v>66776322</v>
      </c>
      <c r="L72" s="105">
        <f>SUM(L9:L14,L17:L23,L26:L29,L32,L35:L39,L42:L52,L55:L58,L61:L65,L69)</f>
        <v>0</v>
      </c>
      <c r="M72" s="106">
        <f>SUM(M9:M14,M17:M23,M26:M29,M32,M35:M39,M42:M52,M55:M58,M61:M65,M69)</f>
        <v>0</v>
      </c>
      <c r="N72" s="105">
        <f>SUM(N9:N14,N17:N23,N26:N29,N32,N35:N39,N42:N52,N55:N58,N61:N65,N69)</f>
        <v>0</v>
      </c>
      <c r="O72" s="106">
        <f>SUM(O9:O14,O17:O23,O26:O29,O32,O35:O39,O42:O52,O55:O58,O61:O65,O69)</f>
        <v>0</v>
      </c>
      <c r="P72" s="105">
        <f>$H72      +$J72      +$L72      +$N72</f>
        <v>129530000</v>
      </c>
      <c r="Q72" s="106">
        <f>$I72      +$K72      +$M72      +$O72</f>
        <v>79545576</v>
      </c>
      <c r="R72" s="61">
        <f>IF(($H72      =0),0,((($J72      -$H72      )/$H72      )*100))</f>
        <v>113.88276346717716</v>
      </c>
      <c r="S72" s="62">
        <f>IF(($I72      =0),0,((($K72      -$I72      )/$I72      )*100))</f>
        <v>422.94614861604288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34.806980206267568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21.375289811843992</v>
      </c>
      <c r="V72" s="105">
        <f>SUM(V9:V14,V17:V23,V26:V29,V32,V35:V39,V42:V52,V55:V58,V61:V65,V69)</f>
        <v>0</v>
      </c>
      <c r="W72" s="106" t="s">
        <v>1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112</v>
      </c>
      <c r="B79" s="111">
        <f>SUM(B80:B83)</f>
        <v>0</v>
      </c>
      <c r="C79" s="111">
        <f>SUM(C80:C83)</f>
        <v>0</v>
      </c>
      <c r="D79" s="111">
        <f>SUM(D80:D83)</f>
        <v>0</v>
      </c>
      <c r="E79" s="111">
        <f>SUM(E80:E83)</f>
        <v>0</v>
      </c>
      <c r="F79" s="111">
        <f>SUM(F80:F83)</f>
        <v>0</v>
      </c>
      <c r="G79" s="111">
        <f>SUM(G80:G83)</f>
        <v>0</v>
      </c>
      <c r="H79" s="111">
        <f>SUM(H80:H83)</f>
        <v>0</v>
      </c>
      <c r="I79" s="111">
        <f>SUM(I80:I83)</f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113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>$H86      +$J86      +$L86      +$N86</f>
        <v>0</v>
      </c>
      <c r="Q86" s="113">
        <f>$I86      +$K86      +$M86      +$O86</f>
        <v>0</v>
      </c>
      <c r="R86" s="89">
        <f>IF(($H86      =0),0,((($J86      -$H86      )/$H86      )*100))</f>
        <v>0</v>
      </c>
      <c r="S86" s="90">
        <f>IF(($I86      =0),0,((($K86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>$B87      +$C87      +$D87</f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>$H87      +$J87      +$L87      +$N87</f>
        <v>0</v>
      </c>
      <c r="Q87" s="115">
        <f>$I87      +$K87      +$M87      +$O87</f>
        <v>0</v>
      </c>
      <c r="R87" s="89">
        <f>IF(($H87      =0),0,((($J87      -$H87      )/$H87      )*100))</f>
        <v>0</v>
      </c>
      <c r="S87" s="90">
        <f>IF(($I87      =0),0,((($K87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=0),0,((($J88      -$H88      )/$H88      )*100))</f>
        <v>0</v>
      </c>
      <c r="S88" s="90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=0),0,((($J89      -$H89      )/$H89      )*100))</f>
        <v>0</v>
      </c>
      <c r="S89" s="90">
        <f>IF(($I89      =0),0,((($K89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IF(($H90      =0),0,((($J90      -$H90      )/$H90      )*100))</f>
        <v>0</v>
      </c>
      <c r="S90" s="90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=0),0,((($J91      -$H91      )/$H91      )*100))</f>
        <v>0</v>
      </c>
      <c r="S91" s="90">
        <f>IF(($I91      =0),0,((($K91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IF(($H92      =0),0,((($J92      -$H92      )/$H92      )*100))</f>
        <v>0</v>
      </c>
      <c r="S92" s="90">
        <f>IF(($I92      =0),0,((($K92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IF(($H93      =0),0,((($J93      -$H93      )/$H93      )*100))</f>
        <v>0</v>
      </c>
      <c r="S93" s="90">
        <f>IF(($I93      =0),0,((($K93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117</v>
      </c>
      <c r="B95" s="121">
        <f>SUM(B96:B110)</f>
        <v>0</v>
      </c>
      <c r="C95" s="121">
        <f>SUM(C96:C110)</f>
        <v>0</v>
      </c>
      <c r="D95" s="121">
        <f>SUM(D96:D110)</f>
        <v>0</v>
      </c>
      <c r="E95" s="121">
        <f>SUM(E96:E110)</f>
        <v>0</v>
      </c>
      <c r="F95" s="121">
        <f>SUM(F96:F110)</f>
        <v>0</v>
      </c>
      <c r="G95" s="121">
        <f>SUM(G96:G110)</f>
        <v>0</v>
      </c>
      <c r="H95" s="121">
        <f>SUM(H96:H110)</f>
        <v>0</v>
      </c>
      <c r="I95" s="121">
        <f>SUM(I96:I110)</f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>B95+B85</f>
        <v>#VALUE!</v>
      </c>
      <c r="C112" s="126">
        <f>C95+C85</f>
        <v>0</v>
      </c>
      <c r="D112" s="126">
        <f>D95+D85</f>
        <v>0</v>
      </c>
      <c r="E112" s="126">
        <f>E95+E85</f>
        <v>0</v>
      </c>
      <c r="F112" s="126">
        <f>F95+F85</f>
        <v>0</v>
      </c>
      <c r="G112" s="126">
        <f>G95+G85</f>
        <v>0</v>
      </c>
      <c r="H112" s="126">
        <f>H95+H85</f>
        <v>0</v>
      </c>
      <c r="I112" s="126">
        <f>I95+I85</f>
        <v>0</v>
      </c>
      <c r="J112" s="126">
        <f>J95+J85</f>
        <v>0</v>
      </c>
      <c r="K112" s="126">
        <f>K95+K85</f>
        <v>0</v>
      </c>
      <c r="L112" s="126">
        <f>L95+L85</f>
        <v>0</v>
      </c>
      <c r="M112" s="126">
        <f>M95+M85</f>
        <v>0</v>
      </c>
      <c r="N112" s="126">
        <f>N95+N85</f>
        <v>0</v>
      </c>
      <c r="O112" s="126">
        <f>O95+O85</f>
        <v>0</v>
      </c>
      <c r="P112" s="126">
        <f>P95+P85</f>
        <v>0</v>
      </c>
      <c r="Q112" s="126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118</v>
      </c>
      <c r="B113" s="128" t="str">
        <f>B85</f>
        <v/>
      </c>
      <c r="C113" s="128">
        <f>C85</f>
        <v>0</v>
      </c>
      <c r="D113" s="128">
        <f>D85</f>
        <v>0</v>
      </c>
      <c r="E113" s="128">
        <f>E85</f>
        <v>0</v>
      </c>
      <c r="F113" s="128">
        <f>F85</f>
        <v>0</v>
      </c>
      <c r="G113" s="128">
        <f>G85</f>
        <v>0</v>
      </c>
      <c r="H113" s="128">
        <f>H85</f>
        <v>0</v>
      </c>
      <c r="I113" s="128">
        <f>I85</f>
        <v>0</v>
      </c>
      <c r="J113" s="128">
        <f>J85</f>
        <v>0</v>
      </c>
      <c r="K113" s="128">
        <f>K85</f>
        <v>0</v>
      </c>
      <c r="L113" s="128">
        <f>L85</f>
        <v>0</v>
      </c>
      <c r="M113" s="128">
        <f>M85</f>
        <v>0</v>
      </c>
      <c r="N113" s="128">
        <f>N85</f>
        <v>0</v>
      </c>
      <c r="O113" s="128">
        <f>O85</f>
        <v>0</v>
      </c>
      <c r="P113" s="128">
        <f>P85</f>
        <v>0</v>
      </c>
      <c r="Q113" s="128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fNlzkDbQWMhxn8LIlBiOKrCnXn8xrv3S1KGaEj8ty4O5dE2QuvoVZEL2jvvzCnyBmVDLLI7AkTCtSQ16rdTSg==" saltValue="IZ4ltD8/afB8qVZPdAs0v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949E0-DF07-402A-A70E-B51FB0686597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68877000</v>
      </c>
      <c r="C9" s="92"/>
      <c r="D9" s="92"/>
      <c r="E9" s="92">
        <f>$B9       +$C9       +$D9</f>
        <v>68877000</v>
      </c>
      <c r="F9" s="93">
        <v>68877000</v>
      </c>
      <c r="G9" s="94">
        <v>41326000</v>
      </c>
      <c r="H9" s="93">
        <v>20170000</v>
      </c>
      <c r="I9" s="94">
        <v>6713458</v>
      </c>
      <c r="J9" s="93">
        <v>14770000</v>
      </c>
      <c r="K9" s="94">
        <v>14010733</v>
      </c>
      <c r="L9" s="93"/>
      <c r="M9" s="94"/>
      <c r="N9" s="93"/>
      <c r="O9" s="94"/>
      <c r="P9" s="93">
        <f>$H9       +$J9       +$L9       +$N9</f>
        <v>34940000</v>
      </c>
      <c r="Q9" s="94">
        <f>$I9       +$K9       +$M9       +$O9</f>
        <v>20724191</v>
      </c>
      <c r="R9" s="48">
        <f>IF(($H9       =0),0,((($J9       -$H9       )/$H9       )*100))</f>
        <v>-26.772434308378777</v>
      </c>
      <c r="S9" s="49">
        <f>IF(($I9       =0),0,((($K9       -$I9       )/$I9       )*100))</f>
        <v>108.69621884876616</v>
      </c>
      <c r="T9" s="48">
        <f>IF(($E9       =0),0,(($P9       /$E9       )*100))</f>
        <v>50.728109528579935</v>
      </c>
      <c r="U9" s="50">
        <f>IF(($E9       =0),0,(($Q9       /$E9       )*100))</f>
        <v>30.088695791047808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>$B10      +$C10      +$D10</f>
        <v>1000000</v>
      </c>
      <c r="F10" s="93">
        <v>1000000</v>
      </c>
      <c r="G10" s="94">
        <v>1000000</v>
      </c>
      <c r="H10" s="93">
        <v>378000</v>
      </c>
      <c r="I10" s="94">
        <v>377080</v>
      </c>
      <c r="J10" s="93">
        <v>423000</v>
      </c>
      <c r="K10" s="94">
        <v>422919</v>
      </c>
      <c r="L10" s="93"/>
      <c r="M10" s="94"/>
      <c r="N10" s="93"/>
      <c r="O10" s="94"/>
      <c r="P10" s="93">
        <f>$H10      +$J10      +$L10      +$N10</f>
        <v>801000</v>
      </c>
      <c r="Q10" s="94">
        <f>$I10      +$K10      +$M10      +$O10</f>
        <v>799999</v>
      </c>
      <c r="R10" s="48">
        <f>IF(($H10      =0),0,((($J10      -$H10      )/$H10      )*100))</f>
        <v>11.904761904761903</v>
      </c>
      <c r="S10" s="49">
        <f>IF(($I10      =0),0,((($K10      -$I10      )/$I10      )*100))</f>
        <v>12.156306354089317</v>
      </c>
      <c r="T10" s="48">
        <f>IF(($E10      =0),0,(($P10      /$E10      )*100))</f>
        <v>80.100000000000009</v>
      </c>
      <c r="U10" s="50">
        <f>IF(($E10      =0),0,(($Q10      /$E10      )*100))</f>
        <v>79.999899999999997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9000000</v>
      </c>
      <c r="C11" s="92"/>
      <c r="D11" s="92"/>
      <c r="E11" s="92">
        <f>$B11      +$C11      +$D11</f>
        <v>9000000</v>
      </c>
      <c r="F11" s="93">
        <v>9000000</v>
      </c>
      <c r="G11" s="94">
        <v>5000000</v>
      </c>
      <c r="H11" s="93">
        <v>3542000</v>
      </c>
      <c r="I11" s="94">
        <v>2791244</v>
      </c>
      <c r="J11" s="93">
        <v>1458000</v>
      </c>
      <c r="K11" s="94">
        <v>1950713</v>
      </c>
      <c r="L11" s="93"/>
      <c r="M11" s="94"/>
      <c r="N11" s="93"/>
      <c r="O11" s="94"/>
      <c r="P11" s="93">
        <f>$H11      +$J11      +$L11      +$N11</f>
        <v>5000000</v>
      </c>
      <c r="Q11" s="94">
        <f>$I11      +$K11      +$M11      +$O11</f>
        <v>4741957</v>
      </c>
      <c r="R11" s="48">
        <f>IF(($H11      =0),0,((($J11      -$H11      )/$H11      )*100))</f>
        <v>-58.836815358554482</v>
      </c>
      <c r="S11" s="49">
        <f>IF(($I11      =0),0,((($K11      -$I11      )/$I11      )*100))</f>
        <v>-30.113132352456468</v>
      </c>
      <c r="T11" s="48">
        <f>IF(($E11      =0),0,(($P11      /$E11      )*100))</f>
        <v>55.555555555555557</v>
      </c>
      <c r="U11" s="50">
        <f>IF(($E11      =0),0,(($Q11      /$E11      )*100))</f>
        <v>52.688411111111108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250890000</v>
      </c>
      <c r="C13" s="92"/>
      <c r="D13" s="92"/>
      <c r="E13" s="92">
        <f>$B13      +$C13      +$D13</f>
        <v>250890000</v>
      </c>
      <c r="F13" s="93">
        <v>250890000</v>
      </c>
      <c r="G13" s="94">
        <v>190927000</v>
      </c>
      <c r="H13" s="93">
        <v>28984000</v>
      </c>
      <c r="I13" s="94">
        <v>31440494</v>
      </c>
      <c r="J13" s="93">
        <v>47481000</v>
      </c>
      <c r="K13" s="94">
        <v>42734542</v>
      </c>
      <c r="L13" s="93"/>
      <c r="M13" s="94"/>
      <c r="N13" s="93"/>
      <c r="O13" s="94"/>
      <c r="P13" s="93">
        <f>$H13      +$J13      +$L13      +$N13</f>
        <v>76465000</v>
      </c>
      <c r="Q13" s="94">
        <f>$I13      +$K13      +$M13      +$O13</f>
        <v>74175036</v>
      </c>
      <c r="R13" s="48">
        <f>IF(($H13      =0),0,((($J13      -$H13      )/$H13      )*100))</f>
        <v>63.817968534363786</v>
      </c>
      <c r="S13" s="49">
        <f>IF(($I13      =0),0,((($K13      -$I13      )/$I13      )*100))</f>
        <v>35.921980106292224</v>
      </c>
      <c r="T13" s="48">
        <f>IF(($E13      =0),0,(($P13      /$E13      )*100))</f>
        <v>30.477500099645262</v>
      </c>
      <c r="U13" s="50">
        <f>IF(($E13      =0),0,(($Q13      /$E13      )*100))</f>
        <v>29.564763840727011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2500000</v>
      </c>
      <c r="C14" s="92"/>
      <c r="D14" s="92"/>
      <c r="E14" s="92">
        <f>$B14      +$C14      +$D14</f>
        <v>2500000</v>
      </c>
      <c r="F14" s="93">
        <v>2500000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=0),0,((($J14      -$H14      )/$H14      )*100))</f>
        <v>0</v>
      </c>
      <c r="S14" s="49">
        <f>IF(($I14      =0),0,((($K14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332267000</v>
      </c>
      <c r="C15" s="95">
        <f>SUM(C9:C14)</f>
        <v>0</v>
      </c>
      <c r="D15" s="95"/>
      <c r="E15" s="95">
        <f>$B15      +$C15      +$D15</f>
        <v>332267000</v>
      </c>
      <c r="F15" s="96">
        <f>SUM(F9:F14)</f>
        <v>332267000</v>
      </c>
      <c r="G15" s="97">
        <f>SUM(G9:G14)</f>
        <v>238253000</v>
      </c>
      <c r="H15" s="96">
        <f>SUM(H9:H14)</f>
        <v>53074000</v>
      </c>
      <c r="I15" s="97">
        <f>SUM(I9:I14)</f>
        <v>41322276</v>
      </c>
      <c r="J15" s="96">
        <f>SUM(J9:J14)</f>
        <v>64132000</v>
      </c>
      <c r="K15" s="97">
        <f>SUM(K9:K14)</f>
        <v>59118907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117206000</v>
      </c>
      <c r="Q15" s="97">
        <f>$I15      +$K15      +$M15      +$O15</f>
        <v>100441183</v>
      </c>
      <c r="R15" s="52">
        <f>IF(($H15      =0),0,((($J15      -$H15      )/$H15      )*100))</f>
        <v>20.835060481591743</v>
      </c>
      <c r="S15" s="53">
        <f>IF(($I15      =0),0,((($K15      -$I15      )/$I15      )*100))</f>
        <v>43.067886676910049</v>
      </c>
      <c r="T15" s="52">
        <f>IF((SUM($E9:$E13))=0,0,(P15/(SUM($E9:$E13))*100))</f>
        <v>35.542064548605531</v>
      </c>
      <c r="U15" s="54">
        <f>IF((SUM($E9:$E13))=0,0,(Q15/(SUM($E9:$E13))*100))</f>
        <v>30.458227475763188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>$H17      +$J17      +$L17      +$N17</f>
        <v>0</v>
      </c>
      <c r="Q17" s="94">
        <f>$I17      +$K17      +$M17      +$O17</f>
        <v>0</v>
      </c>
      <c r="R17" s="48">
        <f>IF(($H17      =0),0,((($J17      -$H17      )/$H17      )*100))</f>
        <v>0</v>
      </c>
      <c r="S17" s="49">
        <f>IF(($I17      =0),0,((($K17      -$I17      )/$I17      )*100))</f>
        <v>0</v>
      </c>
      <c r="T17" s="48">
        <f>IF(($E17      =0),0,(($P17      /$E17      )*100))</f>
        <v>0</v>
      </c>
      <c r="U17" s="50">
        <f>IF(($E17      =0),0,(($Q17      /$E17      )*100))</f>
        <v>0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=0),0,((($J18      -$H18      )/$H18      )*100))</f>
        <v>0</v>
      </c>
      <c r="S18" s="49">
        <f>IF(($I18      =0),0,((($K18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>$B19      +$C19      +$D19</f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>$B20      +$C20      +$D20</f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IF(($H20      =0),0,((($J20      -$H20      )/$H20      )*100))</f>
        <v>0</v>
      </c>
      <c r="S20" s="49">
        <f>IF(($I20      =0),0,((($K20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>$B24      +$C24      +$D24</f>
        <v>0</v>
      </c>
      <c r="F24" s="96">
        <f>SUM(F17:F23)</f>
        <v>0</v>
      </c>
      <c r="G24" s="97">
        <f>SUM(G17:G23)</f>
        <v>0</v>
      </c>
      <c r="H24" s="96">
        <f>SUM(H17:H23)</f>
        <v>0</v>
      </c>
      <c r="I24" s="97">
        <f>SUM(I17:I23)</f>
        <v>0</v>
      </c>
      <c r="J24" s="96">
        <f>SUM(J17:J23)</f>
        <v>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0</v>
      </c>
      <c r="Q24" s="97">
        <f>$I24      +$K24      +$M24      +$O24</f>
        <v>0</v>
      </c>
      <c r="R24" s="52">
        <f>IF(($H24      =0),0,((($J24      -$H24      )/$H24      )*100))</f>
        <v>0</v>
      </c>
      <c r="S24" s="53">
        <f>IF(($I24      =0),0,((($K24      -$I24      )/$I24      )*100))</f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1777845000</v>
      </c>
      <c r="C28" s="92"/>
      <c r="D28" s="92"/>
      <c r="E28" s="92">
        <f>$B28      +$C28      +$D28</f>
        <v>1777845000</v>
      </c>
      <c r="F28" s="93">
        <v>1777845000</v>
      </c>
      <c r="G28" s="94">
        <v>960036000</v>
      </c>
      <c r="H28" s="93">
        <v>254514000</v>
      </c>
      <c r="I28" s="94">
        <v>259003749</v>
      </c>
      <c r="J28" s="93">
        <v>461512000</v>
      </c>
      <c r="K28" s="94">
        <v>452374640</v>
      </c>
      <c r="L28" s="93"/>
      <c r="M28" s="94"/>
      <c r="N28" s="93"/>
      <c r="O28" s="94"/>
      <c r="P28" s="93">
        <f>$H28      +$J28      +$L28      +$N28</f>
        <v>716026000</v>
      </c>
      <c r="Q28" s="94">
        <f>$I28      +$K28      +$M28      +$O28</f>
        <v>711378389</v>
      </c>
      <c r="R28" s="48">
        <f>IF(($H28      =0),0,((($J28      -$H28      )/$H28      )*100))</f>
        <v>81.330693007064454</v>
      </c>
      <c r="S28" s="49">
        <f>IF(($I28      =0),0,((($K28      -$I28      )/$I28      )*100))</f>
        <v>74.659494986692252</v>
      </c>
      <c r="T28" s="48">
        <f>IF(($E28      =0),0,(($P28      /$E28      )*100))</f>
        <v>40.274939603846228</v>
      </c>
      <c r="U28" s="50">
        <f>IF(($E28      =0),0,(($Q28      /$E28      )*100))</f>
        <v>40.013521369973198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1777845000</v>
      </c>
      <c r="C30" s="95">
        <f>SUM(C26:C29)</f>
        <v>0</v>
      </c>
      <c r="D30" s="95"/>
      <c r="E30" s="95">
        <f>$B30      +$C30      +$D30</f>
        <v>1777845000</v>
      </c>
      <c r="F30" s="96">
        <f>SUM(F26:F29)</f>
        <v>1777845000</v>
      </c>
      <c r="G30" s="97">
        <f>SUM(G26:G29)</f>
        <v>960036000</v>
      </c>
      <c r="H30" s="96">
        <f>SUM(H26:H29)</f>
        <v>254514000</v>
      </c>
      <c r="I30" s="97">
        <f>SUM(I26:I29)</f>
        <v>259003749</v>
      </c>
      <c r="J30" s="96">
        <f>SUM(J26:J29)</f>
        <v>461512000</v>
      </c>
      <c r="K30" s="97">
        <f>SUM(K26:K29)</f>
        <v>452374640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716026000</v>
      </c>
      <c r="Q30" s="97">
        <f>$I30      +$K30      +$M30      +$O30</f>
        <v>711378389</v>
      </c>
      <c r="R30" s="52">
        <f>IF(($H30      =0),0,((($J30      -$H30      )/$H30      )*100))</f>
        <v>81.330693007064454</v>
      </c>
      <c r="S30" s="53">
        <f>IF(($I30      =0),0,((($K30      -$I30      )/$I30      )*100))</f>
        <v>74.659494986692252</v>
      </c>
      <c r="T30" s="52">
        <f>IF($E30   =0,0,($P30   /$E30   )*100)</f>
        <v>40.274939603846228</v>
      </c>
      <c r="U30" s="54">
        <f>IF($E30   =0,0,($Q30   /$E30   )*100)</f>
        <v>40.013521369973198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62588000</v>
      </c>
      <c r="C32" s="92"/>
      <c r="D32" s="92"/>
      <c r="E32" s="92">
        <f>$B32      +$C32      +$D32</f>
        <v>62588000</v>
      </c>
      <c r="F32" s="93">
        <v>62588000</v>
      </c>
      <c r="G32" s="94">
        <v>43811000</v>
      </c>
      <c r="H32" s="93">
        <v>26005000</v>
      </c>
      <c r="I32" s="94">
        <v>26004700</v>
      </c>
      <c r="J32" s="93">
        <v>11161000</v>
      </c>
      <c r="K32" s="94">
        <v>11160642</v>
      </c>
      <c r="L32" s="93"/>
      <c r="M32" s="94"/>
      <c r="N32" s="93"/>
      <c r="O32" s="94"/>
      <c r="P32" s="93">
        <f>$H32      +$J32      +$L32      +$N32</f>
        <v>37166000</v>
      </c>
      <c r="Q32" s="94">
        <f>$I32      +$K32      +$M32      +$O32</f>
        <v>37165342</v>
      </c>
      <c r="R32" s="48">
        <f>IF(($H32      =0),0,((($J32      -$H32      )/$H32      )*100))</f>
        <v>-57.081330513362815</v>
      </c>
      <c r="S32" s="49">
        <f>IF(($I32      =0),0,((($K32      -$I32      )/$I32      )*100))</f>
        <v>-57.082212061665771</v>
      </c>
      <c r="T32" s="48">
        <f>IF(($E32      =0),0,(($P32      /$E32      )*100))</f>
        <v>59.381990157857736</v>
      </c>
      <c r="U32" s="50">
        <f>IF(($E32      =0),0,(($Q32      /$E32      )*100))</f>
        <v>59.380938838115938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62588000</v>
      </c>
      <c r="C33" s="95">
        <f>C32</f>
        <v>0</v>
      </c>
      <c r="D33" s="95"/>
      <c r="E33" s="95">
        <f>$B33      +$C33      +$D33</f>
        <v>62588000</v>
      </c>
      <c r="F33" s="96">
        <f>F32</f>
        <v>62588000</v>
      </c>
      <c r="G33" s="97">
        <f>G32</f>
        <v>43811000</v>
      </c>
      <c r="H33" s="96">
        <f>H32</f>
        <v>26005000</v>
      </c>
      <c r="I33" s="97">
        <f>I32</f>
        <v>26004700</v>
      </c>
      <c r="J33" s="96">
        <f>J32</f>
        <v>11161000</v>
      </c>
      <c r="K33" s="97">
        <f>K32</f>
        <v>11160642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37166000</v>
      </c>
      <c r="Q33" s="97">
        <f>$I33      +$K33      +$M33      +$O33</f>
        <v>37165342</v>
      </c>
      <c r="R33" s="52">
        <f>IF(($H33      =0),0,((($J33      -$H33      )/$H33      )*100))</f>
        <v>-57.081330513362815</v>
      </c>
      <c r="S33" s="53">
        <f>IF(($I33      =0),0,((($K33      -$I33      )/$I33      )*100))</f>
        <v>-57.082212061665771</v>
      </c>
      <c r="T33" s="52">
        <f>IF($E33   =0,0,($P33   /$E33   )*100)</f>
        <v>59.381990157857736</v>
      </c>
      <c r="U33" s="54">
        <f>IF($E33   =0,0,($Q33   /$E33   )*100)</f>
        <v>59.380938838115938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>$H35      +$J35      +$L35      +$N35</f>
        <v>0</v>
      </c>
      <c r="Q35" s="94">
        <f>$I35      +$K35      +$M35      +$O35</f>
        <v>0</v>
      </c>
      <c r="R35" s="48">
        <f>IF(($H35      =0),0,((($J35      -$H35      )/$H35      )*100))</f>
        <v>0</v>
      </c>
      <c r="S35" s="49">
        <f>IF(($I35      =0),0,((($K35      -$I35      )/$I35      )*100))</f>
        <v>0</v>
      </c>
      <c r="T35" s="48">
        <f>IF(($E35      =0),0,(($P35      /$E35      )*100))</f>
        <v>0</v>
      </c>
      <c r="U35" s="50">
        <f>IF(($E35      =0),0,(($Q35      /$E35      )*100))</f>
        <v>0</v>
      </c>
      <c r="V35" s="93">
        <v>0</v>
      </c>
      <c r="W35" s="94" t="s">
        <v>1</v>
      </c>
    </row>
    <row r="36" spans="1:23" ht="12.95" customHeight="1" x14ac:dyDescent="0.2">
      <c r="A36" s="47" t="s">
        <v>60</v>
      </c>
      <c r="B36" s="92">
        <v>62349000</v>
      </c>
      <c r="C36" s="92"/>
      <c r="D36" s="92"/>
      <c r="E36" s="92">
        <f>$B36      +$C36      +$D36</f>
        <v>62349000</v>
      </c>
      <c r="F36" s="93">
        <v>62349000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IF(($H36      =0),0,((($J36      -$H36      )/$H36      )*100))</f>
        <v>0</v>
      </c>
      <c r="S36" s="49">
        <f>IF(($I36      =0),0,((($K36      -$I36      )/$I36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9000000</v>
      </c>
      <c r="C38" s="92"/>
      <c r="D38" s="92"/>
      <c r="E38" s="92">
        <f>$B38      +$C38      +$D38</f>
        <v>9000000</v>
      </c>
      <c r="F38" s="93">
        <v>9000000</v>
      </c>
      <c r="G38" s="94">
        <v>6000000</v>
      </c>
      <c r="H38" s="93"/>
      <c r="I38" s="94">
        <v>-1</v>
      </c>
      <c r="J38" s="93">
        <v>4219000</v>
      </c>
      <c r="K38" s="94">
        <v>4154707</v>
      </c>
      <c r="L38" s="93"/>
      <c r="M38" s="94"/>
      <c r="N38" s="93"/>
      <c r="O38" s="94"/>
      <c r="P38" s="93">
        <f>$H38      +$J38      +$L38      +$N38</f>
        <v>4219000</v>
      </c>
      <c r="Q38" s="94">
        <f>$I38      +$K38      +$M38      +$O38</f>
        <v>4154706</v>
      </c>
      <c r="R38" s="48">
        <f>IF(($H38      =0),0,((($J38      -$H38      )/$H38      )*100))</f>
        <v>0</v>
      </c>
      <c r="S38" s="49">
        <f>IF(($I38      =0),0,((($K38      -$I38      )/$I38      )*100))</f>
        <v>-415470800</v>
      </c>
      <c r="T38" s="48">
        <f>IF(($E38      =0),0,(($P38      /$E38      )*100))</f>
        <v>46.87777777777778</v>
      </c>
      <c r="U38" s="50">
        <f>IF(($E38      =0),0,(($Q38      /$E38      )*100))</f>
        <v>46.163399999999996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=0),0,((($J39      -$H39      )/$H39      )*100))</f>
        <v>0</v>
      </c>
      <c r="S39" s="49">
        <f>IF(($I39      =0),0,((($K39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71349000</v>
      </c>
      <c r="C40" s="95">
        <f>SUM(C35:C39)</f>
        <v>0</v>
      </c>
      <c r="D40" s="95"/>
      <c r="E40" s="95">
        <f>$B40      +$C40      +$D40</f>
        <v>71349000</v>
      </c>
      <c r="F40" s="96">
        <f>SUM(F35:F39)</f>
        <v>71349000</v>
      </c>
      <c r="G40" s="97">
        <f>SUM(G35:G39)</f>
        <v>6000000</v>
      </c>
      <c r="H40" s="96">
        <f>SUM(H35:H39)</f>
        <v>0</v>
      </c>
      <c r="I40" s="97">
        <f>SUM(I35:I39)</f>
        <v>-1</v>
      </c>
      <c r="J40" s="96">
        <f>SUM(J35:J39)</f>
        <v>4219000</v>
      </c>
      <c r="K40" s="97">
        <f>SUM(K35:K39)</f>
        <v>4154707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4219000</v>
      </c>
      <c r="Q40" s="97">
        <f>$I40      +$K40      +$M40      +$O40</f>
        <v>4154706</v>
      </c>
      <c r="R40" s="52">
        <f>IF(($H40      =0),0,((($J40      -$H40      )/$H40      )*100))</f>
        <v>0</v>
      </c>
      <c r="S40" s="53">
        <f>IF(($I40      =0),0,((($K40      -$I40      )/$I40      )*100))</f>
        <v>-415470800</v>
      </c>
      <c r="T40" s="52">
        <f>IF((+$E35+$E38) =0,0,(P40   /(+$E35+$E38) )*100)</f>
        <v>46.87777777777778</v>
      </c>
      <c r="U40" s="54">
        <f>IF((+$E35+$E38) =0,0,(Q40   /(+$E35+$E38) )*100)</f>
        <v>46.163399999999996</v>
      </c>
      <c r="V40" s="96">
        <f>SUM(V35:V39)</f>
        <v>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=0),0,((($J42      -$H42      )/$H42      )*100))</f>
        <v>0</v>
      </c>
      <c r="S42" s="49">
        <f>IF(($I42      =0),0,((($K42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>$B43      +$C43      +$D43</f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>$H43      +$J43      +$L43      +$N43</f>
        <v>0</v>
      </c>
      <c r="Q43" s="94">
        <f>$I43      +$K43      +$M43      +$O43</f>
        <v>0</v>
      </c>
      <c r="R43" s="48">
        <f>IF(($H43      =0),0,((($J43      -$H43      )/$H43      )*100))</f>
        <v>0</v>
      </c>
      <c r="S43" s="49">
        <f>IF(($I43      =0),0,((($K43      -$I43      )/$I43      )*100))</f>
        <v>0</v>
      </c>
      <c r="T43" s="48">
        <f>IF(($E43      =0),0,(($P43      /$E43      )*100))</f>
        <v>0</v>
      </c>
      <c r="U43" s="50">
        <f>IF(($E43      =0),0,(($Q43      /$E43      )*100))</f>
        <v>0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>$B44      +$C44      +$D44</f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=0),0,((($J44      -$H44      )/$H44      )*100))</f>
        <v>0</v>
      </c>
      <c r="S44" s="49">
        <f>IF(($I44      =0),0,((($K44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>$B51      +$C51      +$D51</f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>$H51      +$J51      +$L51      +$N51</f>
        <v>0</v>
      </c>
      <c r="Q51" s="94">
        <f>$I51      +$K51      +$M51      +$O51</f>
        <v>0</v>
      </c>
      <c r="R51" s="48">
        <f>IF(($H51      =0),0,((($J51      -$H51      )/$H51      )*100))</f>
        <v>0</v>
      </c>
      <c r="S51" s="49">
        <f>IF(($I51      =0),0,((($K51      -$I51      )/$I51      )*100))</f>
        <v>0</v>
      </c>
      <c r="T51" s="48">
        <f>IF(($E51      =0),0,(($P51      /$E51      )*100))</f>
        <v>0</v>
      </c>
      <c r="U51" s="50">
        <f>IF(($E51      =0),0,(($Q51      /$E51      )*100))</f>
        <v>0</v>
      </c>
      <c r="V51" s="93">
        <v>0</v>
      </c>
      <c r="W51" s="94" t="s">
        <v>1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>$B52      +$C52      +$D52</f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=0),0,((($J52      -$H52      )/$H52      )*100))</f>
        <v>0</v>
      </c>
      <c r="S52" s="49">
        <f>IF(($I52      =0),0,((($K52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>$B53      +$C53      +$D53</f>
        <v>0</v>
      </c>
      <c r="F53" s="96">
        <f>SUM(F42:F52)</f>
        <v>0</v>
      </c>
      <c r="G53" s="97">
        <f>SUM(G42:G52)</f>
        <v>0</v>
      </c>
      <c r="H53" s="96">
        <f>SUM(H42:H52)</f>
        <v>0</v>
      </c>
      <c r="I53" s="97">
        <f>SUM(I42:I52)</f>
        <v>0</v>
      </c>
      <c r="J53" s="96">
        <f>SUM(J42:J52)</f>
        <v>0</v>
      </c>
      <c r="K53" s="97">
        <f>SUM(K42:K52)</f>
        <v>0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0</v>
      </c>
      <c r="Q53" s="97">
        <f>$I53      +$K53      +$M53      +$O53</f>
        <v>0</v>
      </c>
      <c r="R53" s="52">
        <f>IF(($H53      =0),0,((($J53      -$H53      )/$H53      )*100))</f>
        <v>0</v>
      </c>
      <c r="S53" s="53">
        <f>IF(($I53      =0),0,((($K53      -$I53      )/$I53      )*100))</f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=0),0,((($J61      -$H61      )/$H61      )*100))</f>
        <v>0</v>
      </c>
      <c r="S61" s="49">
        <f>IF(($I61      =0),0,((($K61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>
        <v>573210000</v>
      </c>
      <c r="C65" s="92"/>
      <c r="D65" s="92"/>
      <c r="E65" s="92">
        <f>$B65      +$C65      +$D65</f>
        <v>573210000</v>
      </c>
      <c r="F65" s="93">
        <v>573210000</v>
      </c>
      <c r="G65" s="94">
        <v>399568000</v>
      </c>
      <c r="H65" s="93">
        <v>122611000</v>
      </c>
      <c r="I65" s="94">
        <v>71283739</v>
      </c>
      <c r="J65" s="93">
        <v>235671000</v>
      </c>
      <c r="K65" s="94">
        <v>229031069</v>
      </c>
      <c r="L65" s="93"/>
      <c r="M65" s="94"/>
      <c r="N65" s="93"/>
      <c r="O65" s="94"/>
      <c r="P65" s="93">
        <f>$H65      +$J65      +$L65      +$N65</f>
        <v>358282000</v>
      </c>
      <c r="Q65" s="94">
        <f>$I65      +$K65      +$M65      +$O65</f>
        <v>300314808</v>
      </c>
      <c r="R65" s="48">
        <f>IF(($H65      =0),0,((($J65      -$H65      )/$H65      )*100))</f>
        <v>92.210323706682104</v>
      </c>
      <c r="S65" s="49">
        <f>IF(($I65      =0),0,((($K65      -$I65      )/$I65      )*100))</f>
        <v>221.2949716344144</v>
      </c>
      <c r="T65" s="48">
        <f>IF(($E65      =0),0,(($P65      /$E65      )*100))</f>
        <v>62.504492245424892</v>
      </c>
      <c r="U65" s="50">
        <f>IF(($E65      =0),0,(($Q65      /$E65      )*100))</f>
        <v>52.391760087925888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573210000</v>
      </c>
      <c r="C66" s="95">
        <f>SUM(C61:C65)</f>
        <v>0</v>
      </c>
      <c r="D66" s="95"/>
      <c r="E66" s="95">
        <f>$B66      +$C66      +$D66</f>
        <v>573210000</v>
      </c>
      <c r="F66" s="96">
        <f>SUM(F61:F65)</f>
        <v>573210000</v>
      </c>
      <c r="G66" s="97">
        <f>SUM(G61:G65)</f>
        <v>399568000</v>
      </c>
      <c r="H66" s="96">
        <f>SUM(H61:H65)</f>
        <v>122611000</v>
      </c>
      <c r="I66" s="97">
        <f>SUM(I61:I65)</f>
        <v>71283739</v>
      </c>
      <c r="J66" s="96">
        <f>SUM(J61:J65)</f>
        <v>235671000</v>
      </c>
      <c r="K66" s="97">
        <f>SUM(K61:K65)</f>
        <v>229031069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358282000</v>
      </c>
      <c r="Q66" s="97">
        <f>$I66      +$K66      +$M66      +$O66</f>
        <v>300314808</v>
      </c>
      <c r="R66" s="52">
        <f>IF(($H66      =0),0,((($J66      -$H66      )/$H66      )*100))</f>
        <v>92.210323706682104</v>
      </c>
      <c r="S66" s="53">
        <f>IF(($I66      =0),0,((($K66      -$I66      )/$I66      )*100))</f>
        <v>221.2949716344144</v>
      </c>
      <c r="T66" s="52">
        <f>IF((+$E61+$E63+$E64++$E65) =0,0,(P66   /(+$E61+$E63+$E64+$E65) )*100)</f>
        <v>62.504492245424892</v>
      </c>
      <c r="U66" s="54">
        <f>IF((+$E61+$E63+$E65) =0,0,(Q66  /(+$E61+$E63+$E65) )*100)</f>
        <v>52.391760087925888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2817259000</v>
      </c>
      <c r="C67" s="104">
        <f>SUM(C9:C14,C17:C23,C26:C29,C32,C35:C39,C42:C52,C55:C58,C61:C65)</f>
        <v>0</v>
      </c>
      <c r="D67" s="104"/>
      <c r="E67" s="104">
        <f>$B67      +$C67      +$D67</f>
        <v>2817259000</v>
      </c>
      <c r="F67" s="105">
        <f>SUM(F9:F14,F17:F23,F26:F29,F32,F35:F39,F42:F52,F55:F58,F61:F65)</f>
        <v>2817259000</v>
      </c>
      <c r="G67" s="106">
        <f>SUM(G9:G14,G17:G23,G26:G29,G32,G35:G39,G42:G52,G55:G58,G61:G65)</f>
        <v>1647668000</v>
      </c>
      <c r="H67" s="105">
        <f>SUM(H9:H14,H17:H23,H26:H29,H32,H35:H39,H42:H52,H55:H58,H61:H65)</f>
        <v>456204000</v>
      </c>
      <c r="I67" s="106">
        <f>SUM(I9:I14,I17:I23,I26:I29,I32,I35:I39,I42:I52,I55:I58,I61:I65)</f>
        <v>397614463</v>
      </c>
      <c r="J67" s="105">
        <f>SUM(J9:J14,J17:J23,J26:J29,J32,J35:J39,J42:J52,J55:J58,J61:J65)</f>
        <v>776695000</v>
      </c>
      <c r="K67" s="106">
        <f>SUM(K9:K14,K17:K23,K26:K29,K32,K35:K39,K42:K52,K55:K58,K61:K65)</f>
        <v>755839965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1232899000</v>
      </c>
      <c r="Q67" s="106">
        <f>$I67      +$K67      +$M67      +$O67</f>
        <v>1153454428</v>
      </c>
      <c r="R67" s="61">
        <f>IF(($H67      =0),0,((($J67      -$H67      )/$H67      )*100))</f>
        <v>70.251685649402461</v>
      </c>
      <c r="S67" s="62">
        <f>IF(($I67      =0),0,((($K67      -$I67      )/$I67      )*100))</f>
        <v>90.093680017871989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44.793435571008679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41.907071548206844</v>
      </c>
      <c r="V67" s="105">
        <f>SUM(V9:V14,V17:V23,V26:V29,V32,V35:V39,V42:V52,V55:V58,V61:V65)</f>
        <v>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1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>F69</f>
        <v>0</v>
      </c>
      <c r="G70" s="103">
        <f>G69</f>
        <v>0</v>
      </c>
      <c r="H70" s="102">
        <f>H69</f>
        <v>0</v>
      </c>
      <c r="I70" s="103">
        <f>I69</f>
        <v>0</v>
      </c>
      <c r="J70" s="102">
        <f>J69</f>
        <v>0</v>
      </c>
      <c r="K70" s="103">
        <f>K69</f>
        <v>0</v>
      </c>
      <c r="L70" s="102">
        <f>L69</f>
        <v>0</v>
      </c>
      <c r="M70" s="103">
        <f>M69</f>
        <v>0</v>
      </c>
      <c r="N70" s="102">
        <f>N69</f>
        <v>0</v>
      </c>
      <c r="O70" s="103">
        <f>O69</f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1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>F69</f>
        <v>0</v>
      </c>
      <c r="G71" s="106">
        <f>G69</f>
        <v>0</v>
      </c>
      <c r="H71" s="105">
        <f>H69</f>
        <v>0</v>
      </c>
      <c r="I71" s="106">
        <f>I69</f>
        <v>0</v>
      </c>
      <c r="J71" s="105">
        <f>J69</f>
        <v>0</v>
      </c>
      <c r="K71" s="106">
        <f>K69</f>
        <v>0</v>
      </c>
      <c r="L71" s="105">
        <f>L69</f>
        <v>0</v>
      </c>
      <c r="M71" s="106">
        <f>M69</f>
        <v>0</v>
      </c>
      <c r="N71" s="105">
        <f>N69</f>
        <v>0</v>
      </c>
      <c r="O71" s="106">
        <f>O69</f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1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2817259000</v>
      </c>
      <c r="C72" s="104">
        <f>SUM(C9:C14,C17:C23,C26:C29,C32,C35:C39,C42:C52,C55:C58,C61:C65,C69)</f>
        <v>0</v>
      </c>
      <c r="D72" s="104"/>
      <c r="E72" s="104">
        <f>$B72      +$C72      +$D72</f>
        <v>2817259000</v>
      </c>
      <c r="F72" s="105">
        <f>SUM(F9:F14,F17:F23,F26:F29,F32,F35:F39,F42:F52,F55:F58,F61:F65,F69)</f>
        <v>2817259000</v>
      </c>
      <c r="G72" s="106">
        <f>SUM(G9:G14,G17:G23,G26:G29,G32,G35:G39,G42:G52,G55:G58,G61:G65,G69)</f>
        <v>1647668000</v>
      </c>
      <c r="H72" s="105">
        <f>SUM(H9:H14,H17:H23,H26:H29,H32,H35:H39,H42:H52,H55:H58,H61:H65,H69)</f>
        <v>456204000</v>
      </c>
      <c r="I72" s="106">
        <f>SUM(I9:I14,I17:I23,I26:I29,I32,I35:I39,I42:I52,I55:I58,I61:I65,I69)</f>
        <v>397614463</v>
      </c>
      <c r="J72" s="105">
        <f>SUM(J9:J14,J17:J23,J26:J29,J32,J35:J39,J42:J52,J55:J58,J61:J65,J69)</f>
        <v>776695000</v>
      </c>
      <c r="K72" s="106">
        <f>SUM(K9:K14,K17:K23,K26:K29,K32,K35:K39,K42:K52,K55:K58,K61:K65,K69)</f>
        <v>755839965</v>
      </c>
      <c r="L72" s="105">
        <f>SUM(L9:L14,L17:L23,L26:L29,L32,L35:L39,L42:L52,L55:L58,L61:L65,L69)</f>
        <v>0</v>
      </c>
      <c r="M72" s="106">
        <f>SUM(M9:M14,M17:M23,M26:M29,M32,M35:M39,M42:M52,M55:M58,M61:M65,M69)</f>
        <v>0</v>
      </c>
      <c r="N72" s="105">
        <f>SUM(N9:N14,N17:N23,N26:N29,N32,N35:N39,N42:N52,N55:N58,N61:N65,N69)</f>
        <v>0</v>
      </c>
      <c r="O72" s="106">
        <f>SUM(O9:O14,O17:O23,O26:O29,O32,O35:O39,O42:O52,O55:O58,O61:O65,O69)</f>
        <v>0</v>
      </c>
      <c r="P72" s="105">
        <f>$H72      +$J72      +$L72      +$N72</f>
        <v>1232899000</v>
      </c>
      <c r="Q72" s="106">
        <f>$I72      +$K72      +$M72      +$O72</f>
        <v>1153454428</v>
      </c>
      <c r="R72" s="61">
        <f>IF(($H72      =0),0,((($J72      -$H72      )/$H72      )*100))</f>
        <v>70.251685649402461</v>
      </c>
      <c r="S72" s="62">
        <f>IF(($I72      =0),0,((($K72      -$I72      )/$I72      )*100))</f>
        <v>90.093680017871989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44.793435571008679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41.907071548206844</v>
      </c>
      <c r="V72" s="105">
        <f>SUM(V9:V14,V17:V23,V26:V29,V32,V35:V39,V42:V52,V55:V58,V61:V65,V69)</f>
        <v>0</v>
      </c>
      <c r="W72" s="106" t="s">
        <v>1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112</v>
      </c>
      <c r="B79" s="111">
        <f>SUM(B80:B83)</f>
        <v>0</v>
      </c>
      <c r="C79" s="111">
        <f>SUM(C80:C83)</f>
        <v>0</v>
      </c>
      <c r="D79" s="111">
        <f>SUM(D80:D83)</f>
        <v>0</v>
      </c>
      <c r="E79" s="111">
        <f>SUM(E80:E83)</f>
        <v>0</v>
      </c>
      <c r="F79" s="111">
        <f>SUM(F80:F83)</f>
        <v>0</v>
      </c>
      <c r="G79" s="111">
        <f>SUM(G80:G83)</f>
        <v>0</v>
      </c>
      <c r="H79" s="111">
        <f>SUM(H80:H83)</f>
        <v>0</v>
      </c>
      <c r="I79" s="111">
        <f>SUM(I80:I83)</f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113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>$H86      +$J86      +$L86      +$N86</f>
        <v>0</v>
      </c>
      <c r="Q86" s="113">
        <f>$I86      +$K86      +$M86      +$O86</f>
        <v>0</v>
      </c>
      <c r="R86" s="89">
        <f>IF(($H86      =0),0,((($J86      -$H86      )/$H86      )*100))</f>
        <v>0</v>
      </c>
      <c r="S86" s="90">
        <f>IF(($I86      =0),0,((($K86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>$B87      +$C87      +$D87</f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>$H87      +$J87      +$L87      +$N87</f>
        <v>0</v>
      </c>
      <c r="Q87" s="115">
        <f>$I87      +$K87      +$M87      +$O87</f>
        <v>0</v>
      </c>
      <c r="R87" s="89">
        <f>IF(($H87      =0),0,((($J87      -$H87      )/$H87      )*100))</f>
        <v>0</v>
      </c>
      <c r="S87" s="90">
        <f>IF(($I87      =0),0,((($K87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=0),0,((($J88      -$H88      )/$H88      )*100))</f>
        <v>0</v>
      </c>
      <c r="S88" s="90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=0),0,((($J89      -$H89      )/$H89      )*100))</f>
        <v>0</v>
      </c>
      <c r="S89" s="90">
        <f>IF(($I89      =0),0,((($K89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IF(($H90      =0),0,((($J90      -$H90      )/$H90      )*100))</f>
        <v>0</v>
      </c>
      <c r="S90" s="90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=0),0,((($J91      -$H91      )/$H91      )*100))</f>
        <v>0</v>
      </c>
      <c r="S91" s="90">
        <f>IF(($I91      =0),0,((($K91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IF(($H92      =0),0,((($J92      -$H92      )/$H92      )*100))</f>
        <v>0</v>
      </c>
      <c r="S92" s="90">
        <f>IF(($I92      =0),0,((($K92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IF(($H93      =0),0,((($J93      -$H93      )/$H93      )*100))</f>
        <v>0</v>
      </c>
      <c r="S93" s="90">
        <f>IF(($I93      =0),0,((($K93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117</v>
      </c>
      <c r="B95" s="121">
        <f>SUM(B96:B110)</f>
        <v>0</v>
      </c>
      <c r="C95" s="121">
        <f>SUM(C96:C110)</f>
        <v>0</v>
      </c>
      <c r="D95" s="121">
        <f>SUM(D96:D110)</f>
        <v>0</v>
      </c>
      <c r="E95" s="121">
        <f>SUM(E96:E110)</f>
        <v>0</v>
      </c>
      <c r="F95" s="121">
        <f>SUM(F96:F110)</f>
        <v>0</v>
      </c>
      <c r="G95" s="121">
        <f>SUM(G96:G110)</f>
        <v>0</v>
      </c>
      <c r="H95" s="121">
        <f>SUM(H96:H110)</f>
        <v>0</v>
      </c>
      <c r="I95" s="121">
        <f>SUM(I96:I110)</f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>B95+B85</f>
        <v>#VALUE!</v>
      </c>
      <c r="C112" s="126">
        <f>C95+C85</f>
        <v>0</v>
      </c>
      <c r="D112" s="126">
        <f>D95+D85</f>
        <v>0</v>
      </c>
      <c r="E112" s="126">
        <f>E95+E85</f>
        <v>0</v>
      </c>
      <c r="F112" s="126">
        <f>F95+F85</f>
        <v>0</v>
      </c>
      <c r="G112" s="126">
        <f>G95+G85</f>
        <v>0</v>
      </c>
      <c r="H112" s="126">
        <f>H95+H85</f>
        <v>0</v>
      </c>
      <c r="I112" s="126">
        <f>I95+I85</f>
        <v>0</v>
      </c>
      <c r="J112" s="126">
        <f>J95+J85</f>
        <v>0</v>
      </c>
      <c r="K112" s="126">
        <f>K95+K85</f>
        <v>0</v>
      </c>
      <c r="L112" s="126">
        <f>L95+L85</f>
        <v>0</v>
      </c>
      <c r="M112" s="126">
        <f>M95+M85</f>
        <v>0</v>
      </c>
      <c r="N112" s="126">
        <f>N95+N85</f>
        <v>0</v>
      </c>
      <c r="O112" s="126">
        <f>O95+O85</f>
        <v>0</v>
      </c>
      <c r="P112" s="126">
        <f>P95+P85</f>
        <v>0</v>
      </c>
      <c r="Q112" s="126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118</v>
      </c>
      <c r="B113" s="128" t="str">
        <f>B85</f>
        <v/>
      </c>
      <c r="C113" s="128">
        <f>C85</f>
        <v>0</v>
      </c>
      <c r="D113" s="128">
        <f>D85</f>
        <v>0</v>
      </c>
      <c r="E113" s="128">
        <f>E85</f>
        <v>0</v>
      </c>
      <c r="F113" s="128">
        <f>F85</f>
        <v>0</v>
      </c>
      <c r="G113" s="128">
        <f>G85</f>
        <v>0</v>
      </c>
      <c r="H113" s="128">
        <f>H85</f>
        <v>0</v>
      </c>
      <c r="I113" s="128">
        <f>I85</f>
        <v>0</v>
      </c>
      <c r="J113" s="128">
        <f>J85</f>
        <v>0</v>
      </c>
      <c r="K113" s="128">
        <f>K85</f>
        <v>0</v>
      </c>
      <c r="L113" s="128">
        <f>L85</f>
        <v>0</v>
      </c>
      <c r="M113" s="128">
        <f>M85</f>
        <v>0</v>
      </c>
      <c r="N113" s="128">
        <f>N85</f>
        <v>0</v>
      </c>
      <c r="O113" s="128">
        <f>O85</f>
        <v>0</v>
      </c>
      <c r="P113" s="128">
        <f>P85</f>
        <v>0</v>
      </c>
      <c r="Q113" s="128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yGfaUgTuLT/qtbePK/fsD+hABYKlYnNMiI2FopLhgl7lMkhcDfIIRNp6wW7vkIikFoOOt92WcCcZglYThrQmw==" saltValue="UKUG+/rIBuPuGU4iGOU46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8141F-5E1E-4BB9-A58C-D91C4B488A44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87782000</v>
      </c>
      <c r="C9" s="92"/>
      <c r="D9" s="92"/>
      <c r="E9" s="92">
        <f>$B9       +$C9       +$D9</f>
        <v>87782000</v>
      </c>
      <c r="F9" s="93">
        <v>87782000</v>
      </c>
      <c r="G9" s="94">
        <v>58820000</v>
      </c>
      <c r="H9" s="93">
        <v>17932000</v>
      </c>
      <c r="I9" s="94">
        <v>17931682</v>
      </c>
      <c r="J9" s="93">
        <v>22209000</v>
      </c>
      <c r="K9" s="94">
        <v>22209239</v>
      </c>
      <c r="L9" s="93"/>
      <c r="M9" s="94"/>
      <c r="N9" s="93"/>
      <c r="O9" s="94"/>
      <c r="P9" s="93">
        <f>$H9       +$J9       +$L9       +$N9</f>
        <v>40141000</v>
      </c>
      <c r="Q9" s="94">
        <f>$I9       +$K9       +$M9       +$O9</f>
        <v>40140921</v>
      </c>
      <c r="R9" s="48">
        <f>IF(($H9       =0),0,((($J9       -$H9       )/$H9       )*100))</f>
        <v>23.851215703769796</v>
      </c>
      <c r="S9" s="49">
        <f>IF(($I9       =0),0,((($K9       -$I9       )/$I9       )*100))</f>
        <v>23.854744914615374</v>
      </c>
      <c r="T9" s="48">
        <f>IF(($E9       =0),0,(($P9       /$E9       )*100))</f>
        <v>45.728053587295804</v>
      </c>
      <c r="U9" s="50">
        <f>IF(($E9       =0),0,(($Q9       /$E9       )*100))</f>
        <v>45.727963591624707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>$B10      +$C10      +$D10</f>
        <v>1000000</v>
      </c>
      <c r="F10" s="93">
        <v>1000000</v>
      </c>
      <c r="G10" s="94">
        <v>1000000</v>
      </c>
      <c r="H10" s="93">
        <v>158000</v>
      </c>
      <c r="I10" s="94">
        <v>158366</v>
      </c>
      <c r="J10" s="93">
        <v>156000</v>
      </c>
      <c r="K10" s="94">
        <v>154530</v>
      </c>
      <c r="L10" s="93"/>
      <c r="M10" s="94"/>
      <c r="N10" s="93"/>
      <c r="O10" s="94"/>
      <c r="P10" s="93">
        <f>$H10      +$J10      +$L10      +$N10</f>
        <v>314000</v>
      </c>
      <c r="Q10" s="94">
        <f>$I10      +$K10      +$M10      +$O10</f>
        <v>312896</v>
      </c>
      <c r="R10" s="48">
        <f>IF(($H10      =0),0,((($J10      -$H10      )/$H10      )*100))</f>
        <v>-1.2658227848101267</v>
      </c>
      <c r="S10" s="49">
        <f>IF(($I10      =0),0,((($K10      -$I10      )/$I10      )*100))</f>
        <v>-2.4222370963464379</v>
      </c>
      <c r="T10" s="48">
        <f>IF(($E10      =0),0,(($P10      /$E10      )*100))</f>
        <v>31.4</v>
      </c>
      <c r="U10" s="50">
        <f>IF(($E10      =0),0,(($Q10      /$E10      )*100))</f>
        <v>31.2896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>$B11      +$C11      +$D11</f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>$H11      +$J11      +$L11      +$N11</f>
        <v>0</v>
      </c>
      <c r="Q11" s="94">
        <f>$I11      +$K11      +$M11      +$O11</f>
        <v>0</v>
      </c>
      <c r="R11" s="48">
        <f>IF(($H11      =0),0,((($J11      -$H11      )/$H11      )*100))</f>
        <v>0</v>
      </c>
      <c r="S11" s="49">
        <f>IF(($I11      =0),0,((($K11      -$I11      )/$I11      )*100))</f>
        <v>0</v>
      </c>
      <c r="T11" s="48">
        <f>IF(($E11      =0),0,(($P11      /$E11      )*100))</f>
        <v>0</v>
      </c>
      <c r="U11" s="50">
        <f>IF(($E11      =0),0,(($Q11      /$E11      )*100))</f>
        <v>0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216940000</v>
      </c>
      <c r="C13" s="92"/>
      <c r="D13" s="92"/>
      <c r="E13" s="92">
        <f>$B13      +$C13      +$D13</f>
        <v>216940000</v>
      </c>
      <c r="F13" s="93">
        <v>216940000</v>
      </c>
      <c r="G13" s="94">
        <v>181750000</v>
      </c>
      <c r="H13" s="93">
        <v>9174000</v>
      </c>
      <c r="I13" s="94">
        <v>9173335</v>
      </c>
      <c r="J13" s="93">
        <v>42195000</v>
      </c>
      <c r="K13" s="94">
        <v>42195249</v>
      </c>
      <c r="L13" s="93"/>
      <c r="M13" s="94"/>
      <c r="N13" s="93"/>
      <c r="O13" s="94"/>
      <c r="P13" s="93">
        <f>$H13      +$J13      +$L13      +$N13</f>
        <v>51369000</v>
      </c>
      <c r="Q13" s="94">
        <f>$I13      +$K13      +$M13      +$O13</f>
        <v>51368584</v>
      </c>
      <c r="R13" s="48">
        <f>IF(($H13      =0),0,((($J13      -$H13      )/$H13      )*100))</f>
        <v>359.94113799869194</v>
      </c>
      <c r="S13" s="49">
        <f>IF(($I13      =0),0,((($K13      -$I13      )/$I13      )*100))</f>
        <v>359.97719477158523</v>
      </c>
      <c r="T13" s="48">
        <f>IF(($E13      =0),0,(($P13      /$E13      )*100))</f>
        <v>23.678897390983682</v>
      </c>
      <c r="U13" s="50">
        <f>IF(($E13      =0),0,(($Q13      /$E13      )*100))</f>
        <v>23.678705632893887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2000000</v>
      </c>
      <c r="C14" s="92"/>
      <c r="D14" s="92"/>
      <c r="E14" s="92">
        <f>$B14      +$C14      +$D14</f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=0),0,((($J14      -$H14      )/$H14      )*100))</f>
        <v>0</v>
      </c>
      <c r="S14" s="49">
        <f>IF(($I14      =0),0,((($K14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307722000</v>
      </c>
      <c r="C15" s="95">
        <f>SUM(C9:C14)</f>
        <v>0</v>
      </c>
      <c r="D15" s="95"/>
      <c r="E15" s="95">
        <f>$B15      +$C15      +$D15</f>
        <v>307722000</v>
      </c>
      <c r="F15" s="96">
        <f>SUM(F9:F14)</f>
        <v>307722000</v>
      </c>
      <c r="G15" s="97">
        <f>SUM(G9:G14)</f>
        <v>241570000</v>
      </c>
      <c r="H15" s="96">
        <f>SUM(H9:H14)</f>
        <v>27264000</v>
      </c>
      <c r="I15" s="97">
        <f>SUM(I9:I14)</f>
        <v>27263383</v>
      </c>
      <c r="J15" s="96">
        <f>SUM(J9:J14)</f>
        <v>64560000</v>
      </c>
      <c r="K15" s="97">
        <f>SUM(K9:K14)</f>
        <v>64559018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91824000</v>
      </c>
      <c r="Q15" s="97">
        <f>$I15      +$K15      +$M15      +$O15</f>
        <v>91822401</v>
      </c>
      <c r="R15" s="52">
        <f>IF(($H15      =0),0,((($J15      -$H15      )/$H15      )*100))</f>
        <v>136.79577464788733</v>
      </c>
      <c r="S15" s="53">
        <f>IF(($I15      =0),0,((($K15      -$I15      )/$I15      )*100))</f>
        <v>136.79753169296708</v>
      </c>
      <c r="T15" s="52">
        <f>IF((SUM($E9:$E13))=0,0,(P15/(SUM($E9:$E13))*100))</f>
        <v>30.035129954664697</v>
      </c>
      <c r="U15" s="54">
        <f>IF((SUM($E9:$E13))=0,0,(Q15/(SUM($E9:$E13))*100))</f>
        <v>30.034606930479324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>$H17      +$J17      +$L17      +$N17</f>
        <v>0</v>
      </c>
      <c r="Q17" s="94">
        <f>$I17      +$K17      +$M17      +$O17</f>
        <v>0</v>
      </c>
      <c r="R17" s="48">
        <f>IF(($H17      =0),0,((($J17      -$H17      )/$H17      )*100))</f>
        <v>0</v>
      </c>
      <c r="S17" s="49">
        <f>IF(($I17      =0),0,((($K17      -$I17      )/$I17      )*100))</f>
        <v>0</v>
      </c>
      <c r="T17" s="48">
        <f>IF(($E17      =0),0,(($P17      /$E17      )*100))</f>
        <v>0</v>
      </c>
      <c r="U17" s="50">
        <f>IF(($E17      =0),0,(($Q17      /$E17      )*100))</f>
        <v>0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=0),0,((($J18      -$H18      )/$H18      )*100))</f>
        <v>0</v>
      </c>
      <c r="S18" s="49">
        <f>IF(($I18      =0),0,((($K18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>$B19      +$C19      +$D19</f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>$B20      +$C20      +$D20</f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IF(($H20      =0),0,((($J20      -$H20      )/$H20      )*100))</f>
        <v>0</v>
      </c>
      <c r="S20" s="49">
        <f>IF(($I20      =0),0,((($K20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>$B24      +$C24      +$D24</f>
        <v>0</v>
      </c>
      <c r="F24" s="96">
        <f>SUM(F17:F23)</f>
        <v>0</v>
      </c>
      <c r="G24" s="97">
        <f>SUM(G17:G23)</f>
        <v>0</v>
      </c>
      <c r="H24" s="96">
        <f>SUM(H17:H23)</f>
        <v>0</v>
      </c>
      <c r="I24" s="97">
        <f>SUM(I17:I23)</f>
        <v>0</v>
      </c>
      <c r="J24" s="96">
        <f>SUM(J17:J23)</f>
        <v>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0</v>
      </c>
      <c r="Q24" s="97">
        <f>$I24      +$K24      +$M24      +$O24</f>
        <v>0</v>
      </c>
      <c r="R24" s="52">
        <f>IF(($H24      =0),0,((($J24      -$H24      )/$H24      )*100))</f>
        <v>0</v>
      </c>
      <c r="S24" s="53">
        <f>IF(($I24      =0),0,((($K24      -$I24      )/$I24      )*100))</f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773213000</v>
      </c>
      <c r="C28" s="92"/>
      <c r="D28" s="92"/>
      <c r="E28" s="92">
        <f>$B28      +$C28      +$D28</f>
        <v>773213000</v>
      </c>
      <c r="F28" s="93">
        <v>773213000</v>
      </c>
      <c r="G28" s="94">
        <v>342315000</v>
      </c>
      <c r="H28" s="93">
        <v>65581000</v>
      </c>
      <c r="I28" s="94">
        <v>33187241</v>
      </c>
      <c r="J28" s="93">
        <v>164042000</v>
      </c>
      <c r="K28" s="94">
        <v>68044325</v>
      </c>
      <c r="L28" s="93"/>
      <c r="M28" s="94"/>
      <c r="N28" s="93"/>
      <c r="O28" s="94"/>
      <c r="P28" s="93">
        <f>$H28      +$J28      +$L28      +$N28</f>
        <v>229623000</v>
      </c>
      <c r="Q28" s="94">
        <f>$I28      +$K28      +$M28      +$O28</f>
        <v>101231566</v>
      </c>
      <c r="R28" s="48">
        <f>IF(($H28      =0),0,((($J28      -$H28      )/$H28      )*100))</f>
        <v>150.13647245391195</v>
      </c>
      <c r="S28" s="49">
        <f>IF(($I28      =0),0,((($K28      -$I28      )/$I28      )*100))</f>
        <v>105.03158126341386</v>
      </c>
      <c r="T28" s="48">
        <f>IF(($E28      =0),0,(($P28      /$E28      )*100))</f>
        <v>29.697250304896585</v>
      </c>
      <c r="U28" s="50">
        <f>IF(($E28      =0),0,(($Q28      /$E28      )*100))</f>
        <v>13.092325917955336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773213000</v>
      </c>
      <c r="C30" s="95">
        <f>SUM(C26:C29)</f>
        <v>0</v>
      </c>
      <c r="D30" s="95"/>
      <c r="E30" s="95">
        <f>$B30      +$C30      +$D30</f>
        <v>773213000</v>
      </c>
      <c r="F30" s="96">
        <f>SUM(F26:F29)</f>
        <v>773213000</v>
      </c>
      <c r="G30" s="97">
        <f>SUM(G26:G29)</f>
        <v>342315000</v>
      </c>
      <c r="H30" s="96">
        <f>SUM(H26:H29)</f>
        <v>65581000</v>
      </c>
      <c r="I30" s="97">
        <f>SUM(I26:I29)</f>
        <v>33187241</v>
      </c>
      <c r="J30" s="96">
        <f>SUM(J26:J29)</f>
        <v>164042000</v>
      </c>
      <c r="K30" s="97">
        <f>SUM(K26:K29)</f>
        <v>68044325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229623000</v>
      </c>
      <c r="Q30" s="97">
        <f>$I30      +$K30      +$M30      +$O30</f>
        <v>101231566</v>
      </c>
      <c r="R30" s="52">
        <f>IF(($H30      =0),0,((($J30      -$H30      )/$H30      )*100))</f>
        <v>150.13647245391195</v>
      </c>
      <c r="S30" s="53">
        <f>IF(($I30      =0),0,((($K30      -$I30      )/$I30      )*100))</f>
        <v>105.03158126341386</v>
      </c>
      <c r="T30" s="52">
        <f>IF($E30   =0,0,($P30   /$E30   )*100)</f>
        <v>29.697250304896585</v>
      </c>
      <c r="U30" s="54">
        <f>IF($E30   =0,0,($Q30   /$E30   )*100)</f>
        <v>13.092325917955336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33519000</v>
      </c>
      <c r="C32" s="92"/>
      <c r="D32" s="92"/>
      <c r="E32" s="92">
        <f>$B32      +$C32      +$D32</f>
        <v>33519000</v>
      </c>
      <c r="F32" s="93">
        <v>33519000</v>
      </c>
      <c r="G32" s="94">
        <v>23463000</v>
      </c>
      <c r="H32" s="93">
        <v>2623000</v>
      </c>
      <c r="I32" s="94">
        <v>2623377</v>
      </c>
      <c r="J32" s="93">
        <v>4836000</v>
      </c>
      <c r="K32" s="94">
        <v>4836816</v>
      </c>
      <c r="L32" s="93"/>
      <c r="M32" s="94"/>
      <c r="N32" s="93"/>
      <c r="O32" s="94"/>
      <c r="P32" s="93">
        <f>$H32      +$J32      +$L32      +$N32</f>
        <v>7459000</v>
      </c>
      <c r="Q32" s="94">
        <f>$I32      +$K32      +$M32      +$O32</f>
        <v>7460193</v>
      </c>
      <c r="R32" s="48">
        <f>IF(($H32      =0),0,((($J32      -$H32      )/$H32      )*100))</f>
        <v>84.369043080442239</v>
      </c>
      <c r="S32" s="49">
        <f>IF(($I32      =0),0,((($K32      -$I32      )/$I32      )*100))</f>
        <v>84.373652738435993</v>
      </c>
      <c r="T32" s="48">
        <f>IF(($E32      =0),0,(($P32      /$E32      )*100))</f>
        <v>22.253050508666728</v>
      </c>
      <c r="U32" s="50">
        <f>IF(($E32      =0),0,(($Q32      /$E32      )*100))</f>
        <v>22.256609684059786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33519000</v>
      </c>
      <c r="C33" s="95">
        <f>C32</f>
        <v>0</v>
      </c>
      <c r="D33" s="95"/>
      <c r="E33" s="95">
        <f>$B33      +$C33      +$D33</f>
        <v>33519000</v>
      </c>
      <c r="F33" s="96">
        <f>F32</f>
        <v>33519000</v>
      </c>
      <c r="G33" s="97">
        <f>G32</f>
        <v>23463000</v>
      </c>
      <c r="H33" s="96">
        <f>H32</f>
        <v>2623000</v>
      </c>
      <c r="I33" s="97">
        <f>I32</f>
        <v>2623377</v>
      </c>
      <c r="J33" s="96">
        <f>J32</f>
        <v>4836000</v>
      </c>
      <c r="K33" s="97">
        <f>K32</f>
        <v>4836816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7459000</v>
      </c>
      <c r="Q33" s="97">
        <f>$I33      +$K33      +$M33      +$O33</f>
        <v>7460193</v>
      </c>
      <c r="R33" s="52">
        <f>IF(($H33      =0),0,((($J33      -$H33      )/$H33      )*100))</f>
        <v>84.369043080442239</v>
      </c>
      <c r="S33" s="53">
        <f>IF(($I33      =0),0,((($K33      -$I33      )/$I33      )*100))</f>
        <v>84.373652738435993</v>
      </c>
      <c r="T33" s="52">
        <f>IF($E33   =0,0,($P33   /$E33   )*100)</f>
        <v>22.253050508666728</v>
      </c>
      <c r="U33" s="54">
        <f>IF($E33   =0,0,($Q33   /$E33   )*100)</f>
        <v>22.256609684059786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>$H35      +$J35      +$L35      +$N35</f>
        <v>0</v>
      </c>
      <c r="Q35" s="94">
        <f>$I35      +$K35      +$M35      +$O35</f>
        <v>0</v>
      </c>
      <c r="R35" s="48">
        <f>IF(($H35      =0),0,((($J35      -$H35      )/$H35      )*100))</f>
        <v>0</v>
      </c>
      <c r="S35" s="49">
        <f>IF(($I35      =0),0,((($K35      -$I35      )/$I35      )*100))</f>
        <v>0</v>
      </c>
      <c r="T35" s="48">
        <f>IF(($E35      =0),0,(($P35      /$E35      )*100))</f>
        <v>0</v>
      </c>
      <c r="U35" s="50">
        <f>IF(($E35      =0),0,(($Q35      /$E35      )*100))</f>
        <v>0</v>
      </c>
      <c r="V35" s="93">
        <v>0</v>
      </c>
      <c r="W35" s="94" t="s">
        <v>1</v>
      </c>
    </row>
    <row r="36" spans="1:23" ht="12.95" customHeight="1" x14ac:dyDescent="0.2">
      <c r="A36" s="47" t="s">
        <v>60</v>
      </c>
      <c r="B36" s="92">
        <v>67941000</v>
      </c>
      <c r="C36" s="92"/>
      <c r="D36" s="92"/>
      <c r="E36" s="92">
        <f>$B36      +$C36      +$D36</f>
        <v>67941000</v>
      </c>
      <c r="F36" s="93">
        <v>67941000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IF(($H36      =0),0,((($J36      -$H36      )/$H36      )*100))</f>
        <v>0</v>
      </c>
      <c r="S36" s="49">
        <f>IF(($I36      =0),0,((($K36      -$I36      )/$I36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8000000</v>
      </c>
      <c r="C38" s="92"/>
      <c r="D38" s="92"/>
      <c r="E38" s="92">
        <f>$B38      +$C38      +$D38</f>
        <v>8000000</v>
      </c>
      <c r="F38" s="93">
        <v>8000000</v>
      </c>
      <c r="G38" s="94">
        <v>5000000</v>
      </c>
      <c r="H38" s="93">
        <v>52000</v>
      </c>
      <c r="I38" s="94">
        <v>53164</v>
      </c>
      <c r="J38" s="93">
        <v>34000</v>
      </c>
      <c r="K38" s="94">
        <v>53316</v>
      </c>
      <c r="L38" s="93"/>
      <c r="M38" s="94"/>
      <c r="N38" s="93"/>
      <c r="O38" s="94"/>
      <c r="P38" s="93">
        <f>$H38      +$J38      +$L38      +$N38</f>
        <v>86000</v>
      </c>
      <c r="Q38" s="94">
        <f>$I38      +$K38      +$M38      +$O38</f>
        <v>106480</v>
      </c>
      <c r="R38" s="48">
        <f>IF(($H38      =0),0,((($J38      -$H38      )/$H38      )*100))</f>
        <v>-34.615384615384613</v>
      </c>
      <c r="S38" s="49">
        <f>IF(($I38      =0),0,((($K38      -$I38      )/$I38      )*100))</f>
        <v>0.28590775712888422</v>
      </c>
      <c r="T38" s="48">
        <f>IF(($E38      =0),0,(($P38      /$E38      )*100))</f>
        <v>1.075</v>
      </c>
      <c r="U38" s="50">
        <f>IF(($E38      =0),0,(($Q38      /$E38      )*100))</f>
        <v>1.331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=0),0,((($J39      -$H39      )/$H39      )*100))</f>
        <v>0</v>
      </c>
      <c r="S39" s="49">
        <f>IF(($I39      =0),0,((($K39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75941000</v>
      </c>
      <c r="C40" s="95">
        <f>SUM(C35:C39)</f>
        <v>0</v>
      </c>
      <c r="D40" s="95"/>
      <c r="E40" s="95">
        <f>$B40      +$C40      +$D40</f>
        <v>75941000</v>
      </c>
      <c r="F40" s="96">
        <f>SUM(F35:F39)</f>
        <v>75941000</v>
      </c>
      <c r="G40" s="97">
        <f>SUM(G35:G39)</f>
        <v>5000000</v>
      </c>
      <c r="H40" s="96">
        <f>SUM(H35:H39)</f>
        <v>52000</v>
      </c>
      <c r="I40" s="97">
        <f>SUM(I35:I39)</f>
        <v>53164</v>
      </c>
      <c r="J40" s="96">
        <f>SUM(J35:J39)</f>
        <v>34000</v>
      </c>
      <c r="K40" s="97">
        <f>SUM(K35:K39)</f>
        <v>53316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86000</v>
      </c>
      <c r="Q40" s="97">
        <f>$I40      +$K40      +$M40      +$O40</f>
        <v>106480</v>
      </c>
      <c r="R40" s="52">
        <f>IF(($H40      =0),0,((($J40      -$H40      )/$H40      )*100))</f>
        <v>-34.615384615384613</v>
      </c>
      <c r="S40" s="53">
        <f>IF(($I40      =0),0,((($K40      -$I40      )/$I40      )*100))</f>
        <v>0.28590775712888422</v>
      </c>
      <c r="T40" s="52">
        <f>IF((+$E35+$E38) =0,0,(P40   /(+$E35+$E38) )*100)</f>
        <v>1.075</v>
      </c>
      <c r="U40" s="54">
        <f>IF((+$E35+$E38) =0,0,(Q40   /(+$E35+$E38) )*100)</f>
        <v>1.331</v>
      </c>
      <c r="V40" s="96">
        <f>SUM(V35:V39)</f>
        <v>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=0),0,((($J42      -$H42      )/$H42      )*100))</f>
        <v>0</v>
      </c>
      <c r="S42" s="49">
        <f>IF(($I42      =0),0,((($K42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>$B43      +$C43      +$D43</f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>$H43      +$J43      +$L43      +$N43</f>
        <v>0</v>
      </c>
      <c r="Q43" s="94">
        <f>$I43      +$K43      +$M43      +$O43</f>
        <v>0</v>
      </c>
      <c r="R43" s="48">
        <f>IF(($H43      =0),0,((($J43      -$H43      )/$H43      )*100))</f>
        <v>0</v>
      </c>
      <c r="S43" s="49">
        <f>IF(($I43      =0),0,((($K43      -$I43      )/$I43      )*100))</f>
        <v>0</v>
      </c>
      <c r="T43" s="48">
        <f>IF(($E43      =0),0,(($P43      /$E43      )*100))</f>
        <v>0</v>
      </c>
      <c r="U43" s="50">
        <f>IF(($E43      =0),0,(($Q43      /$E43      )*100))</f>
        <v>0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>$B44      +$C44      +$D44</f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=0),0,((($J44      -$H44      )/$H44      )*100))</f>
        <v>0</v>
      </c>
      <c r="S44" s="49">
        <f>IF(($I44      =0),0,((($K44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>$B51      +$C51      +$D51</f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>$H51      +$J51      +$L51      +$N51</f>
        <v>0</v>
      </c>
      <c r="Q51" s="94">
        <f>$I51      +$K51      +$M51      +$O51</f>
        <v>0</v>
      </c>
      <c r="R51" s="48">
        <f>IF(($H51      =0),0,((($J51      -$H51      )/$H51      )*100))</f>
        <v>0</v>
      </c>
      <c r="S51" s="49">
        <f>IF(($I51      =0),0,((($K51      -$I51      )/$I51      )*100))</f>
        <v>0</v>
      </c>
      <c r="T51" s="48">
        <f>IF(($E51      =0),0,(($P51      /$E51      )*100))</f>
        <v>0</v>
      </c>
      <c r="U51" s="50">
        <f>IF(($E51      =0),0,(($Q51      /$E51      )*100))</f>
        <v>0</v>
      </c>
      <c r="V51" s="93">
        <v>0</v>
      </c>
      <c r="W51" s="94" t="s">
        <v>1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>$B52      +$C52      +$D52</f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=0),0,((($J52      -$H52      )/$H52      )*100))</f>
        <v>0</v>
      </c>
      <c r="S52" s="49">
        <f>IF(($I52      =0),0,((($K52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>$B53      +$C53      +$D53</f>
        <v>0</v>
      </c>
      <c r="F53" s="96">
        <f>SUM(F42:F52)</f>
        <v>0</v>
      </c>
      <c r="G53" s="97">
        <f>SUM(G42:G52)</f>
        <v>0</v>
      </c>
      <c r="H53" s="96">
        <f>SUM(H42:H52)</f>
        <v>0</v>
      </c>
      <c r="I53" s="97">
        <f>SUM(I42:I52)</f>
        <v>0</v>
      </c>
      <c r="J53" s="96">
        <f>SUM(J42:J52)</f>
        <v>0</v>
      </c>
      <c r="K53" s="97">
        <f>SUM(K42:K52)</f>
        <v>0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0</v>
      </c>
      <c r="Q53" s="97">
        <f>$I53      +$K53      +$M53      +$O53</f>
        <v>0</v>
      </c>
      <c r="R53" s="52">
        <f>IF(($H53      =0),0,((($J53      -$H53      )/$H53      )*100))</f>
        <v>0</v>
      </c>
      <c r="S53" s="53">
        <f>IF(($I53      =0),0,((($K53      -$I53      )/$I53      )*100))</f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=0),0,((($J61      -$H61      )/$H61      )*100))</f>
        <v>0</v>
      </c>
      <c r="S61" s="49">
        <f>IF(($I61      =0),0,((($K61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>
        <v>761197000</v>
      </c>
      <c r="C65" s="92"/>
      <c r="D65" s="92"/>
      <c r="E65" s="92">
        <f>$B65      +$C65      +$D65</f>
        <v>761197000</v>
      </c>
      <c r="F65" s="93">
        <v>761197000</v>
      </c>
      <c r="G65" s="94">
        <v>538239000</v>
      </c>
      <c r="H65" s="93">
        <v>226528000</v>
      </c>
      <c r="I65" s="94">
        <v>122549067</v>
      </c>
      <c r="J65" s="93">
        <v>146446000</v>
      </c>
      <c r="K65" s="94">
        <v>146445934</v>
      </c>
      <c r="L65" s="93"/>
      <c r="M65" s="94"/>
      <c r="N65" s="93"/>
      <c r="O65" s="94"/>
      <c r="P65" s="93">
        <f>$H65      +$J65      +$L65      +$N65</f>
        <v>372974000</v>
      </c>
      <c r="Q65" s="94">
        <f>$I65      +$K65      +$M65      +$O65</f>
        <v>268995001</v>
      </c>
      <c r="R65" s="48">
        <f>IF(($H65      =0),0,((($J65      -$H65      )/$H65      )*100))</f>
        <v>-35.351921175307247</v>
      </c>
      <c r="S65" s="49">
        <f>IF(($I65      =0),0,((($K65      -$I65      )/$I65      )*100))</f>
        <v>19.499835931023448</v>
      </c>
      <c r="T65" s="48">
        <f>IF(($E65      =0),0,(($P65      /$E65      )*100))</f>
        <v>48.99835390838377</v>
      </c>
      <c r="U65" s="50">
        <f>IF(($E65      =0),0,(($Q65      /$E65      )*100))</f>
        <v>35.338421065768785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761197000</v>
      </c>
      <c r="C66" s="95">
        <f>SUM(C61:C65)</f>
        <v>0</v>
      </c>
      <c r="D66" s="95"/>
      <c r="E66" s="95">
        <f>$B66      +$C66      +$D66</f>
        <v>761197000</v>
      </c>
      <c r="F66" s="96">
        <f>SUM(F61:F65)</f>
        <v>761197000</v>
      </c>
      <c r="G66" s="97">
        <f>SUM(G61:G65)</f>
        <v>538239000</v>
      </c>
      <c r="H66" s="96">
        <f>SUM(H61:H65)</f>
        <v>226528000</v>
      </c>
      <c r="I66" s="97">
        <f>SUM(I61:I65)</f>
        <v>122549067</v>
      </c>
      <c r="J66" s="96">
        <f>SUM(J61:J65)</f>
        <v>146446000</v>
      </c>
      <c r="K66" s="97">
        <f>SUM(K61:K65)</f>
        <v>146445934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372974000</v>
      </c>
      <c r="Q66" s="97">
        <f>$I66      +$K66      +$M66      +$O66</f>
        <v>268995001</v>
      </c>
      <c r="R66" s="52">
        <f>IF(($H66      =0),0,((($J66      -$H66      )/$H66      )*100))</f>
        <v>-35.351921175307247</v>
      </c>
      <c r="S66" s="53">
        <f>IF(($I66      =0),0,((($K66      -$I66      )/$I66      )*100))</f>
        <v>19.499835931023448</v>
      </c>
      <c r="T66" s="52">
        <f>IF((+$E61+$E63+$E64++$E65) =0,0,(P66   /(+$E61+$E63+$E64+$E65) )*100)</f>
        <v>48.99835390838377</v>
      </c>
      <c r="U66" s="54">
        <f>IF((+$E61+$E63+$E65) =0,0,(Q66  /(+$E61+$E63+$E65) )*100)</f>
        <v>35.338421065768785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1951592000</v>
      </c>
      <c r="C67" s="104">
        <f>SUM(C9:C14,C17:C23,C26:C29,C32,C35:C39,C42:C52,C55:C58,C61:C65)</f>
        <v>0</v>
      </c>
      <c r="D67" s="104"/>
      <c r="E67" s="104">
        <f>$B67      +$C67      +$D67</f>
        <v>1951592000</v>
      </c>
      <c r="F67" s="105">
        <f>SUM(F9:F14,F17:F23,F26:F29,F32,F35:F39,F42:F52,F55:F58,F61:F65)</f>
        <v>1951592000</v>
      </c>
      <c r="G67" s="106">
        <f>SUM(G9:G14,G17:G23,G26:G29,G32,G35:G39,G42:G52,G55:G58,G61:G65)</f>
        <v>1150587000</v>
      </c>
      <c r="H67" s="105">
        <f>SUM(H9:H14,H17:H23,H26:H29,H32,H35:H39,H42:H52,H55:H58,H61:H65)</f>
        <v>322048000</v>
      </c>
      <c r="I67" s="106">
        <f>SUM(I9:I14,I17:I23,I26:I29,I32,I35:I39,I42:I52,I55:I58,I61:I65)</f>
        <v>185676232</v>
      </c>
      <c r="J67" s="105">
        <f>SUM(J9:J14,J17:J23,J26:J29,J32,J35:J39,J42:J52,J55:J58,J61:J65)</f>
        <v>379918000</v>
      </c>
      <c r="K67" s="106">
        <f>SUM(K9:K14,K17:K23,K26:K29,K32,K35:K39,K42:K52,K55:K58,K61:K65)</f>
        <v>283939409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701966000</v>
      </c>
      <c r="Q67" s="106">
        <f>$I67      +$K67      +$M67      +$O67</f>
        <v>469615641</v>
      </c>
      <c r="R67" s="61">
        <f>IF(($H67      =0),0,((($J67      -$H67      )/$H67      )*100))</f>
        <v>17.969371025437201</v>
      </c>
      <c r="S67" s="62">
        <f>IF(($I67      =0),0,((($K67      -$I67      )/$I67      )*100))</f>
        <v>52.921785379617134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37.305855336616624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24.957637787241101</v>
      </c>
      <c r="V67" s="105">
        <f>SUM(V9:V14,V17:V23,V26:V29,V32,V35:V39,V42:V52,V55:V58,V61:V65)</f>
        <v>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1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>F69</f>
        <v>0</v>
      </c>
      <c r="G70" s="103">
        <f>G69</f>
        <v>0</v>
      </c>
      <c r="H70" s="102">
        <f>H69</f>
        <v>0</v>
      </c>
      <c r="I70" s="103">
        <f>I69</f>
        <v>0</v>
      </c>
      <c r="J70" s="102">
        <f>J69</f>
        <v>0</v>
      </c>
      <c r="K70" s="103">
        <f>K69</f>
        <v>0</v>
      </c>
      <c r="L70" s="102">
        <f>L69</f>
        <v>0</v>
      </c>
      <c r="M70" s="103">
        <f>M69</f>
        <v>0</v>
      </c>
      <c r="N70" s="102">
        <f>N69</f>
        <v>0</v>
      </c>
      <c r="O70" s="103">
        <f>O69</f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1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>F69</f>
        <v>0</v>
      </c>
      <c r="G71" s="106">
        <f>G69</f>
        <v>0</v>
      </c>
      <c r="H71" s="105">
        <f>H69</f>
        <v>0</v>
      </c>
      <c r="I71" s="106">
        <f>I69</f>
        <v>0</v>
      </c>
      <c r="J71" s="105">
        <f>J69</f>
        <v>0</v>
      </c>
      <c r="K71" s="106">
        <f>K69</f>
        <v>0</v>
      </c>
      <c r="L71" s="105">
        <f>L69</f>
        <v>0</v>
      </c>
      <c r="M71" s="106">
        <f>M69</f>
        <v>0</v>
      </c>
      <c r="N71" s="105">
        <f>N69</f>
        <v>0</v>
      </c>
      <c r="O71" s="106">
        <f>O69</f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1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1951592000</v>
      </c>
      <c r="C72" s="104">
        <f>SUM(C9:C14,C17:C23,C26:C29,C32,C35:C39,C42:C52,C55:C58,C61:C65,C69)</f>
        <v>0</v>
      </c>
      <c r="D72" s="104"/>
      <c r="E72" s="104">
        <f>$B72      +$C72      +$D72</f>
        <v>1951592000</v>
      </c>
      <c r="F72" s="105">
        <f>SUM(F9:F14,F17:F23,F26:F29,F32,F35:F39,F42:F52,F55:F58,F61:F65,F69)</f>
        <v>1951592000</v>
      </c>
      <c r="G72" s="106">
        <f>SUM(G9:G14,G17:G23,G26:G29,G32,G35:G39,G42:G52,G55:G58,G61:G65,G69)</f>
        <v>1150587000</v>
      </c>
      <c r="H72" s="105">
        <f>SUM(H9:H14,H17:H23,H26:H29,H32,H35:H39,H42:H52,H55:H58,H61:H65,H69)</f>
        <v>322048000</v>
      </c>
      <c r="I72" s="106">
        <f>SUM(I9:I14,I17:I23,I26:I29,I32,I35:I39,I42:I52,I55:I58,I61:I65,I69)</f>
        <v>185676232</v>
      </c>
      <c r="J72" s="105">
        <f>SUM(J9:J14,J17:J23,J26:J29,J32,J35:J39,J42:J52,J55:J58,J61:J65,J69)</f>
        <v>379918000</v>
      </c>
      <c r="K72" s="106">
        <f>SUM(K9:K14,K17:K23,K26:K29,K32,K35:K39,K42:K52,K55:K58,K61:K65,K69)</f>
        <v>283939409</v>
      </c>
      <c r="L72" s="105">
        <f>SUM(L9:L14,L17:L23,L26:L29,L32,L35:L39,L42:L52,L55:L58,L61:L65,L69)</f>
        <v>0</v>
      </c>
      <c r="M72" s="106">
        <f>SUM(M9:M14,M17:M23,M26:M29,M32,M35:M39,M42:M52,M55:M58,M61:M65,M69)</f>
        <v>0</v>
      </c>
      <c r="N72" s="105">
        <f>SUM(N9:N14,N17:N23,N26:N29,N32,N35:N39,N42:N52,N55:N58,N61:N65,N69)</f>
        <v>0</v>
      </c>
      <c r="O72" s="106">
        <f>SUM(O9:O14,O17:O23,O26:O29,O32,O35:O39,O42:O52,O55:O58,O61:O65,O69)</f>
        <v>0</v>
      </c>
      <c r="P72" s="105">
        <f>$H72      +$J72      +$L72      +$N72</f>
        <v>701966000</v>
      </c>
      <c r="Q72" s="106">
        <f>$I72      +$K72      +$M72      +$O72</f>
        <v>469615641</v>
      </c>
      <c r="R72" s="61">
        <f>IF(($H72      =0),0,((($J72      -$H72      )/$H72      )*100))</f>
        <v>17.969371025437201</v>
      </c>
      <c r="S72" s="62">
        <f>IF(($I72      =0),0,((($K72      -$I72      )/$I72      )*100))</f>
        <v>52.921785379617134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37.305855336616624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24.957637787241101</v>
      </c>
      <c r="V72" s="105">
        <f>SUM(V9:V14,V17:V23,V26:V29,V32,V35:V39,V42:V52,V55:V58,V61:V65,V69)</f>
        <v>0</v>
      </c>
      <c r="W72" s="106" t="s">
        <v>1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112</v>
      </c>
      <c r="B79" s="111">
        <f>SUM(B80:B83)</f>
        <v>0</v>
      </c>
      <c r="C79" s="111">
        <f>SUM(C80:C83)</f>
        <v>0</v>
      </c>
      <c r="D79" s="111">
        <f>SUM(D80:D83)</f>
        <v>0</v>
      </c>
      <c r="E79" s="111">
        <f>SUM(E80:E83)</f>
        <v>0</v>
      </c>
      <c r="F79" s="111">
        <f>SUM(F80:F83)</f>
        <v>0</v>
      </c>
      <c r="G79" s="111">
        <f>SUM(G80:G83)</f>
        <v>0</v>
      </c>
      <c r="H79" s="111">
        <f>SUM(H80:H83)</f>
        <v>0</v>
      </c>
      <c r="I79" s="111">
        <f>SUM(I80:I83)</f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113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>$H86      +$J86      +$L86      +$N86</f>
        <v>0</v>
      </c>
      <c r="Q86" s="113">
        <f>$I86      +$K86      +$M86      +$O86</f>
        <v>0</v>
      </c>
      <c r="R86" s="89">
        <f>IF(($H86      =0),0,((($J86      -$H86      )/$H86      )*100))</f>
        <v>0</v>
      </c>
      <c r="S86" s="90">
        <f>IF(($I86      =0),0,((($K86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>$B87      +$C87      +$D87</f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>$H87      +$J87      +$L87      +$N87</f>
        <v>0</v>
      </c>
      <c r="Q87" s="115">
        <f>$I87      +$K87      +$M87      +$O87</f>
        <v>0</v>
      </c>
      <c r="R87" s="89">
        <f>IF(($H87      =0),0,((($J87      -$H87      )/$H87      )*100))</f>
        <v>0</v>
      </c>
      <c r="S87" s="90">
        <f>IF(($I87      =0),0,((($K87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=0),0,((($J88      -$H88      )/$H88      )*100))</f>
        <v>0</v>
      </c>
      <c r="S88" s="90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=0),0,((($J89      -$H89      )/$H89      )*100))</f>
        <v>0</v>
      </c>
      <c r="S89" s="90">
        <f>IF(($I89      =0),0,((($K89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IF(($H90      =0),0,((($J90      -$H90      )/$H90      )*100))</f>
        <v>0</v>
      </c>
      <c r="S90" s="90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=0),0,((($J91      -$H91      )/$H91      )*100))</f>
        <v>0</v>
      </c>
      <c r="S91" s="90">
        <f>IF(($I91      =0),0,((($K91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IF(($H92      =0),0,((($J92      -$H92      )/$H92      )*100))</f>
        <v>0</v>
      </c>
      <c r="S92" s="90">
        <f>IF(($I92      =0),0,((($K92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IF(($H93      =0),0,((($J93      -$H93      )/$H93      )*100))</f>
        <v>0</v>
      </c>
      <c r="S93" s="90">
        <f>IF(($I93      =0),0,((($K93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117</v>
      </c>
      <c r="B95" s="121">
        <f>SUM(B96:B110)</f>
        <v>0</v>
      </c>
      <c r="C95" s="121">
        <f>SUM(C96:C110)</f>
        <v>0</v>
      </c>
      <c r="D95" s="121">
        <f>SUM(D96:D110)</f>
        <v>0</v>
      </c>
      <c r="E95" s="121">
        <f>SUM(E96:E110)</f>
        <v>0</v>
      </c>
      <c r="F95" s="121">
        <f>SUM(F96:F110)</f>
        <v>0</v>
      </c>
      <c r="G95" s="121">
        <f>SUM(G96:G110)</f>
        <v>0</v>
      </c>
      <c r="H95" s="121">
        <f>SUM(H96:H110)</f>
        <v>0</v>
      </c>
      <c r="I95" s="121">
        <f>SUM(I96:I110)</f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>B95+B85</f>
        <v>#VALUE!</v>
      </c>
      <c r="C112" s="126">
        <f>C95+C85</f>
        <v>0</v>
      </c>
      <c r="D112" s="126">
        <f>D95+D85</f>
        <v>0</v>
      </c>
      <c r="E112" s="126">
        <f>E95+E85</f>
        <v>0</v>
      </c>
      <c r="F112" s="126">
        <f>F95+F85</f>
        <v>0</v>
      </c>
      <c r="G112" s="126">
        <f>G95+G85</f>
        <v>0</v>
      </c>
      <c r="H112" s="126">
        <f>H95+H85</f>
        <v>0</v>
      </c>
      <c r="I112" s="126">
        <f>I95+I85</f>
        <v>0</v>
      </c>
      <c r="J112" s="126">
        <f>J95+J85</f>
        <v>0</v>
      </c>
      <c r="K112" s="126">
        <f>K95+K85</f>
        <v>0</v>
      </c>
      <c r="L112" s="126">
        <f>L95+L85</f>
        <v>0</v>
      </c>
      <c r="M112" s="126">
        <f>M95+M85</f>
        <v>0</v>
      </c>
      <c r="N112" s="126">
        <f>N95+N85</f>
        <v>0</v>
      </c>
      <c r="O112" s="126">
        <f>O95+O85</f>
        <v>0</v>
      </c>
      <c r="P112" s="126">
        <f>P95+P85</f>
        <v>0</v>
      </c>
      <c r="Q112" s="126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118</v>
      </c>
      <c r="B113" s="128" t="str">
        <f>B85</f>
        <v/>
      </c>
      <c r="C113" s="128">
        <f>C85</f>
        <v>0</v>
      </c>
      <c r="D113" s="128">
        <f>D85</f>
        <v>0</v>
      </c>
      <c r="E113" s="128">
        <f>E85</f>
        <v>0</v>
      </c>
      <c r="F113" s="128">
        <f>F85</f>
        <v>0</v>
      </c>
      <c r="G113" s="128">
        <f>G85</f>
        <v>0</v>
      </c>
      <c r="H113" s="128">
        <f>H85</f>
        <v>0</v>
      </c>
      <c r="I113" s="128">
        <f>I85</f>
        <v>0</v>
      </c>
      <c r="J113" s="128">
        <f>J85</f>
        <v>0</v>
      </c>
      <c r="K113" s="128">
        <f>K85</f>
        <v>0</v>
      </c>
      <c r="L113" s="128">
        <f>L85</f>
        <v>0</v>
      </c>
      <c r="M113" s="128">
        <f>M85</f>
        <v>0</v>
      </c>
      <c r="N113" s="128">
        <f>N85</f>
        <v>0</v>
      </c>
      <c r="O113" s="128">
        <f>O85</f>
        <v>0</v>
      </c>
      <c r="P113" s="128">
        <f>P85</f>
        <v>0</v>
      </c>
      <c r="Q113" s="128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AcamlAwFlPtu8X8pbBgmL/uc4d1EH7TdnU3h3vEGlpCxbPoNGSsYa+7YlRDfzHb9CXUrpPRHWDvVXDiOALYXA==" saltValue="4gX3dnHPM22cTKvgl1qG0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097A-789F-4B95-9141-8076D0CA726E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49949000</v>
      </c>
      <c r="C9" s="92"/>
      <c r="D9" s="92"/>
      <c r="E9" s="92">
        <f>$B9       +$C9       +$D9</f>
        <v>49949000</v>
      </c>
      <c r="F9" s="93">
        <v>49949000</v>
      </c>
      <c r="G9" s="94">
        <v>9086000</v>
      </c>
      <c r="H9" s="93"/>
      <c r="I9" s="94">
        <v>3352031</v>
      </c>
      <c r="J9" s="93">
        <v>4771000</v>
      </c>
      <c r="K9" s="94">
        <v>3680183</v>
      </c>
      <c r="L9" s="93"/>
      <c r="M9" s="94"/>
      <c r="N9" s="93"/>
      <c r="O9" s="94"/>
      <c r="P9" s="93">
        <f>$H9       +$J9       +$L9       +$N9</f>
        <v>4771000</v>
      </c>
      <c r="Q9" s="94">
        <f>$I9       +$K9       +$M9       +$O9</f>
        <v>7032214</v>
      </c>
      <c r="R9" s="48">
        <f>IF(($H9       =0),0,((($J9       -$H9       )/$H9       )*100))</f>
        <v>0</v>
      </c>
      <c r="S9" s="49">
        <f>IF(($I9       =0),0,((($K9       -$I9       )/$I9       )*100))</f>
        <v>9.7896469334561651</v>
      </c>
      <c r="T9" s="48">
        <f>IF(($E9       =0),0,(($P9       /$E9       )*100))</f>
        <v>9.5517427776331854</v>
      </c>
      <c r="U9" s="50">
        <f>IF(($E9       =0),0,(($Q9       /$E9       )*100))</f>
        <v>14.078788364131414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>$B10      +$C10      +$D10</f>
        <v>1000000</v>
      </c>
      <c r="F10" s="93">
        <v>1000000</v>
      </c>
      <c r="G10" s="94">
        <v>1000000</v>
      </c>
      <c r="H10" s="93">
        <v>212000</v>
      </c>
      <c r="I10" s="94">
        <v>212100</v>
      </c>
      <c r="J10" s="93">
        <v>214000</v>
      </c>
      <c r="K10" s="94">
        <v>212100</v>
      </c>
      <c r="L10" s="93"/>
      <c r="M10" s="94"/>
      <c r="N10" s="93"/>
      <c r="O10" s="94"/>
      <c r="P10" s="93">
        <f>$H10      +$J10      +$L10      +$N10</f>
        <v>426000</v>
      </c>
      <c r="Q10" s="94">
        <f>$I10      +$K10      +$M10      +$O10</f>
        <v>424200</v>
      </c>
      <c r="R10" s="48">
        <f>IF(($H10      =0),0,((($J10      -$H10      )/$H10      )*100))</f>
        <v>0.94339622641509435</v>
      </c>
      <c r="S10" s="49">
        <f>IF(($I10      =0),0,((($K10      -$I10      )/$I10      )*100))</f>
        <v>0</v>
      </c>
      <c r="T10" s="48">
        <f>IF(($E10      =0),0,(($P10      /$E10      )*100))</f>
        <v>42.6</v>
      </c>
      <c r="U10" s="50">
        <f>IF(($E10      =0),0,(($Q10      /$E10      )*100))</f>
        <v>42.42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32000000</v>
      </c>
      <c r="C11" s="92"/>
      <c r="D11" s="92"/>
      <c r="E11" s="92">
        <f>$B11      +$C11      +$D11</f>
        <v>32000000</v>
      </c>
      <c r="F11" s="93">
        <v>32000000</v>
      </c>
      <c r="G11" s="94">
        <v>18000000</v>
      </c>
      <c r="H11" s="93">
        <v>8723000</v>
      </c>
      <c r="I11" s="94">
        <v>12318256</v>
      </c>
      <c r="J11" s="93">
        <v>8012000</v>
      </c>
      <c r="K11" s="94">
        <v>2899928</v>
      </c>
      <c r="L11" s="93"/>
      <c r="M11" s="94"/>
      <c r="N11" s="93"/>
      <c r="O11" s="94"/>
      <c r="P11" s="93">
        <f>$H11      +$J11      +$L11      +$N11</f>
        <v>16735000</v>
      </c>
      <c r="Q11" s="94">
        <f>$I11      +$K11      +$M11      +$O11</f>
        <v>15218184</v>
      </c>
      <c r="R11" s="48">
        <f>IF(($H11      =0),0,((($J11      -$H11      )/$H11      )*100))</f>
        <v>-8.1508655279147071</v>
      </c>
      <c r="S11" s="49">
        <f>IF(($I11      =0),0,((($K11      -$I11      )/$I11      )*100))</f>
        <v>-76.458290848964339</v>
      </c>
      <c r="T11" s="48">
        <f>IF(($E11      =0),0,(($P11      /$E11      )*100))</f>
        <v>52.296875</v>
      </c>
      <c r="U11" s="50">
        <f>IF(($E11      =0),0,(($Q11      /$E11      )*100))</f>
        <v>47.556825000000003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200003000</v>
      </c>
      <c r="C13" s="92"/>
      <c r="D13" s="92"/>
      <c r="E13" s="92">
        <f>$B13      +$C13      +$D13</f>
        <v>200003000</v>
      </c>
      <c r="F13" s="93">
        <v>200003000</v>
      </c>
      <c r="G13" s="94">
        <v>163927000</v>
      </c>
      <c r="H13" s="93">
        <v>79047000</v>
      </c>
      <c r="I13" s="94">
        <v>122178024</v>
      </c>
      <c r="J13" s="93">
        <v>56137000</v>
      </c>
      <c r="K13" s="94">
        <v>76836980</v>
      </c>
      <c r="L13" s="93"/>
      <c r="M13" s="94"/>
      <c r="N13" s="93"/>
      <c r="O13" s="94"/>
      <c r="P13" s="93">
        <f>$H13      +$J13      +$L13      +$N13</f>
        <v>135184000</v>
      </c>
      <c r="Q13" s="94">
        <f>$I13      +$K13      +$M13      +$O13</f>
        <v>199015004</v>
      </c>
      <c r="R13" s="48">
        <f>IF(($H13      =0),0,((($J13      -$H13      )/$H13      )*100))</f>
        <v>-28.982757093880856</v>
      </c>
      <c r="S13" s="49">
        <f>IF(($I13      =0),0,((($K13      -$I13      )/$I13      )*100))</f>
        <v>-37.110637834509419</v>
      </c>
      <c r="T13" s="48">
        <f>IF(($E13      =0),0,(($P13      /$E13      )*100))</f>
        <v>67.59098613520797</v>
      </c>
      <c r="U13" s="50">
        <f>IF(($E13      =0),0,(($Q13      /$E13      )*100))</f>
        <v>99.506009409858848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2000000</v>
      </c>
      <c r="C14" s="92"/>
      <c r="D14" s="92"/>
      <c r="E14" s="92">
        <f>$B14      +$C14      +$D14</f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=0),0,((($J14      -$H14      )/$H14      )*100))</f>
        <v>0</v>
      </c>
      <c r="S14" s="49">
        <f>IF(($I14      =0),0,((($K14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284952000</v>
      </c>
      <c r="C15" s="95">
        <f>SUM(C9:C14)</f>
        <v>0</v>
      </c>
      <c r="D15" s="95"/>
      <c r="E15" s="95">
        <f>$B15      +$C15      +$D15</f>
        <v>284952000</v>
      </c>
      <c r="F15" s="96">
        <f>SUM(F9:F14)</f>
        <v>284952000</v>
      </c>
      <c r="G15" s="97">
        <f>SUM(G9:G14)</f>
        <v>192013000</v>
      </c>
      <c r="H15" s="96">
        <f>SUM(H9:H14)</f>
        <v>87982000</v>
      </c>
      <c r="I15" s="97">
        <f>SUM(I9:I14)</f>
        <v>138060411</v>
      </c>
      <c r="J15" s="96">
        <f>SUM(J9:J14)</f>
        <v>69134000</v>
      </c>
      <c r="K15" s="97">
        <f>SUM(K9:K14)</f>
        <v>83629191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157116000</v>
      </c>
      <c r="Q15" s="97">
        <f>$I15      +$K15      +$M15      +$O15</f>
        <v>221689602</v>
      </c>
      <c r="R15" s="52">
        <f>IF(($H15      =0),0,((($J15      -$H15      )/$H15      )*100))</f>
        <v>-21.422563706212635</v>
      </c>
      <c r="S15" s="53">
        <f>IF(($I15      =0),0,((($K15      -$I15      )/$I15      )*100))</f>
        <v>-39.425654034884772</v>
      </c>
      <c r="T15" s="52">
        <f>IF((SUM($E9:$E13))=0,0,(P15/(SUM($E9:$E13))*100))</f>
        <v>55.52743928298792</v>
      </c>
      <c r="U15" s="54">
        <f>IF((SUM($E9:$E13))=0,0,(Q15/(SUM($E9:$E13))*100))</f>
        <v>78.3488372586163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>$H17      +$J17      +$L17      +$N17</f>
        <v>0</v>
      </c>
      <c r="Q17" s="94">
        <f>$I17      +$K17      +$M17      +$O17</f>
        <v>0</v>
      </c>
      <c r="R17" s="48">
        <f>IF(($H17      =0),0,((($J17      -$H17      )/$H17      )*100))</f>
        <v>0</v>
      </c>
      <c r="S17" s="49">
        <f>IF(($I17      =0),0,((($K17      -$I17      )/$I17      )*100))</f>
        <v>0</v>
      </c>
      <c r="T17" s="48">
        <f>IF(($E17      =0),0,(($P17      /$E17      )*100))</f>
        <v>0</v>
      </c>
      <c r="U17" s="50">
        <f>IF(($E17      =0),0,(($Q17      /$E17      )*100))</f>
        <v>0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=0),0,((($J18      -$H18      )/$H18      )*100))</f>
        <v>0</v>
      </c>
      <c r="S18" s="49">
        <f>IF(($I18      =0),0,((($K18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16666000</v>
      </c>
      <c r="C19" s="92"/>
      <c r="D19" s="92"/>
      <c r="E19" s="92">
        <f>$B19      +$C19      +$D19</f>
        <v>16666000</v>
      </c>
      <c r="F19" s="93">
        <v>16666000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>$B20      +$C20      +$D20</f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IF(($H20      =0),0,((($J20      -$H20      )/$H20      )*100))</f>
        <v>0</v>
      </c>
      <c r="S20" s="49">
        <f>IF(($I20      =0),0,((($K20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>
        <v>16442000</v>
      </c>
      <c r="C21" s="92"/>
      <c r="D21" s="92"/>
      <c r="E21" s="92">
        <f>$B21      +$C21      +$D21</f>
        <v>16442000</v>
      </c>
      <c r="F21" s="93">
        <v>16442000</v>
      </c>
      <c r="G21" s="94">
        <v>5000000</v>
      </c>
      <c r="H21" s="93"/>
      <c r="I21" s="94"/>
      <c r="J21" s="93"/>
      <c r="K21" s="94">
        <v>142493037</v>
      </c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142493037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866.64053643109116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33108000</v>
      </c>
      <c r="C24" s="95">
        <f>SUM(C17:C23)</f>
        <v>0</v>
      </c>
      <c r="D24" s="95"/>
      <c r="E24" s="95">
        <f>$B24      +$C24      +$D24</f>
        <v>33108000</v>
      </c>
      <c r="F24" s="96">
        <f>SUM(F17:F23)</f>
        <v>33108000</v>
      </c>
      <c r="G24" s="97">
        <f>SUM(G17:G23)</f>
        <v>5000000</v>
      </c>
      <c r="H24" s="96">
        <f>SUM(H17:H23)</f>
        <v>0</v>
      </c>
      <c r="I24" s="97">
        <f>SUM(I17:I23)</f>
        <v>0</v>
      </c>
      <c r="J24" s="96">
        <f>SUM(J17:J23)</f>
        <v>0</v>
      </c>
      <c r="K24" s="97">
        <f>SUM(K17:K23)</f>
        <v>142493037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0</v>
      </c>
      <c r="Q24" s="97">
        <f>$I24      +$K24      +$M24      +$O24</f>
        <v>142493037</v>
      </c>
      <c r="R24" s="52">
        <f>IF(($H24      =0),0,((($J24      -$H24      )/$H24      )*100))</f>
        <v>0</v>
      </c>
      <c r="S24" s="53">
        <f>IF(($I24      =0),0,((($K24      -$I24      )/$I24      )*100))</f>
        <v>0</v>
      </c>
      <c r="T24" s="52">
        <f>IF(($E24-$E19-$E23)   =0,0,($P24   /($E24-$E19-$E23)   )*100)</f>
        <v>0</v>
      </c>
      <c r="U24" s="54">
        <f>IF(($E24-$E19-$E23)   =0,0,($Q24   /($E24-$E19-$E23)   )*100)</f>
        <v>866.64053643109116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952337000</v>
      </c>
      <c r="C28" s="92"/>
      <c r="D28" s="92"/>
      <c r="E28" s="92">
        <f>$B28      +$C28      +$D28</f>
        <v>952337000</v>
      </c>
      <c r="F28" s="93">
        <v>952337000</v>
      </c>
      <c r="G28" s="94">
        <v>323794000</v>
      </c>
      <c r="H28" s="93">
        <v>36941000</v>
      </c>
      <c r="I28" s="94"/>
      <c r="J28" s="93">
        <v>98014000</v>
      </c>
      <c r="K28" s="94">
        <v>116936346</v>
      </c>
      <c r="L28" s="93"/>
      <c r="M28" s="94"/>
      <c r="N28" s="93"/>
      <c r="O28" s="94"/>
      <c r="P28" s="93">
        <f>$H28      +$J28      +$L28      +$N28</f>
        <v>134955000</v>
      </c>
      <c r="Q28" s="94">
        <f>$I28      +$K28      +$M28      +$O28</f>
        <v>116936346</v>
      </c>
      <c r="R28" s="48">
        <f>IF(($H28      =0),0,((($J28      -$H28      )/$H28      )*100))</f>
        <v>165.32578977288108</v>
      </c>
      <c r="S28" s="49">
        <f>IF(($I28      =0),0,((($K28      -$I28      )/$I28      )*100))</f>
        <v>0</v>
      </c>
      <c r="T28" s="48">
        <f>IF(($E28      =0),0,(($P28      /$E28      )*100))</f>
        <v>14.170928988372813</v>
      </c>
      <c r="U28" s="50">
        <f>IF(($E28      =0),0,(($Q28      /$E28      )*100))</f>
        <v>12.27888300045047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952337000</v>
      </c>
      <c r="C30" s="95">
        <f>SUM(C26:C29)</f>
        <v>0</v>
      </c>
      <c r="D30" s="95"/>
      <c r="E30" s="95">
        <f>$B30      +$C30      +$D30</f>
        <v>952337000</v>
      </c>
      <c r="F30" s="96">
        <f>SUM(F26:F29)</f>
        <v>952337000</v>
      </c>
      <c r="G30" s="97">
        <f>SUM(G26:G29)</f>
        <v>323794000</v>
      </c>
      <c r="H30" s="96">
        <f>SUM(H26:H29)</f>
        <v>36941000</v>
      </c>
      <c r="I30" s="97">
        <f>SUM(I26:I29)</f>
        <v>0</v>
      </c>
      <c r="J30" s="96">
        <f>SUM(J26:J29)</f>
        <v>98014000</v>
      </c>
      <c r="K30" s="97">
        <f>SUM(K26:K29)</f>
        <v>116936346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134955000</v>
      </c>
      <c r="Q30" s="97">
        <f>$I30      +$K30      +$M30      +$O30</f>
        <v>116936346</v>
      </c>
      <c r="R30" s="52">
        <f>IF(($H30      =0),0,((($J30      -$H30      )/$H30      )*100))</f>
        <v>165.32578977288108</v>
      </c>
      <c r="S30" s="53">
        <f>IF(($I30      =0),0,((($K30      -$I30      )/$I30      )*100))</f>
        <v>0</v>
      </c>
      <c r="T30" s="52">
        <f>IF($E30   =0,0,($P30   /$E30   )*100)</f>
        <v>14.170928988372813</v>
      </c>
      <c r="U30" s="54">
        <f>IF($E30   =0,0,($Q30   /$E30   )*100)</f>
        <v>12.27888300045047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60790000</v>
      </c>
      <c r="C32" s="92"/>
      <c r="D32" s="92"/>
      <c r="E32" s="92">
        <f>$B32      +$C32      +$D32</f>
        <v>60790000</v>
      </c>
      <c r="F32" s="93">
        <v>60790000</v>
      </c>
      <c r="G32" s="94">
        <v>42553000</v>
      </c>
      <c r="H32" s="93">
        <v>42553000</v>
      </c>
      <c r="I32" s="94">
        <v>15197000</v>
      </c>
      <c r="J32" s="93"/>
      <c r="K32" s="94">
        <v>27356000</v>
      </c>
      <c r="L32" s="93"/>
      <c r="M32" s="94"/>
      <c r="N32" s="93"/>
      <c r="O32" s="94"/>
      <c r="P32" s="93">
        <f>$H32      +$J32      +$L32      +$N32</f>
        <v>42553000</v>
      </c>
      <c r="Q32" s="94">
        <f>$I32      +$K32      +$M32      +$O32</f>
        <v>42553000</v>
      </c>
      <c r="R32" s="48">
        <f>IF(($H32      =0),0,((($J32      -$H32      )/$H32      )*100))</f>
        <v>-100</v>
      </c>
      <c r="S32" s="49">
        <f>IF(($I32      =0),0,((($K32      -$I32      )/$I32      )*100))</f>
        <v>80.009212344541695</v>
      </c>
      <c r="T32" s="48">
        <f>IF(($E32      =0),0,(($P32      /$E32      )*100))</f>
        <v>70</v>
      </c>
      <c r="U32" s="50">
        <f>IF(($E32      =0),0,(($Q32      /$E32      )*100))</f>
        <v>70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60790000</v>
      </c>
      <c r="C33" s="95">
        <f>C32</f>
        <v>0</v>
      </c>
      <c r="D33" s="95"/>
      <c r="E33" s="95">
        <f>$B33      +$C33      +$D33</f>
        <v>60790000</v>
      </c>
      <c r="F33" s="96">
        <f>F32</f>
        <v>60790000</v>
      </c>
      <c r="G33" s="97">
        <f>G32</f>
        <v>42553000</v>
      </c>
      <c r="H33" s="96">
        <f>H32</f>
        <v>42553000</v>
      </c>
      <c r="I33" s="97">
        <f>I32</f>
        <v>15197000</v>
      </c>
      <c r="J33" s="96">
        <f>J32</f>
        <v>0</v>
      </c>
      <c r="K33" s="97">
        <f>K32</f>
        <v>27356000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42553000</v>
      </c>
      <c r="Q33" s="97">
        <f>$I33      +$K33      +$M33      +$O33</f>
        <v>42553000</v>
      </c>
      <c r="R33" s="52">
        <f>IF(($H33      =0),0,((($J33      -$H33      )/$H33      )*100))</f>
        <v>-100</v>
      </c>
      <c r="S33" s="53">
        <f>IF(($I33      =0),0,((($K33      -$I33      )/$I33      )*100))</f>
        <v>80.009212344541695</v>
      </c>
      <c r="T33" s="52">
        <f>IF($E33   =0,0,($P33   /$E33   )*100)</f>
        <v>70</v>
      </c>
      <c r="U33" s="54">
        <f>IF($E33   =0,0,($Q33   /$E33   )*100)</f>
        <v>70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>$H35      +$J35      +$L35      +$N35</f>
        <v>0</v>
      </c>
      <c r="Q35" s="94">
        <f>$I35      +$K35      +$M35      +$O35</f>
        <v>0</v>
      </c>
      <c r="R35" s="48">
        <f>IF(($H35      =0),0,((($J35      -$H35      )/$H35      )*100))</f>
        <v>0</v>
      </c>
      <c r="S35" s="49">
        <f>IF(($I35      =0),0,((($K35      -$I35      )/$I35      )*100))</f>
        <v>0</v>
      </c>
      <c r="T35" s="48">
        <f>IF(($E35      =0),0,(($P35      /$E35      )*100))</f>
        <v>0</v>
      </c>
      <c r="U35" s="50">
        <f>IF(($E35      =0),0,(($Q35      /$E35      )*100))</f>
        <v>0</v>
      </c>
      <c r="V35" s="93">
        <v>0</v>
      </c>
      <c r="W35" s="94" t="s">
        <v>1</v>
      </c>
    </row>
    <row r="36" spans="1:23" ht="12.95" customHeight="1" x14ac:dyDescent="0.2">
      <c r="A36" s="47" t="s">
        <v>60</v>
      </c>
      <c r="B36" s="92">
        <v>29240000</v>
      </c>
      <c r="C36" s="92"/>
      <c r="D36" s="92"/>
      <c r="E36" s="92">
        <f>$B36      +$C36      +$D36</f>
        <v>29240000</v>
      </c>
      <c r="F36" s="93">
        <v>29240000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IF(($H36      =0),0,((($J36      -$H36      )/$H36      )*100))</f>
        <v>0</v>
      </c>
      <c r="S36" s="49">
        <f>IF(($I36      =0),0,((($K36      -$I36      )/$I36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8000000</v>
      </c>
      <c r="C38" s="92"/>
      <c r="D38" s="92"/>
      <c r="E38" s="92">
        <f>$B38      +$C38      +$D38</f>
        <v>8000000</v>
      </c>
      <c r="F38" s="93">
        <v>8000000</v>
      </c>
      <c r="G38" s="94">
        <v>6000000</v>
      </c>
      <c r="H38" s="93"/>
      <c r="I38" s="94"/>
      <c r="J38" s="93">
        <v>5992000</v>
      </c>
      <c r="K38" s="94">
        <v>6003610</v>
      </c>
      <c r="L38" s="93"/>
      <c r="M38" s="94"/>
      <c r="N38" s="93"/>
      <c r="O38" s="94"/>
      <c r="P38" s="93">
        <f>$H38      +$J38      +$L38      +$N38</f>
        <v>5992000</v>
      </c>
      <c r="Q38" s="94">
        <f>$I38      +$K38      +$M38      +$O38</f>
        <v>6003610</v>
      </c>
      <c r="R38" s="48">
        <f>IF(($H38      =0),0,((($J38      -$H38      )/$H38      )*100))</f>
        <v>0</v>
      </c>
      <c r="S38" s="49">
        <f>IF(($I38      =0),0,((($K38      -$I38      )/$I38      )*100))</f>
        <v>0</v>
      </c>
      <c r="T38" s="48">
        <f>IF(($E38      =0),0,(($P38      /$E38      )*100))</f>
        <v>74.900000000000006</v>
      </c>
      <c r="U38" s="50">
        <f>IF(($E38      =0),0,(($Q38      /$E38      )*100))</f>
        <v>75.045124999999999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=0),0,((($J39      -$H39      )/$H39      )*100))</f>
        <v>0</v>
      </c>
      <c r="S39" s="49">
        <f>IF(($I39      =0),0,((($K39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37240000</v>
      </c>
      <c r="C40" s="95">
        <f>SUM(C35:C39)</f>
        <v>0</v>
      </c>
      <c r="D40" s="95"/>
      <c r="E40" s="95">
        <f>$B40      +$C40      +$D40</f>
        <v>37240000</v>
      </c>
      <c r="F40" s="96">
        <f>SUM(F35:F39)</f>
        <v>37240000</v>
      </c>
      <c r="G40" s="97">
        <f>SUM(G35:G39)</f>
        <v>6000000</v>
      </c>
      <c r="H40" s="96">
        <f>SUM(H35:H39)</f>
        <v>0</v>
      </c>
      <c r="I40" s="97">
        <f>SUM(I35:I39)</f>
        <v>0</v>
      </c>
      <c r="J40" s="96">
        <f>SUM(J35:J39)</f>
        <v>5992000</v>
      </c>
      <c r="K40" s="97">
        <f>SUM(K35:K39)</f>
        <v>6003610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5992000</v>
      </c>
      <c r="Q40" s="97">
        <f>$I40      +$K40      +$M40      +$O40</f>
        <v>6003610</v>
      </c>
      <c r="R40" s="52">
        <f>IF(($H40      =0),0,((($J40      -$H40      )/$H40      )*100))</f>
        <v>0</v>
      </c>
      <c r="S40" s="53">
        <f>IF(($I40      =0),0,((($K40      -$I40      )/$I40      )*100))</f>
        <v>0</v>
      </c>
      <c r="T40" s="52">
        <f>IF((+$E35+$E38) =0,0,(P40   /(+$E35+$E38) )*100)</f>
        <v>74.900000000000006</v>
      </c>
      <c r="U40" s="54">
        <f>IF((+$E35+$E38) =0,0,(Q40   /(+$E35+$E38) )*100)</f>
        <v>75.045124999999999</v>
      </c>
      <c r="V40" s="96">
        <f>SUM(V35:V39)</f>
        <v>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=0),0,((($J42      -$H42      )/$H42      )*100))</f>
        <v>0</v>
      </c>
      <c r="S42" s="49">
        <f>IF(($I42      =0),0,((($K42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>$B43      +$C43      +$D43</f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>$H43      +$J43      +$L43      +$N43</f>
        <v>0</v>
      </c>
      <c r="Q43" s="94">
        <f>$I43      +$K43      +$M43      +$O43</f>
        <v>0</v>
      </c>
      <c r="R43" s="48">
        <f>IF(($H43      =0),0,((($J43      -$H43      )/$H43      )*100))</f>
        <v>0</v>
      </c>
      <c r="S43" s="49">
        <f>IF(($I43      =0),0,((($K43      -$I43      )/$I43      )*100))</f>
        <v>0</v>
      </c>
      <c r="T43" s="48">
        <f>IF(($E43      =0),0,(($P43      /$E43      )*100))</f>
        <v>0</v>
      </c>
      <c r="U43" s="50">
        <f>IF(($E43      =0),0,(($Q43      /$E43      )*100))</f>
        <v>0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>$B44      +$C44      +$D44</f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=0),0,((($J44      -$H44      )/$H44      )*100))</f>
        <v>0</v>
      </c>
      <c r="S44" s="49">
        <f>IF(($I44      =0),0,((($K44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>$B51      +$C51      +$D51</f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>$H51      +$J51      +$L51      +$N51</f>
        <v>0</v>
      </c>
      <c r="Q51" s="94">
        <f>$I51      +$K51      +$M51      +$O51</f>
        <v>0</v>
      </c>
      <c r="R51" s="48">
        <f>IF(($H51      =0),0,((($J51      -$H51      )/$H51      )*100))</f>
        <v>0</v>
      </c>
      <c r="S51" s="49">
        <f>IF(($I51      =0),0,((($K51      -$I51      )/$I51      )*100))</f>
        <v>0</v>
      </c>
      <c r="T51" s="48">
        <f>IF(($E51      =0),0,(($P51      /$E51      )*100))</f>
        <v>0</v>
      </c>
      <c r="U51" s="50">
        <f>IF(($E51      =0),0,(($Q51      /$E51      )*100))</f>
        <v>0</v>
      </c>
      <c r="V51" s="93">
        <v>0</v>
      </c>
      <c r="W51" s="94" t="s">
        <v>1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>$B52      +$C52      +$D52</f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=0),0,((($J52      -$H52      )/$H52      )*100))</f>
        <v>0</v>
      </c>
      <c r="S52" s="49">
        <f>IF(($I52      =0),0,((($K52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>$B53      +$C53      +$D53</f>
        <v>0</v>
      </c>
      <c r="F53" s="96">
        <f>SUM(F42:F52)</f>
        <v>0</v>
      </c>
      <c r="G53" s="97">
        <f>SUM(G42:G52)</f>
        <v>0</v>
      </c>
      <c r="H53" s="96">
        <f>SUM(H42:H52)</f>
        <v>0</v>
      </c>
      <c r="I53" s="97">
        <f>SUM(I42:I52)</f>
        <v>0</v>
      </c>
      <c r="J53" s="96">
        <f>SUM(J42:J52)</f>
        <v>0</v>
      </c>
      <c r="K53" s="97">
        <f>SUM(K42:K52)</f>
        <v>0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0</v>
      </c>
      <c r="Q53" s="97">
        <f>$I53      +$K53      +$M53      +$O53</f>
        <v>0</v>
      </c>
      <c r="R53" s="52">
        <f>IF(($H53      =0),0,((($J53      -$H53      )/$H53      )*100))</f>
        <v>0</v>
      </c>
      <c r="S53" s="53">
        <f>IF(($I53      =0),0,((($K53      -$I53      )/$I53      )*100))</f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=0),0,((($J61      -$H61      )/$H61      )*100))</f>
        <v>0</v>
      </c>
      <c r="S61" s="49">
        <f>IF(($I61      =0),0,((($K61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>
        <v>759318000</v>
      </c>
      <c r="C65" s="92"/>
      <c r="D65" s="92"/>
      <c r="E65" s="92">
        <f>$B65      +$C65      +$D65</f>
        <v>759318000</v>
      </c>
      <c r="F65" s="93">
        <v>759318000</v>
      </c>
      <c r="G65" s="94">
        <v>743644000</v>
      </c>
      <c r="H65" s="93">
        <v>150820000</v>
      </c>
      <c r="I65" s="94">
        <v>96628000</v>
      </c>
      <c r="J65" s="93">
        <v>209212000</v>
      </c>
      <c r="K65" s="94">
        <v>173736000</v>
      </c>
      <c r="L65" s="93"/>
      <c r="M65" s="94"/>
      <c r="N65" s="93"/>
      <c r="O65" s="94"/>
      <c r="P65" s="93">
        <f>$H65      +$J65      +$L65      +$N65</f>
        <v>360032000</v>
      </c>
      <c r="Q65" s="94">
        <f>$I65      +$K65      +$M65      +$O65</f>
        <v>270364000</v>
      </c>
      <c r="R65" s="48">
        <f>IF(($H65      =0),0,((($J65      -$H65      )/$H65      )*100))</f>
        <v>38.716350616629093</v>
      </c>
      <c r="S65" s="49">
        <f>IF(($I65      =0),0,((($K65      -$I65      )/$I65      )*100))</f>
        <v>79.798816078155397</v>
      </c>
      <c r="T65" s="48">
        <f>IF(($E65      =0),0,(($P65      /$E65      )*100))</f>
        <v>47.415180464574789</v>
      </c>
      <c r="U65" s="50">
        <f>IF(($E65      =0),0,(($Q65      /$E65      )*100))</f>
        <v>35.606162372023313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759318000</v>
      </c>
      <c r="C66" s="95">
        <f>SUM(C61:C65)</f>
        <v>0</v>
      </c>
      <c r="D66" s="95"/>
      <c r="E66" s="95">
        <f>$B66      +$C66      +$D66</f>
        <v>759318000</v>
      </c>
      <c r="F66" s="96">
        <f>SUM(F61:F65)</f>
        <v>759318000</v>
      </c>
      <c r="G66" s="97">
        <f>SUM(G61:G65)</f>
        <v>743644000</v>
      </c>
      <c r="H66" s="96">
        <f>SUM(H61:H65)</f>
        <v>150820000</v>
      </c>
      <c r="I66" s="97">
        <f>SUM(I61:I65)</f>
        <v>96628000</v>
      </c>
      <c r="J66" s="96">
        <f>SUM(J61:J65)</f>
        <v>209212000</v>
      </c>
      <c r="K66" s="97">
        <f>SUM(K61:K65)</f>
        <v>173736000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360032000</v>
      </c>
      <c r="Q66" s="97">
        <f>$I66      +$K66      +$M66      +$O66</f>
        <v>270364000</v>
      </c>
      <c r="R66" s="52">
        <f>IF(($H66      =0),0,((($J66      -$H66      )/$H66      )*100))</f>
        <v>38.716350616629093</v>
      </c>
      <c r="S66" s="53">
        <f>IF(($I66      =0),0,((($K66      -$I66      )/$I66      )*100))</f>
        <v>79.798816078155397</v>
      </c>
      <c r="T66" s="52">
        <f>IF((+$E61+$E63+$E64++$E65) =0,0,(P66   /(+$E61+$E63+$E64+$E65) )*100)</f>
        <v>47.415180464574789</v>
      </c>
      <c r="U66" s="54">
        <f>IF((+$E61+$E63+$E65) =0,0,(Q66  /(+$E61+$E63+$E65) )*100)</f>
        <v>35.606162372023313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2127745000</v>
      </c>
      <c r="C67" s="104">
        <f>SUM(C9:C14,C17:C23,C26:C29,C32,C35:C39,C42:C52,C55:C58,C61:C65)</f>
        <v>0</v>
      </c>
      <c r="D67" s="104"/>
      <c r="E67" s="104">
        <f>$B67      +$C67      +$D67</f>
        <v>2127745000</v>
      </c>
      <c r="F67" s="105">
        <f>SUM(F9:F14,F17:F23,F26:F29,F32,F35:F39,F42:F52,F55:F58,F61:F65)</f>
        <v>2127745000</v>
      </c>
      <c r="G67" s="106">
        <f>SUM(G9:G14,G17:G23,G26:G29,G32,G35:G39,G42:G52,G55:G58,G61:G65)</f>
        <v>1313004000</v>
      </c>
      <c r="H67" s="105">
        <f>SUM(H9:H14,H17:H23,H26:H29,H32,H35:H39,H42:H52,H55:H58,H61:H65)</f>
        <v>318296000</v>
      </c>
      <c r="I67" s="106">
        <f>SUM(I9:I14,I17:I23,I26:I29,I32,I35:I39,I42:I52,I55:I58,I61:I65)</f>
        <v>249885411</v>
      </c>
      <c r="J67" s="105">
        <f>SUM(J9:J14,J17:J23,J26:J29,J32,J35:J39,J42:J52,J55:J58,J61:J65)</f>
        <v>382352000</v>
      </c>
      <c r="K67" s="106">
        <f>SUM(K9:K14,K17:K23,K26:K29,K32,K35:K39,K42:K52,K55:K58,K61:K65)</f>
        <v>550154184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700648000</v>
      </c>
      <c r="Q67" s="106">
        <f>$I67      +$K67      +$M67      +$O67</f>
        <v>800039595</v>
      </c>
      <c r="R67" s="61">
        <f>IF(($H67      =0),0,((($J67      -$H67      )/$H67      )*100))</f>
        <v>20.124663834920952</v>
      </c>
      <c r="S67" s="62">
        <f>IF(($I67      =0),0,((($K67      -$I67      )/$I67      )*100))</f>
        <v>120.16258644247142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33.687607550392123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38.46641951612601</v>
      </c>
      <c r="V67" s="105">
        <f>SUM(V9:V14,V17:V23,V26:V29,V32,V35:V39,V42:V52,V55:V58,V61:V65)</f>
        <v>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1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>F69</f>
        <v>0</v>
      </c>
      <c r="G70" s="103">
        <f>G69</f>
        <v>0</v>
      </c>
      <c r="H70" s="102">
        <f>H69</f>
        <v>0</v>
      </c>
      <c r="I70" s="103">
        <f>I69</f>
        <v>0</v>
      </c>
      <c r="J70" s="102">
        <f>J69</f>
        <v>0</v>
      </c>
      <c r="K70" s="103">
        <f>K69</f>
        <v>0</v>
      </c>
      <c r="L70" s="102">
        <f>L69</f>
        <v>0</v>
      </c>
      <c r="M70" s="103">
        <f>M69</f>
        <v>0</v>
      </c>
      <c r="N70" s="102">
        <f>N69</f>
        <v>0</v>
      </c>
      <c r="O70" s="103">
        <f>O69</f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1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>F69</f>
        <v>0</v>
      </c>
      <c r="G71" s="106">
        <f>G69</f>
        <v>0</v>
      </c>
      <c r="H71" s="105">
        <f>H69</f>
        <v>0</v>
      </c>
      <c r="I71" s="106">
        <f>I69</f>
        <v>0</v>
      </c>
      <c r="J71" s="105">
        <f>J69</f>
        <v>0</v>
      </c>
      <c r="K71" s="106">
        <f>K69</f>
        <v>0</v>
      </c>
      <c r="L71" s="105">
        <f>L69</f>
        <v>0</v>
      </c>
      <c r="M71" s="106">
        <f>M69</f>
        <v>0</v>
      </c>
      <c r="N71" s="105">
        <f>N69</f>
        <v>0</v>
      </c>
      <c r="O71" s="106">
        <f>O69</f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1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2127745000</v>
      </c>
      <c r="C72" s="104">
        <f>SUM(C9:C14,C17:C23,C26:C29,C32,C35:C39,C42:C52,C55:C58,C61:C65,C69)</f>
        <v>0</v>
      </c>
      <c r="D72" s="104"/>
      <c r="E72" s="104">
        <f>$B72      +$C72      +$D72</f>
        <v>2127745000</v>
      </c>
      <c r="F72" s="105">
        <f>SUM(F9:F14,F17:F23,F26:F29,F32,F35:F39,F42:F52,F55:F58,F61:F65,F69)</f>
        <v>2127745000</v>
      </c>
      <c r="G72" s="106">
        <f>SUM(G9:G14,G17:G23,G26:G29,G32,G35:G39,G42:G52,G55:G58,G61:G65,G69)</f>
        <v>1313004000</v>
      </c>
      <c r="H72" s="105">
        <f>SUM(H9:H14,H17:H23,H26:H29,H32,H35:H39,H42:H52,H55:H58,H61:H65,H69)</f>
        <v>318296000</v>
      </c>
      <c r="I72" s="106">
        <f>SUM(I9:I14,I17:I23,I26:I29,I32,I35:I39,I42:I52,I55:I58,I61:I65,I69)</f>
        <v>249885411</v>
      </c>
      <c r="J72" s="105">
        <f>SUM(J9:J14,J17:J23,J26:J29,J32,J35:J39,J42:J52,J55:J58,J61:J65,J69)</f>
        <v>382352000</v>
      </c>
      <c r="K72" s="106">
        <f>SUM(K9:K14,K17:K23,K26:K29,K32,K35:K39,K42:K52,K55:K58,K61:K65,K69)</f>
        <v>550154184</v>
      </c>
      <c r="L72" s="105">
        <f>SUM(L9:L14,L17:L23,L26:L29,L32,L35:L39,L42:L52,L55:L58,L61:L65,L69)</f>
        <v>0</v>
      </c>
      <c r="M72" s="106">
        <f>SUM(M9:M14,M17:M23,M26:M29,M32,M35:M39,M42:M52,M55:M58,M61:M65,M69)</f>
        <v>0</v>
      </c>
      <c r="N72" s="105">
        <f>SUM(N9:N14,N17:N23,N26:N29,N32,N35:N39,N42:N52,N55:N58,N61:N65,N69)</f>
        <v>0</v>
      </c>
      <c r="O72" s="106">
        <f>SUM(O9:O14,O17:O23,O26:O29,O32,O35:O39,O42:O52,O55:O58,O61:O65,O69)</f>
        <v>0</v>
      </c>
      <c r="P72" s="105">
        <f>$H72      +$J72      +$L72      +$N72</f>
        <v>700648000</v>
      </c>
      <c r="Q72" s="106">
        <f>$I72      +$K72      +$M72      +$O72</f>
        <v>800039595</v>
      </c>
      <c r="R72" s="61">
        <f>IF(($H72      =0),0,((($J72      -$H72      )/$H72      )*100))</f>
        <v>20.124663834920952</v>
      </c>
      <c r="S72" s="62">
        <f>IF(($I72      =0),0,((($K72      -$I72      )/$I72      )*100))</f>
        <v>120.16258644247142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33.687607550392123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38.46641951612601</v>
      </c>
      <c r="V72" s="105">
        <f>SUM(V9:V14,V17:V23,V26:V29,V32,V35:V39,V42:V52,V55:V58,V61:V65,V69)</f>
        <v>0</v>
      </c>
      <c r="W72" s="106" t="s">
        <v>1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112</v>
      </c>
      <c r="B79" s="111">
        <f>SUM(B80:B83)</f>
        <v>0</v>
      </c>
      <c r="C79" s="111">
        <f>SUM(C80:C83)</f>
        <v>0</v>
      </c>
      <c r="D79" s="111">
        <f>SUM(D80:D83)</f>
        <v>0</v>
      </c>
      <c r="E79" s="111">
        <f>SUM(E80:E83)</f>
        <v>0</v>
      </c>
      <c r="F79" s="111">
        <f>SUM(F80:F83)</f>
        <v>0</v>
      </c>
      <c r="G79" s="111">
        <f>SUM(G80:G83)</f>
        <v>0</v>
      </c>
      <c r="H79" s="111">
        <f>SUM(H80:H83)</f>
        <v>0</v>
      </c>
      <c r="I79" s="111">
        <f>SUM(I80:I83)</f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113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>$H86      +$J86      +$L86      +$N86</f>
        <v>0</v>
      </c>
      <c r="Q86" s="113">
        <f>$I86      +$K86      +$M86      +$O86</f>
        <v>0</v>
      </c>
      <c r="R86" s="89">
        <f>IF(($H86      =0),0,((($J86      -$H86      )/$H86      )*100))</f>
        <v>0</v>
      </c>
      <c r="S86" s="90">
        <f>IF(($I86      =0),0,((($K86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>$B87      +$C87      +$D87</f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>$H87      +$J87      +$L87      +$N87</f>
        <v>0</v>
      </c>
      <c r="Q87" s="115">
        <f>$I87      +$K87      +$M87      +$O87</f>
        <v>0</v>
      </c>
      <c r="R87" s="89">
        <f>IF(($H87      =0),0,((($J87      -$H87      )/$H87      )*100))</f>
        <v>0</v>
      </c>
      <c r="S87" s="90">
        <f>IF(($I87      =0),0,((($K87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=0),0,((($J88      -$H88      )/$H88      )*100))</f>
        <v>0</v>
      </c>
      <c r="S88" s="90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=0),0,((($J89      -$H89      )/$H89      )*100))</f>
        <v>0</v>
      </c>
      <c r="S89" s="90">
        <f>IF(($I89      =0),0,((($K89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IF(($H90      =0),0,((($J90      -$H90      )/$H90      )*100))</f>
        <v>0</v>
      </c>
      <c r="S90" s="90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=0),0,((($J91      -$H91      )/$H91      )*100))</f>
        <v>0</v>
      </c>
      <c r="S91" s="90">
        <f>IF(($I91      =0),0,((($K91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IF(($H92      =0),0,((($J92      -$H92      )/$H92      )*100))</f>
        <v>0</v>
      </c>
      <c r="S92" s="90">
        <f>IF(($I92      =0),0,((($K92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IF(($H93      =0),0,((($J93      -$H93      )/$H93      )*100))</f>
        <v>0</v>
      </c>
      <c r="S93" s="90">
        <f>IF(($I93      =0),0,((($K93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117</v>
      </c>
      <c r="B95" s="121">
        <f>SUM(B96:B110)</f>
        <v>0</v>
      </c>
      <c r="C95" s="121">
        <f>SUM(C96:C110)</f>
        <v>0</v>
      </c>
      <c r="D95" s="121">
        <f>SUM(D96:D110)</f>
        <v>0</v>
      </c>
      <c r="E95" s="121">
        <f>SUM(E96:E110)</f>
        <v>0</v>
      </c>
      <c r="F95" s="121">
        <f>SUM(F96:F110)</f>
        <v>0</v>
      </c>
      <c r="G95" s="121">
        <f>SUM(G96:G110)</f>
        <v>0</v>
      </c>
      <c r="H95" s="121">
        <f>SUM(H96:H110)</f>
        <v>0</v>
      </c>
      <c r="I95" s="121">
        <f>SUM(I96:I110)</f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>B95+B85</f>
        <v>#VALUE!</v>
      </c>
      <c r="C112" s="126">
        <f>C95+C85</f>
        <v>0</v>
      </c>
      <c r="D112" s="126">
        <f>D95+D85</f>
        <v>0</v>
      </c>
      <c r="E112" s="126">
        <f>E95+E85</f>
        <v>0</v>
      </c>
      <c r="F112" s="126">
        <f>F95+F85</f>
        <v>0</v>
      </c>
      <c r="G112" s="126">
        <f>G95+G85</f>
        <v>0</v>
      </c>
      <c r="H112" s="126">
        <f>H95+H85</f>
        <v>0</v>
      </c>
      <c r="I112" s="126">
        <f>I95+I85</f>
        <v>0</v>
      </c>
      <c r="J112" s="126">
        <f>J95+J85</f>
        <v>0</v>
      </c>
      <c r="K112" s="126">
        <f>K95+K85</f>
        <v>0</v>
      </c>
      <c r="L112" s="126">
        <f>L95+L85</f>
        <v>0</v>
      </c>
      <c r="M112" s="126">
        <f>M95+M85</f>
        <v>0</v>
      </c>
      <c r="N112" s="126">
        <f>N95+N85</f>
        <v>0</v>
      </c>
      <c r="O112" s="126">
        <f>O95+O85</f>
        <v>0</v>
      </c>
      <c r="P112" s="126">
        <f>P95+P85</f>
        <v>0</v>
      </c>
      <c r="Q112" s="126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118</v>
      </c>
      <c r="B113" s="128" t="str">
        <f>B85</f>
        <v/>
      </c>
      <c r="C113" s="128">
        <f>C85</f>
        <v>0</v>
      </c>
      <c r="D113" s="128">
        <f>D85</f>
        <v>0</v>
      </c>
      <c r="E113" s="128">
        <f>E85</f>
        <v>0</v>
      </c>
      <c r="F113" s="128">
        <f>F85</f>
        <v>0</v>
      </c>
      <c r="G113" s="128">
        <f>G85</f>
        <v>0</v>
      </c>
      <c r="H113" s="128">
        <f>H85</f>
        <v>0</v>
      </c>
      <c r="I113" s="128">
        <f>I85</f>
        <v>0</v>
      </c>
      <c r="J113" s="128">
        <f>J85</f>
        <v>0</v>
      </c>
      <c r="K113" s="128">
        <f>K85</f>
        <v>0</v>
      </c>
      <c r="L113" s="128">
        <f>L85</f>
        <v>0</v>
      </c>
      <c r="M113" s="128">
        <f>M85</f>
        <v>0</v>
      </c>
      <c r="N113" s="128">
        <f>N85</f>
        <v>0</v>
      </c>
      <c r="O113" s="128">
        <f>O85</f>
        <v>0</v>
      </c>
      <c r="P113" s="128">
        <f>P85</f>
        <v>0</v>
      </c>
      <c r="Q113" s="128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UpcHZ3A3C20fExqL5QAFic3n+deefFx5oDM5hNh9F1am5ZBvx5xckB1RKBgt9pF0nHgvTrdW7a6bNI2ohw0ww==" saltValue="dqsEXCPxOd8b5u/iKIh+/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8C0EF-EE94-4632-A279-D4B5A3C0AA7D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55000000</v>
      </c>
      <c r="C9" s="92"/>
      <c r="D9" s="92"/>
      <c r="E9" s="92">
        <f>$B9       +$C9       +$D9</f>
        <v>55000000</v>
      </c>
      <c r="F9" s="93">
        <v>55000000</v>
      </c>
      <c r="G9" s="94">
        <v>20000000</v>
      </c>
      <c r="H9" s="93"/>
      <c r="I9" s="94"/>
      <c r="J9" s="93">
        <v>9982000</v>
      </c>
      <c r="K9" s="94"/>
      <c r="L9" s="93"/>
      <c r="M9" s="94"/>
      <c r="N9" s="93"/>
      <c r="O9" s="94"/>
      <c r="P9" s="93">
        <f>$H9       +$J9       +$L9       +$N9</f>
        <v>9982000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18.149090909090908</v>
      </c>
      <c r="U9" s="50">
        <f>IF(($E9       =0),0,(($Q9       /$E9       )*100))</f>
        <v>0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>$B10      +$C10      +$D10</f>
        <v>1000000</v>
      </c>
      <c r="F10" s="93">
        <v>1000000</v>
      </c>
      <c r="G10" s="94">
        <v>1000000</v>
      </c>
      <c r="H10" s="93">
        <v>249000</v>
      </c>
      <c r="I10" s="94">
        <v>250011</v>
      </c>
      <c r="J10" s="93">
        <v>249000</v>
      </c>
      <c r="K10" s="94">
        <v>249923</v>
      </c>
      <c r="L10" s="93"/>
      <c r="M10" s="94"/>
      <c r="N10" s="93"/>
      <c r="O10" s="94"/>
      <c r="P10" s="93">
        <f>$H10      +$J10      +$L10      +$N10</f>
        <v>498000</v>
      </c>
      <c r="Q10" s="94">
        <f>$I10      +$K10      +$M10      +$O10</f>
        <v>499934</v>
      </c>
      <c r="R10" s="48">
        <f>IF(($H10      =0),0,((($J10      -$H10      )/$H10      )*100))</f>
        <v>0</v>
      </c>
      <c r="S10" s="49">
        <f>IF(($I10      =0),0,((($K10      -$I10      )/$I10      )*100))</f>
        <v>-3.51984512681442E-2</v>
      </c>
      <c r="T10" s="48">
        <f>IF(($E10      =0),0,(($P10      /$E10      )*100))</f>
        <v>49.8</v>
      </c>
      <c r="U10" s="50">
        <f>IF(($E10      =0),0,(($Q10      /$E10      )*100))</f>
        <v>49.993400000000001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6000000</v>
      </c>
      <c r="C11" s="92"/>
      <c r="D11" s="92"/>
      <c r="E11" s="92">
        <f>$B11      +$C11      +$D11</f>
        <v>6000000</v>
      </c>
      <c r="F11" s="93">
        <v>6000000</v>
      </c>
      <c r="G11" s="94">
        <v>3000000</v>
      </c>
      <c r="H11" s="93">
        <v>1739000</v>
      </c>
      <c r="I11" s="94">
        <v>885684</v>
      </c>
      <c r="J11" s="93">
        <v>1244000</v>
      </c>
      <c r="K11" s="94">
        <v>1245813</v>
      </c>
      <c r="L11" s="93"/>
      <c r="M11" s="94"/>
      <c r="N11" s="93"/>
      <c r="O11" s="94"/>
      <c r="P11" s="93">
        <f>$H11      +$J11      +$L11      +$N11</f>
        <v>2983000</v>
      </c>
      <c r="Q11" s="94">
        <f>$I11      +$K11      +$M11      +$O11</f>
        <v>2131497</v>
      </c>
      <c r="R11" s="48">
        <f>IF(($H11      =0),0,((($J11      -$H11      )/$H11      )*100))</f>
        <v>-28.464634847613574</v>
      </c>
      <c r="S11" s="49">
        <f>IF(($I11      =0),0,((($K11      -$I11      )/$I11      )*100))</f>
        <v>40.661116154294305</v>
      </c>
      <c r="T11" s="48">
        <f>IF(($E11      =0),0,(($P11      /$E11      )*100))</f>
        <v>49.716666666666661</v>
      </c>
      <c r="U11" s="50">
        <f>IF(($E11      =0),0,(($Q11      /$E11      )*100))</f>
        <v>35.524949999999997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134799000</v>
      </c>
      <c r="C13" s="92"/>
      <c r="D13" s="92"/>
      <c r="E13" s="92">
        <f>$B13      +$C13      +$D13</f>
        <v>134799000</v>
      </c>
      <c r="F13" s="93">
        <v>134799000</v>
      </c>
      <c r="G13" s="94">
        <v>66289000</v>
      </c>
      <c r="H13" s="93">
        <v>8541000</v>
      </c>
      <c r="I13" s="94">
        <v>7528000</v>
      </c>
      <c r="J13" s="93">
        <v>27685000</v>
      </c>
      <c r="K13" s="94">
        <v>5970000</v>
      </c>
      <c r="L13" s="93"/>
      <c r="M13" s="94"/>
      <c r="N13" s="93"/>
      <c r="O13" s="94"/>
      <c r="P13" s="93">
        <f>$H13      +$J13      +$L13      +$N13</f>
        <v>36226000</v>
      </c>
      <c r="Q13" s="94">
        <f>$I13      +$K13      +$M13      +$O13</f>
        <v>13498000</v>
      </c>
      <c r="R13" s="48">
        <f>IF(($H13      =0),0,((($J13      -$H13      )/$H13      )*100))</f>
        <v>224.14237208757757</v>
      </c>
      <c r="S13" s="49">
        <f>IF(($I13      =0),0,((($K13      -$I13      )/$I13      )*100))</f>
        <v>-20.696068012752391</v>
      </c>
      <c r="T13" s="48">
        <f>IF(($E13      =0),0,(($P13      /$E13      )*100))</f>
        <v>26.874086603016345</v>
      </c>
      <c r="U13" s="50">
        <f>IF(($E13      =0),0,(($Q13      /$E13      )*100))</f>
        <v>10.013427399313052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500000</v>
      </c>
      <c r="C14" s="92"/>
      <c r="D14" s="92"/>
      <c r="E14" s="92">
        <f>$B14      +$C14      +$D14</f>
        <v>500000</v>
      </c>
      <c r="F14" s="93">
        <v>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=0),0,((($J14      -$H14      )/$H14      )*100))</f>
        <v>0</v>
      </c>
      <c r="S14" s="49">
        <f>IF(($I14      =0),0,((($K14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197299000</v>
      </c>
      <c r="C15" s="95">
        <f>SUM(C9:C14)</f>
        <v>0</v>
      </c>
      <c r="D15" s="95"/>
      <c r="E15" s="95">
        <f>$B15      +$C15      +$D15</f>
        <v>197299000</v>
      </c>
      <c r="F15" s="96">
        <f>SUM(F9:F14)</f>
        <v>197299000</v>
      </c>
      <c r="G15" s="97">
        <f>SUM(G9:G14)</f>
        <v>90289000</v>
      </c>
      <c r="H15" s="96">
        <f>SUM(H9:H14)</f>
        <v>10529000</v>
      </c>
      <c r="I15" s="97">
        <f>SUM(I9:I14)</f>
        <v>8663695</v>
      </c>
      <c r="J15" s="96">
        <f>SUM(J9:J14)</f>
        <v>39160000</v>
      </c>
      <c r="K15" s="97">
        <f>SUM(K9:K14)</f>
        <v>7465736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49689000</v>
      </c>
      <c r="Q15" s="97">
        <f>$I15      +$K15      +$M15      +$O15</f>
        <v>16129431</v>
      </c>
      <c r="R15" s="52">
        <f>IF(($H15      =0),0,((($J15      -$H15      )/$H15      )*100))</f>
        <v>271.92515908443346</v>
      </c>
      <c r="S15" s="53">
        <f>IF(($I15      =0),0,((($K15      -$I15      )/$I15      )*100))</f>
        <v>-13.827345030036261</v>
      </c>
      <c r="T15" s="52">
        <f>IF((SUM($E9:$E13))=0,0,(P15/(SUM($E9:$E13))*100))</f>
        <v>25.24860390550765</v>
      </c>
      <c r="U15" s="54">
        <f>IF((SUM($E9:$E13))=0,0,(Q15/(SUM($E9:$E13))*100))</f>
        <v>8.1958907311520885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>$H17      +$J17      +$L17      +$N17</f>
        <v>0</v>
      </c>
      <c r="Q17" s="94">
        <f>$I17      +$K17      +$M17      +$O17</f>
        <v>0</v>
      </c>
      <c r="R17" s="48">
        <f>IF(($H17      =0),0,((($J17      -$H17      )/$H17      )*100))</f>
        <v>0</v>
      </c>
      <c r="S17" s="49">
        <f>IF(($I17      =0),0,((($K17      -$I17      )/$I17      )*100))</f>
        <v>0</v>
      </c>
      <c r="T17" s="48">
        <f>IF(($E17      =0),0,(($P17      /$E17      )*100))</f>
        <v>0</v>
      </c>
      <c r="U17" s="50">
        <f>IF(($E17      =0),0,(($Q17      /$E17      )*100))</f>
        <v>0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=0),0,((($J18      -$H18      )/$H18      )*100))</f>
        <v>0</v>
      </c>
      <c r="S18" s="49">
        <f>IF(($I18      =0),0,((($K18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>$B19      +$C19      +$D19</f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>
        <v>55200000</v>
      </c>
      <c r="C20" s="92"/>
      <c r="D20" s="92"/>
      <c r="E20" s="92">
        <f>$B20      +$C20      +$D20</f>
        <v>55200000</v>
      </c>
      <c r="F20" s="93">
        <v>55200000</v>
      </c>
      <c r="G20" s="94">
        <v>55200000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IF(($H20      =0),0,((($J20      -$H20      )/$H20      )*100))</f>
        <v>0</v>
      </c>
      <c r="S20" s="49">
        <f>IF(($I20      =0),0,((($K20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55200000</v>
      </c>
      <c r="C24" s="95">
        <f>SUM(C17:C23)</f>
        <v>0</v>
      </c>
      <c r="D24" s="95"/>
      <c r="E24" s="95">
        <f>$B24      +$C24      +$D24</f>
        <v>55200000</v>
      </c>
      <c r="F24" s="96">
        <f>SUM(F17:F23)</f>
        <v>55200000</v>
      </c>
      <c r="G24" s="97">
        <f>SUM(G17:G23)</f>
        <v>55200000</v>
      </c>
      <c r="H24" s="96">
        <f>SUM(H17:H23)</f>
        <v>0</v>
      </c>
      <c r="I24" s="97">
        <f>SUM(I17:I23)</f>
        <v>0</v>
      </c>
      <c r="J24" s="96">
        <f>SUM(J17:J23)</f>
        <v>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0</v>
      </c>
      <c r="Q24" s="97">
        <f>$I24      +$K24      +$M24      +$O24</f>
        <v>0</v>
      </c>
      <c r="R24" s="52">
        <f>IF(($H24      =0),0,((($J24      -$H24      )/$H24      )*100))</f>
        <v>0</v>
      </c>
      <c r="S24" s="53">
        <f>IF(($I24      =0),0,((($K24      -$I24      )/$I24      )*100))</f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1227523000</v>
      </c>
      <c r="C28" s="92"/>
      <c r="D28" s="92"/>
      <c r="E28" s="92">
        <f>$B28      +$C28      +$D28</f>
        <v>1227523000</v>
      </c>
      <c r="F28" s="93">
        <v>1227523000</v>
      </c>
      <c r="G28" s="94">
        <v>662861000</v>
      </c>
      <c r="H28" s="93">
        <v>30600000</v>
      </c>
      <c r="I28" s="94">
        <v>24493000</v>
      </c>
      <c r="J28" s="93">
        <v>57894000</v>
      </c>
      <c r="K28" s="94">
        <v>58074000</v>
      </c>
      <c r="L28" s="93"/>
      <c r="M28" s="94"/>
      <c r="N28" s="93"/>
      <c r="O28" s="94"/>
      <c r="P28" s="93">
        <f>$H28      +$J28      +$L28      +$N28</f>
        <v>88494000</v>
      </c>
      <c r="Q28" s="94">
        <f>$I28      +$K28      +$M28      +$O28</f>
        <v>82567000</v>
      </c>
      <c r="R28" s="48">
        <f>IF(($H28      =0),0,((($J28      -$H28      )/$H28      )*100))</f>
        <v>89.196078431372555</v>
      </c>
      <c r="S28" s="49">
        <f>IF(($I28      =0),0,((($K28      -$I28      )/$I28      )*100))</f>
        <v>137.10447883068633</v>
      </c>
      <c r="T28" s="48">
        <f>IF(($E28      =0),0,(($P28      /$E28      )*100))</f>
        <v>7.2091520892072891</v>
      </c>
      <c r="U28" s="50">
        <f>IF(($E28      =0),0,(($Q28      /$E28      )*100))</f>
        <v>6.7263098125248968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1227523000</v>
      </c>
      <c r="C30" s="95">
        <f>SUM(C26:C29)</f>
        <v>0</v>
      </c>
      <c r="D30" s="95"/>
      <c r="E30" s="95">
        <f>$B30      +$C30      +$D30</f>
        <v>1227523000</v>
      </c>
      <c r="F30" s="96">
        <f>SUM(F26:F29)</f>
        <v>1227523000</v>
      </c>
      <c r="G30" s="97">
        <f>SUM(G26:G29)</f>
        <v>662861000</v>
      </c>
      <c r="H30" s="96">
        <f>SUM(H26:H29)</f>
        <v>30600000</v>
      </c>
      <c r="I30" s="97">
        <f>SUM(I26:I29)</f>
        <v>24493000</v>
      </c>
      <c r="J30" s="96">
        <f>SUM(J26:J29)</f>
        <v>57894000</v>
      </c>
      <c r="K30" s="97">
        <f>SUM(K26:K29)</f>
        <v>58074000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88494000</v>
      </c>
      <c r="Q30" s="97">
        <f>$I30      +$K30      +$M30      +$O30</f>
        <v>82567000</v>
      </c>
      <c r="R30" s="52">
        <f>IF(($H30      =0),0,((($J30      -$H30      )/$H30      )*100))</f>
        <v>89.196078431372555</v>
      </c>
      <c r="S30" s="53">
        <f>IF(($I30      =0),0,((($K30      -$I30      )/$I30      )*100))</f>
        <v>137.10447883068633</v>
      </c>
      <c r="T30" s="52">
        <f>IF($E30   =0,0,($P30   /$E30   )*100)</f>
        <v>7.2091520892072891</v>
      </c>
      <c r="U30" s="54">
        <f>IF($E30   =0,0,($Q30   /$E30   )*100)</f>
        <v>6.7263098125248968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13978000</v>
      </c>
      <c r="C32" s="92"/>
      <c r="D32" s="92"/>
      <c r="E32" s="92">
        <f>$B32      +$C32      +$D32</f>
        <v>13978000</v>
      </c>
      <c r="F32" s="93">
        <v>13978000</v>
      </c>
      <c r="G32" s="94">
        <v>9784000</v>
      </c>
      <c r="H32" s="93">
        <v>1894000</v>
      </c>
      <c r="I32" s="94">
        <v>1893666</v>
      </c>
      <c r="J32" s="93">
        <v>4537000</v>
      </c>
      <c r="K32" s="94">
        <v>4537000</v>
      </c>
      <c r="L32" s="93"/>
      <c r="M32" s="94"/>
      <c r="N32" s="93"/>
      <c r="O32" s="94"/>
      <c r="P32" s="93">
        <f>$H32      +$J32      +$L32      +$N32</f>
        <v>6431000</v>
      </c>
      <c r="Q32" s="94">
        <f>$I32      +$K32      +$M32      +$O32</f>
        <v>6430666</v>
      </c>
      <c r="R32" s="48">
        <f>IF(($H32      =0),0,((($J32      -$H32      )/$H32      )*100))</f>
        <v>139.54593453009502</v>
      </c>
      <c r="S32" s="49">
        <f>IF(($I32      =0),0,((($K32      -$I32      )/$I32      )*100))</f>
        <v>139.58818503368599</v>
      </c>
      <c r="T32" s="48">
        <f>IF(($E32      =0),0,(($P32      /$E32      )*100))</f>
        <v>46.008012591214765</v>
      </c>
      <c r="U32" s="50">
        <f>IF(($E32      =0),0,(($Q32      /$E32      )*100))</f>
        <v>46.005623122048931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13978000</v>
      </c>
      <c r="C33" s="95">
        <f>C32</f>
        <v>0</v>
      </c>
      <c r="D33" s="95"/>
      <c r="E33" s="95">
        <f>$B33      +$C33      +$D33</f>
        <v>13978000</v>
      </c>
      <c r="F33" s="96">
        <f>F32</f>
        <v>13978000</v>
      </c>
      <c r="G33" s="97">
        <f>G32</f>
        <v>9784000</v>
      </c>
      <c r="H33" s="96">
        <f>H32</f>
        <v>1894000</v>
      </c>
      <c r="I33" s="97">
        <f>I32</f>
        <v>1893666</v>
      </c>
      <c r="J33" s="96">
        <f>J32</f>
        <v>4537000</v>
      </c>
      <c r="K33" s="97">
        <f>K32</f>
        <v>4537000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6431000</v>
      </c>
      <c r="Q33" s="97">
        <f>$I33      +$K33      +$M33      +$O33</f>
        <v>6430666</v>
      </c>
      <c r="R33" s="52">
        <f>IF(($H33      =0),0,((($J33      -$H33      )/$H33      )*100))</f>
        <v>139.54593453009502</v>
      </c>
      <c r="S33" s="53">
        <f>IF(($I33      =0),0,((($K33      -$I33      )/$I33      )*100))</f>
        <v>139.58818503368599</v>
      </c>
      <c r="T33" s="52">
        <f>IF($E33   =0,0,($P33   /$E33   )*100)</f>
        <v>46.008012591214765</v>
      </c>
      <c r="U33" s="54">
        <f>IF($E33   =0,0,($Q33   /$E33   )*100)</f>
        <v>46.005623122048931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>$H35      +$J35      +$L35      +$N35</f>
        <v>0</v>
      </c>
      <c r="Q35" s="94">
        <f>$I35      +$K35      +$M35      +$O35</f>
        <v>0</v>
      </c>
      <c r="R35" s="48">
        <f>IF(($H35      =0),0,((($J35      -$H35      )/$H35      )*100))</f>
        <v>0</v>
      </c>
      <c r="S35" s="49">
        <f>IF(($I35      =0),0,((($K35      -$I35      )/$I35      )*100))</f>
        <v>0</v>
      </c>
      <c r="T35" s="48">
        <f>IF(($E35      =0),0,(($P35      /$E35      )*100))</f>
        <v>0</v>
      </c>
      <c r="U35" s="50">
        <f>IF(($E35      =0),0,(($Q35      /$E35      )*100))</f>
        <v>0</v>
      </c>
      <c r="V35" s="93">
        <v>0</v>
      </c>
      <c r="W35" s="94" t="s">
        <v>1</v>
      </c>
    </row>
    <row r="36" spans="1:23" ht="12.95" customHeight="1" x14ac:dyDescent="0.2">
      <c r="A36" s="47" t="s">
        <v>60</v>
      </c>
      <c r="B36" s="92">
        <v>28498000</v>
      </c>
      <c r="C36" s="92"/>
      <c r="D36" s="92"/>
      <c r="E36" s="92">
        <f>$B36      +$C36      +$D36</f>
        <v>28498000</v>
      </c>
      <c r="F36" s="93">
        <v>28498000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IF(($H36      =0),0,((($J36      -$H36      )/$H36      )*100))</f>
        <v>0</v>
      </c>
      <c r="S36" s="49">
        <f>IF(($I36      =0),0,((($K36      -$I36      )/$I36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>$B38      +$C38      +$D38</f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>$H38      +$J38      +$L38      +$N38</f>
        <v>0</v>
      </c>
      <c r="Q38" s="94">
        <f>$I38      +$K38      +$M38      +$O38</f>
        <v>0</v>
      </c>
      <c r="R38" s="48">
        <f>IF(($H38      =0),0,((($J38      -$H38      )/$H38      )*100))</f>
        <v>0</v>
      </c>
      <c r="S38" s="49">
        <f>IF(($I38      =0),0,((($K38      -$I38      )/$I38      )*100))</f>
        <v>0</v>
      </c>
      <c r="T38" s="48">
        <f>IF(($E38      =0),0,(($P38      /$E38      )*100))</f>
        <v>0</v>
      </c>
      <c r="U38" s="50">
        <f>IF(($E38      =0),0,(($Q38      /$E38      )*100))</f>
        <v>0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=0),0,((($J39      -$H39      )/$H39      )*100))</f>
        <v>0</v>
      </c>
      <c r="S39" s="49">
        <f>IF(($I39      =0),0,((($K39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28498000</v>
      </c>
      <c r="C40" s="95">
        <f>SUM(C35:C39)</f>
        <v>0</v>
      </c>
      <c r="D40" s="95"/>
      <c r="E40" s="95">
        <f>$B40      +$C40      +$D40</f>
        <v>28498000</v>
      </c>
      <c r="F40" s="96">
        <f>SUM(F35:F39)</f>
        <v>28498000</v>
      </c>
      <c r="G40" s="97">
        <f>SUM(G35:G39)</f>
        <v>0</v>
      </c>
      <c r="H40" s="96">
        <f>SUM(H35:H39)</f>
        <v>0</v>
      </c>
      <c r="I40" s="97">
        <f>SUM(I35:I39)</f>
        <v>0</v>
      </c>
      <c r="J40" s="96">
        <f>SUM(J35:J39)</f>
        <v>0</v>
      </c>
      <c r="K40" s="97">
        <f>SUM(K35:K39)</f>
        <v>0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0</v>
      </c>
      <c r="Q40" s="97">
        <f>$I40      +$K40      +$M40      +$O40</f>
        <v>0</v>
      </c>
      <c r="R40" s="52">
        <f>IF(($H40      =0),0,((($J40      -$H40      )/$H40      )*100))</f>
        <v>0</v>
      </c>
      <c r="S40" s="53">
        <f>IF(($I40      =0),0,((($K40      -$I40      )/$I40      )*100))</f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=0),0,((($J42      -$H42      )/$H42      )*100))</f>
        <v>0</v>
      </c>
      <c r="S42" s="49">
        <f>IF(($I42      =0),0,((($K42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>$B43      +$C43      +$D43</f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>$H43      +$J43      +$L43      +$N43</f>
        <v>0</v>
      </c>
      <c r="Q43" s="94">
        <f>$I43      +$K43      +$M43      +$O43</f>
        <v>0</v>
      </c>
      <c r="R43" s="48">
        <f>IF(($H43      =0),0,((($J43      -$H43      )/$H43      )*100))</f>
        <v>0</v>
      </c>
      <c r="S43" s="49">
        <f>IF(($I43      =0),0,((($K43      -$I43      )/$I43      )*100))</f>
        <v>0</v>
      </c>
      <c r="T43" s="48">
        <f>IF(($E43      =0),0,(($P43      /$E43      )*100))</f>
        <v>0</v>
      </c>
      <c r="U43" s="50">
        <f>IF(($E43      =0),0,(($Q43      /$E43      )*100))</f>
        <v>0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>$B44      +$C44      +$D44</f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=0),0,((($J44      -$H44      )/$H44      )*100))</f>
        <v>0</v>
      </c>
      <c r="S44" s="49">
        <f>IF(($I44      =0),0,((($K44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>$B51      +$C51      +$D51</f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>$H51      +$J51      +$L51      +$N51</f>
        <v>0</v>
      </c>
      <c r="Q51" s="94">
        <f>$I51      +$K51      +$M51      +$O51</f>
        <v>0</v>
      </c>
      <c r="R51" s="48">
        <f>IF(($H51      =0),0,((($J51      -$H51      )/$H51      )*100))</f>
        <v>0</v>
      </c>
      <c r="S51" s="49">
        <f>IF(($I51      =0),0,((($K51      -$I51      )/$I51      )*100))</f>
        <v>0</v>
      </c>
      <c r="T51" s="48">
        <f>IF(($E51      =0),0,(($P51      /$E51      )*100))</f>
        <v>0</v>
      </c>
      <c r="U51" s="50">
        <f>IF(($E51      =0),0,(($Q51      /$E51      )*100))</f>
        <v>0</v>
      </c>
      <c r="V51" s="93">
        <v>0</v>
      </c>
      <c r="W51" s="94" t="s">
        <v>1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>$B52      +$C52      +$D52</f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=0),0,((($J52      -$H52      )/$H52      )*100))</f>
        <v>0</v>
      </c>
      <c r="S52" s="49">
        <f>IF(($I52      =0),0,((($K52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>$B53      +$C53      +$D53</f>
        <v>0</v>
      </c>
      <c r="F53" s="96">
        <f>SUM(F42:F52)</f>
        <v>0</v>
      </c>
      <c r="G53" s="97">
        <f>SUM(G42:G52)</f>
        <v>0</v>
      </c>
      <c r="H53" s="96">
        <f>SUM(H42:H52)</f>
        <v>0</v>
      </c>
      <c r="I53" s="97">
        <f>SUM(I42:I52)</f>
        <v>0</v>
      </c>
      <c r="J53" s="96">
        <f>SUM(J42:J52)</f>
        <v>0</v>
      </c>
      <c r="K53" s="97">
        <f>SUM(K42:K52)</f>
        <v>0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0</v>
      </c>
      <c r="Q53" s="97">
        <f>$I53      +$K53      +$M53      +$O53</f>
        <v>0</v>
      </c>
      <c r="R53" s="52">
        <f>IF(($H53      =0),0,((($J53      -$H53      )/$H53      )*100))</f>
        <v>0</v>
      </c>
      <c r="S53" s="53">
        <f>IF(($I53      =0),0,((($K53      -$I53      )/$I53      )*100))</f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=0),0,((($J61      -$H61      )/$H61      )*100))</f>
        <v>0</v>
      </c>
      <c r="S61" s="49">
        <f>IF(($I61      =0),0,((($K61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>
        <v>715075000</v>
      </c>
      <c r="C65" s="92"/>
      <c r="D65" s="92"/>
      <c r="E65" s="92">
        <f>$B65      +$C65      +$D65</f>
        <v>715075000</v>
      </c>
      <c r="F65" s="93">
        <v>715075000</v>
      </c>
      <c r="G65" s="94">
        <v>789155000</v>
      </c>
      <c r="H65" s="93">
        <v>43889000</v>
      </c>
      <c r="I65" s="94">
        <v>6941831</v>
      </c>
      <c r="J65" s="93">
        <v>124912000</v>
      </c>
      <c r="K65" s="94">
        <v>93005084</v>
      </c>
      <c r="L65" s="93"/>
      <c r="M65" s="94"/>
      <c r="N65" s="93"/>
      <c r="O65" s="94"/>
      <c r="P65" s="93">
        <f>$H65      +$J65      +$L65      +$N65</f>
        <v>168801000</v>
      </c>
      <c r="Q65" s="94">
        <f>$I65      +$K65      +$M65      +$O65</f>
        <v>99946915</v>
      </c>
      <c r="R65" s="48">
        <f>IF(($H65      =0),0,((($J65      -$H65      )/$H65      )*100))</f>
        <v>184.60889972430451</v>
      </c>
      <c r="S65" s="49">
        <f>IF(($I65      =0),0,((($K65      -$I65      )/$I65      )*100))</f>
        <v>1239.7774160736556</v>
      </c>
      <c r="T65" s="48">
        <f>IF(($E65      =0),0,(($P65      /$E65      )*100))</f>
        <v>23.606055308883683</v>
      </c>
      <c r="U65" s="50">
        <f>IF(($E65      =0),0,(($Q65      /$E65      )*100))</f>
        <v>13.977123378666573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715075000</v>
      </c>
      <c r="C66" s="95">
        <f>SUM(C61:C65)</f>
        <v>0</v>
      </c>
      <c r="D66" s="95"/>
      <c r="E66" s="95">
        <f>$B66      +$C66      +$D66</f>
        <v>715075000</v>
      </c>
      <c r="F66" s="96">
        <f>SUM(F61:F65)</f>
        <v>715075000</v>
      </c>
      <c r="G66" s="97">
        <f>SUM(G61:G65)</f>
        <v>789155000</v>
      </c>
      <c r="H66" s="96">
        <f>SUM(H61:H65)</f>
        <v>43889000</v>
      </c>
      <c r="I66" s="97">
        <f>SUM(I61:I65)</f>
        <v>6941831</v>
      </c>
      <c r="J66" s="96">
        <f>SUM(J61:J65)</f>
        <v>124912000</v>
      </c>
      <c r="K66" s="97">
        <f>SUM(K61:K65)</f>
        <v>93005084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168801000</v>
      </c>
      <c r="Q66" s="97">
        <f>$I66      +$K66      +$M66      +$O66</f>
        <v>99946915</v>
      </c>
      <c r="R66" s="52">
        <f>IF(($H66      =0),0,((($J66      -$H66      )/$H66      )*100))</f>
        <v>184.60889972430451</v>
      </c>
      <c r="S66" s="53">
        <f>IF(($I66      =0),0,((($K66      -$I66      )/$I66      )*100))</f>
        <v>1239.7774160736556</v>
      </c>
      <c r="T66" s="52">
        <f>IF((+$E61+$E63+$E64++$E65) =0,0,(P66   /(+$E61+$E63+$E64+$E65) )*100)</f>
        <v>23.606055308883683</v>
      </c>
      <c r="U66" s="54">
        <f>IF((+$E61+$E63+$E65) =0,0,(Q66  /(+$E61+$E63+$E65) )*100)</f>
        <v>13.977123378666573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2237573000</v>
      </c>
      <c r="C67" s="104">
        <f>SUM(C9:C14,C17:C23,C26:C29,C32,C35:C39,C42:C52,C55:C58,C61:C65)</f>
        <v>0</v>
      </c>
      <c r="D67" s="104"/>
      <c r="E67" s="104">
        <f>$B67      +$C67      +$D67</f>
        <v>2237573000</v>
      </c>
      <c r="F67" s="105">
        <f>SUM(F9:F14,F17:F23,F26:F29,F32,F35:F39,F42:F52,F55:F58,F61:F65)</f>
        <v>2237573000</v>
      </c>
      <c r="G67" s="106">
        <f>SUM(G9:G14,G17:G23,G26:G29,G32,G35:G39,G42:G52,G55:G58,G61:G65)</f>
        <v>1607289000</v>
      </c>
      <c r="H67" s="105">
        <f>SUM(H9:H14,H17:H23,H26:H29,H32,H35:H39,H42:H52,H55:H58,H61:H65)</f>
        <v>86912000</v>
      </c>
      <c r="I67" s="106">
        <f>SUM(I9:I14,I17:I23,I26:I29,I32,I35:I39,I42:I52,I55:I58,I61:I65)</f>
        <v>41992192</v>
      </c>
      <c r="J67" s="105">
        <f>SUM(J9:J14,J17:J23,J26:J29,J32,J35:J39,J42:J52,J55:J58,J61:J65)</f>
        <v>226503000</v>
      </c>
      <c r="K67" s="106">
        <f>SUM(K9:K14,K17:K23,K26:K29,K32,K35:K39,K42:K52,K55:K58,K61:K65)</f>
        <v>163081820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313415000</v>
      </c>
      <c r="Q67" s="106">
        <f>$I67      +$K67      +$M67      +$O67</f>
        <v>205074012</v>
      </c>
      <c r="R67" s="61">
        <f>IF(($H67      =0),0,((($J67      -$H67      )/$H67      )*100))</f>
        <v>160.61188328424154</v>
      </c>
      <c r="S67" s="62">
        <f>IF(($I67      =0),0,((($K67      -$I67      )/$I67      )*100))</f>
        <v>288.36224600992489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14.190824400348642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9.2853542216134848</v>
      </c>
      <c r="V67" s="105">
        <f>SUM(V9:V14,V17:V23,V26:V29,V32,V35:V39,V42:V52,V55:V58,V61:V65)</f>
        <v>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1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>F69</f>
        <v>0</v>
      </c>
      <c r="G70" s="103">
        <f>G69</f>
        <v>0</v>
      </c>
      <c r="H70" s="102">
        <f>H69</f>
        <v>0</v>
      </c>
      <c r="I70" s="103">
        <f>I69</f>
        <v>0</v>
      </c>
      <c r="J70" s="102">
        <f>J69</f>
        <v>0</v>
      </c>
      <c r="K70" s="103">
        <f>K69</f>
        <v>0</v>
      </c>
      <c r="L70" s="102">
        <f>L69</f>
        <v>0</v>
      </c>
      <c r="M70" s="103">
        <f>M69</f>
        <v>0</v>
      </c>
      <c r="N70" s="102">
        <f>N69</f>
        <v>0</v>
      </c>
      <c r="O70" s="103">
        <f>O69</f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1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>F69</f>
        <v>0</v>
      </c>
      <c r="G71" s="106">
        <f>G69</f>
        <v>0</v>
      </c>
      <c r="H71" s="105">
        <f>H69</f>
        <v>0</v>
      </c>
      <c r="I71" s="106">
        <f>I69</f>
        <v>0</v>
      </c>
      <c r="J71" s="105">
        <f>J69</f>
        <v>0</v>
      </c>
      <c r="K71" s="106">
        <f>K69</f>
        <v>0</v>
      </c>
      <c r="L71" s="105">
        <f>L69</f>
        <v>0</v>
      </c>
      <c r="M71" s="106">
        <f>M69</f>
        <v>0</v>
      </c>
      <c r="N71" s="105">
        <f>N69</f>
        <v>0</v>
      </c>
      <c r="O71" s="106">
        <f>O69</f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1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2237573000</v>
      </c>
      <c r="C72" s="104">
        <f>SUM(C9:C14,C17:C23,C26:C29,C32,C35:C39,C42:C52,C55:C58,C61:C65,C69)</f>
        <v>0</v>
      </c>
      <c r="D72" s="104"/>
      <c r="E72" s="104">
        <f>$B72      +$C72      +$D72</f>
        <v>2237573000</v>
      </c>
      <c r="F72" s="105">
        <f>SUM(F9:F14,F17:F23,F26:F29,F32,F35:F39,F42:F52,F55:F58,F61:F65,F69)</f>
        <v>2237573000</v>
      </c>
      <c r="G72" s="106">
        <f>SUM(G9:G14,G17:G23,G26:G29,G32,G35:G39,G42:G52,G55:G58,G61:G65,G69)</f>
        <v>1607289000</v>
      </c>
      <c r="H72" s="105">
        <f>SUM(H9:H14,H17:H23,H26:H29,H32,H35:H39,H42:H52,H55:H58,H61:H65,H69)</f>
        <v>86912000</v>
      </c>
      <c r="I72" s="106">
        <f>SUM(I9:I14,I17:I23,I26:I29,I32,I35:I39,I42:I52,I55:I58,I61:I65,I69)</f>
        <v>41992192</v>
      </c>
      <c r="J72" s="105">
        <f>SUM(J9:J14,J17:J23,J26:J29,J32,J35:J39,J42:J52,J55:J58,J61:J65,J69)</f>
        <v>226503000</v>
      </c>
      <c r="K72" s="106">
        <f>SUM(K9:K14,K17:K23,K26:K29,K32,K35:K39,K42:K52,K55:K58,K61:K65,K69)</f>
        <v>163081820</v>
      </c>
      <c r="L72" s="105">
        <f>SUM(L9:L14,L17:L23,L26:L29,L32,L35:L39,L42:L52,L55:L58,L61:L65,L69)</f>
        <v>0</v>
      </c>
      <c r="M72" s="106">
        <f>SUM(M9:M14,M17:M23,M26:M29,M32,M35:M39,M42:M52,M55:M58,M61:M65,M69)</f>
        <v>0</v>
      </c>
      <c r="N72" s="105">
        <f>SUM(N9:N14,N17:N23,N26:N29,N32,N35:N39,N42:N52,N55:N58,N61:N65,N69)</f>
        <v>0</v>
      </c>
      <c r="O72" s="106">
        <f>SUM(O9:O14,O17:O23,O26:O29,O32,O35:O39,O42:O52,O55:O58,O61:O65,O69)</f>
        <v>0</v>
      </c>
      <c r="P72" s="105">
        <f>$H72      +$J72      +$L72      +$N72</f>
        <v>313415000</v>
      </c>
      <c r="Q72" s="106">
        <f>$I72      +$K72      +$M72      +$O72</f>
        <v>205074012</v>
      </c>
      <c r="R72" s="61">
        <f>IF(($H72      =0),0,((($J72      -$H72      )/$H72      )*100))</f>
        <v>160.61188328424154</v>
      </c>
      <c r="S72" s="62">
        <f>IF(($I72      =0),0,((($K72      -$I72      )/$I72      )*100))</f>
        <v>288.36224600992489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14.190824400348642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9.2853542216134848</v>
      </c>
      <c r="V72" s="105">
        <f>SUM(V9:V14,V17:V23,V26:V29,V32,V35:V39,V42:V52,V55:V58,V61:V65,V69)</f>
        <v>0</v>
      </c>
      <c r="W72" s="106" t="s">
        <v>1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112</v>
      </c>
      <c r="B79" s="111">
        <f>SUM(B80:B83)</f>
        <v>0</v>
      </c>
      <c r="C79" s="111">
        <f>SUM(C80:C83)</f>
        <v>0</v>
      </c>
      <c r="D79" s="111">
        <f>SUM(D80:D83)</f>
        <v>0</v>
      </c>
      <c r="E79" s="111">
        <f>SUM(E80:E83)</f>
        <v>0</v>
      </c>
      <c r="F79" s="111">
        <f>SUM(F80:F83)</f>
        <v>0</v>
      </c>
      <c r="G79" s="111">
        <f>SUM(G80:G83)</f>
        <v>0</v>
      </c>
      <c r="H79" s="111">
        <f>SUM(H80:H83)</f>
        <v>0</v>
      </c>
      <c r="I79" s="111">
        <f>SUM(I80:I83)</f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113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>$H86      +$J86      +$L86      +$N86</f>
        <v>0</v>
      </c>
      <c r="Q86" s="113">
        <f>$I86      +$K86      +$M86      +$O86</f>
        <v>0</v>
      </c>
      <c r="R86" s="89">
        <f>IF(($H86      =0),0,((($J86      -$H86      )/$H86      )*100))</f>
        <v>0</v>
      </c>
      <c r="S86" s="90">
        <f>IF(($I86      =0),0,((($K86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>$B87      +$C87      +$D87</f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>$H87      +$J87      +$L87      +$N87</f>
        <v>0</v>
      </c>
      <c r="Q87" s="115">
        <f>$I87      +$K87      +$M87      +$O87</f>
        <v>0</v>
      </c>
      <c r="R87" s="89">
        <f>IF(($H87      =0),0,((($J87      -$H87      )/$H87      )*100))</f>
        <v>0</v>
      </c>
      <c r="S87" s="90">
        <f>IF(($I87      =0),0,((($K87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=0),0,((($J88      -$H88      )/$H88      )*100))</f>
        <v>0</v>
      </c>
      <c r="S88" s="90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=0),0,((($J89      -$H89      )/$H89      )*100))</f>
        <v>0</v>
      </c>
      <c r="S89" s="90">
        <f>IF(($I89      =0),0,((($K89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IF(($H90      =0),0,((($J90      -$H90      )/$H90      )*100))</f>
        <v>0</v>
      </c>
      <c r="S90" s="90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=0),0,((($J91      -$H91      )/$H91      )*100))</f>
        <v>0</v>
      </c>
      <c r="S91" s="90">
        <f>IF(($I91      =0),0,((($K91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IF(($H92      =0),0,((($J92      -$H92      )/$H92      )*100))</f>
        <v>0</v>
      </c>
      <c r="S92" s="90">
        <f>IF(($I92      =0),0,((($K92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IF(($H93      =0),0,((($J93      -$H93      )/$H93      )*100))</f>
        <v>0</v>
      </c>
      <c r="S93" s="90">
        <f>IF(($I93      =0),0,((($K93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117</v>
      </c>
      <c r="B95" s="121">
        <f>SUM(B96:B110)</f>
        <v>0</v>
      </c>
      <c r="C95" s="121">
        <f>SUM(C96:C110)</f>
        <v>0</v>
      </c>
      <c r="D95" s="121">
        <f>SUM(D96:D110)</f>
        <v>0</v>
      </c>
      <c r="E95" s="121">
        <f>SUM(E96:E110)</f>
        <v>0</v>
      </c>
      <c r="F95" s="121">
        <f>SUM(F96:F110)</f>
        <v>0</v>
      </c>
      <c r="G95" s="121">
        <f>SUM(G96:G110)</f>
        <v>0</v>
      </c>
      <c r="H95" s="121">
        <f>SUM(H96:H110)</f>
        <v>0</v>
      </c>
      <c r="I95" s="121">
        <f>SUM(I96:I110)</f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>B95+B85</f>
        <v>#VALUE!</v>
      </c>
      <c r="C112" s="126">
        <f>C95+C85</f>
        <v>0</v>
      </c>
      <c r="D112" s="126">
        <f>D95+D85</f>
        <v>0</v>
      </c>
      <c r="E112" s="126">
        <f>E95+E85</f>
        <v>0</v>
      </c>
      <c r="F112" s="126">
        <f>F95+F85</f>
        <v>0</v>
      </c>
      <c r="G112" s="126">
        <f>G95+G85</f>
        <v>0</v>
      </c>
      <c r="H112" s="126">
        <f>H95+H85</f>
        <v>0</v>
      </c>
      <c r="I112" s="126">
        <f>I95+I85</f>
        <v>0</v>
      </c>
      <c r="J112" s="126">
        <f>J95+J85</f>
        <v>0</v>
      </c>
      <c r="K112" s="126">
        <f>K95+K85</f>
        <v>0</v>
      </c>
      <c r="L112" s="126">
        <f>L95+L85</f>
        <v>0</v>
      </c>
      <c r="M112" s="126">
        <f>M95+M85</f>
        <v>0</v>
      </c>
      <c r="N112" s="126">
        <f>N95+N85</f>
        <v>0</v>
      </c>
      <c r="O112" s="126">
        <f>O95+O85</f>
        <v>0</v>
      </c>
      <c r="P112" s="126">
        <f>P95+P85</f>
        <v>0</v>
      </c>
      <c r="Q112" s="126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118</v>
      </c>
      <c r="B113" s="128" t="str">
        <f>B85</f>
        <v/>
      </c>
      <c r="C113" s="128">
        <f>C85</f>
        <v>0</v>
      </c>
      <c r="D113" s="128">
        <f>D85</f>
        <v>0</v>
      </c>
      <c r="E113" s="128">
        <f>E85</f>
        <v>0</v>
      </c>
      <c r="F113" s="128">
        <f>F85</f>
        <v>0</v>
      </c>
      <c r="G113" s="128">
        <f>G85</f>
        <v>0</v>
      </c>
      <c r="H113" s="128">
        <f>H85</f>
        <v>0</v>
      </c>
      <c r="I113" s="128">
        <f>I85</f>
        <v>0</v>
      </c>
      <c r="J113" s="128">
        <f>J85</f>
        <v>0</v>
      </c>
      <c r="K113" s="128">
        <f>K85</f>
        <v>0</v>
      </c>
      <c r="L113" s="128">
        <f>L85</f>
        <v>0</v>
      </c>
      <c r="M113" s="128">
        <f>M85</f>
        <v>0</v>
      </c>
      <c r="N113" s="128">
        <f>N85</f>
        <v>0</v>
      </c>
      <c r="O113" s="128">
        <f>O85</f>
        <v>0</v>
      </c>
      <c r="P113" s="128">
        <f>P85</f>
        <v>0</v>
      </c>
      <c r="Q113" s="128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O6UsvhHHryXRbLF6G0wPDKRdh2LqFEfjRC1TqqUC60GG8vBL5HboXthpQcOJy+c27MF3VdgzG/vGAJox3z2OA==" saltValue="F2o0ALeYuprbX4cnwxnBq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DC48D-EE9D-480C-97C0-F2AD0A549AA6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14276000</v>
      </c>
      <c r="C9" s="92"/>
      <c r="D9" s="92"/>
      <c r="E9" s="92">
        <f>$B9       +$C9       +$D9</f>
        <v>14276000</v>
      </c>
      <c r="F9" s="93">
        <v>14276000</v>
      </c>
      <c r="G9" s="94">
        <v>7138000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>$B10      +$C10      +$D10</f>
        <v>2200000</v>
      </c>
      <c r="F10" s="93">
        <v>2200000</v>
      </c>
      <c r="G10" s="94">
        <v>2200000</v>
      </c>
      <c r="H10" s="93">
        <v>561000</v>
      </c>
      <c r="I10" s="94">
        <v>546267</v>
      </c>
      <c r="J10" s="93">
        <v>1619000</v>
      </c>
      <c r="K10" s="94">
        <v>98325</v>
      </c>
      <c r="L10" s="93"/>
      <c r="M10" s="94"/>
      <c r="N10" s="93"/>
      <c r="O10" s="94"/>
      <c r="P10" s="93">
        <f>$H10      +$J10      +$L10      +$N10</f>
        <v>2180000</v>
      </c>
      <c r="Q10" s="94">
        <f>$I10      +$K10      +$M10      +$O10</f>
        <v>644592</v>
      </c>
      <c r="R10" s="48">
        <f>IF(($H10      =0),0,((($J10      -$H10      )/$H10      )*100))</f>
        <v>188.59180035650624</v>
      </c>
      <c r="S10" s="49">
        <f>IF(($I10      =0),0,((($K10      -$I10      )/$I10      )*100))</f>
        <v>-82.000560165633289</v>
      </c>
      <c r="T10" s="48">
        <f>IF(($E10      =0),0,(($P10      /$E10      )*100))</f>
        <v>99.090909090909093</v>
      </c>
      <c r="U10" s="50">
        <f>IF(($E10      =0),0,(($Q10      /$E10      )*100))</f>
        <v>29.29963636363636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3500000</v>
      </c>
      <c r="C11" s="92"/>
      <c r="D11" s="92"/>
      <c r="E11" s="92">
        <f>$B11      +$C11      +$D11</f>
        <v>3500000</v>
      </c>
      <c r="F11" s="93">
        <v>3500000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>$H11      +$J11      +$L11      +$N11</f>
        <v>0</v>
      </c>
      <c r="Q11" s="94">
        <f>$I11      +$K11      +$M11      +$O11</f>
        <v>0</v>
      </c>
      <c r="R11" s="48">
        <f>IF(($H11      =0),0,((($J11      -$H11      )/$H11      )*100))</f>
        <v>0</v>
      </c>
      <c r="S11" s="49">
        <f>IF(($I11      =0),0,((($K11      -$I11      )/$I11      )*100))</f>
        <v>0</v>
      </c>
      <c r="T11" s="48">
        <f>IF(($E11      =0),0,(($P11      /$E11      )*100))</f>
        <v>0</v>
      </c>
      <c r="U11" s="50">
        <f>IF(($E11      =0),0,(($Q11      /$E11      )*100))</f>
        <v>0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21739000</v>
      </c>
      <c r="C13" s="92"/>
      <c r="D13" s="92"/>
      <c r="E13" s="92">
        <f>$B13      +$C13      +$D13</f>
        <v>21739000</v>
      </c>
      <c r="F13" s="93">
        <v>21739000</v>
      </c>
      <c r="G13" s="94">
        <v>15435000</v>
      </c>
      <c r="H13" s="93"/>
      <c r="I13" s="94">
        <v>45066</v>
      </c>
      <c r="J13" s="93">
        <v>3865000</v>
      </c>
      <c r="K13" s="94">
        <v>3810804</v>
      </c>
      <c r="L13" s="93"/>
      <c r="M13" s="94"/>
      <c r="N13" s="93"/>
      <c r="O13" s="94"/>
      <c r="P13" s="93">
        <f>$H13      +$J13      +$L13      +$N13</f>
        <v>3865000</v>
      </c>
      <c r="Q13" s="94">
        <f>$I13      +$K13      +$M13      +$O13</f>
        <v>3855870</v>
      </c>
      <c r="R13" s="48">
        <f>IF(($H13      =0),0,((($J13      -$H13      )/$H13      )*100))</f>
        <v>0</v>
      </c>
      <c r="S13" s="49">
        <f>IF(($I13      =0),0,((($K13      -$I13      )/$I13      )*100))</f>
        <v>8356.0511250166419</v>
      </c>
      <c r="T13" s="48">
        <f>IF(($E13      =0),0,(($P13      /$E13      )*100))</f>
        <v>17.779106674640047</v>
      </c>
      <c r="U13" s="50">
        <f>IF(($E13      =0),0,(($Q13      /$E13      )*100))</f>
        <v>17.737108422650536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500000</v>
      </c>
      <c r="C14" s="92"/>
      <c r="D14" s="92"/>
      <c r="E14" s="92">
        <f>$B14      +$C14      +$D14</f>
        <v>500000</v>
      </c>
      <c r="F14" s="93">
        <v>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=0),0,((($J14      -$H14      )/$H14      )*100))</f>
        <v>0</v>
      </c>
      <c r="S14" s="49">
        <f>IF(($I14      =0),0,((($K14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42215000</v>
      </c>
      <c r="C15" s="95">
        <f>SUM(C9:C14)</f>
        <v>0</v>
      </c>
      <c r="D15" s="95"/>
      <c r="E15" s="95">
        <f>$B15      +$C15      +$D15</f>
        <v>42215000</v>
      </c>
      <c r="F15" s="96">
        <f>SUM(F9:F14)</f>
        <v>42215000</v>
      </c>
      <c r="G15" s="97">
        <f>SUM(G9:G14)</f>
        <v>24773000</v>
      </c>
      <c r="H15" s="96">
        <f>SUM(H9:H14)</f>
        <v>561000</v>
      </c>
      <c r="I15" s="97">
        <f>SUM(I9:I14)</f>
        <v>591333</v>
      </c>
      <c r="J15" s="96">
        <f>SUM(J9:J14)</f>
        <v>5484000</v>
      </c>
      <c r="K15" s="97">
        <f>SUM(K9:K14)</f>
        <v>3909129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6045000</v>
      </c>
      <c r="Q15" s="97">
        <f>$I15      +$K15      +$M15      +$O15</f>
        <v>4500462</v>
      </c>
      <c r="R15" s="52">
        <f>IF(($H15      =0),0,((($J15      -$H15      )/$H15      )*100))</f>
        <v>877.54010695187162</v>
      </c>
      <c r="S15" s="53">
        <f>IF(($I15      =0),0,((($K15      -$I15      )/$I15      )*100))</f>
        <v>561.07066576700447</v>
      </c>
      <c r="T15" s="52">
        <f>IF((SUM($E9:$E13))=0,0,(P15/(SUM($E9:$E13))*100))</f>
        <v>14.49119021934556</v>
      </c>
      <c r="U15" s="54">
        <f>IF((SUM($E9:$E13))=0,0,(Q15/(SUM($E9:$E13))*100))</f>
        <v>10.788594030924129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>$H17      +$J17      +$L17      +$N17</f>
        <v>0</v>
      </c>
      <c r="Q17" s="94">
        <f>$I17      +$K17      +$M17      +$O17</f>
        <v>0</v>
      </c>
      <c r="R17" s="48">
        <f>IF(($H17      =0),0,((($J17      -$H17      )/$H17      )*100))</f>
        <v>0</v>
      </c>
      <c r="S17" s="49">
        <f>IF(($I17      =0),0,((($K17      -$I17      )/$I17      )*100))</f>
        <v>0</v>
      </c>
      <c r="T17" s="48">
        <f>IF(($E17      =0),0,(($P17      /$E17      )*100))</f>
        <v>0</v>
      </c>
      <c r="U17" s="50">
        <f>IF(($E17      =0),0,(($Q17      /$E17      )*100))</f>
        <v>0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=0),0,((($J18      -$H18      )/$H18      )*100))</f>
        <v>0</v>
      </c>
      <c r="S18" s="49">
        <f>IF(($I18      =0),0,((($K18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1150000</v>
      </c>
      <c r="C19" s="92"/>
      <c r="D19" s="92"/>
      <c r="E19" s="92">
        <f>$B19      +$C19      +$D19</f>
        <v>1150000</v>
      </c>
      <c r="F19" s="93">
        <v>1150000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>$B20      +$C20      +$D20</f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IF(($H20      =0),0,((($J20      -$H20      )/$H20      )*100))</f>
        <v>0</v>
      </c>
      <c r="S20" s="49">
        <f>IF(($I20      =0),0,((($K20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1150000</v>
      </c>
      <c r="C24" s="95">
        <f>SUM(C17:C23)</f>
        <v>0</v>
      </c>
      <c r="D24" s="95"/>
      <c r="E24" s="95">
        <f>$B24      +$C24      +$D24</f>
        <v>1150000</v>
      </c>
      <c r="F24" s="96">
        <f>SUM(F17:F23)</f>
        <v>1150000</v>
      </c>
      <c r="G24" s="97">
        <f>SUM(G17:G23)</f>
        <v>0</v>
      </c>
      <c r="H24" s="96">
        <f>SUM(H17:H23)</f>
        <v>0</v>
      </c>
      <c r="I24" s="97">
        <f>SUM(I17:I23)</f>
        <v>0</v>
      </c>
      <c r="J24" s="96">
        <f>SUM(J17:J23)</f>
        <v>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0</v>
      </c>
      <c r="Q24" s="97">
        <f>$I24      +$K24      +$M24      +$O24</f>
        <v>0</v>
      </c>
      <c r="R24" s="52">
        <f>IF(($H24      =0),0,((($J24      -$H24      )/$H24      )*100))</f>
        <v>0</v>
      </c>
      <c r="S24" s="53">
        <f>IF(($I24      =0),0,((($K24      -$I24      )/$I24      )*100))</f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270028000</v>
      </c>
      <c r="C28" s="92"/>
      <c r="D28" s="92"/>
      <c r="E28" s="92">
        <f>$B28      +$C28      +$D28</f>
        <v>270028000</v>
      </c>
      <c r="F28" s="93">
        <v>270028000</v>
      </c>
      <c r="G28" s="94">
        <v>91809000</v>
      </c>
      <c r="H28" s="93">
        <v>4019000</v>
      </c>
      <c r="I28" s="94">
        <v>5312701</v>
      </c>
      <c r="J28" s="93">
        <v>4661000</v>
      </c>
      <c r="K28" s="94">
        <v>6174769</v>
      </c>
      <c r="L28" s="93"/>
      <c r="M28" s="94"/>
      <c r="N28" s="93"/>
      <c r="O28" s="94"/>
      <c r="P28" s="93">
        <f>$H28      +$J28      +$L28      +$N28</f>
        <v>8680000</v>
      </c>
      <c r="Q28" s="94">
        <f>$I28      +$K28      +$M28      +$O28</f>
        <v>11487470</v>
      </c>
      <c r="R28" s="48">
        <f>IF(($H28      =0),0,((($J28      -$H28      )/$H28      )*100))</f>
        <v>15.974122916148294</v>
      </c>
      <c r="S28" s="49">
        <f>IF(($I28      =0),0,((($K28      -$I28      )/$I28      )*100))</f>
        <v>16.226548416709317</v>
      </c>
      <c r="T28" s="48">
        <f>IF(($E28      =0),0,(($P28      /$E28      )*100))</f>
        <v>3.2144814611818036</v>
      </c>
      <c r="U28" s="50">
        <f>IF(($E28      =0),0,(($Q28      /$E28      )*100))</f>
        <v>4.2541773445716737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270028000</v>
      </c>
      <c r="C30" s="95">
        <f>SUM(C26:C29)</f>
        <v>0</v>
      </c>
      <c r="D30" s="95"/>
      <c r="E30" s="95">
        <f>$B30      +$C30      +$D30</f>
        <v>270028000</v>
      </c>
      <c r="F30" s="96">
        <f>SUM(F26:F29)</f>
        <v>270028000</v>
      </c>
      <c r="G30" s="97">
        <f>SUM(G26:G29)</f>
        <v>91809000</v>
      </c>
      <c r="H30" s="96">
        <f>SUM(H26:H29)</f>
        <v>4019000</v>
      </c>
      <c r="I30" s="97">
        <f>SUM(I26:I29)</f>
        <v>5312701</v>
      </c>
      <c r="J30" s="96">
        <f>SUM(J26:J29)</f>
        <v>4661000</v>
      </c>
      <c r="K30" s="97">
        <f>SUM(K26:K29)</f>
        <v>6174769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8680000</v>
      </c>
      <c r="Q30" s="97">
        <f>$I30      +$K30      +$M30      +$O30</f>
        <v>11487470</v>
      </c>
      <c r="R30" s="52">
        <f>IF(($H30      =0),0,((($J30      -$H30      )/$H30      )*100))</f>
        <v>15.974122916148294</v>
      </c>
      <c r="S30" s="53">
        <f>IF(($I30      =0),0,((($K30      -$I30      )/$I30      )*100))</f>
        <v>16.226548416709317</v>
      </c>
      <c r="T30" s="52">
        <f>IF($E30   =0,0,($P30   /$E30   )*100)</f>
        <v>3.2144814611818036</v>
      </c>
      <c r="U30" s="54">
        <f>IF($E30   =0,0,($Q30   /$E30   )*100)</f>
        <v>4.2541773445716737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1263000</v>
      </c>
      <c r="C32" s="92"/>
      <c r="D32" s="92"/>
      <c r="E32" s="92">
        <f>$B32      +$C32      +$D32</f>
        <v>1263000</v>
      </c>
      <c r="F32" s="93">
        <v>1263000</v>
      </c>
      <c r="G32" s="94">
        <v>884000</v>
      </c>
      <c r="H32" s="93"/>
      <c r="I32" s="94">
        <v>12592</v>
      </c>
      <c r="J32" s="93">
        <v>268000</v>
      </c>
      <c r="K32" s="94">
        <v>259606</v>
      </c>
      <c r="L32" s="93"/>
      <c r="M32" s="94"/>
      <c r="N32" s="93"/>
      <c r="O32" s="94"/>
      <c r="P32" s="93">
        <f>$H32      +$J32      +$L32      +$N32</f>
        <v>268000</v>
      </c>
      <c r="Q32" s="94">
        <f>$I32      +$K32      +$M32      +$O32</f>
        <v>272198</v>
      </c>
      <c r="R32" s="48">
        <f>IF(($H32      =0),0,((($J32      -$H32      )/$H32      )*100))</f>
        <v>0</v>
      </c>
      <c r="S32" s="49">
        <f>IF(($I32      =0),0,((($K32      -$I32      )/$I32      )*100))</f>
        <v>1961.6740787801778</v>
      </c>
      <c r="T32" s="48">
        <f>IF(($E32      =0),0,(($P32      /$E32      )*100))</f>
        <v>21.219319081551859</v>
      </c>
      <c r="U32" s="50">
        <f>IF(($E32      =0),0,(($Q32      /$E32      )*100))</f>
        <v>21.551702296120347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1263000</v>
      </c>
      <c r="C33" s="95">
        <f>C32</f>
        <v>0</v>
      </c>
      <c r="D33" s="95"/>
      <c r="E33" s="95">
        <f>$B33      +$C33      +$D33</f>
        <v>1263000</v>
      </c>
      <c r="F33" s="96">
        <f>F32</f>
        <v>1263000</v>
      </c>
      <c r="G33" s="97">
        <f>G32</f>
        <v>884000</v>
      </c>
      <c r="H33" s="96">
        <f>H32</f>
        <v>0</v>
      </c>
      <c r="I33" s="97">
        <f>I32</f>
        <v>12592</v>
      </c>
      <c r="J33" s="96">
        <f>J32</f>
        <v>268000</v>
      </c>
      <c r="K33" s="97">
        <f>K32</f>
        <v>259606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268000</v>
      </c>
      <c r="Q33" s="97">
        <f>$I33      +$K33      +$M33      +$O33</f>
        <v>272198</v>
      </c>
      <c r="R33" s="52">
        <f>IF(($H33      =0),0,((($J33      -$H33      )/$H33      )*100))</f>
        <v>0</v>
      </c>
      <c r="S33" s="53">
        <f>IF(($I33      =0),0,((($K33      -$I33      )/$I33      )*100))</f>
        <v>1961.6740787801778</v>
      </c>
      <c r="T33" s="52">
        <f>IF($E33   =0,0,($P33   /$E33   )*100)</f>
        <v>21.219319081551859</v>
      </c>
      <c r="U33" s="54">
        <f>IF($E33   =0,0,($Q33   /$E33   )*100)</f>
        <v>21.551702296120347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>$H35      +$J35      +$L35      +$N35</f>
        <v>0</v>
      </c>
      <c r="Q35" s="94">
        <f>$I35      +$K35      +$M35      +$O35</f>
        <v>0</v>
      </c>
      <c r="R35" s="48">
        <f>IF(($H35      =0),0,((($J35      -$H35      )/$H35      )*100))</f>
        <v>0</v>
      </c>
      <c r="S35" s="49">
        <f>IF(($I35      =0),0,((($K35      -$I35      )/$I35      )*100))</f>
        <v>0</v>
      </c>
      <c r="T35" s="48">
        <f>IF(($E35      =0),0,(($P35      /$E35      )*100))</f>
        <v>0</v>
      </c>
      <c r="U35" s="50">
        <f>IF(($E35      =0),0,(($Q35      /$E35      )*100))</f>
        <v>0</v>
      </c>
      <c r="V35" s="93">
        <v>0</v>
      </c>
      <c r="W35" s="94" t="s">
        <v>1</v>
      </c>
    </row>
    <row r="36" spans="1:23" ht="12.95" customHeight="1" x14ac:dyDescent="0.2">
      <c r="A36" s="47" t="s">
        <v>60</v>
      </c>
      <c r="B36" s="92">
        <v>550000</v>
      </c>
      <c r="C36" s="92"/>
      <c r="D36" s="92"/>
      <c r="E36" s="92">
        <f>$B36      +$C36      +$D36</f>
        <v>550000</v>
      </c>
      <c r="F36" s="93">
        <v>550000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IF(($H36      =0),0,((($J36      -$H36      )/$H36      )*100))</f>
        <v>0</v>
      </c>
      <c r="S36" s="49">
        <f>IF(($I36      =0),0,((($K36      -$I36      )/$I36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>$B38      +$C38      +$D38</f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>$H38      +$J38      +$L38      +$N38</f>
        <v>0</v>
      </c>
      <c r="Q38" s="94">
        <f>$I38      +$K38      +$M38      +$O38</f>
        <v>0</v>
      </c>
      <c r="R38" s="48">
        <f>IF(($H38      =0),0,((($J38      -$H38      )/$H38      )*100))</f>
        <v>0</v>
      </c>
      <c r="S38" s="49">
        <f>IF(($I38      =0),0,((($K38      -$I38      )/$I38      )*100))</f>
        <v>0</v>
      </c>
      <c r="T38" s="48">
        <f>IF(($E38      =0),0,(($P38      /$E38      )*100))</f>
        <v>0</v>
      </c>
      <c r="U38" s="50">
        <f>IF(($E38      =0),0,(($Q38      /$E38      )*100))</f>
        <v>0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=0),0,((($J39      -$H39      )/$H39      )*100))</f>
        <v>0</v>
      </c>
      <c r="S39" s="49">
        <f>IF(($I39      =0),0,((($K39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550000</v>
      </c>
      <c r="C40" s="95">
        <f>SUM(C35:C39)</f>
        <v>0</v>
      </c>
      <c r="D40" s="95"/>
      <c r="E40" s="95">
        <f>$B40      +$C40      +$D40</f>
        <v>550000</v>
      </c>
      <c r="F40" s="96">
        <f>SUM(F35:F39)</f>
        <v>550000</v>
      </c>
      <c r="G40" s="97">
        <f>SUM(G35:G39)</f>
        <v>0</v>
      </c>
      <c r="H40" s="96">
        <f>SUM(H35:H39)</f>
        <v>0</v>
      </c>
      <c r="I40" s="97">
        <f>SUM(I35:I39)</f>
        <v>0</v>
      </c>
      <c r="J40" s="96">
        <f>SUM(J35:J39)</f>
        <v>0</v>
      </c>
      <c r="K40" s="97">
        <f>SUM(K35:K39)</f>
        <v>0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0</v>
      </c>
      <c r="Q40" s="97">
        <f>$I40      +$K40      +$M40      +$O40</f>
        <v>0</v>
      </c>
      <c r="R40" s="52">
        <f>IF(($H40      =0),0,((($J40      -$H40      )/$H40      )*100))</f>
        <v>0</v>
      </c>
      <c r="S40" s="53">
        <f>IF(($I40      =0),0,((($K40      -$I40      )/$I40      )*100))</f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=0),0,((($J42      -$H42      )/$H42      )*100))</f>
        <v>0</v>
      </c>
      <c r="S42" s="49">
        <f>IF(($I42      =0),0,((($K42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>$B43      +$C43      +$D43</f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>$H43      +$J43      +$L43      +$N43</f>
        <v>0</v>
      </c>
      <c r="Q43" s="94">
        <f>$I43      +$K43      +$M43      +$O43</f>
        <v>0</v>
      </c>
      <c r="R43" s="48">
        <f>IF(($H43      =0),0,((($J43      -$H43      )/$H43      )*100))</f>
        <v>0</v>
      </c>
      <c r="S43" s="49">
        <f>IF(($I43      =0),0,((($K43      -$I43      )/$I43      )*100))</f>
        <v>0</v>
      </c>
      <c r="T43" s="48">
        <f>IF(($E43      =0),0,(($P43      /$E43      )*100))</f>
        <v>0</v>
      </c>
      <c r="U43" s="50">
        <f>IF(($E43      =0),0,(($Q43      /$E43      )*100))</f>
        <v>0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>
        <v>13500000</v>
      </c>
      <c r="C44" s="92"/>
      <c r="D44" s="92"/>
      <c r="E44" s="92">
        <f>$B44      +$C44      +$D44</f>
        <v>13500000</v>
      </c>
      <c r="F44" s="93">
        <v>13500000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=0),0,((($J44      -$H44      )/$H44      )*100))</f>
        <v>0</v>
      </c>
      <c r="S44" s="49">
        <f>IF(($I44      =0),0,((($K44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>$B51      +$C51      +$D51</f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>$H51      +$J51      +$L51      +$N51</f>
        <v>0</v>
      </c>
      <c r="Q51" s="94">
        <f>$I51      +$K51      +$M51      +$O51</f>
        <v>0</v>
      </c>
      <c r="R51" s="48">
        <f>IF(($H51      =0),0,((($J51      -$H51      )/$H51      )*100))</f>
        <v>0</v>
      </c>
      <c r="S51" s="49">
        <f>IF(($I51      =0),0,((($K51      -$I51      )/$I51      )*100))</f>
        <v>0</v>
      </c>
      <c r="T51" s="48">
        <f>IF(($E51      =0),0,(($P51      /$E51      )*100))</f>
        <v>0</v>
      </c>
      <c r="U51" s="50">
        <f>IF(($E51      =0),0,(($Q51      /$E51      )*100))</f>
        <v>0</v>
      </c>
      <c r="V51" s="93">
        <v>0</v>
      </c>
      <c r="W51" s="94" t="s">
        <v>1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>$B52      +$C52      +$D52</f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=0),0,((($J52      -$H52      )/$H52      )*100))</f>
        <v>0</v>
      </c>
      <c r="S52" s="49">
        <f>IF(($I52      =0),0,((($K52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13500000</v>
      </c>
      <c r="C53" s="95">
        <f>SUM(C42:C52)</f>
        <v>0</v>
      </c>
      <c r="D53" s="95"/>
      <c r="E53" s="95">
        <f>$B53      +$C53      +$D53</f>
        <v>13500000</v>
      </c>
      <c r="F53" s="96">
        <f>SUM(F42:F52)</f>
        <v>13500000</v>
      </c>
      <c r="G53" s="97">
        <f>SUM(G42:G52)</f>
        <v>0</v>
      </c>
      <c r="H53" s="96">
        <f>SUM(H42:H52)</f>
        <v>0</v>
      </c>
      <c r="I53" s="97">
        <f>SUM(I42:I52)</f>
        <v>0</v>
      </c>
      <c r="J53" s="96">
        <f>SUM(J42:J52)</f>
        <v>0</v>
      </c>
      <c r="K53" s="97">
        <f>SUM(K42:K52)</f>
        <v>0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0</v>
      </c>
      <c r="Q53" s="97">
        <f>$I53      +$K53      +$M53      +$O53</f>
        <v>0</v>
      </c>
      <c r="R53" s="52">
        <f>IF(($H53      =0),0,((($J53      -$H53      )/$H53      )*100))</f>
        <v>0</v>
      </c>
      <c r="S53" s="53">
        <f>IF(($I53      =0),0,((($K53      -$I53      )/$I53      )*100))</f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=0),0,((($J61      -$H61      )/$H61      )*100))</f>
        <v>0</v>
      </c>
      <c r="S61" s="49">
        <f>IF(($I61      =0),0,((($K61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>
        <v>291940000</v>
      </c>
      <c r="C65" s="92"/>
      <c r="D65" s="92"/>
      <c r="E65" s="92">
        <f>$B65      +$C65      +$D65</f>
        <v>291940000</v>
      </c>
      <c r="F65" s="93">
        <v>291940000</v>
      </c>
      <c r="G65" s="94">
        <v>222985000</v>
      </c>
      <c r="H65" s="93"/>
      <c r="I65" s="94">
        <v>14963033</v>
      </c>
      <c r="J65" s="93">
        <v>18759000</v>
      </c>
      <c r="K65" s="94">
        <v>13070223</v>
      </c>
      <c r="L65" s="93"/>
      <c r="M65" s="94"/>
      <c r="N65" s="93"/>
      <c r="O65" s="94"/>
      <c r="P65" s="93">
        <f>$H65      +$J65      +$L65      +$N65</f>
        <v>18759000</v>
      </c>
      <c r="Q65" s="94">
        <f>$I65      +$K65      +$M65      +$O65</f>
        <v>28033256</v>
      </c>
      <c r="R65" s="48">
        <f>IF(($H65      =0),0,((($J65      -$H65      )/$H65      )*100))</f>
        <v>0</v>
      </c>
      <c r="S65" s="49">
        <f>IF(($I65      =0),0,((($K65      -$I65      )/$I65      )*100))</f>
        <v>-12.649908611442614</v>
      </c>
      <c r="T65" s="48">
        <f>IF(($E65      =0),0,(($P65      /$E65      )*100))</f>
        <v>6.4256354045351776</v>
      </c>
      <c r="U65" s="50">
        <f>IF(($E65      =0),0,(($Q65      /$E65      )*100))</f>
        <v>9.6024032335411391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291940000</v>
      </c>
      <c r="C66" s="95">
        <f>SUM(C61:C65)</f>
        <v>0</v>
      </c>
      <c r="D66" s="95"/>
      <c r="E66" s="95">
        <f>$B66      +$C66      +$D66</f>
        <v>291940000</v>
      </c>
      <c r="F66" s="96">
        <f>SUM(F61:F65)</f>
        <v>291940000</v>
      </c>
      <c r="G66" s="97">
        <f>SUM(G61:G65)</f>
        <v>222985000</v>
      </c>
      <c r="H66" s="96">
        <f>SUM(H61:H65)</f>
        <v>0</v>
      </c>
      <c r="I66" s="97">
        <f>SUM(I61:I65)</f>
        <v>14963033</v>
      </c>
      <c r="J66" s="96">
        <f>SUM(J61:J65)</f>
        <v>18759000</v>
      </c>
      <c r="K66" s="97">
        <f>SUM(K61:K65)</f>
        <v>13070223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18759000</v>
      </c>
      <c r="Q66" s="97">
        <f>$I66      +$K66      +$M66      +$O66</f>
        <v>28033256</v>
      </c>
      <c r="R66" s="52">
        <f>IF(($H66      =0),0,((($J66      -$H66      )/$H66      )*100))</f>
        <v>0</v>
      </c>
      <c r="S66" s="53">
        <f>IF(($I66      =0),0,((($K66      -$I66      )/$I66      )*100))</f>
        <v>-12.649908611442614</v>
      </c>
      <c r="T66" s="52">
        <f>IF((+$E61+$E63+$E64++$E65) =0,0,(P66   /(+$E61+$E63+$E64+$E65) )*100)</f>
        <v>6.4256354045351776</v>
      </c>
      <c r="U66" s="54">
        <f>IF((+$E61+$E63+$E65) =0,0,(Q66  /(+$E61+$E63+$E65) )*100)</f>
        <v>9.6024032335411391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620646000</v>
      </c>
      <c r="C67" s="104">
        <f>SUM(C9:C14,C17:C23,C26:C29,C32,C35:C39,C42:C52,C55:C58,C61:C65)</f>
        <v>0</v>
      </c>
      <c r="D67" s="104"/>
      <c r="E67" s="104">
        <f>$B67      +$C67      +$D67</f>
        <v>620646000</v>
      </c>
      <c r="F67" s="105">
        <f>SUM(F9:F14,F17:F23,F26:F29,F32,F35:F39,F42:F52,F55:F58,F61:F65)</f>
        <v>620646000</v>
      </c>
      <c r="G67" s="106">
        <f>SUM(G9:G14,G17:G23,G26:G29,G32,G35:G39,G42:G52,G55:G58,G61:G65)</f>
        <v>340451000</v>
      </c>
      <c r="H67" s="105">
        <f>SUM(H9:H14,H17:H23,H26:H29,H32,H35:H39,H42:H52,H55:H58,H61:H65)</f>
        <v>4580000</v>
      </c>
      <c r="I67" s="106">
        <f>SUM(I9:I14,I17:I23,I26:I29,I32,I35:I39,I42:I52,I55:I58,I61:I65)</f>
        <v>20879659</v>
      </c>
      <c r="J67" s="105">
        <f>SUM(J9:J14,J17:J23,J26:J29,J32,J35:J39,J42:J52,J55:J58,J61:J65)</f>
        <v>29172000</v>
      </c>
      <c r="K67" s="106">
        <f>SUM(K9:K14,K17:K23,K26:K29,K32,K35:K39,K42:K52,K55:K58,K61:K65)</f>
        <v>23413727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33752000</v>
      </c>
      <c r="Q67" s="106">
        <f>$I67      +$K67      +$M67      +$O67</f>
        <v>44293386</v>
      </c>
      <c r="R67" s="61">
        <f>IF(($H67      =0),0,((($J67      -$H67      )/$H67      )*100))</f>
        <v>536.94323144104806</v>
      </c>
      <c r="S67" s="62">
        <f>IF(($I67      =0),0,((($K67      -$I67      )/$I67      )*100))</f>
        <v>12.136539203058824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5.5793409659705162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7.3218743491154576</v>
      </c>
      <c r="V67" s="105">
        <f>SUM(V9:V14,V17:V23,V26:V29,V32,V35:V39,V42:V52,V55:V58,V61:V65)</f>
        <v>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1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>F69</f>
        <v>0</v>
      </c>
      <c r="G70" s="103">
        <f>G69</f>
        <v>0</v>
      </c>
      <c r="H70" s="102">
        <f>H69</f>
        <v>0</v>
      </c>
      <c r="I70" s="103">
        <f>I69</f>
        <v>0</v>
      </c>
      <c r="J70" s="102">
        <f>J69</f>
        <v>0</v>
      </c>
      <c r="K70" s="103">
        <f>K69</f>
        <v>0</v>
      </c>
      <c r="L70" s="102">
        <f>L69</f>
        <v>0</v>
      </c>
      <c r="M70" s="103">
        <f>M69</f>
        <v>0</v>
      </c>
      <c r="N70" s="102">
        <f>N69</f>
        <v>0</v>
      </c>
      <c r="O70" s="103">
        <f>O69</f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1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>F69</f>
        <v>0</v>
      </c>
      <c r="G71" s="106">
        <f>G69</f>
        <v>0</v>
      </c>
      <c r="H71" s="105">
        <f>H69</f>
        <v>0</v>
      </c>
      <c r="I71" s="106">
        <f>I69</f>
        <v>0</v>
      </c>
      <c r="J71" s="105">
        <f>J69</f>
        <v>0</v>
      </c>
      <c r="K71" s="106">
        <f>K69</f>
        <v>0</v>
      </c>
      <c r="L71" s="105">
        <f>L69</f>
        <v>0</v>
      </c>
      <c r="M71" s="106">
        <f>M69</f>
        <v>0</v>
      </c>
      <c r="N71" s="105">
        <f>N69</f>
        <v>0</v>
      </c>
      <c r="O71" s="106">
        <f>O69</f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1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620646000</v>
      </c>
      <c r="C72" s="104">
        <f>SUM(C9:C14,C17:C23,C26:C29,C32,C35:C39,C42:C52,C55:C58,C61:C65,C69)</f>
        <v>0</v>
      </c>
      <c r="D72" s="104"/>
      <c r="E72" s="104">
        <f>$B72      +$C72      +$D72</f>
        <v>620646000</v>
      </c>
      <c r="F72" s="105">
        <f>SUM(F9:F14,F17:F23,F26:F29,F32,F35:F39,F42:F52,F55:F58,F61:F65,F69)</f>
        <v>620646000</v>
      </c>
      <c r="G72" s="106">
        <f>SUM(G9:G14,G17:G23,G26:G29,G32,G35:G39,G42:G52,G55:G58,G61:G65,G69)</f>
        <v>340451000</v>
      </c>
      <c r="H72" s="105">
        <f>SUM(H9:H14,H17:H23,H26:H29,H32,H35:H39,H42:H52,H55:H58,H61:H65,H69)</f>
        <v>4580000</v>
      </c>
      <c r="I72" s="106">
        <f>SUM(I9:I14,I17:I23,I26:I29,I32,I35:I39,I42:I52,I55:I58,I61:I65,I69)</f>
        <v>20879659</v>
      </c>
      <c r="J72" s="105">
        <f>SUM(J9:J14,J17:J23,J26:J29,J32,J35:J39,J42:J52,J55:J58,J61:J65,J69)</f>
        <v>29172000</v>
      </c>
      <c r="K72" s="106">
        <f>SUM(K9:K14,K17:K23,K26:K29,K32,K35:K39,K42:K52,K55:K58,K61:K65,K69)</f>
        <v>23413727</v>
      </c>
      <c r="L72" s="105">
        <f>SUM(L9:L14,L17:L23,L26:L29,L32,L35:L39,L42:L52,L55:L58,L61:L65,L69)</f>
        <v>0</v>
      </c>
      <c r="M72" s="106">
        <f>SUM(M9:M14,M17:M23,M26:M29,M32,M35:M39,M42:M52,M55:M58,M61:M65,M69)</f>
        <v>0</v>
      </c>
      <c r="N72" s="105">
        <f>SUM(N9:N14,N17:N23,N26:N29,N32,N35:N39,N42:N52,N55:N58,N61:N65,N69)</f>
        <v>0</v>
      </c>
      <c r="O72" s="106">
        <f>SUM(O9:O14,O17:O23,O26:O29,O32,O35:O39,O42:O52,O55:O58,O61:O65,O69)</f>
        <v>0</v>
      </c>
      <c r="P72" s="105">
        <f>$H72      +$J72      +$L72      +$N72</f>
        <v>33752000</v>
      </c>
      <c r="Q72" s="106">
        <f>$I72      +$K72      +$M72      +$O72</f>
        <v>44293386</v>
      </c>
      <c r="R72" s="61">
        <f>IF(($H72      =0),0,((($J72      -$H72      )/$H72      )*100))</f>
        <v>536.94323144104806</v>
      </c>
      <c r="S72" s="62">
        <f>IF(($I72      =0),0,((($K72      -$I72      )/$I72      )*100))</f>
        <v>12.136539203058824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5.5793409659705162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7.3218743491154576</v>
      </c>
      <c r="V72" s="105">
        <f>SUM(V9:V14,V17:V23,V26:V29,V32,V35:V39,V42:V52,V55:V58,V61:V65,V69)</f>
        <v>0</v>
      </c>
      <c r="W72" s="106" t="s">
        <v>1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112</v>
      </c>
      <c r="B79" s="111">
        <f>SUM(B80:B83)</f>
        <v>0</v>
      </c>
      <c r="C79" s="111">
        <f>SUM(C80:C83)</f>
        <v>0</v>
      </c>
      <c r="D79" s="111">
        <f>SUM(D80:D83)</f>
        <v>0</v>
      </c>
      <c r="E79" s="111">
        <f>SUM(E80:E83)</f>
        <v>0</v>
      </c>
      <c r="F79" s="111">
        <f>SUM(F80:F83)</f>
        <v>0</v>
      </c>
      <c r="G79" s="111">
        <f>SUM(G80:G83)</f>
        <v>0</v>
      </c>
      <c r="H79" s="111">
        <f>SUM(H80:H83)</f>
        <v>0</v>
      </c>
      <c r="I79" s="111">
        <f>SUM(I80:I83)</f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113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>$H86      +$J86      +$L86      +$N86</f>
        <v>0</v>
      </c>
      <c r="Q86" s="113">
        <f>$I86      +$K86      +$M86      +$O86</f>
        <v>0</v>
      </c>
      <c r="R86" s="89">
        <f>IF(($H86      =0),0,((($J86      -$H86      )/$H86      )*100))</f>
        <v>0</v>
      </c>
      <c r="S86" s="90">
        <f>IF(($I86      =0),0,((($K86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>$B87      +$C87      +$D87</f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>$H87      +$J87      +$L87      +$N87</f>
        <v>0</v>
      </c>
      <c r="Q87" s="115">
        <f>$I87      +$K87      +$M87      +$O87</f>
        <v>0</v>
      </c>
      <c r="R87" s="89">
        <f>IF(($H87      =0),0,((($J87      -$H87      )/$H87      )*100))</f>
        <v>0</v>
      </c>
      <c r="S87" s="90">
        <f>IF(($I87      =0),0,((($K87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=0),0,((($J88      -$H88      )/$H88      )*100))</f>
        <v>0</v>
      </c>
      <c r="S88" s="90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=0),0,((($J89      -$H89      )/$H89      )*100))</f>
        <v>0</v>
      </c>
      <c r="S89" s="90">
        <f>IF(($I89      =0),0,((($K89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IF(($H90      =0),0,((($J90      -$H90      )/$H90      )*100))</f>
        <v>0</v>
      </c>
      <c r="S90" s="90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=0),0,((($J91      -$H91      )/$H91      )*100))</f>
        <v>0</v>
      </c>
      <c r="S91" s="90">
        <f>IF(($I91      =0),0,((($K91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IF(($H92      =0),0,((($J92      -$H92      )/$H92      )*100))</f>
        <v>0</v>
      </c>
      <c r="S92" s="90">
        <f>IF(($I92      =0),0,((($K92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IF(($H93      =0),0,((($J93      -$H93      )/$H93      )*100))</f>
        <v>0</v>
      </c>
      <c r="S93" s="90">
        <f>IF(($I93      =0),0,((($K93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117</v>
      </c>
      <c r="B95" s="121">
        <f>SUM(B96:B110)</f>
        <v>0</v>
      </c>
      <c r="C95" s="121">
        <f>SUM(C96:C110)</f>
        <v>0</v>
      </c>
      <c r="D95" s="121">
        <f>SUM(D96:D110)</f>
        <v>0</v>
      </c>
      <c r="E95" s="121">
        <f>SUM(E96:E110)</f>
        <v>0</v>
      </c>
      <c r="F95" s="121">
        <f>SUM(F96:F110)</f>
        <v>0</v>
      </c>
      <c r="G95" s="121">
        <f>SUM(G96:G110)</f>
        <v>0</v>
      </c>
      <c r="H95" s="121">
        <f>SUM(H96:H110)</f>
        <v>0</v>
      </c>
      <c r="I95" s="121">
        <f>SUM(I96:I110)</f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>B95+B85</f>
        <v>#VALUE!</v>
      </c>
      <c r="C112" s="126">
        <f>C95+C85</f>
        <v>0</v>
      </c>
      <c r="D112" s="126">
        <f>D95+D85</f>
        <v>0</v>
      </c>
      <c r="E112" s="126">
        <f>E95+E85</f>
        <v>0</v>
      </c>
      <c r="F112" s="126">
        <f>F95+F85</f>
        <v>0</v>
      </c>
      <c r="G112" s="126">
        <f>G95+G85</f>
        <v>0</v>
      </c>
      <c r="H112" s="126">
        <f>H95+H85</f>
        <v>0</v>
      </c>
      <c r="I112" s="126">
        <f>I95+I85</f>
        <v>0</v>
      </c>
      <c r="J112" s="126">
        <f>J95+J85</f>
        <v>0</v>
      </c>
      <c r="K112" s="126">
        <f>K95+K85</f>
        <v>0</v>
      </c>
      <c r="L112" s="126">
        <f>L95+L85</f>
        <v>0</v>
      </c>
      <c r="M112" s="126">
        <f>M95+M85</f>
        <v>0</v>
      </c>
      <c r="N112" s="126">
        <f>N95+N85</f>
        <v>0</v>
      </c>
      <c r="O112" s="126">
        <f>O95+O85</f>
        <v>0</v>
      </c>
      <c r="P112" s="126">
        <f>P95+P85</f>
        <v>0</v>
      </c>
      <c r="Q112" s="126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118</v>
      </c>
      <c r="B113" s="128" t="str">
        <f>B85</f>
        <v/>
      </c>
      <c r="C113" s="128">
        <f>C85</f>
        <v>0</v>
      </c>
      <c r="D113" s="128">
        <f>D85</f>
        <v>0</v>
      </c>
      <c r="E113" s="128">
        <f>E85</f>
        <v>0</v>
      </c>
      <c r="F113" s="128">
        <f>F85</f>
        <v>0</v>
      </c>
      <c r="G113" s="128">
        <f>G85</f>
        <v>0</v>
      </c>
      <c r="H113" s="128">
        <f>H85</f>
        <v>0</v>
      </c>
      <c r="I113" s="128">
        <f>I85</f>
        <v>0</v>
      </c>
      <c r="J113" s="128">
        <f>J85</f>
        <v>0</v>
      </c>
      <c r="K113" s="128">
        <f>K85</f>
        <v>0</v>
      </c>
      <c r="L113" s="128">
        <f>L85</f>
        <v>0</v>
      </c>
      <c r="M113" s="128">
        <f>M85</f>
        <v>0</v>
      </c>
      <c r="N113" s="128">
        <f>N85</f>
        <v>0</v>
      </c>
      <c r="O113" s="128">
        <f>O85</f>
        <v>0</v>
      </c>
      <c r="P113" s="128">
        <f>P85</f>
        <v>0</v>
      </c>
      <c r="Q113" s="128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61u6OZtDmV/5K0GCfvs5M7RyW79ac52vjso3o2C3eJPlS+sbzgOAvPZNOwBxU1OPeLzdkLErmRzQLXpLqYheMg==" saltValue="zSp7+YeSsVDyTcwehSBFK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5B1A8-A4A5-4B1C-AA3C-86B43A6F2F67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20000000</v>
      </c>
      <c r="C9" s="92"/>
      <c r="D9" s="92"/>
      <c r="E9" s="92">
        <f>$B9       +$C9       +$D9</f>
        <v>20000000</v>
      </c>
      <c r="F9" s="93">
        <v>20000000</v>
      </c>
      <c r="G9" s="94">
        <v>4530000</v>
      </c>
      <c r="H9" s="93">
        <v>112000</v>
      </c>
      <c r="I9" s="94"/>
      <c r="J9" s="93">
        <v>1025000</v>
      </c>
      <c r="K9" s="94"/>
      <c r="L9" s="93"/>
      <c r="M9" s="94"/>
      <c r="N9" s="93"/>
      <c r="O9" s="94"/>
      <c r="P9" s="93">
        <f>$H9       +$J9       +$L9       +$N9</f>
        <v>1137000</v>
      </c>
      <c r="Q9" s="94">
        <f>$I9       +$K9       +$M9       +$O9</f>
        <v>0</v>
      </c>
      <c r="R9" s="48">
        <f>IF(($H9       =0),0,((($J9       -$H9       )/$H9       )*100))</f>
        <v>815.17857142857133</v>
      </c>
      <c r="S9" s="49">
        <f>IF(($I9       =0),0,((($K9       -$I9       )/$I9       )*100))</f>
        <v>0</v>
      </c>
      <c r="T9" s="48">
        <f>IF(($E9       =0),0,(($P9       /$E9       )*100))</f>
        <v>5.6849999999999996</v>
      </c>
      <c r="U9" s="50">
        <f>IF(($E9       =0),0,(($Q9       /$E9       )*100))</f>
        <v>0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>$B10      +$C10      +$D10</f>
        <v>1000000</v>
      </c>
      <c r="F10" s="93">
        <v>1000000</v>
      </c>
      <c r="G10" s="94">
        <v>1000000</v>
      </c>
      <c r="H10" s="93">
        <v>155000</v>
      </c>
      <c r="I10" s="94"/>
      <c r="J10" s="93">
        <v>253000</v>
      </c>
      <c r="K10" s="94"/>
      <c r="L10" s="93"/>
      <c r="M10" s="94"/>
      <c r="N10" s="93"/>
      <c r="O10" s="94"/>
      <c r="P10" s="93">
        <f>$H10      +$J10      +$L10      +$N10</f>
        <v>408000</v>
      </c>
      <c r="Q10" s="94">
        <f>$I10      +$K10      +$M10      +$O10</f>
        <v>0</v>
      </c>
      <c r="R10" s="48">
        <f>IF(($H10      =0),0,((($J10      -$H10      )/$H10      )*100))</f>
        <v>63.225806451612897</v>
      </c>
      <c r="S10" s="49">
        <f>IF(($I10      =0),0,((($K10      -$I10      )/$I10      )*100))</f>
        <v>0</v>
      </c>
      <c r="T10" s="48">
        <f>IF(($E10      =0),0,(($P10      /$E10      )*100))</f>
        <v>40.799999999999997</v>
      </c>
      <c r="U10" s="50">
        <f>IF(($E10      =0),0,(($Q10      /$E10      )*100))</f>
        <v>0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13750000</v>
      </c>
      <c r="C11" s="92"/>
      <c r="D11" s="92"/>
      <c r="E11" s="92">
        <f>$B11      +$C11      +$D11</f>
        <v>13750000</v>
      </c>
      <c r="F11" s="93">
        <v>13750000</v>
      </c>
      <c r="G11" s="94">
        <v>9000000</v>
      </c>
      <c r="H11" s="93">
        <v>3112000</v>
      </c>
      <c r="I11" s="94"/>
      <c r="J11" s="93">
        <v>1921000</v>
      </c>
      <c r="K11" s="94"/>
      <c r="L11" s="93"/>
      <c r="M11" s="94"/>
      <c r="N11" s="93"/>
      <c r="O11" s="94"/>
      <c r="P11" s="93">
        <f>$H11      +$J11      +$L11      +$N11</f>
        <v>5033000</v>
      </c>
      <c r="Q11" s="94">
        <f>$I11      +$K11      +$M11      +$O11</f>
        <v>0</v>
      </c>
      <c r="R11" s="48">
        <f>IF(($H11      =0),0,((($J11      -$H11      )/$H11      )*100))</f>
        <v>-38.271208226221084</v>
      </c>
      <c r="S11" s="49">
        <f>IF(($I11      =0),0,((($K11      -$I11      )/$I11      )*100))</f>
        <v>0</v>
      </c>
      <c r="T11" s="48">
        <f>IF(($E11      =0),0,(($P11      /$E11      )*100))</f>
        <v>36.603636363636369</v>
      </c>
      <c r="U11" s="50">
        <f>IF(($E11      =0),0,(($Q11      /$E11      )*100))</f>
        <v>0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29700000</v>
      </c>
      <c r="C13" s="92"/>
      <c r="D13" s="92"/>
      <c r="E13" s="92">
        <f>$B13      +$C13      +$D13</f>
        <v>29700000</v>
      </c>
      <c r="F13" s="93">
        <v>29700000</v>
      </c>
      <c r="G13" s="94">
        <v>19327000</v>
      </c>
      <c r="H13" s="93">
        <v>6070000</v>
      </c>
      <c r="I13" s="94"/>
      <c r="J13" s="93">
        <v>5308000</v>
      </c>
      <c r="K13" s="94"/>
      <c r="L13" s="93"/>
      <c r="M13" s="94"/>
      <c r="N13" s="93"/>
      <c r="O13" s="94"/>
      <c r="P13" s="93">
        <f>$H13      +$J13      +$L13      +$N13</f>
        <v>11378000</v>
      </c>
      <c r="Q13" s="94">
        <f>$I13      +$K13      +$M13      +$O13</f>
        <v>0</v>
      </c>
      <c r="R13" s="48">
        <f>IF(($H13      =0),0,((($J13      -$H13      )/$H13      )*100))</f>
        <v>-12.55354200988468</v>
      </c>
      <c r="S13" s="49">
        <f>IF(($I13      =0),0,((($K13      -$I13      )/$I13      )*100))</f>
        <v>0</v>
      </c>
      <c r="T13" s="48">
        <f>IF(($E13      =0),0,(($P13      /$E13      )*100))</f>
        <v>38.309764309764311</v>
      </c>
      <c r="U13" s="50">
        <f>IF(($E13      =0),0,(($Q13      /$E13      )*100))</f>
        <v>0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2000000</v>
      </c>
      <c r="C14" s="92"/>
      <c r="D14" s="92"/>
      <c r="E14" s="92">
        <f>$B14      +$C14      +$D14</f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=0),0,((($J14      -$H14      )/$H14      )*100))</f>
        <v>0</v>
      </c>
      <c r="S14" s="49">
        <f>IF(($I14      =0),0,((($K14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66450000</v>
      </c>
      <c r="C15" s="95">
        <f>SUM(C9:C14)</f>
        <v>0</v>
      </c>
      <c r="D15" s="95"/>
      <c r="E15" s="95">
        <f>$B15      +$C15      +$D15</f>
        <v>66450000</v>
      </c>
      <c r="F15" s="96">
        <f>SUM(F9:F14)</f>
        <v>66450000</v>
      </c>
      <c r="G15" s="97">
        <f>SUM(G9:G14)</f>
        <v>33857000</v>
      </c>
      <c r="H15" s="96">
        <f>SUM(H9:H14)</f>
        <v>9449000</v>
      </c>
      <c r="I15" s="97">
        <f>SUM(I9:I14)</f>
        <v>0</v>
      </c>
      <c r="J15" s="96">
        <f>SUM(J9:J14)</f>
        <v>8507000</v>
      </c>
      <c r="K15" s="97">
        <f>SUM(K9:K14)</f>
        <v>0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17956000</v>
      </c>
      <c r="Q15" s="97">
        <f>$I15      +$K15      +$M15      +$O15</f>
        <v>0</v>
      </c>
      <c r="R15" s="52">
        <f>IF(($H15      =0),0,((($J15      -$H15      )/$H15      )*100))</f>
        <v>-9.9693089215790032</v>
      </c>
      <c r="S15" s="53">
        <f>IF(($I15      =0),0,((($K15      -$I15      )/$I15      )*100))</f>
        <v>0</v>
      </c>
      <c r="T15" s="52">
        <f>IF((SUM($E9:$E13))=0,0,(P15/(SUM($E9:$E13))*100))</f>
        <v>27.860356865787434</v>
      </c>
      <c r="U15" s="54">
        <f>IF((SUM($E9:$E13))=0,0,(Q15/(SUM($E9:$E13))*100))</f>
        <v>0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>$H17      +$J17      +$L17      +$N17</f>
        <v>0</v>
      </c>
      <c r="Q17" s="94">
        <f>$I17      +$K17      +$M17      +$O17</f>
        <v>0</v>
      </c>
      <c r="R17" s="48">
        <f>IF(($H17      =0),0,((($J17      -$H17      )/$H17      )*100))</f>
        <v>0</v>
      </c>
      <c r="S17" s="49">
        <f>IF(($I17      =0),0,((($K17      -$I17      )/$I17      )*100))</f>
        <v>0</v>
      </c>
      <c r="T17" s="48">
        <f>IF(($E17      =0),0,(($P17      /$E17      )*100))</f>
        <v>0</v>
      </c>
      <c r="U17" s="50">
        <f>IF(($E17      =0),0,(($Q17      /$E17      )*100))</f>
        <v>0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=0),0,((($J18      -$H18      )/$H18      )*100))</f>
        <v>0</v>
      </c>
      <c r="S18" s="49">
        <f>IF(($I18      =0),0,((($K18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250000</v>
      </c>
      <c r="C19" s="92"/>
      <c r="D19" s="92"/>
      <c r="E19" s="92">
        <f>$B19      +$C19      +$D19</f>
        <v>250000</v>
      </c>
      <c r="F19" s="93">
        <v>250000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>$B20      +$C20      +$D20</f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IF(($H20      =0),0,((($J20      -$H20      )/$H20      )*100))</f>
        <v>0</v>
      </c>
      <c r="S20" s="49">
        <f>IF(($I20      =0),0,((($K20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250000</v>
      </c>
      <c r="C24" s="95">
        <f>SUM(C17:C23)</f>
        <v>0</v>
      </c>
      <c r="D24" s="95"/>
      <c r="E24" s="95">
        <f>$B24      +$C24      +$D24</f>
        <v>250000</v>
      </c>
      <c r="F24" s="96">
        <f>SUM(F17:F23)</f>
        <v>250000</v>
      </c>
      <c r="G24" s="97">
        <f>SUM(G17:G23)</f>
        <v>0</v>
      </c>
      <c r="H24" s="96">
        <f>SUM(H17:H23)</f>
        <v>0</v>
      </c>
      <c r="I24" s="97">
        <f>SUM(I17:I23)</f>
        <v>0</v>
      </c>
      <c r="J24" s="96">
        <f>SUM(J17:J23)</f>
        <v>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0</v>
      </c>
      <c r="Q24" s="97">
        <f>$I24      +$K24      +$M24      +$O24</f>
        <v>0</v>
      </c>
      <c r="R24" s="52">
        <f>IF(($H24      =0),0,((($J24      -$H24      )/$H24      )*100))</f>
        <v>0</v>
      </c>
      <c r="S24" s="53">
        <f>IF(($I24      =0),0,((($K24      -$I24      )/$I24      )*100))</f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346376000</v>
      </c>
      <c r="C28" s="92"/>
      <c r="D28" s="92"/>
      <c r="E28" s="92">
        <f>$B28      +$C28      +$D28</f>
        <v>346376000</v>
      </c>
      <c r="F28" s="93">
        <v>346376000</v>
      </c>
      <c r="G28" s="94">
        <v>49131000</v>
      </c>
      <c r="H28" s="93">
        <v>18239000</v>
      </c>
      <c r="I28" s="94"/>
      <c r="J28" s="93">
        <v>13368000</v>
      </c>
      <c r="K28" s="94"/>
      <c r="L28" s="93"/>
      <c r="M28" s="94"/>
      <c r="N28" s="93"/>
      <c r="O28" s="94"/>
      <c r="P28" s="93">
        <f>$H28      +$J28      +$L28      +$N28</f>
        <v>31607000</v>
      </c>
      <c r="Q28" s="94">
        <f>$I28      +$K28      +$M28      +$O28</f>
        <v>0</v>
      </c>
      <c r="R28" s="48">
        <f>IF(($H28      =0),0,((($J28      -$H28      )/$H28      )*100))</f>
        <v>-26.706508032238606</v>
      </c>
      <c r="S28" s="49">
        <f>IF(($I28      =0),0,((($K28      -$I28      )/$I28      )*100))</f>
        <v>0</v>
      </c>
      <c r="T28" s="48">
        <f>IF(($E28      =0),0,(($P28      /$E28      )*100))</f>
        <v>9.1250548536850129</v>
      </c>
      <c r="U28" s="50">
        <f>IF(($E28      =0),0,(($Q28      /$E28      )*100))</f>
        <v>0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346376000</v>
      </c>
      <c r="C30" s="95">
        <f>SUM(C26:C29)</f>
        <v>0</v>
      </c>
      <c r="D30" s="95"/>
      <c r="E30" s="95">
        <f>$B30      +$C30      +$D30</f>
        <v>346376000</v>
      </c>
      <c r="F30" s="96">
        <f>SUM(F26:F29)</f>
        <v>346376000</v>
      </c>
      <c r="G30" s="97">
        <f>SUM(G26:G29)</f>
        <v>49131000</v>
      </c>
      <c r="H30" s="96">
        <f>SUM(H26:H29)</f>
        <v>18239000</v>
      </c>
      <c r="I30" s="97">
        <f>SUM(I26:I29)</f>
        <v>0</v>
      </c>
      <c r="J30" s="96">
        <f>SUM(J26:J29)</f>
        <v>13368000</v>
      </c>
      <c r="K30" s="97">
        <f>SUM(K26:K29)</f>
        <v>0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31607000</v>
      </c>
      <c r="Q30" s="97">
        <f>$I30      +$K30      +$M30      +$O30</f>
        <v>0</v>
      </c>
      <c r="R30" s="52">
        <f>IF(($H30      =0),0,((($J30      -$H30      )/$H30      )*100))</f>
        <v>-26.706508032238606</v>
      </c>
      <c r="S30" s="53">
        <f>IF(($I30      =0),0,((($K30      -$I30      )/$I30      )*100))</f>
        <v>0</v>
      </c>
      <c r="T30" s="52">
        <f>IF($E30   =0,0,($P30   /$E30   )*100)</f>
        <v>9.1250548536850129</v>
      </c>
      <c r="U30" s="54">
        <f>IF($E30   =0,0,($Q30   /$E30   )*100)</f>
        <v>0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8397000</v>
      </c>
      <c r="C32" s="92"/>
      <c r="D32" s="92"/>
      <c r="E32" s="92">
        <f>$B32      +$C32      +$D32</f>
        <v>8397000</v>
      </c>
      <c r="F32" s="93">
        <v>8397000</v>
      </c>
      <c r="G32" s="94">
        <v>2099000</v>
      </c>
      <c r="H32" s="93">
        <v>62000</v>
      </c>
      <c r="I32" s="94"/>
      <c r="J32" s="93">
        <v>2037000</v>
      </c>
      <c r="K32" s="94"/>
      <c r="L32" s="93"/>
      <c r="M32" s="94"/>
      <c r="N32" s="93"/>
      <c r="O32" s="94"/>
      <c r="P32" s="93">
        <f>$H32      +$J32      +$L32      +$N32</f>
        <v>2099000</v>
      </c>
      <c r="Q32" s="94">
        <f>$I32      +$K32      +$M32      +$O32</f>
        <v>0</v>
      </c>
      <c r="R32" s="48">
        <f>IF(($H32      =0),0,((($J32      -$H32      )/$H32      )*100))</f>
        <v>3185.483870967742</v>
      </c>
      <c r="S32" s="49">
        <f>IF(($I32      =0),0,((($K32      -$I32      )/$I32      )*100))</f>
        <v>0</v>
      </c>
      <c r="T32" s="48">
        <f>IF(($E32      =0),0,(($P32      /$E32      )*100))</f>
        <v>24.997022746218889</v>
      </c>
      <c r="U32" s="50">
        <f>IF(($E32      =0),0,(($Q32      /$E32      )*100))</f>
        <v>0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8397000</v>
      </c>
      <c r="C33" s="95">
        <f>C32</f>
        <v>0</v>
      </c>
      <c r="D33" s="95"/>
      <c r="E33" s="95">
        <f>$B33      +$C33      +$D33</f>
        <v>8397000</v>
      </c>
      <c r="F33" s="96">
        <f>F32</f>
        <v>8397000</v>
      </c>
      <c r="G33" s="97">
        <f>G32</f>
        <v>2099000</v>
      </c>
      <c r="H33" s="96">
        <f>H32</f>
        <v>62000</v>
      </c>
      <c r="I33" s="97">
        <f>I32</f>
        <v>0</v>
      </c>
      <c r="J33" s="96">
        <f>J32</f>
        <v>2037000</v>
      </c>
      <c r="K33" s="97">
        <f>K32</f>
        <v>0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2099000</v>
      </c>
      <c r="Q33" s="97">
        <f>$I33      +$K33      +$M33      +$O33</f>
        <v>0</v>
      </c>
      <c r="R33" s="52">
        <f>IF(($H33      =0),0,((($J33      -$H33      )/$H33      )*100))</f>
        <v>3185.483870967742</v>
      </c>
      <c r="S33" s="53">
        <f>IF(($I33      =0),0,((($K33      -$I33      )/$I33      )*100))</f>
        <v>0</v>
      </c>
      <c r="T33" s="52">
        <f>IF($E33   =0,0,($P33   /$E33   )*100)</f>
        <v>24.997022746218889</v>
      </c>
      <c r="U33" s="54">
        <f>IF($E33   =0,0,($Q33   /$E33   )*100)</f>
        <v>0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>$H35      +$J35      +$L35      +$N35</f>
        <v>0</v>
      </c>
      <c r="Q35" s="94">
        <f>$I35      +$K35      +$M35      +$O35</f>
        <v>0</v>
      </c>
      <c r="R35" s="48">
        <f>IF(($H35      =0),0,((($J35      -$H35      )/$H35      )*100))</f>
        <v>0</v>
      </c>
      <c r="S35" s="49">
        <f>IF(($I35      =0),0,((($K35      -$I35      )/$I35      )*100))</f>
        <v>0</v>
      </c>
      <c r="T35" s="48">
        <f>IF(($E35      =0),0,(($P35      /$E35      )*100))</f>
        <v>0</v>
      </c>
      <c r="U35" s="50">
        <f>IF(($E35      =0),0,(($Q35      /$E35      )*100))</f>
        <v>0</v>
      </c>
      <c r="V35" s="93">
        <v>0</v>
      </c>
      <c r="W35" s="94" t="s">
        <v>1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>$B36      +$C36      +$D36</f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IF(($H36      =0),0,((($J36      -$H36      )/$H36      )*100))</f>
        <v>0</v>
      </c>
      <c r="S36" s="49">
        <f>IF(($I36      =0),0,((($K36      -$I36      )/$I36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9000000</v>
      </c>
      <c r="C38" s="92"/>
      <c r="D38" s="92"/>
      <c r="E38" s="92">
        <f>$B38      +$C38      +$D38</f>
        <v>9000000</v>
      </c>
      <c r="F38" s="93">
        <v>9000000</v>
      </c>
      <c r="G38" s="94">
        <v>6000000</v>
      </c>
      <c r="H38" s="93">
        <v>1784000</v>
      </c>
      <c r="I38" s="94"/>
      <c r="J38" s="93">
        <v>4646000</v>
      </c>
      <c r="K38" s="94"/>
      <c r="L38" s="93"/>
      <c r="M38" s="94"/>
      <c r="N38" s="93"/>
      <c r="O38" s="94"/>
      <c r="P38" s="93">
        <f>$H38      +$J38      +$L38      +$N38</f>
        <v>6430000</v>
      </c>
      <c r="Q38" s="94">
        <f>$I38      +$K38      +$M38      +$O38</f>
        <v>0</v>
      </c>
      <c r="R38" s="48">
        <f>IF(($H38      =0),0,((($J38      -$H38      )/$H38      )*100))</f>
        <v>160.42600896860986</v>
      </c>
      <c r="S38" s="49">
        <f>IF(($I38      =0),0,((($K38      -$I38      )/$I38      )*100))</f>
        <v>0</v>
      </c>
      <c r="T38" s="48">
        <f>IF(($E38      =0),0,(($P38      /$E38      )*100))</f>
        <v>71.444444444444443</v>
      </c>
      <c r="U38" s="50">
        <f>IF(($E38      =0),0,(($Q38      /$E38      )*100))</f>
        <v>0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=0),0,((($J39      -$H39      )/$H39      )*100))</f>
        <v>0</v>
      </c>
      <c r="S39" s="49">
        <f>IF(($I39      =0),0,((($K39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9000000</v>
      </c>
      <c r="C40" s="95">
        <f>SUM(C35:C39)</f>
        <v>0</v>
      </c>
      <c r="D40" s="95"/>
      <c r="E40" s="95">
        <f>$B40      +$C40      +$D40</f>
        <v>9000000</v>
      </c>
      <c r="F40" s="96">
        <f>SUM(F35:F39)</f>
        <v>9000000</v>
      </c>
      <c r="G40" s="97">
        <f>SUM(G35:G39)</f>
        <v>6000000</v>
      </c>
      <c r="H40" s="96">
        <f>SUM(H35:H39)</f>
        <v>1784000</v>
      </c>
      <c r="I40" s="97">
        <f>SUM(I35:I39)</f>
        <v>0</v>
      </c>
      <c r="J40" s="96">
        <f>SUM(J35:J39)</f>
        <v>4646000</v>
      </c>
      <c r="K40" s="97">
        <f>SUM(K35:K39)</f>
        <v>0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6430000</v>
      </c>
      <c r="Q40" s="97">
        <f>$I40      +$K40      +$M40      +$O40</f>
        <v>0</v>
      </c>
      <c r="R40" s="52">
        <f>IF(($H40      =0),0,((($J40      -$H40      )/$H40      )*100))</f>
        <v>160.42600896860986</v>
      </c>
      <c r="S40" s="53">
        <f>IF(($I40      =0),0,((($K40      -$I40      )/$I40      )*100))</f>
        <v>0</v>
      </c>
      <c r="T40" s="52">
        <f>IF((+$E35+$E38) =0,0,(P40   /(+$E35+$E38) )*100)</f>
        <v>71.444444444444443</v>
      </c>
      <c r="U40" s="54">
        <f>IF((+$E35+$E38) =0,0,(Q40   /(+$E35+$E38) )*100)</f>
        <v>0</v>
      </c>
      <c r="V40" s="96">
        <f>SUM(V35:V39)</f>
        <v>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=0),0,((($J42      -$H42      )/$H42      )*100))</f>
        <v>0</v>
      </c>
      <c r="S42" s="49">
        <f>IF(($I42      =0),0,((($K42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348000000</v>
      </c>
      <c r="C43" s="92"/>
      <c r="D43" s="92"/>
      <c r="E43" s="92">
        <f>$B43      +$C43      +$D43</f>
        <v>348000000</v>
      </c>
      <c r="F43" s="93">
        <v>348000000</v>
      </c>
      <c r="G43" s="94">
        <v>71840000</v>
      </c>
      <c r="H43" s="93"/>
      <c r="I43" s="94"/>
      <c r="J43" s="93">
        <v>19908000</v>
      </c>
      <c r="K43" s="94"/>
      <c r="L43" s="93"/>
      <c r="M43" s="94"/>
      <c r="N43" s="93"/>
      <c r="O43" s="94"/>
      <c r="P43" s="93">
        <f>$H43      +$J43      +$L43      +$N43</f>
        <v>19908000</v>
      </c>
      <c r="Q43" s="94">
        <f>$I43      +$K43      +$M43      +$O43</f>
        <v>0</v>
      </c>
      <c r="R43" s="48">
        <f>IF(($H43      =0),0,((($J43      -$H43      )/$H43      )*100))</f>
        <v>0</v>
      </c>
      <c r="S43" s="49">
        <f>IF(($I43      =0),0,((($K43      -$I43      )/$I43      )*100))</f>
        <v>0</v>
      </c>
      <c r="T43" s="48">
        <f>IF(($E43      =0),0,(($P43      /$E43      )*100))</f>
        <v>5.7206896551724142</v>
      </c>
      <c r="U43" s="50">
        <f>IF(($E43      =0),0,(($Q43      /$E43      )*100))</f>
        <v>0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>$B44      +$C44      +$D44</f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=0),0,((($J44      -$H44      )/$H44      )*100))</f>
        <v>0</v>
      </c>
      <c r="S44" s="49">
        <f>IF(($I44      =0),0,((($K44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>$B51      +$C51      +$D51</f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>$H51      +$J51      +$L51      +$N51</f>
        <v>0</v>
      </c>
      <c r="Q51" s="94">
        <f>$I51      +$K51      +$M51      +$O51</f>
        <v>0</v>
      </c>
      <c r="R51" s="48">
        <f>IF(($H51      =0),0,((($J51      -$H51      )/$H51      )*100))</f>
        <v>0</v>
      </c>
      <c r="S51" s="49">
        <f>IF(($I51      =0),0,((($K51      -$I51      )/$I51      )*100))</f>
        <v>0</v>
      </c>
      <c r="T51" s="48">
        <f>IF(($E51      =0),0,(($P51      /$E51      )*100))</f>
        <v>0</v>
      </c>
      <c r="U51" s="50">
        <f>IF(($E51      =0),0,(($Q51      /$E51      )*100))</f>
        <v>0</v>
      </c>
      <c r="V51" s="93">
        <v>0</v>
      </c>
      <c r="W51" s="94" t="s">
        <v>1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>$B52      +$C52      +$D52</f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=0),0,((($J52      -$H52      )/$H52      )*100))</f>
        <v>0</v>
      </c>
      <c r="S52" s="49">
        <f>IF(($I52      =0),0,((($K52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348000000</v>
      </c>
      <c r="C53" s="95">
        <f>SUM(C42:C52)</f>
        <v>0</v>
      </c>
      <c r="D53" s="95"/>
      <c r="E53" s="95">
        <f>$B53      +$C53      +$D53</f>
        <v>348000000</v>
      </c>
      <c r="F53" s="96">
        <f>SUM(F42:F52)</f>
        <v>348000000</v>
      </c>
      <c r="G53" s="97">
        <f>SUM(G42:G52)</f>
        <v>71840000</v>
      </c>
      <c r="H53" s="96">
        <f>SUM(H42:H52)</f>
        <v>0</v>
      </c>
      <c r="I53" s="97">
        <f>SUM(I42:I52)</f>
        <v>0</v>
      </c>
      <c r="J53" s="96">
        <f>SUM(J42:J52)</f>
        <v>19908000</v>
      </c>
      <c r="K53" s="97">
        <f>SUM(K42:K52)</f>
        <v>0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19908000</v>
      </c>
      <c r="Q53" s="97">
        <f>$I53      +$K53      +$M53      +$O53</f>
        <v>0</v>
      </c>
      <c r="R53" s="52">
        <f>IF(($H53      =0),0,((($J53      -$H53      )/$H53      )*100))</f>
        <v>0</v>
      </c>
      <c r="S53" s="53">
        <f>IF(($I53      =0),0,((($K53      -$I53      )/$I53      )*100))</f>
        <v>0</v>
      </c>
      <c r="T53" s="52">
        <f>IF((+$E43+$E45+$E47+$E48+$E51) =0,0,(P53   /(+$E43+$E45+$E47+$E48+$E51) )*100)</f>
        <v>5.7206896551724142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=0),0,((($J61      -$H61      )/$H61      )*100))</f>
        <v>0</v>
      </c>
      <c r="S61" s="49">
        <f>IF(($I61      =0),0,((($K61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>
        <v>349635000</v>
      </c>
      <c r="C65" s="92"/>
      <c r="D65" s="92"/>
      <c r="E65" s="92">
        <f>$B65      +$C65      +$D65</f>
        <v>349635000</v>
      </c>
      <c r="F65" s="93">
        <v>349635000</v>
      </c>
      <c r="G65" s="94">
        <v>258440000</v>
      </c>
      <c r="H65" s="93">
        <v>4789000</v>
      </c>
      <c r="I65" s="94"/>
      <c r="J65" s="93">
        <v>63706000</v>
      </c>
      <c r="K65" s="94"/>
      <c r="L65" s="93"/>
      <c r="M65" s="94"/>
      <c r="N65" s="93"/>
      <c r="O65" s="94"/>
      <c r="P65" s="93">
        <f>$H65      +$J65      +$L65      +$N65</f>
        <v>68495000</v>
      </c>
      <c r="Q65" s="94">
        <f>$I65      +$K65      +$M65      +$O65</f>
        <v>0</v>
      </c>
      <c r="R65" s="48">
        <f>IF(($H65      =0),0,((($J65      -$H65      )/$H65      )*100))</f>
        <v>1230.2568385884319</v>
      </c>
      <c r="S65" s="49">
        <f>IF(($I65      =0),0,((($K65      -$I65      )/$I65      )*100))</f>
        <v>0</v>
      </c>
      <c r="T65" s="48">
        <f>IF(($E65      =0),0,(($P65      /$E65      )*100))</f>
        <v>19.590430019877871</v>
      </c>
      <c r="U65" s="50">
        <f>IF(($E65      =0),0,(($Q65      /$E65      )*100))</f>
        <v>0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349635000</v>
      </c>
      <c r="C66" s="95">
        <f>SUM(C61:C65)</f>
        <v>0</v>
      </c>
      <c r="D66" s="95"/>
      <c r="E66" s="95">
        <f>$B66      +$C66      +$D66</f>
        <v>349635000</v>
      </c>
      <c r="F66" s="96">
        <f>SUM(F61:F65)</f>
        <v>349635000</v>
      </c>
      <c r="G66" s="97">
        <f>SUM(G61:G65)</f>
        <v>258440000</v>
      </c>
      <c r="H66" s="96">
        <f>SUM(H61:H65)</f>
        <v>4789000</v>
      </c>
      <c r="I66" s="97">
        <f>SUM(I61:I65)</f>
        <v>0</v>
      </c>
      <c r="J66" s="96">
        <f>SUM(J61:J65)</f>
        <v>63706000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68495000</v>
      </c>
      <c r="Q66" s="97">
        <f>$I66      +$K66      +$M66      +$O66</f>
        <v>0</v>
      </c>
      <c r="R66" s="52">
        <f>IF(($H66      =0),0,((($J66      -$H66      )/$H66      )*100))</f>
        <v>1230.2568385884319</v>
      </c>
      <c r="S66" s="53">
        <f>IF(($I66      =0),0,((($K66      -$I66      )/$I66      )*100))</f>
        <v>0</v>
      </c>
      <c r="T66" s="52">
        <f>IF((+$E61+$E63+$E64++$E65) =0,0,(P66   /(+$E61+$E63+$E64+$E65) )*100)</f>
        <v>19.590430019877871</v>
      </c>
      <c r="U66" s="54">
        <f>IF((+$E61+$E63+$E65) =0,0,(Q66  /(+$E61+$E63+$E65) )*100)</f>
        <v>0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1128108000</v>
      </c>
      <c r="C67" s="104">
        <f>SUM(C9:C14,C17:C23,C26:C29,C32,C35:C39,C42:C52,C55:C58,C61:C65)</f>
        <v>0</v>
      </c>
      <c r="D67" s="104"/>
      <c r="E67" s="104">
        <f>$B67      +$C67      +$D67</f>
        <v>1128108000</v>
      </c>
      <c r="F67" s="105">
        <f>SUM(F9:F14,F17:F23,F26:F29,F32,F35:F39,F42:F52,F55:F58,F61:F65)</f>
        <v>1128108000</v>
      </c>
      <c r="G67" s="106">
        <f>SUM(G9:G14,G17:G23,G26:G29,G32,G35:G39,G42:G52,G55:G58,G61:G65)</f>
        <v>421367000</v>
      </c>
      <c r="H67" s="105">
        <f>SUM(H9:H14,H17:H23,H26:H29,H32,H35:H39,H42:H52,H55:H58,H61:H65)</f>
        <v>34323000</v>
      </c>
      <c r="I67" s="106">
        <f>SUM(I9:I14,I17:I23,I26:I29,I32,I35:I39,I42:I52,I55:I58,I61:I65)</f>
        <v>0</v>
      </c>
      <c r="J67" s="105">
        <f>SUM(J9:J14,J17:J23,J26:J29,J32,J35:J39,J42:J52,J55:J58,J61:J65)</f>
        <v>112172000</v>
      </c>
      <c r="K67" s="106">
        <f>SUM(K9:K14,K17:K23,K26:K29,K32,K35:K39,K42:K52,K55:K58,K61:K65)</f>
        <v>0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146495000</v>
      </c>
      <c r="Q67" s="106">
        <f>$I67      +$K67      +$M67      +$O67</f>
        <v>0</v>
      </c>
      <c r="R67" s="61">
        <f>IF(($H67      =0),0,((($J67      -$H67      )/$H67      )*100))</f>
        <v>226.81292427818082</v>
      </c>
      <c r="S67" s="62">
        <f>IF(($I67      =0),0,((($K67      -$I67      )/$I67      )*100))</f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13.011854070406748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1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>F69</f>
        <v>0</v>
      </c>
      <c r="G70" s="103">
        <f>G69</f>
        <v>0</v>
      </c>
      <c r="H70" s="102">
        <f>H69</f>
        <v>0</v>
      </c>
      <c r="I70" s="103">
        <f>I69</f>
        <v>0</v>
      </c>
      <c r="J70" s="102">
        <f>J69</f>
        <v>0</v>
      </c>
      <c r="K70" s="103">
        <f>K69</f>
        <v>0</v>
      </c>
      <c r="L70" s="102">
        <f>L69</f>
        <v>0</v>
      </c>
      <c r="M70" s="103">
        <f>M69</f>
        <v>0</v>
      </c>
      <c r="N70" s="102">
        <f>N69</f>
        <v>0</v>
      </c>
      <c r="O70" s="103">
        <f>O69</f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1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>F69</f>
        <v>0</v>
      </c>
      <c r="G71" s="106">
        <f>G69</f>
        <v>0</v>
      </c>
      <c r="H71" s="105">
        <f>H69</f>
        <v>0</v>
      </c>
      <c r="I71" s="106">
        <f>I69</f>
        <v>0</v>
      </c>
      <c r="J71" s="105">
        <f>J69</f>
        <v>0</v>
      </c>
      <c r="K71" s="106">
        <f>K69</f>
        <v>0</v>
      </c>
      <c r="L71" s="105">
        <f>L69</f>
        <v>0</v>
      </c>
      <c r="M71" s="106">
        <f>M69</f>
        <v>0</v>
      </c>
      <c r="N71" s="105">
        <f>N69</f>
        <v>0</v>
      </c>
      <c r="O71" s="106">
        <f>O69</f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1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1128108000</v>
      </c>
      <c r="C72" s="104">
        <f>SUM(C9:C14,C17:C23,C26:C29,C32,C35:C39,C42:C52,C55:C58,C61:C65,C69)</f>
        <v>0</v>
      </c>
      <c r="D72" s="104"/>
      <c r="E72" s="104">
        <f>$B72      +$C72      +$D72</f>
        <v>1128108000</v>
      </c>
      <c r="F72" s="105">
        <f>SUM(F9:F14,F17:F23,F26:F29,F32,F35:F39,F42:F52,F55:F58,F61:F65,F69)</f>
        <v>1128108000</v>
      </c>
      <c r="G72" s="106">
        <f>SUM(G9:G14,G17:G23,G26:G29,G32,G35:G39,G42:G52,G55:G58,G61:G65,G69)</f>
        <v>421367000</v>
      </c>
      <c r="H72" s="105">
        <f>SUM(H9:H14,H17:H23,H26:H29,H32,H35:H39,H42:H52,H55:H58,H61:H65,H69)</f>
        <v>34323000</v>
      </c>
      <c r="I72" s="106">
        <f>SUM(I9:I14,I17:I23,I26:I29,I32,I35:I39,I42:I52,I55:I58,I61:I65,I69)</f>
        <v>0</v>
      </c>
      <c r="J72" s="105">
        <f>SUM(J9:J14,J17:J23,J26:J29,J32,J35:J39,J42:J52,J55:J58,J61:J65,J69)</f>
        <v>112172000</v>
      </c>
      <c r="K72" s="106">
        <f>SUM(K9:K14,K17:K23,K26:K29,K32,K35:K39,K42:K52,K55:K58,K61:K65,K69)</f>
        <v>0</v>
      </c>
      <c r="L72" s="105">
        <f>SUM(L9:L14,L17:L23,L26:L29,L32,L35:L39,L42:L52,L55:L58,L61:L65,L69)</f>
        <v>0</v>
      </c>
      <c r="M72" s="106">
        <f>SUM(M9:M14,M17:M23,M26:M29,M32,M35:M39,M42:M52,M55:M58,M61:M65,M69)</f>
        <v>0</v>
      </c>
      <c r="N72" s="105">
        <f>SUM(N9:N14,N17:N23,N26:N29,N32,N35:N39,N42:N52,N55:N58,N61:N65,N69)</f>
        <v>0</v>
      </c>
      <c r="O72" s="106">
        <f>SUM(O9:O14,O17:O23,O26:O29,O32,O35:O39,O42:O52,O55:O58,O61:O65,O69)</f>
        <v>0</v>
      </c>
      <c r="P72" s="105">
        <f>$H72      +$J72      +$L72      +$N72</f>
        <v>146495000</v>
      </c>
      <c r="Q72" s="106">
        <f>$I72      +$K72      +$M72      +$O72</f>
        <v>0</v>
      </c>
      <c r="R72" s="61">
        <f>IF(($H72      =0),0,((($J72      -$H72      )/$H72      )*100))</f>
        <v>226.81292427818082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13.011854070406748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1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112</v>
      </c>
      <c r="B79" s="111">
        <f>SUM(B80:B83)</f>
        <v>0</v>
      </c>
      <c r="C79" s="111">
        <f>SUM(C80:C83)</f>
        <v>0</v>
      </c>
      <c r="D79" s="111">
        <f>SUM(D80:D83)</f>
        <v>0</v>
      </c>
      <c r="E79" s="111">
        <f>SUM(E80:E83)</f>
        <v>0</v>
      </c>
      <c r="F79" s="111">
        <f>SUM(F80:F83)</f>
        <v>0</v>
      </c>
      <c r="G79" s="111">
        <f>SUM(G80:G83)</f>
        <v>0</v>
      </c>
      <c r="H79" s="111">
        <f>SUM(H80:H83)</f>
        <v>0</v>
      </c>
      <c r="I79" s="111">
        <f>SUM(I80:I83)</f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113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>$H86      +$J86      +$L86      +$N86</f>
        <v>0</v>
      </c>
      <c r="Q86" s="113">
        <f>$I86      +$K86      +$M86      +$O86</f>
        <v>0</v>
      </c>
      <c r="R86" s="89">
        <f>IF(($H86      =0),0,((($J86      -$H86      )/$H86      )*100))</f>
        <v>0</v>
      </c>
      <c r="S86" s="90">
        <f>IF(($I86      =0),0,((($K86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>$B87      +$C87      +$D87</f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>$H87      +$J87      +$L87      +$N87</f>
        <v>0</v>
      </c>
      <c r="Q87" s="115">
        <f>$I87      +$K87      +$M87      +$O87</f>
        <v>0</v>
      </c>
      <c r="R87" s="89">
        <f>IF(($H87      =0),0,((($J87      -$H87      )/$H87      )*100))</f>
        <v>0</v>
      </c>
      <c r="S87" s="90">
        <f>IF(($I87      =0),0,((($K87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=0),0,((($J88      -$H88      )/$H88      )*100))</f>
        <v>0</v>
      </c>
      <c r="S88" s="90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=0),0,((($J89      -$H89      )/$H89      )*100))</f>
        <v>0</v>
      </c>
      <c r="S89" s="90">
        <f>IF(($I89      =0),0,((($K89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IF(($H90      =0),0,((($J90      -$H90      )/$H90      )*100))</f>
        <v>0</v>
      </c>
      <c r="S90" s="90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=0),0,((($J91      -$H91      )/$H91      )*100))</f>
        <v>0</v>
      </c>
      <c r="S91" s="90">
        <f>IF(($I91      =0),0,((($K91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IF(($H92      =0),0,((($J92      -$H92      )/$H92      )*100))</f>
        <v>0</v>
      </c>
      <c r="S92" s="90">
        <f>IF(($I92      =0),0,((($K92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IF(($H93      =0),0,((($J93      -$H93      )/$H93      )*100))</f>
        <v>0</v>
      </c>
      <c r="S93" s="90">
        <f>IF(($I93      =0),0,((($K93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117</v>
      </c>
      <c r="B95" s="121">
        <f>SUM(B96:B110)</f>
        <v>0</v>
      </c>
      <c r="C95" s="121">
        <f>SUM(C96:C110)</f>
        <v>0</v>
      </c>
      <c r="D95" s="121">
        <f>SUM(D96:D110)</f>
        <v>0</v>
      </c>
      <c r="E95" s="121">
        <f>SUM(E96:E110)</f>
        <v>0</v>
      </c>
      <c r="F95" s="121">
        <f>SUM(F96:F110)</f>
        <v>0</v>
      </c>
      <c r="G95" s="121">
        <f>SUM(G96:G110)</f>
        <v>0</v>
      </c>
      <c r="H95" s="121">
        <f>SUM(H96:H110)</f>
        <v>0</v>
      </c>
      <c r="I95" s="121">
        <f>SUM(I96:I110)</f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>B95+B85</f>
        <v>#VALUE!</v>
      </c>
      <c r="C112" s="126">
        <f>C95+C85</f>
        <v>0</v>
      </c>
      <c r="D112" s="126">
        <f>D95+D85</f>
        <v>0</v>
      </c>
      <c r="E112" s="126">
        <f>E95+E85</f>
        <v>0</v>
      </c>
      <c r="F112" s="126">
        <f>F95+F85</f>
        <v>0</v>
      </c>
      <c r="G112" s="126">
        <f>G95+G85</f>
        <v>0</v>
      </c>
      <c r="H112" s="126">
        <f>H95+H85</f>
        <v>0</v>
      </c>
      <c r="I112" s="126">
        <f>I95+I85</f>
        <v>0</v>
      </c>
      <c r="J112" s="126">
        <f>J95+J85</f>
        <v>0</v>
      </c>
      <c r="K112" s="126">
        <f>K95+K85</f>
        <v>0</v>
      </c>
      <c r="L112" s="126">
        <f>L95+L85</f>
        <v>0</v>
      </c>
      <c r="M112" s="126">
        <f>M95+M85</f>
        <v>0</v>
      </c>
      <c r="N112" s="126">
        <f>N95+N85</f>
        <v>0</v>
      </c>
      <c r="O112" s="126">
        <f>O95+O85</f>
        <v>0</v>
      </c>
      <c r="P112" s="126">
        <f>P95+P85</f>
        <v>0</v>
      </c>
      <c r="Q112" s="126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118</v>
      </c>
      <c r="B113" s="128" t="str">
        <f>B85</f>
        <v/>
      </c>
      <c r="C113" s="128">
        <f>C85</f>
        <v>0</v>
      </c>
      <c r="D113" s="128">
        <f>D85</f>
        <v>0</v>
      </c>
      <c r="E113" s="128">
        <f>E85</f>
        <v>0</v>
      </c>
      <c r="F113" s="128">
        <f>F85</f>
        <v>0</v>
      </c>
      <c r="G113" s="128">
        <f>G85</f>
        <v>0</v>
      </c>
      <c r="H113" s="128">
        <f>H85</f>
        <v>0</v>
      </c>
      <c r="I113" s="128">
        <f>I85</f>
        <v>0</v>
      </c>
      <c r="J113" s="128">
        <f>J85</f>
        <v>0</v>
      </c>
      <c r="K113" s="128">
        <f>K85</f>
        <v>0</v>
      </c>
      <c r="L113" s="128">
        <f>L85</f>
        <v>0</v>
      </c>
      <c r="M113" s="128">
        <f>M85</f>
        <v>0</v>
      </c>
      <c r="N113" s="128">
        <f>N85</f>
        <v>0</v>
      </c>
      <c r="O113" s="128">
        <f>O85</f>
        <v>0</v>
      </c>
      <c r="P113" s="128">
        <f>P85</f>
        <v>0</v>
      </c>
      <c r="Q113" s="128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6LuCFtzpcWVFkpWaOoOjo6sgzyP2F66SuLLqelIuMRaBxJ9ez4woa+bu13kL8pwBmrNO/YB4sZI4OZc4wDjRA==" saltValue="jqB5qTSGcwGNldBkUK3CJ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FF38-3C3F-45E6-A782-44D6CFD75E6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62000000</v>
      </c>
      <c r="C9" s="92"/>
      <c r="D9" s="92"/>
      <c r="E9" s="92">
        <f>$B9       +$C9       +$D9</f>
        <v>62000000</v>
      </c>
      <c r="F9" s="93">
        <v>62000000</v>
      </c>
      <c r="G9" s="94">
        <v>30950000</v>
      </c>
      <c r="H9" s="93"/>
      <c r="I9" s="94"/>
      <c r="J9" s="93">
        <v>4356000</v>
      </c>
      <c r="K9" s="94"/>
      <c r="L9" s="93"/>
      <c r="M9" s="94"/>
      <c r="N9" s="93"/>
      <c r="O9" s="94"/>
      <c r="P9" s="93">
        <f>$H9       +$J9       +$L9       +$N9</f>
        <v>4356000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7.0258064516129037</v>
      </c>
      <c r="U9" s="50">
        <f>IF(($E9       =0),0,(($Q9       /$E9       )*100))</f>
        <v>0</v>
      </c>
      <c r="V9" s="93">
        <v>0</v>
      </c>
      <c r="W9" s="94" t="s">
        <v>1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>$B10      +$C10      +$D10</f>
        <v>2200000</v>
      </c>
      <c r="F10" s="93">
        <v>2200000</v>
      </c>
      <c r="G10" s="94">
        <v>2200000</v>
      </c>
      <c r="H10" s="93"/>
      <c r="I10" s="94"/>
      <c r="J10" s="93">
        <v>146000</v>
      </c>
      <c r="K10" s="94"/>
      <c r="L10" s="93"/>
      <c r="M10" s="94"/>
      <c r="N10" s="93"/>
      <c r="O10" s="94"/>
      <c r="P10" s="93">
        <f>$H10      +$J10      +$L10      +$N10</f>
        <v>146000</v>
      </c>
      <c r="Q10" s="94">
        <f>$I10      +$K10      +$M10      +$O10</f>
        <v>0</v>
      </c>
      <c r="R10" s="48">
        <f>IF(($H10      =0),0,((($J10      -$H10      )/$H10      )*100))</f>
        <v>0</v>
      </c>
      <c r="S10" s="49">
        <f>IF(($I10      =0),0,((($K10      -$I10      )/$I10      )*100))</f>
        <v>0</v>
      </c>
      <c r="T10" s="48">
        <f>IF(($E10      =0),0,(($P10      /$E10      )*100))</f>
        <v>6.6363636363636358</v>
      </c>
      <c r="U10" s="50">
        <f>IF(($E10      =0),0,(($Q10      /$E10      )*100))</f>
        <v>0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>$B11      +$C11      +$D11</f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>$H11      +$J11      +$L11      +$N11</f>
        <v>0</v>
      </c>
      <c r="Q11" s="94">
        <f>$I11      +$K11      +$M11      +$O11</f>
        <v>0</v>
      </c>
      <c r="R11" s="48">
        <f>IF(($H11      =0),0,((($J11      -$H11      )/$H11      )*100))</f>
        <v>0</v>
      </c>
      <c r="S11" s="49">
        <f>IF(($I11      =0),0,((($K11      -$I11      )/$I11      )*100))</f>
        <v>0</v>
      </c>
      <c r="T11" s="48">
        <f>IF(($E11      =0),0,(($P11      /$E11      )*100))</f>
        <v>0</v>
      </c>
      <c r="U11" s="50">
        <f>IF(($E11      =0),0,(($Q11      /$E11      )*100))</f>
        <v>0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155465000</v>
      </c>
      <c r="C13" s="92"/>
      <c r="D13" s="92"/>
      <c r="E13" s="92">
        <f>$B13      +$C13      +$D13</f>
        <v>155465000</v>
      </c>
      <c r="F13" s="93">
        <v>155465000</v>
      </c>
      <c r="G13" s="94">
        <v>83342000</v>
      </c>
      <c r="H13" s="93">
        <v>7094000</v>
      </c>
      <c r="I13" s="94"/>
      <c r="J13" s="93">
        <v>19127000</v>
      </c>
      <c r="K13" s="94"/>
      <c r="L13" s="93"/>
      <c r="M13" s="94"/>
      <c r="N13" s="93"/>
      <c r="O13" s="94"/>
      <c r="P13" s="93">
        <f>$H13      +$J13      +$L13      +$N13</f>
        <v>26221000</v>
      </c>
      <c r="Q13" s="94">
        <f>$I13      +$K13      +$M13      +$O13</f>
        <v>0</v>
      </c>
      <c r="R13" s="48">
        <f>IF(($H13      =0),0,((($J13      -$H13      )/$H13      )*100))</f>
        <v>169.62221595714689</v>
      </c>
      <c r="S13" s="49">
        <f>IF(($I13      =0),0,((($K13      -$I13      )/$I13      )*100))</f>
        <v>0</v>
      </c>
      <c r="T13" s="48">
        <f>IF(($E13      =0),0,(($P13      /$E13      )*100))</f>
        <v>16.866175666548742</v>
      </c>
      <c r="U13" s="50">
        <f>IF(($E13      =0),0,(($Q13      /$E13      )*100))</f>
        <v>0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1000000</v>
      </c>
      <c r="C14" s="92"/>
      <c r="D14" s="92"/>
      <c r="E14" s="92">
        <f>$B14      +$C14      +$D14</f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IF(($H14      =0),0,((($J14      -$H14      )/$H14      )*100))</f>
        <v>0</v>
      </c>
      <c r="S14" s="49">
        <f>IF(($I14      =0),0,((($K14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220665000</v>
      </c>
      <c r="C15" s="95">
        <f>SUM(C9:C14)</f>
        <v>0</v>
      </c>
      <c r="D15" s="95"/>
      <c r="E15" s="95">
        <f>$B15      +$C15      +$D15</f>
        <v>220665000</v>
      </c>
      <c r="F15" s="96">
        <f>SUM(F9:F14)</f>
        <v>220665000</v>
      </c>
      <c r="G15" s="97">
        <f>SUM(G9:G14)</f>
        <v>116492000</v>
      </c>
      <c r="H15" s="96">
        <f>SUM(H9:H14)</f>
        <v>7094000</v>
      </c>
      <c r="I15" s="97">
        <f>SUM(I9:I14)</f>
        <v>0</v>
      </c>
      <c r="J15" s="96">
        <f>SUM(J9:J14)</f>
        <v>23629000</v>
      </c>
      <c r="K15" s="97">
        <f>SUM(K9:K14)</f>
        <v>0</v>
      </c>
      <c r="L15" s="96">
        <f>SUM(L9:L14)</f>
        <v>0</v>
      </c>
      <c r="M15" s="97">
        <f>SUM(M9:M14)</f>
        <v>0</v>
      </c>
      <c r="N15" s="96">
        <f>SUM(N9:N14)</f>
        <v>0</v>
      </c>
      <c r="O15" s="97">
        <f>SUM(O9:O14)</f>
        <v>0</v>
      </c>
      <c r="P15" s="96">
        <f>$H15      +$J15      +$L15      +$N15</f>
        <v>30723000</v>
      </c>
      <c r="Q15" s="97">
        <f>$I15      +$K15      +$M15      +$O15</f>
        <v>0</v>
      </c>
      <c r="R15" s="52">
        <f>IF(($H15      =0),0,((($J15      -$H15      )/$H15      )*100))</f>
        <v>233.08429658866649</v>
      </c>
      <c r="S15" s="53">
        <f>IF(($I15      =0),0,((($K15      -$I15      )/$I15      )*100))</f>
        <v>0</v>
      </c>
      <c r="T15" s="52">
        <f>IF((SUM($E9:$E13))=0,0,(P15/(SUM($E9:$E13))*100))</f>
        <v>13.986297316368107</v>
      </c>
      <c r="U15" s="54">
        <f>IF((SUM($E9:$E13))=0,0,(Q15/(SUM($E9:$E13))*100))</f>
        <v>0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>$H17      +$J17      +$L17      +$N17</f>
        <v>0</v>
      </c>
      <c r="Q17" s="94">
        <f>$I17      +$K17      +$M17      +$O17</f>
        <v>0</v>
      </c>
      <c r="R17" s="48">
        <f>IF(($H17      =0),0,((($J17      -$H17      )/$H17      )*100))</f>
        <v>0</v>
      </c>
      <c r="S17" s="49">
        <f>IF(($I17      =0),0,((($K17      -$I17      )/$I17      )*100))</f>
        <v>0</v>
      </c>
      <c r="T17" s="48">
        <f>IF(($E17      =0),0,(($P17      /$E17      )*100))</f>
        <v>0</v>
      </c>
      <c r="U17" s="50">
        <f>IF(($E17      =0),0,(($Q17      /$E17      )*100))</f>
        <v>0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IF(($H18      =0),0,((($J18      -$H18      )/$H18      )*100))</f>
        <v>0</v>
      </c>
      <c r="S18" s="49">
        <f>IF(($I18      =0),0,((($K18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>$B19      +$C19      +$D19</f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>$B20      +$C20      +$D20</f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IF(($H20      =0),0,((($J20      -$H20      )/$H20      )*100))</f>
        <v>0</v>
      </c>
      <c r="S20" s="49">
        <f>IF(($I20      =0),0,((($K20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>$B24      +$C24      +$D24</f>
        <v>0</v>
      </c>
      <c r="F24" s="96">
        <f>SUM(F17:F23)</f>
        <v>0</v>
      </c>
      <c r="G24" s="97">
        <f>SUM(G17:G23)</f>
        <v>0</v>
      </c>
      <c r="H24" s="96">
        <f>SUM(H17:H23)</f>
        <v>0</v>
      </c>
      <c r="I24" s="97">
        <f>SUM(I17:I23)</f>
        <v>0</v>
      </c>
      <c r="J24" s="96">
        <f>SUM(J17:J23)</f>
        <v>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0</v>
      </c>
      <c r="O24" s="97">
        <f>SUM(O17:O23)</f>
        <v>0</v>
      </c>
      <c r="P24" s="96">
        <f>$H24      +$J24      +$L24      +$N24</f>
        <v>0</v>
      </c>
      <c r="Q24" s="97">
        <f>$I24      +$K24      +$M24      +$O24</f>
        <v>0</v>
      </c>
      <c r="R24" s="52">
        <f>IF(($H24      =0),0,((($J24      -$H24      )/$H24      )*100))</f>
        <v>0</v>
      </c>
      <c r="S24" s="53">
        <f>IF(($I24      =0),0,((($K24      -$I24      )/$I24      )*100))</f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830319000</v>
      </c>
      <c r="C28" s="92"/>
      <c r="D28" s="92"/>
      <c r="E28" s="92">
        <f>$B28      +$C28      +$D28</f>
        <v>830319000</v>
      </c>
      <c r="F28" s="93">
        <v>830319000</v>
      </c>
      <c r="G28" s="94">
        <v>380095000</v>
      </c>
      <c r="H28" s="93">
        <v>36373000</v>
      </c>
      <c r="I28" s="94"/>
      <c r="J28" s="93">
        <v>210811000</v>
      </c>
      <c r="K28" s="94"/>
      <c r="L28" s="93"/>
      <c r="M28" s="94"/>
      <c r="N28" s="93"/>
      <c r="O28" s="94"/>
      <c r="P28" s="93">
        <f>$H28      +$J28      +$L28      +$N28</f>
        <v>247184000</v>
      </c>
      <c r="Q28" s="94">
        <f>$I28      +$K28      +$M28      +$O28</f>
        <v>0</v>
      </c>
      <c r="R28" s="48">
        <f>IF(($H28      =0),0,((($J28      -$H28      )/$H28      )*100))</f>
        <v>479.58100789046824</v>
      </c>
      <c r="S28" s="49">
        <f>IF(($I28      =0),0,((($K28      -$I28      )/$I28      )*100))</f>
        <v>0</v>
      </c>
      <c r="T28" s="48">
        <f>IF(($E28      =0),0,(($P28      /$E28      )*100))</f>
        <v>29.76976318740147</v>
      </c>
      <c r="U28" s="50">
        <f>IF(($E28      =0),0,(($Q28      /$E28      )*100))</f>
        <v>0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830319000</v>
      </c>
      <c r="C30" s="95">
        <f>SUM(C26:C29)</f>
        <v>0</v>
      </c>
      <c r="D30" s="95"/>
      <c r="E30" s="95">
        <f>$B30      +$C30      +$D30</f>
        <v>830319000</v>
      </c>
      <c r="F30" s="96">
        <f>SUM(F26:F29)</f>
        <v>830319000</v>
      </c>
      <c r="G30" s="97">
        <f>SUM(G26:G29)</f>
        <v>380095000</v>
      </c>
      <c r="H30" s="96">
        <f>SUM(H26:H29)</f>
        <v>36373000</v>
      </c>
      <c r="I30" s="97">
        <f>SUM(I26:I29)</f>
        <v>0</v>
      </c>
      <c r="J30" s="96">
        <f>SUM(J26:J29)</f>
        <v>210811000</v>
      </c>
      <c r="K30" s="97">
        <f>SUM(K26:K29)</f>
        <v>0</v>
      </c>
      <c r="L30" s="96">
        <f>SUM(L26:L29)</f>
        <v>0</v>
      </c>
      <c r="M30" s="97">
        <f>SUM(M26:M29)</f>
        <v>0</v>
      </c>
      <c r="N30" s="96">
        <f>SUM(N26:N29)</f>
        <v>0</v>
      </c>
      <c r="O30" s="97">
        <f>SUM(O26:O29)</f>
        <v>0</v>
      </c>
      <c r="P30" s="96">
        <f>$H30      +$J30      +$L30      +$N30</f>
        <v>247184000</v>
      </c>
      <c r="Q30" s="97">
        <f>$I30      +$K30      +$M30      +$O30</f>
        <v>0</v>
      </c>
      <c r="R30" s="52">
        <f>IF(($H30      =0),0,((($J30      -$H30      )/$H30      )*100))</f>
        <v>479.58100789046824</v>
      </c>
      <c r="S30" s="53">
        <f>IF(($I30      =0),0,((($K30      -$I30      )/$I30      )*100))</f>
        <v>0</v>
      </c>
      <c r="T30" s="52">
        <f>IF($E30   =0,0,($P30   /$E30   )*100)</f>
        <v>29.76976318740147</v>
      </c>
      <c r="U30" s="54">
        <f>IF($E30   =0,0,($Q30   /$E30   )*100)</f>
        <v>0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16502000</v>
      </c>
      <c r="C32" s="92"/>
      <c r="D32" s="92"/>
      <c r="E32" s="92">
        <f>$B32      +$C32      +$D32</f>
        <v>16502000</v>
      </c>
      <c r="F32" s="93">
        <v>16502000</v>
      </c>
      <c r="G32" s="94">
        <v>11551000</v>
      </c>
      <c r="H32" s="93">
        <v>4125000</v>
      </c>
      <c r="I32" s="94"/>
      <c r="J32" s="93">
        <v>7422000</v>
      </c>
      <c r="K32" s="94"/>
      <c r="L32" s="93"/>
      <c r="M32" s="94"/>
      <c r="N32" s="93"/>
      <c r="O32" s="94"/>
      <c r="P32" s="93">
        <f>$H32      +$J32      +$L32      +$N32</f>
        <v>11547000</v>
      </c>
      <c r="Q32" s="94">
        <f>$I32      +$K32      +$M32      +$O32</f>
        <v>0</v>
      </c>
      <c r="R32" s="48">
        <f>IF(($H32      =0),0,((($J32      -$H32      )/$H32      )*100))</f>
        <v>79.927272727272722</v>
      </c>
      <c r="S32" s="49">
        <f>IF(($I32      =0),0,((($K32      -$I32      )/$I32      )*100))</f>
        <v>0</v>
      </c>
      <c r="T32" s="48">
        <f>IF(($E32      =0),0,(($P32      /$E32      )*100))</f>
        <v>69.973336565264816</v>
      </c>
      <c r="U32" s="50">
        <f>IF(($E32      =0),0,(($Q32      /$E32      )*100))</f>
        <v>0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16502000</v>
      </c>
      <c r="C33" s="95">
        <f>C32</f>
        <v>0</v>
      </c>
      <c r="D33" s="95"/>
      <c r="E33" s="95">
        <f>$B33      +$C33      +$D33</f>
        <v>16502000</v>
      </c>
      <c r="F33" s="96">
        <f>F32</f>
        <v>16502000</v>
      </c>
      <c r="G33" s="97">
        <f>G32</f>
        <v>11551000</v>
      </c>
      <c r="H33" s="96">
        <f>H32</f>
        <v>4125000</v>
      </c>
      <c r="I33" s="97">
        <f>I32</f>
        <v>0</v>
      </c>
      <c r="J33" s="96">
        <f>J32</f>
        <v>7422000</v>
      </c>
      <c r="K33" s="97">
        <f>K32</f>
        <v>0</v>
      </c>
      <c r="L33" s="96">
        <f>L32</f>
        <v>0</v>
      </c>
      <c r="M33" s="97">
        <f>M32</f>
        <v>0</v>
      </c>
      <c r="N33" s="96">
        <f>N32</f>
        <v>0</v>
      </c>
      <c r="O33" s="97">
        <f>O32</f>
        <v>0</v>
      </c>
      <c r="P33" s="96">
        <f>$H33      +$J33      +$L33      +$N33</f>
        <v>11547000</v>
      </c>
      <c r="Q33" s="97">
        <f>$I33      +$K33      +$M33      +$O33</f>
        <v>0</v>
      </c>
      <c r="R33" s="52">
        <f>IF(($H33      =0),0,((($J33      -$H33      )/$H33      )*100))</f>
        <v>79.927272727272722</v>
      </c>
      <c r="S33" s="53">
        <f>IF(($I33      =0),0,((($K33      -$I33      )/$I33      )*100))</f>
        <v>0</v>
      </c>
      <c r="T33" s="52">
        <f>IF($E33   =0,0,($P33   /$E33   )*100)</f>
        <v>69.973336565264816</v>
      </c>
      <c r="U33" s="54">
        <f>IF($E33   =0,0,($Q33   /$E33   )*100)</f>
        <v>0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>$H35      +$J35      +$L35      +$N35</f>
        <v>0</v>
      </c>
      <c r="Q35" s="94">
        <f>$I35      +$K35      +$M35      +$O35</f>
        <v>0</v>
      </c>
      <c r="R35" s="48">
        <f>IF(($H35      =0),0,((($J35      -$H35      )/$H35      )*100))</f>
        <v>0</v>
      </c>
      <c r="S35" s="49">
        <f>IF(($I35      =0),0,((($K35      -$I35      )/$I35      )*100))</f>
        <v>0</v>
      </c>
      <c r="T35" s="48">
        <f>IF(($E35      =0),0,(($P35      /$E35      )*100))</f>
        <v>0</v>
      </c>
      <c r="U35" s="50">
        <f>IF(($E35      =0),0,(($Q35      /$E35      )*100))</f>
        <v>0</v>
      </c>
      <c r="V35" s="93">
        <v>0</v>
      </c>
      <c r="W35" s="94" t="s">
        <v>1</v>
      </c>
    </row>
    <row r="36" spans="1:23" ht="12.95" customHeight="1" x14ac:dyDescent="0.2">
      <c r="A36" s="47" t="s">
        <v>60</v>
      </c>
      <c r="B36" s="92">
        <v>26901000</v>
      </c>
      <c r="C36" s="92"/>
      <c r="D36" s="92"/>
      <c r="E36" s="92">
        <f>$B36      +$C36      +$D36</f>
        <v>26901000</v>
      </c>
      <c r="F36" s="93">
        <v>26901000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IF(($H36      =0),0,((($J36      -$H36      )/$H36      )*100))</f>
        <v>0</v>
      </c>
      <c r="S36" s="49">
        <f>IF(($I36      =0),0,((($K36      -$I36      )/$I36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8000000</v>
      </c>
      <c r="C38" s="92"/>
      <c r="D38" s="92"/>
      <c r="E38" s="92">
        <f>$B38      +$C38      +$D38</f>
        <v>8000000</v>
      </c>
      <c r="F38" s="93">
        <v>8000000</v>
      </c>
      <c r="G38" s="94">
        <v>2000000</v>
      </c>
      <c r="H38" s="93"/>
      <c r="I38" s="94"/>
      <c r="J38" s="93">
        <v>2175000</v>
      </c>
      <c r="K38" s="94"/>
      <c r="L38" s="93"/>
      <c r="M38" s="94"/>
      <c r="N38" s="93"/>
      <c r="O38" s="94"/>
      <c r="P38" s="93">
        <f>$H38      +$J38      +$L38      +$N38</f>
        <v>2175000</v>
      </c>
      <c r="Q38" s="94">
        <f>$I38      +$K38      +$M38      +$O38</f>
        <v>0</v>
      </c>
      <c r="R38" s="48">
        <f>IF(($H38      =0),0,((($J38      -$H38      )/$H38      )*100))</f>
        <v>0</v>
      </c>
      <c r="S38" s="49">
        <f>IF(($I38      =0),0,((($K38      -$I38      )/$I38      )*100))</f>
        <v>0</v>
      </c>
      <c r="T38" s="48">
        <f>IF(($E38      =0),0,(($P38      /$E38      )*100))</f>
        <v>27.187499999999996</v>
      </c>
      <c r="U38" s="50">
        <f>IF(($E38      =0),0,(($Q38      /$E38      )*100))</f>
        <v>0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IF(($H39      =0),0,((($J39      -$H39      )/$H39      )*100))</f>
        <v>0</v>
      </c>
      <c r="S39" s="49">
        <f>IF(($I39      =0),0,((($K39      -$I39      )/$I39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34901000</v>
      </c>
      <c r="C40" s="95">
        <f>SUM(C35:C39)</f>
        <v>0</v>
      </c>
      <c r="D40" s="95"/>
      <c r="E40" s="95">
        <f>$B40      +$C40      +$D40</f>
        <v>34901000</v>
      </c>
      <c r="F40" s="96">
        <f>SUM(F35:F39)</f>
        <v>34901000</v>
      </c>
      <c r="G40" s="97">
        <f>SUM(G35:G39)</f>
        <v>2000000</v>
      </c>
      <c r="H40" s="96">
        <f>SUM(H35:H39)</f>
        <v>0</v>
      </c>
      <c r="I40" s="97">
        <f>SUM(I35:I39)</f>
        <v>0</v>
      </c>
      <c r="J40" s="96">
        <f>SUM(J35:J39)</f>
        <v>2175000</v>
      </c>
      <c r="K40" s="97">
        <f>SUM(K35:K39)</f>
        <v>0</v>
      </c>
      <c r="L40" s="96">
        <f>SUM(L35:L39)</f>
        <v>0</v>
      </c>
      <c r="M40" s="97">
        <f>SUM(M35:M39)</f>
        <v>0</v>
      </c>
      <c r="N40" s="96">
        <f>SUM(N35:N39)</f>
        <v>0</v>
      </c>
      <c r="O40" s="97">
        <f>SUM(O35:O39)</f>
        <v>0</v>
      </c>
      <c r="P40" s="96">
        <f>$H40      +$J40      +$L40      +$N40</f>
        <v>2175000</v>
      </c>
      <c r="Q40" s="97">
        <f>$I40      +$K40      +$M40      +$O40</f>
        <v>0</v>
      </c>
      <c r="R40" s="52">
        <f>IF(($H40      =0),0,((($J40      -$H40      )/$H40      )*100))</f>
        <v>0</v>
      </c>
      <c r="S40" s="53">
        <f>IF(($I40      =0),0,((($K40      -$I40      )/$I40      )*100))</f>
        <v>0</v>
      </c>
      <c r="T40" s="52">
        <f>IF((+$E35+$E38) =0,0,(P40   /(+$E35+$E38) )*100)</f>
        <v>27.187499999999996</v>
      </c>
      <c r="U40" s="54">
        <f>IF((+$E35+$E38) =0,0,(Q40   /(+$E35+$E38) )*100)</f>
        <v>0</v>
      </c>
      <c r="V40" s="96">
        <f>SUM(V35:V39)</f>
        <v>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IF(($H42      =0),0,((($J42      -$H42      )/$H42      )*100))</f>
        <v>0</v>
      </c>
      <c r="S42" s="49">
        <f>IF(($I42      =0),0,((($K42      -$I42      )/$I42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>$B43      +$C43      +$D43</f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>$H43      +$J43      +$L43      +$N43</f>
        <v>0</v>
      </c>
      <c r="Q43" s="94">
        <f>$I43      +$K43      +$M43      +$O43</f>
        <v>0</v>
      </c>
      <c r="R43" s="48">
        <f>IF(($H43      =0),0,((($J43      -$H43      )/$H43      )*100))</f>
        <v>0</v>
      </c>
      <c r="S43" s="49">
        <f>IF(($I43      =0),0,((($K43      -$I43      )/$I43      )*100))</f>
        <v>0</v>
      </c>
      <c r="T43" s="48">
        <f>IF(($E43      =0),0,(($P43      /$E43      )*100))</f>
        <v>0</v>
      </c>
      <c r="U43" s="50">
        <f>IF(($E43      =0),0,(($Q43      /$E43      )*100))</f>
        <v>0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>$B44      +$C44      +$D44</f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IF(($H44      =0),0,((($J44      -$H44      )/$H44      )*100))</f>
        <v>0</v>
      </c>
      <c r="S44" s="49">
        <f>IF(($I44      =0),0,((($K44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>$B51      +$C51      +$D51</f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>$H51      +$J51      +$L51      +$N51</f>
        <v>0</v>
      </c>
      <c r="Q51" s="94">
        <f>$I51      +$K51      +$M51      +$O51</f>
        <v>0</v>
      </c>
      <c r="R51" s="48">
        <f>IF(($H51      =0),0,((($J51      -$H51      )/$H51      )*100))</f>
        <v>0</v>
      </c>
      <c r="S51" s="49">
        <f>IF(($I51      =0),0,((($K51      -$I51      )/$I51      )*100))</f>
        <v>0</v>
      </c>
      <c r="T51" s="48">
        <f>IF(($E51      =0),0,(($P51      /$E51      )*100))</f>
        <v>0</v>
      </c>
      <c r="U51" s="50">
        <f>IF(($E51      =0),0,(($Q51      /$E51      )*100))</f>
        <v>0</v>
      </c>
      <c r="V51" s="93">
        <v>0</v>
      </c>
      <c r="W51" s="94" t="s">
        <v>1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>$B52      +$C52      +$D52</f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IF(($H52      =0),0,((($J52      -$H52      )/$H52      )*100))</f>
        <v>0</v>
      </c>
      <c r="S52" s="49">
        <f>IF(($I52      =0),0,((($K52      -$I52      )/$I52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>$B53      +$C53      +$D53</f>
        <v>0</v>
      </c>
      <c r="F53" s="96">
        <f>SUM(F42:F52)</f>
        <v>0</v>
      </c>
      <c r="G53" s="97">
        <f>SUM(G42:G52)</f>
        <v>0</v>
      </c>
      <c r="H53" s="96">
        <f>SUM(H42:H52)</f>
        <v>0</v>
      </c>
      <c r="I53" s="97">
        <f>SUM(I42:I52)</f>
        <v>0</v>
      </c>
      <c r="J53" s="96">
        <f>SUM(J42:J52)</f>
        <v>0</v>
      </c>
      <c r="K53" s="97">
        <f>SUM(K42:K52)</f>
        <v>0</v>
      </c>
      <c r="L53" s="96">
        <f>SUM(L42:L52)</f>
        <v>0</v>
      </c>
      <c r="M53" s="97">
        <f>SUM(M42:M52)</f>
        <v>0</v>
      </c>
      <c r="N53" s="96">
        <f>SUM(N42:N52)</f>
        <v>0</v>
      </c>
      <c r="O53" s="97">
        <f>SUM(O42:O52)</f>
        <v>0</v>
      </c>
      <c r="P53" s="96">
        <f>$H53      +$J53      +$L53      +$N53</f>
        <v>0</v>
      </c>
      <c r="Q53" s="97">
        <f>$I53      +$K53      +$M53      +$O53</f>
        <v>0</v>
      </c>
      <c r="R53" s="52">
        <f>IF(($H53      =0),0,((($J53      -$H53      )/$H53      )*100))</f>
        <v>0</v>
      </c>
      <c r="S53" s="53">
        <f>IF(($I53      =0),0,((($K53      -$I53      )/$I53      )*100))</f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IF(($H61      =0),0,((($J61      -$H61      )/$H61      )*100))</f>
        <v>0</v>
      </c>
      <c r="S61" s="49">
        <f>IF(($I61      =0),0,((($K61      -$I61      )/$I61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>
        <v>619851000</v>
      </c>
      <c r="C65" s="92"/>
      <c r="D65" s="92"/>
      <c r="E65" s="92">
        <f>$B65      +$C65      +$D65</f>
        <v>619851000</v>
      </c>
      <c r="F65" s="93">
        <v>619851000</v>
      </c>
      <c r="G65" s="94">
        <v>489360000</v>
      </c>
      <c r="H65" s="93">
        <v>23535000</v>
      </c>
      <c r="I65" s="94"/>
      <c r="J65" s="93">
        <v>121557000</v>
      </c>
      <c r="K65" s="94"/>
      <c r="L65" s="93"/>
      <c r="M65" s="94"/>
      <c r="N65" s="93"/>
      <c r="O65" s="94"/>
      <c r="P65" s="93">
        <f>$H65      +$J65      +$L65      +$N65</f>
        <v>145092000</v>
      </c>
      <c r="Q65" s="94">
        <f>$I65      +$K65      +$M65      +$O65</f>
        <v>0</v>
      </c>
      <c r="R65" s="48">
        <f>IF(($H65      =0),0,((($J65      -$H65      )/$H65      )*100))</f>
        <v>416.4945825366475</v>
      </c>
      <c r="S65" s="49">
        <f>IF(($I65      =0),0,((($K65      -$I65      )/$I65      )*100))</f>
        <v>0</v>
      </c>
      <c r="T65" s="48">
        <f>IF(($E65      =0),0,(($P65      /$E65      )*100))</f>
        <v>23.407560849300879</v>
      </c>
      <c r="U65" s="50">
        <f>IF(($E65      =0),0,(($Q65      /$E65      )*100))</f>
        <v>0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619851000</v>
      </c>
      <c r="C66" s="95">
        <f>SUM(C61:C65)</f>
        <v>0</v>
      </c>
      <c r="D66" s="95"/>
      <c r="E66" s="95">
        <f>$B66      +$C66      +$D66</f>
        <v>619851000</v>
      </c>
      <c r="F66" s="96">
        <f>SUM(F61:F65)</f>
        <v>619851000</v>
      </c>
      <c r="G66" s="97">
        <f>SUM(G61:G65)</f>
        <v>489360000</v>
      </c>
      <c r="H66" s="96">
        <f>SUM(H61:H65)</f>
        <v>23535000</v>
      </c>
      <c r="I66" s="97">
        <f>SUM(I61:I65)</f>
        <v>0</v>
      </c>
      <c r="J66" s="96">
        <f>SUM(J61:J65)</f>
        <v>121557000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145092000</v>
      </c>
      <c r="Q66" s="97">
        <f>$I66      +$K66      +$M66      +$O66</f>
        <v>0</v>
      </c>
      <c r="R66" s="52">
        <f>IF(($H66      =0),0,((($J66      -$H66      )/$H66      )*100))</f>
        <v>416.4945825366475</v>
      </c>
      <c r="S66" s="53">
        <f>IF(($I66      =0),0,((($K66      -$I66      )/$I66      )*100))</f>
        <v>0</v>
      </c>
      <c r="T66" s="52">
        <f>IF((+$E61+$E63+$E64++$E65) =0,0,(P66   /(+$E61+$E63+$E64+$E65) )*100)</f>
        <v>23.407560849300879</v>
      </c>
      <c r="U66" s="54">
        <f>IF((+$E61+$E63+$E65) =0,0,(Q66  /(+$E61+$E63+$E65) )*100)</f>
        <v>0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1722238000</v>
      </c>
      <c r="C67" s="104">
        <f>SUM(C9:C14,C17:C23,C26:C29,C32,C35:C39,C42:C52,C55:C58,C61:C65)</f>
        <v>0</v>
      </c>
      <c r="D67" s="104"/>
      <c r="E67" s="104">
        <f>$B67      +$C67      +$D67</f>
        <v>1722238000</v>
      </c>
      <c r="F67" s="105">
        <f>SUM(F9:F14,F17:F23,F26:F29,F32,F35:F39,F42:F52,F55:F58,F61:F65)</f>
        <v>1722238000</v>
      </c>
      <c r="G67" s="106">
        <f>SUM(G9:G14,G17:G23,G26:G29,G32,G35:G39,G42:G52,G55:G58,G61:G65)</f>
        <v>999498000</v>
      </c>
      <c r="H67" s="105">
        <f>SUM(H9:H14,H17:H23,H26:H29,H32,H35:H39,H42:H52,H55:H58,H61:H65)</f>
        <v>71127000</v>
      </c>
      <c r="I67" s="106">
        <f>SUM(I9:I14,I17:I23,I26:I29,I32,I35:I39,I42:I52,I55:I58,I61:I65)</f>
        <v>0</v>
      </c>
      <c r="J67" s="105">
        <f>SUM(J9:J14,J17:J23,J26:J29,J32,J35:J39,J42:J52,J55:J58,J61:J65)</f>
        <v>365594000</v>
      </c>
      <c r="K67" s="106">
        <f>SUM(K9:K14,K17:K23,K26:K29,K32,K35:K39,K42:K52,K55:K58,K61:K65)</f>
        <v>0</v>
      </c>
      <c r="L67" s="105">
        <f>SUM(L9:L14,L17:L23,L26:L29,L32,L35:L39,L42:L52,L55:L58,L61:L65)</f>
        <v>0</v>
      </c>
      <c r="M67" s="106">
        <f>SUM(M9:M14,M17:M23,M26:M29,M32,M35:M39,M42:M52,M55:M58,M61:M65)</f>
        <v>0</v>
      </c>
      <c r="N67" s="105">
        <f>SUM(N9:N14,N17:N23,N26:N29,N32,N35:N39,N42:N52,N55:N58,N61:N65)</f>
        <v>0</v>
      </c>
      <c r="O67" s="106">
        <f>SUM(O9:O14,O17:O23,O26:O29,O32,O35:O39,O42:O52,O55:O58,O61:O65)</f>
        <v>0</v>
      </c>
      <c r="P67" s="105">
        <f>$H67      +$J67      +$L67      +$N67</f>
        <v>436721000</v>
      </c>
      <c r="Q67" s="106">
        <f>$I67      +$K67      +$M67      +$O67</f>
        <v>0</v>
      </c>
      <c r="R67" s="61">
        <f>IF(($H67      =0),0,((($J67      -$H67      )/$H67      )*100))</f>
        <v>414.00171524175062</v>
      </c>
      <c r="S67" s="62">
        <f>IF(($I67      =0),0,((($K67      -$I67      )/$I67      )*100))</f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25.775332770281238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1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>F69</f>
        <v>0</v>
      </c>
      <c r="G70" s="103">
        <f>G69</f>
        <v>0</v>
      </c>
      <c r="H70" s="102">
        <f>H69</f>
        <v>0</v>
      </c>
      <c r="I70" s="103">
        <f>I69</f>
        <v>0</v>
      </c>
      <c r="J70" s="102">
        <f>J69</f>
        <v>0</v>
      </c>
      <c r="K70" s="103">
        <f>K69</f>
        <v>0</v>
      </c>
      <c r="L70" s="102">
        <f>L69</f>
        <v>0</v>
      </c>
      <c r="M70" s="103">
        <f>M69</f>
        <v>0</v>
      </c>
      <c r="N70" s="102">
        <f>N69</f>
        <v>0</v>
      </c>
      <c r="O70" s="103">
        <f>O69</f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1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>F69</f>
        <v>0</v>
      </c>
      <c r="G71" s="106">
        <f>G69</f>
        <v>0</v>
      </c>
      <c r="H71" s="105">
        <f>H69</f>
        <v>0</v>
      </c>
      <c r="I71" s="106">
        <f>I69</f>
        <v>0</v>
      </c>
      <c r="J71" s="105">
        <f>J69</f>
        <v>0</v>
      </c>
      <c r="K71" s="106">
        <f>K69</f>
        <v>0</v>
      </c>
      <c r="L71" s="105">
        <f>L69</f>
        <v>0</v>
      </c>
      <c r="M71" s="106">
        <f>M69</f>
        <v>0</v>
      </c>
      <c r="N71" s="105">
        <f>N69</f>
        <v>0</v>
      </c>
      <c r="O71" s="106">
        <f>O69</f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1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1722238000</v>
      </c>
      <c r="C72" s="104">
        <f>SUM(C9:C14,C17:C23,C26:C29,C32,C35:C39,C42:C52,C55:C58,C61:C65,C69)</f>
        <v>0</v>
      </c>
      <c r="D72" s="104"/>
      <c r="E72" s="104">
        <f>$B72      +$C72      +$D72</f>
        <v>1722238000</v>
      </c>
      <c r="F72" s="105">
        <f>SUM(F9:F14,F17:F23,F26:F29,F32,F35:F39,F42:F52,F55:F58,F61:F65,F69)</f>
        <v>1722238000</v>
      </c>
      <c r="G72" s="106">
        <f>SUM(G9:G14,G17:G23,G26:G29,G32,G35:G39,G42:G52,G55:G58,G61:G65,G69)</f>
        <v>999498000</v>
      </c>
      <c r="H72" s="105">
        <f>SUM(H9:H14,H17:H23,H26:H29,H32,H35:H39,H42:H52,H55:H58,H61:H65,H69)</f>
        <v>71127000</v>
      </c>
      <c r="I72" s="106">
        <f>SUM(I9:I14,I17:I23,I26:I29,I32,I35:I39,I42:I52,I55:I58,I61:I65,I69)</f>
        <v>0</v>
      </c>
      <c r="J72" s="105">
        <f>SUM(J9:J14,J17:J23,J26:J29,J32,J35:J39,J42:J52,J55:J58,J61:J65,J69)</f>
        <v>365594000</v>
      </c>
      <c r="K72" s="106">
        <f>SUM(K9:K14,K17:K23,K26:K29,K32,K35:K39,K42:K52,K55:K58,K61:K65,K69)</f>
        <v>0</v>
      </c>
      <c r="L72" s="105">
        <f>SUM(L9:L14,L17:L23,L26:L29,L32,L35:L39,L42:L52,L55:L58,L61:L65,L69)</f>
        <v>0</v>
      </c>
      <c r="M72" s="106">
        <f>SUM(M9:M14,M17:M23,M26:M29,M32,M35:M39,M42:M52,M55:M58,M61:M65,M69)</f>
        <v>0</v>
      </c>
      <c r="N72" s="105">
        <f>SUM(N9:N14,N17:N23,N26:N29,N32,N35:N39,N42:N52,N55:N58,N61:N65,N69)</f>
        <v>0</v>
      </c>
      <c r="O72" s="106">
        <f>SUM(O9:O14,O17:O23,O26:O29,O32,O35:O39,O42:O52,O55:O58,O61:O65,O69)</f>
        <v>0</v>
      </c>
      <c r="P72" s="105">
        <f>$H72      +$J72      +$L72      +$N72</f>
        <v>436721000</v>
      </c>
      <c r="Q72" s="106">
        <f>$I72      +$K72      +$M72      +$O72</f>
        <v>0</v>
      </c>
      <c r="R72" s="61">
        <f>IF(($H72      =0),0,((($J72      -$H72      )/$H72      )*100))</f>
        <v>414.00171524175062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25.775332770281238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1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112</v>
      </c>
      <c r="B79" s="111">
        <f>SUM(B80:B83)</f>
        <v>0</v>
      </c>
      <c r="C79" s="111">
        <f>SUM(C80:C83)</f>
        <v>0</v>
      </c>
      <c r="D79" s="111">
        <f>SUM(D80:D83)</f>
        <v>0</v>
      </c>
      <c r="E79" s="111">
        <f>SUM(E80:E83)</f>
        <v>0</v>
      </c>
      <c r="F79" s="111">
        <f>SUM(F80:F83)</f>
        <v>0</v>
      </c>
      <c r="G79" s="111">
        <f>SUM(G80:G83)</f>
        <v>0</v>
      </c>
      <c r="H79" s="111">
        <f>SUM(H80:H83)</f>
        <v>0</v>
      </c>
      <c r="I79" s="111">
        <f>SUM(I80:I83)</f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113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>$H86      +$J86      +$L86      +$N86</f>
        <v>0</v>
      </c>
      <c r="Q86" s="113">
        <f>$I86      +$K86      +$M86      +$O86</f>
        <v>0</v>
      </c>
      <c r="R86" s="89">
        <f>IF(($H86      =0),0,((($J86      -$H86      )/$H86      )*100))</f>
        <v>0</v>
      </c>
      <c r="S86" s="90">
        <f>IF(($I86      =0),0,((($K86      -$I86      )/$I86      )*100))</f>
        <v>0</v>
      </c>
      <c r="T86" s="89">
        <f>IF(($E86      =0),0,(($P86      /$E86      )*100))</f>
        <v>0</v>
      </c>
      <c r="U86" s="90">
        <f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>$B87      +$C87      +$D87</f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>$H87      +$J87      +$L87      +$N87</f>
        <v>0</v>
      </c>
      <c r="Q87" s="115">
        <f>$I87      +$K87      +$M87      +$O87</f>
        <v>0</v>
      </c>
      <c r="R87" s="89">
        <f>IF(($H87      =0),0,((($J87      -$H87      )/$H87      )*100))</f>
        <v>0</v>
      </c>
      <c r="S87" s="90">
        <f>IF(($I87      =0),0,((($K87      -$I87      )/$I87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IF(($H88      =0),0,((($J88      -$H88      )/$H88      )*100))</f>
        <v>0</v>
      </c>
      <c r="S88" s="90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IF(($H89      =0),0,((($J89      -$H89      )/$H89      )*100))</f>
        <v>0</v>
      </c>
      <c r="S89" s="90">
        <f>IF(($I89      =0),0,((($K89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IF(($H90      =0),0,((($J90      -$H90      )/$H90      )*100))</f>
        <v>0</v>
      </c>
      <c r="S90" s="90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IF(($H91      =0),0,((($J91      -$H91      )/$H91      )*100))</f>
        <v>0</v>
      </c>
      <c r="S91" s="90">
        <f>IF(($I91      =0),0,((($K91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IF(($H92      =0),0,((($J92      -$H92      )/$H92      )*100))</f>
        <v>0</v>
      </c>
      <c r="S92" s="90">
        <f>IF(($I92      =0),0,((($K92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IF(($H93      =0),0,((($J93      -$H93      )/$H93      )*100))</f>
        <v>0</v>
      </c>
      <c r="S93" s="90">
        <f>IF(($I93      =0),0,((($K93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117</v>
      </c>
      <c r="B95" s="121">
        <f>SUM(B96:B110)</f>
        <v>0</v>
      </c>
      <c r="C95" s="121">
        <f>SUM(C96:C110)</f>
        <v>0</v>
      </c>
      <c r="D95" s="121">
        <f>SUM(D96:D110)</f>
        <v>0</v>
      </c>
      <c r="E95" s="121">
        <f>SUM(E96:E110)</f>
        <v>0</v>
      </c>
      <c r="F95" s="121">
        <f>SUM(F96:F110)</f>
        <v>0</v>
      </c>
      <c r="G95" s="121">
        <f>SUM(G96:G110)</f>
        <v>0</v>
      </c>
      <c r="H95" s="121">
        <f>SUM(H96:H110)</f>
        <v>0</v>
      </c>
      <c r="I95" s="121">
        <f>SUM(I96:I110)</f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>IF(L95=0," ",(N95-L95)/L95)</f>
        <v xml:space="preserve"> </v>
      </c>
      <c r="S95" s="20" t="str">
        <f>IF(M95=0," ",(O95-M95)/M95)</f>
        <v xml:space="preserve"> </v>
      </c>
      <c r="T95" s="20" t="str">
        <f>IF(E95=0," ",(P95/E95))</f>
        <v xml:space="preserve"> </v>
      </c>
      <c r="U95" s="21" t="str">
        <f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>IF(L96=0," ",(N96-L96)/L96)</f>
        <v xml:space="preserve"> </v>
      </c>
      <c r="S96" s="23" t="str">
        <f>IF(M96=0," ",(O96-M96)/M96)</f>
        <v xml:space="preserve"> </v>
      </c>
      <c r="T96" s="23" t="str">
        <f>IF(E96=0," ",(P96/E96))</f>
        <v xml:space="preserve"> </v>
      </c>
      <c r="U96" s="24" t="str">
        <f>IF(E96=0," ",(Q96/E96))</f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>IF(L111=0," ",(N111-L111)/L111)</f>
        <v xml:space="preserve"> </v>
      </c>
      <c r="S111" s="21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>B95+B85</f>
        <v>#VALUE!</v>
      </c>
      <c r="C112" s="126">
        <f>C95+C85</f>
        <v>0</v>
      </c>
      <c r="D112" s="126">
        <f>D95+D85</f>
        <v>0</v>
      </c>
      <c r="E112" s="126">
        <f>E95+E85</f>
        <v>0</v>
      </c>
      <c r="F112" s="126">
        <f>F95+F85</f>
        <v>0</v>
      </c>
      <c r="G112" s="126">
        <f>G95+G85</f>
        <v>0</v>
      </c>
      <c r="H112" s="126">
        <f>H95+H85</f>
        <v>0</v>
      </c>
      <c r="I112" s="126">
        <f>I95+I85</f>
        <v>0</v>
      </c>
      <c r="J112" s="126">
        <f>J95+J85</f>
        <v>0</v>
      </c>
      <c r="K112" s="126">
        <f>K95+K85</f>
        <v>0</v>
      </c>
      <c r="L112" s="126">
        <f>L95+L85</f>
        <v>0</v>
      </c>
      <c r="M112" s="126">
        <f>M95+M85</f>
        <v>0</v>
      </c>
      <c r="N112" s="126">
        <f>N95+N85</f>
        <v>0</v>
      </c>
      <c r="O112" s="126">
        <f>O95+O85</f>
        <v>0</v>
      </c>
      <c r="P112" s="126">
        <f>P95+P85</f>
        <v>0</v>
      </c>
      <c r="Q112" s="126">
        <f>Q95+Q85</f>
        <v>0</v>
      </c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118</v>
      </c>
      <c r="B113" s="128" t="str">
        <f>B85</f>
        <v/>
      </c>
      <c r="C113" s="128">
        <f>C85</f>
        <v>0</v>
      </c>
      <c r="D113" s="128">
        <f>D85</f>
        <v>0</v>
      </c>
      <c r="E113" s="128">
        <f>E85</f>
        <v>0</v>
      </c>
      <c r="F113" s="128">
        <f>F85</f>
        <v>0</v>
      </c>
      <c r="G113" s="128">
        <f>G85</f>
        <v>0</v>
      </c>
      <c r="H113" s="128">
        <f>H85</f>
        <v>0</v>
      </c>
      <c r="I113" s="128">
        <f>I85</f>
        <v>0</v>
      </c>
      <c r="J113" s="128">
        <f>J85</f>
        <v>0</v>
      </c>
      <c r="K113" s="128">
        <f>K85</f>
        <v>0</v>
      </c>
      <c r="L113" s="128">
        <f>L85</f>
        <v>0</v>
      </c>
      <c r="M113" s="128">
        <f>M85</f>
        <v>0</v>
      </c>
      <c r="N113" s="128">
        <f>N85</f>
        <v>0</v>
      </c>
      <c r="O113" s="128">
        <f>O85</f>
        <v>0</v>
      </c>
      <c r="P113" s="128">
        <f>P85</f>
        <v>0</v>
      </c>
      <c r="Q113" s="128">
        <f>Q85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7GUHnDIUGL2CvC/6x/hi3iz5qPNLwGw6WVSU9svorvMYLumxJhD7zBA34OuoglIp1N5qU0QUfBP3aDqiQKxaQ==" saltValue="wciXOns7pbVsT6vR/Q6VS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D2453838D146B46D351EED47F6DF" ma:contentTypeVersion="" ma:contentTypeDescription="Create a new document." ma:contentTypeScope="" ma:versionID="61c79aaaa8279f9f59b79deeb0050d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B909F1D-619B-4FF3-BA39-5BFD0A25392F}"/>
</file>

<file path=customXml/itemProps2.xml><?xml version="1.0" encoding="utf-8"?>
<ds:datastoreItem xmlns:ds="http://schemas.openxmlformats.org/officeDocument/2006/customXml" ds:itemID="{D62A41F0-4F2C-4543-8C20-8FFFB298D801}"/>
</file>

<file path=customXml/itemProps3.xml><?xml version="1.0" encoding="utf-8"?>
<ds:datastoreItem xmlns:ds="http://schemas.openxmlformats.org/officeDocument/2006/customXml" ds:itemID="{83F9EC0A-10C9-44A2-886F-80CB6B63A4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Summary</vt:lpstr>
      <vt:lpstr>BUF</vt:lpstr>
      <vt:lpstr>CPT</vt:lpstr>
      <vt:lpstr>EKU</vt:lpstr>
      <vt:lpstr>ETH</vt:lpstr>
      <vt:lpstr>JHB</vt:lpstr>
      <vt:lpstr>MAN</vt:lpstr>
      <vt:lpstr>NMA</vt:lpstr>
      <vt:lpstr>TSH</vt:lpstr>
      <vt:lpstr>BUF!Print_Area</vt:lpstr>
      <vt:lpstr>CPT!Print_Area</vt:lpstr>
      <vt:lpstr>EKU!Print_Area</vt:lpstr>
      <vt:lpstr>ETH!Print_Area</vt:lpstr>
      <vt:lpstr>JHB!Print_Area</vt:lpstr>
      <vt:lpstr>MAN!Print_Area</vt:lpstr>
      <vt:lpstr>NMA!Print_Area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2024-02-01T08:02:41Z</dcterms:created>
  <dcterms:modified xsi:type="dcterms:W3CDTF">2024-02-01T08:11:50Z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0x010100687DD2453838D146B46D351EED47F6DF</vt:lpwstr>
  </property>
</Properties>
</file>